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0.3.0.212\soumu\◇財政局庶務\02_庁外照会回答 002-01-01\R5照会回答\その他\20230706_【地方債協会】都道府県及び指定都市の財政状況について（照会）（825〆）\04_回答\"/>
    </mc:Choice>
  </mc:AlternateContent>
  <bookViews>
    <workbookView xWindow="0" yWindow="0" windowWidth="19200" windowHeight="6970"/>
  </bookViews>
  <sheets>
    <sheet name="1.普通会計予算（R4-5年度）" sheetId="2" r:id="rId1"/>
    <sheet name="2.公営企業会計予算（R4-5年度）" sheetId="6" r:id="rId2"/>
    <sheet name="3.(1)普通会計決算（R2-3年度）" sheetId="7" r:id="rId3"/>
    <sheet name="3.(2)財政指標等（H29‐R3年度）" sheetId="8" r:id="rId4"/>
    <sheet name="4.公営企業会計決算（R2-3年度）" sheetId="9" r:id="rId5"/>
    <sheet name="5.三セク決算（R2-3年度）" sheetId="11" r:id="rId6"/>
  </sheets>
  <definedNames>
    <definedName name="_xlnm.Print_Area" localSheetId="0">'1.普通会計予算（R4-5年度）'!$A$1:$I$42</definedName>
    <definedName name="_xlnm.Print_Area" localSheetId="1">'2.公営企業会計予算（R4-5年度）'!$A$1:$Q$50</definedName>
    <definedName name="_xlnm.Print_Area" localSheetId="2">'3.(1)普通会計決算（R2-3年度）'!$A$1:$I$42</definedName>
    <definedName name="_xlnm.Print_Area" localSheetId="3">'3.(2)財政指標等（H29‐R3年度）'!$A$1:$I$35</definedName>
    <definedName name="_xlnm.Print_Area" localSheetId="4">'4.公営企業会計決算（R2-3年度）'!$A$1:$Q$49</definedName>
    <definedName name="_xlnm.Print_Area" localSheetId="5">'5.三セク決算（R2-3年度）'!$A$1:$N$46</definedName>
    <definedName name="_xlnm.Print_Titles" localSheetId="1">'2.公営企業会計予算（R4-5年度）'!$1:$4</definedName>
    <definedName name="_xlnm.Print_Titles" localSheetId="4">'4.公営企業会計決算（R2-3年度）'!$1:$4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4" i="11" l="1"/>
  <c r="J44" i="11"/>
  <c r="I44" i="11"/>
  <c r="H44" i="11"/>
  <c r="G44" i="11"/>
  <c r="F44" i="11"/>
  <c r="E44" i="11"/>
  <c r="G42" i="11"/>
  <c r="L40" i="11"/>
  <c r="K40" i="11"/>
  <c r="F40" i="11"/>
  <c r="E40" i="11"/>
  <c r="E42" i="11" s="1"/>
  <c r="M34" i="11"/>
  <c r="M37" i="11" s="1"/>
  <c r="M42" i="11" s="1"/>
  <c r="I34" i="11"/>
  <c r="I37" i="11" s="1"/>
  <c r="N31" i="11"/>
  <c r="N34" i="11" s="1"/>
  <c r="M31" i="11"/>
  <c r="K31" i="11"/>
  <c r="G31" i="11"/>
  <c r="E31" i="11"/>
  <c r="F29" i="11"/>
  <c r="L24" i="11"/>
  <c r="K24" i="11"/>
  <c r="J24" i="11"/>
  <c r="I24" i="11"/>
  <c r="G24" i="11"/>
  <c r="F24" i="11"/>
  <c r="E24" i="11"/>
  <c r="N37" i="11" l="1"/>
  <c r="N42" i="11" s="1"/>
  <c r="N41" i="11"/>
  <c r="N44" i="11" s="1"/>
  <c r="M41" i="11"/>
  <c r="M44" i="11" s="1"/>
  <c r="Q24" i="9" l="1"/>
  <c r="Q27" i="9" s="1"/>
  <c r="P24" i="9"/>
  <c r="P27" i="9" s="1"/>
  <c r="Q16" i="9"/>
  <c r="P16" i="9"/>
  <c r="Q15" i="9"/>
  <c r="P15" i="9"/>
  <c r="Q14" i="9"/>
  <c r="P14" i="9"/>
  <c r="Q24" i="6"/>
  <c r="Q27" i="6" s="1"/>
  <c r="P24" i="6"/>
  <c r="P27" i="6" s="1"/>
  <c r="Q16" i="6"/>
  <c r="P16" i="6"/>
  <c r="Q15" i="6"/>
  <c r="P15" i="6"/>
  <c r="Q14" i="6"/>
  <c r="P14" i="6"/>
  <c r="O24" i="9" l="1"/>
  <c r="O27" i="9" s="1"/>
  <c r="N24" i="9"/>
  <c r="N27" i="9" s="1"/>
  <c r="O16" i="9"/>
  <c r="N16" i="9"/>
  <c r="O15" i="9"/>
  <c r="N15" i="9"/>
  <c r="O14" i="9"/>
  <c r="N14" i="9"/>
  <c r="O24" i="6"/>
  <c r="O27" i="6" s="1"/>
  <c r="N24" i="6"/>
  <c r="N27" i="6" s="1"/>
  <c r="O16" i="6"/>
  <c r="N16" i="6"/>
  <c r="O15" i="6"/>
  <c r="N15" i="6"/>
  <c r="O14" i="6"/>
  <c r="N9" i="6"/>
  <c r="N14" i="6" s="1"/>
  <c r="M24" i="9" l="1"/>
  <c r="M27" i="9" s="1"/>
  <c r="L24" i="9"/>
  <c r="L27" i="9" s="1"/>
  <c r="M16" i="9"/>
  <c r="L16" i="9"/>
  <c r="M15" i="9"/>
  <c r="L15" i="9"/>
  <c r="M14" i="9"/>
  <c r="L14" i="9"/>
  <c r="M24" i="6"/>
  <c r="M27" i="6" s="1"/>
  <c r="L24" i="6"/>
  <c r="L27" i="6" s="1"/>
  <c r="M16" i="6"/>
  <c r="L16" i="6"/>
  <c r="M15" i="6"/>
  <c r="L15" i="6"/>
  <c r="M14" i="6"/>
  <c r="L14" i="6"/>
  <c r="K24" i="9" l="1"/>
  <c r="K27" i="9" s="1"/>
  <c r="J24" i="9"/>
  <c r="J27" i="9" s="1"/>
  <c r="I24" i="9"/>
  <c r="I27" i="9" s="1"/>
  <c r="H24" i="9"/>
  <c r="H27" i="9" s="1"/>
  <c r="K16" i="9"/>
  <c r="J16" i="9"/>
  <c r="I16" i="9"/>
  <c r="H16" i="9"/>
  <c r="K15" i="9"/>
  <c r="J15" i="9"/>
  <c r="I15" i="9"/>
  <c r="H15" i="9"/>
  <c r="K14" i="9"/>
  <c r="J14" i="9"/>
  <c r="I14" i="9"/>
  <c r="H9" i="9"/>
  <c r="H14" i="9" s="1"/>
  <c r="K24" i="6"/>
  <c r="K27" i="6" s="1"/>
  <c r="J24" i="6"/>
  <c r="J27" i="6" s="1"/>
  <c r="I24" i="6"/>
  <c r="I27" i="6" s="1"/>
  <c r="H24" i="6"/>
  <c r="H27" i="6" s="1"/>
  <c r="K16" i="6"/>
  <c r="J16" i="6"/>
  <c r="I16" i="6"/>
  <c r="H16" i="6"/>
  <c r="K15" i="6"/>
  <c r="J15" i="6"/>
  <c r="I15" i="6"/>
  <c r="H15" i="6"/>
  <c r="K14" i="6"/>
  <c r="J14" i="6"/>
  <c r="I14" i="6"/>
  <c r="H14" i="6"/>
  <c r="G24" i="9" l="1"/>
  <c r="G27" i="9" s="1"/>
  <c r="F24" i="9"/>
  <c r="F27" i="9" s="1"/>
  <c r="G16" i="9"/>
  <c r="F16" i="9"/>
  <c r="G15" i="9"/>
  <c r="F15" i="9"/>
  <c r="G14" i="9"/>
  <c r="F14" i="9"/>
  <c r="M44" i="9"/>
  <c r="L44" i="9"/>
  <c r="M39" i="9"/>
  <c r="M45" i="9" s="1"/>
  <c r="L39" i="9"/>
  <c r="L45" i="9" s="1"/>
  <c r="G27" i="6"/>
  <c r="F27" i="6"/>
  <c r="G24" i="6"/>
  <c r="F24" i="6"/>
  <c r="G16" i="6"/>
  <c r="F16" i="6"/>
  <c r="G15" i="6"/>
  <c r="F15" i="6"/>
  <c r="G14" i="6"/>
  <c r="F14" i="6"/>
  <c r="M44" i="6" l="1"/>
  <c r="L44" i="6"/>
  <c r="M39" i="6"/>
  <c r="M45" i="6" s="1"/>
  <c r="L39" i="6"/>
  <c r="L45" i="6" s="1"/>
  <c r="I22" i="8" l="1"/>
  <c r="I20" i="8"/>
  <c r="F24" i="8"/>
  <c r="F22" i="8" s="1"/>
  <c r="I16" i="2"/>
  <c r="H40" i="7"/>
  <c r="F40" i="7"/>
  <c r="H22" i="7"/>
  <c r="F22" i="7"/>
  <c r="G9" i="7" s="1"/>
  <c r="H40" i="2"/>
  <c r="F40" i="2"/>
  <c r="G38" i="2" s="1"/>
  <c r="H22" i="2"/>
  <c r="F22" i="2"/>
  <c r="G20" i="2" s="1"/>
  <c r="I36" i="2"/>
  <c r="Q44" i="9"/>
  <c r="P44" i="9"/>
  <c r="O44" i="9"/>
  <c r="N44" i="9"/>
  <c r="K44" i="9"/>
  <c r="K45" i="9" s="1"/>
  <c r="J44" i="9"/>
  <c r="I44" i="9"/>
  <c r="H44" i="9"/>
  <c r="G44" i="9"/>
  <c r="G45" i="9" s="1"/>
  <c r="F44" i="9"/>
  <c r="Q39" i="9"/>
  <c r="P39" i="9"/>
  <c r="O39" i="9"/>
  <c r="O45" i="9" s="1"/>
  <c r="N39" i="9"/>
  <c r="K39" i="9"/>
  <c r="J39" i="9"/>
  <c r="I39" i="9"/>
  <c r="I45" i="9" s="1"/>
  <c r="H39" i="9"/>
  <c r="G39" i="9"/>
  <c r="F39" i="9"/>
  <c r="E22" i="8"/>
  <c r="H20" i="8"/>
  <c r="G20" i="8"/>
  <c r="F20" i="8"/>
  <c r="E20" i="8"/>
  <c r="I19" i="8"/>
  <c r="H19" i="8"/>
  <c r="H21" i="8" s="1"/>
  <c r="G19" i="8"/>
  <c r="F19" i="8"/>
  <c r="F21" i="8" s="1"/>
  <c r="E19" i="8"/>
  <c r="E21" i="8" s="1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Q44" i="6"/>
  <c r="P44" i="6"/>
  <c r="O44" i="6"/>
  <c r="N44" i="6"/>
  <c r="K44" i="6"/>
  <c r="J44" i="6"/>
  <c r="I44" i="6"/>
  <c r="H44" i="6"/>
  <c r="G44" i="6"/>
  <c r="F44" i="6"/>
  <c r="Q39" i="6"/>
  <c r="Q45" i="6" s="1"/>
  <c r="P39" i="6"/>
  <c r="O39" i="6"/>
  <c r="N39" i="6"/>
  <c r="K39" i="6"/>
  <c r="J39" i="6"/>
  <c r="I39" i="6"/>
  <c r="H39" i="6"/>
  <c r="H45" i="6" s="1"/>
  <c r="G39" i="6"/>
  <c r="F39" i="6"/>
  <c r="I39" i="2"/>
  <c r="I38" i="2"/>
  <c r="I37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1" i="2"/>
  <c r="I20" i="2"/>
  <c r="I17" i="2"/>
  <c r="I15" i="2"/>
  <c r="I14" i="2"/>
  <c r="I13" i="2"/>
  <c r="I10" i="2"/>
  <c r="I9" i="2"/>
  <c r="I11" i="2"/>
  <c r="I12" i="2"/>
  <c r="I18" i="2"/>
  <c r="I19" i="2"/>
  <c r="N45" i="6" l="1"/>
  <c r="G31" i="2"/>
  <c r="G34" i="2"/>
  <c r="Q45" i="9"/>
  <c r="I23" i="8"/>
  <c r="I21" i="8"/>
  <c r="G40" i="2"/>
  <c r="F23" i="8"/>
  <c r="G21" i="2"/>
  <c r="F45" i="6"/>
  <c r="P45" i="6"/>
  <c r="I40" i="7"/>
  <c r="G13" i="2"/>
  <c r="I45" i="6"/>
  <c r="J45" i="9"/>
  <c r="K45" i="6"/>
  <c r="E23" i="8"/>
  <c r="G24" i="8"/>
  <c r="G31" i="7"/>
  <c r="G39" i="7"/>
  <c r="P45" i="9"/>
  <c r="G20" i="7"/>
  <c r="G10" i="7"/>
  <c r="G24" i="7"/>
  <c r="G28" i="7"/>
  <c r="G32" i="7"/>
  <c r="G36" i="7"/>
  <c r="G40" i="7"/>
  <c r="H45" i="9"/>
  <c r="G21" i="7"/>
  <c r="G25" i="7"/>
  <c r="G29" i="7"/>
  <c r="G33" i="7"/>
  <c r="G37" i="7"/>
  <c r="G26" i="2"/>
  <c r="G26" i="7"/>
  <c r="G30" i="7"/>
  <c r="G34" i="7"/>
  <c r="G38" i="7"/>
  <c r="G17" i="7"/>
  <c r="G19" i="7"/>
  <c r="G23" i="7"/>
  <c r="G14" i="7"/>
  <c r="G12" i="7"/>
  <c r="G27" i="7"/>
  <c r="G35" i="7"/>
  <c r="F45" i="9"/>
  <c r="G9" i="2"/>
  <c r="I22" i="2"/>
  <c r="G22" i="2"/>
  <c r="G10" i="2"/>
  <c r="N45" i="9"/>
  <c r="G16" i="2"/>
  <c r="G14" i="2"/>
  <c r="G45" i="6"/>
  <c r="J45" i="6"/>
  <c r="O45" i="6"/>
  <c r="G19" i="2"/>
  <c r="G29" i="2"/>
  <c r="G30" i="2"/>
  <c r="I40" i="2"/>
  <c r="G17" i="2"/>
  <c r="G24" i="2"/>
  <c r="G35" i="2"/>
  <c r="G37" i="2"/>
  <c r="G39" i="2"/>
  <c r="G11" i="7"/>
  <c r="G28" i="2"/>
  <c r="G16" i="7"/>
  <c r="G18" i="7"/>
  <c r="I22" i="7"/>
  <c r="G15" i="2"/>
  <c r="G32" i="2"/>
  <c r="G27" i="2"/>
  <c r="G21" i="8"/>
  <c r="G12" i="2"/>
  <c r="G13" i="7"/>
  <c r="G18" i="2"/>
  <c r="G15" i="7"/>
  <c r="G22" i="7"/>
  <c r="G11" i="2"/>
  <c r="G33" i="2"/>
  <c r="G23" i="2"/>
  <c r="G25" i="2"/>
  <c r="G36" i="2"/>
  <c r="G23" i="8" l="1"/>
  <c r="G22" i="8"/>
  <c r="H23" i="8" l="1"/>
  <c r="H22" i="8"/>
</calcChain>
</file>

<file path=xl/comments1.xml><?xml version="1.0" encoding="utf-8"?>
<comments xmlns="http://schemas.openxmlformats.org/spreadsheetml/2006/main">
  <authors>
    <author>仙台市</author>
  </authors>
  <commentList>
    <comment ref="E4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剰余金の配当と、別途積立金の積み立ても含む</t>
        </r>
      </text>
    </comment>
    <comment ref="F4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剰余金の配当と、別途積立金の積み立ても含む</t>
        </r>
      </text>
    </comment>
    <comment ref="K4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利益剰余金の配当を含む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L4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利益剰余金の配当を含む</t>
        </r>
      </text>
    </comment>
  </commentList>
</comments>
</file>

<file path=xl/sharedStrings.xml><?xml version="1.0" encoding="utf-8"?>
<sst xmlns="http://schemas.openxmlformats.org/spreadsheetml/2006/main" count="437" uniqueCount="263">
  <si>
    <t>団体名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</si>
  <si>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</si>
  <si>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</si>
  <si>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</si>
  <si>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</si>
  <si>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</si>
  <si>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</si>
  <si>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</si>
  <si>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</si>
  <si>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</si>
  <si>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</si>
  <si>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</si>
  <si>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</si>
  <si>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</si>
  <si>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</si>
  <si>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</si>
  <si>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</si>
  <si>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</si>
  <si>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</si>
  <si>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</si>
  <si>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</si>
  <si>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うち市町村民税</t>
  </si>
  <si>
    <t>うち所得割</t>
  </si>
  <si>
    <t>　　法人税割</t>
  </si>
  <si>
    <t>うち固定資産税</t>
  </si>
  <si>
    <t>使用料・手数料</t>
  </si>
  <si>
    <t>都道府県支出金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</si>
  <si>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</si>
  <si>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</si>
  <si>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</si>
  <si>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</si>
  <si>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</si>
  <si>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</si>
  <si>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 xml:space="preserve">    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</si>
  <si>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</si>
  <si>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</si>
  <si>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</si>
  <si>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</si>
  <si>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</si>
  <si>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</si>
  <si>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</si>
  <si>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</si>
  <si>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</si>
  <si>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</si>
  <si>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</si>
  <si>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</si>
  <si>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</si>
  <si>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</si>
  <si>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</si>
  <si>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</si>
  <si>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</si>
  <si>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</si>
  <si>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</si>
  <si>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</si>
  <si>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</si>
  <si>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</si>
  <si>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</si>
  <si>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</si>
  <si>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</si>
  <si>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</si>
  <si>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</si>
  <si>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</si>
  <si>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</si>
  <si>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</si>
  <si>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</si>
  <si>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</si>
  <si>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</si>
  <si>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</si>
  <si>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</si>
  <si>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</si>
  <si>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</si>
  <si>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</si>
  <si>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</si>
  <si>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</si>
  <si>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</si>
  <si>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</si>
  <si>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</si>
  <si>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</si>
  <si>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その他</t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</si>
  <si>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8"/>
  </si>
  <si>
    <t>歳　　入</t>
    <rPh sb="0" eb="1">
      <t>トシ</t>
    </rPh>
    <rPh sb="3" eb="4">
      <t>イ</t>
    </rPh>
    <phoneticPr fontId="8"/>
  </si>
  <si>
    <t>歳　　出</t>
    <rPh sb="0" eb="1">
      <t>トシ</t>
    </rPh>
    <rPh sb="3" eb="4">
      <t>デ</t>
    </rPh>
    <phoneticPr fontId="8"/>
  </si>
  <si>
    <t>（注）原則として表示単位未満を四捨五入して端数調整していないため、合計等と一致しない場合がある。</t>
    <phoneticPr fontId="7"/>
  </si>
  <si>
    <t>損益収支</t>
  </si>
  <si>
    <t>資本収支</t>
  </si>
  <si>
    <t>収益的収支</t>
  </si>
  <si>
    <t>資本的収支</t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</si>
  <si>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</si>
  <si>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</si>
  <si>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</si>
  <si>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</si>
  <si>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</si>
  <si>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7"/>
  </si>
  <si>
    <t>(i=g-h)</t>
    <phoneticPr fontId="11"/>
  </si>
  <si>
    <t>(j)</t>
    <phoneticPr fontId="11"/>
  </si>
  <si>
    <t>補てん財源不足額(▲)</t>
    <phoneticPr fontId="7"/>
  </si>
  <si>
    <t>(i+j)</t>
    <phoneticPr fontId="11"/>
  </si>
  <si>
    <t>(c=a-b)</t>
    <phoneticPr fontId="8"/>
  </si>
  <si>
    <t>(f=d-e)</t>
    <phoneticPr fontId="8"/>
  </si>
  <si>
    <t>(g=c+f)</t>
    <phoneticPr fontId="8"/>
  </si>
  <si>
    <t>（単位：百万円）</t>
    <phoneticPr fontId="7"/>
  </si>
  <si>
    <t>予算額</t>
    <rPh sb="0" eb="2">
      <t>ヨサン</t>
    </rPh>
    <rPh sb="2" eb="3">
      <t>ガク</t>
    </rPh>
    <phoneticPr fontId="7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</si>
  <si>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7"/>
  </si>
  <si>
    <t>1.普通会計の状況</t>
    <phoneticPr fontId="7"/>
  </si>
  <si>
    <t>（単位：百万円、％）</t>
    <phoneticPr fontId="7"/>
  </si>
  <si>
    <t>３.普通会計の状況</t>
    <phoneticPr fontId="7"/>
  </si>
  <si>
    <t>（単位：百万円、％）</t>
    <phoneticPr fontId="7"/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</si>
  <si>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</si>
  <si>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</si>
  <si>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</si>
  <si>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8"/>
  </si>
  <si>
    <t xml:space="preserve">歳入総額    </t>
  </si>
  <si>
    <t>(a)</t>
    <phoneticPr fontId="8"/>
  </si>
  <si>
    <t>うち一般財源総額</t>
  </si>
  <si>
    <t>歳出総額</t>
  </si>
  <si>
    <t>歳入歳出差引</t>
  </si>
  <si>
    <t>翌年度への繰越財源</t>
  </si>
  <si>
    <t>実質収支</t>
    <phoneticPr fontId="7"/>
  </si>
  <si>
    <t>単年度収支</t>
    <rPh sb="0" eb="3">
      <t>タンネンド</t>
    </rPh>
    <rPh sb="3" eb="5">
      <t>シュウシ</t>
    </rPh>
    <phoneticPr fontId="7"/>
  </si>
  <si>
    <t>繰上償還金</t>
    <rPh sb="0" eb="2">
      <t>クリア</t>
    </rPh>
    <rPh sb="2" eb="5">
      <t>ショウカンキン</t>
    </rPh>
    <phoneticPr fontId="7"/>
  </si>
  <si>
    <t>実質単年度収支</t>
    <rPh sb="0" eb="2">
      <t>ジッシツ</t>
    </rPh>
    <phoneticPr fontId="7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</si>
  <si>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</si>
  <si>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</si>
  <si>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</si>
  <si>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</si>
  <si>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8"/>
  </si>
  <si>
    <t>地方債現在高の一般財源総額比</t>
  </si>
  <si>
    <t>(e/b)</t>
    <phoneticPr fontId="8"/>
  </si>
  <si>
    <t>後年度財政負担の一般財源総額比</t>
  </si>
  <si>
    <t>(f/b)</t>
    <phoneticPr fontId="8"/>
  </si>
  <si>
    <t>一人あたり地方債現在高</t>
  </si>
  <si>
    <t>(e/g、円)</t>
    <rPh sb="5" eb="6">
      <t>エン</t>
    </rPh>
    <phoneticPr fontId="7"/>
  </si>
  <si>
    <t>一人あたり後年度財政負担</t>
  </si>
  <si>
    <t>(f/g、円)</t>
    <rPh sb="5" eb="6">
      <t>エン</t>
    </rPh>
    <phoneticPr fontId="7"/>
  </si>
  <si>
    <t>人口　（注 1）</t>
    <rPh sb="4" eb="5">
      <t>チュウ</t>
    </rPh>
    <phoneticPr fontId="8"/>
  </si>
  <si>
    <t>(g、人)</t>
    <rPh sb="3" eb="4">
      <t>ニン</t>
    </rPh>
    <phoneticPr fontId="7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</si>
  <si>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</si>
  <si>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</si>
  <si>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</si>
  <si>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</si>
  <si>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</si>
  <si>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8"/>
  </si>
  <si>
    <t>実質赤字比率</t>
    <rPh sb="0" eb="2">
      <t>ジッシツ</t>
    </rPh>
    <rPh sb="2" eb="4">
      <t>アカジ</t>
    </rPh>
    <rPh sb="4" eb="6">
      <t>ヒリツ</t>
    </rPh>
    <phoneticPr fontId="7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</si>
  <si>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7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</si>
  <si>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7"/>
  </si>
  <si>
    <t>将来負担比率</t>
    <rPh sb="0" eb="2">
      <t>ショウライ</t>
    </rPh>
    <rPh sb="2" eb="4">
      <t>フタン</t>
    </rPh>
    <rPh sb="4" eb="6">
      <t>ヒリツ</t>
    </rPh>
    <phoneticPr fontId="7"/>
  </si>
  <si>
    <t>（注）原則として表示単位未満を四捨五入して端数調整していないため、合計等と一致しない場合がある。</t>
    <phoneticPr fontId="7"/>
  </si>
  <si>
    <t>４.公営企業会計の状況</t>
    <phoneticPr fontId="7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</si>
  <si>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</si>
  <si>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</si>
  <si>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</si>
  <si>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</si>
  <si>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</si>
  <si>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7"/>
  </si>
  <si>
    <t>(i=g-h)</t>
    <phoneticPr fontId="11"/>
  </si>
  <si>
    <t>(j)</t>
    <phoneticPr fontId="11"/>
  </si>
  <si>
    <t>補てん財源不足額(▲)</t>
    <phoneticPr fontId="7"/>
  </si>
  <si>
    <t>(i+j)</t>
    <phoneticPr fontId="11"/>
  </si>
  <si>
    <t>（単位：百万円）</t>
    <phoneticPr fontId="7"/>
  </si>
  <si>
    <t>(c=a-b)</t>
    <phoneticPr fontId="8"/>
  </si>
  <si>
    <t>(f=d-e)</t>
    <phoneticPr fontId="8"/>
  </si>
  <si>
    <t>(g=c+f)</t>
    <phoneticPr fontId="8"/>
  </si>
  <si>
    <t>（注）原則として表示単位未満を四捨五入して端数調整していないため、合計等と一致しない場合がある。</t>
    <phoneticPr fontId="7"/>
  </si>
  <si>
    <t>５.第三セクター(公社・株式会社形態の三セク)の状況</t>
    <phoneticPr fontId="7"/>
  </si>
  <si>
    <t>　（単位：百万円）</t>
  </si>
  <si>
    <t>出資状況</t>
    <rPh sb="0" eb="2">
      <t>シュッシ</t>
    </rPh>
    <rPh sb="2" eb="4">
      <t>ジョウキョウ</t>
    </rPh>
    <phoneticPr fontId="7"/>
  </si>
  <si>
    <t>出資団体数</t>
  </si>
  <si>
    <t>出資金額</t>
    <rPh sb="0" eb="2">
      <t>シュッシ</t>
    </rPh>
    <rPh sb="2" eb="4">
      <t>キンガク</t>
    </rPh>
    <phoneticPr fontId="8"/>
  </si>
  <si>
    <t>総額</t>
  </si>
  <si>
    <t>当該団体</t>
  </si>
  <si>
    <t>その他団体</t>
  </si>
  <si>
    <t>民間</t>
  </si>
  <si>
    <t>国</t>
  </si>
  <si>
    <t>貸借対照表</t>
  </si>
  <si>
    <t>資産</t>
    <rPh sb="0" eb="2">
      <t>シサン</t>
    </rPh>
    <phoneticPr fontId="8"/>
  </si>
  <si>
    <t>流動資産</t>
  </si>
  <si>
    <t>固定資産</t>
  </si>
  <si>
    <t>繰延資産</t>
  </si>
  <si>
    <t>資産合計</t>
  </si>
  <si>
    <t>負債</t>
    <rPh sb="0" eb="2">
      <t>フサイ</t>
    </rPh>
    <phoneticPr fontId="8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</si>
  <si>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</si>
  <si>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</si>
  <si>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</si>
  <si>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</si>
  <si>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8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</si>
  <si>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</si>
  <si>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</si>
  <si>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</si>
  <si>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</si>
  <si>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</si>
  <si>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7"/>
  </si>
  <si>
    <t>事業・経常損益</t>
    <rPh sb="0" eb="2">
      <t>ジギョウ</t>
    </rPh>
    <rPh sb="3" eb="5">
      <t>ケイジョウ</t>
    </rPh>
    <rPh sb="5" eb="7">
      <t>ソンエキ</t>
    </rPh>
    <phoneticPr fontId="8"/>
  </si>
  <si>
    <t>営業収益</t>
  </si>
  <si>
    <t>営業費用</t>
  </si>
  <si>
    <t>一般管理費</t>
    <rPh sb="0" eb="2">
      <t>イッパン</t>
    </rPh>
    <rPh sb="2" eb="5">
      <t>カンリヒ</t>
    </rPh>
    <phoneticPr fontId="7"/>
  </si>
  <si>
    <t>(c)</t>
    <phoneticPr fontId="7"/>
  </si>
  <si>
    <t xml:space="preserve">営業利益          </t>
  </si>
  <si>
    <t>(d=a-b-c)</t>
    <phoneticPr fontId="7"/>
  </si>
  <si>
    <t>営業外収益</t>
  </si>
  <si>
    <t>(e)</t>
    <phoneticPr fontId="7"/>
  </si>
  <si>
    <t>営業外費用</t>
  </si>
  <si>
    <t>(f)</t>
    <phoneticPr fontId="7"/>
  </si>
  <si>
    <t xml:space="preserve">経常利益      </t>
  </si>
  <si>
    <t>(g=d+e-f)</t>
    <phoneticPr fontId="7"/>
  </si>
  <si>
    <t>特別損失</t>
    <rPh sb="0" eb="2">
      <t>トクベツ</t>
    </rPh>
    <rPh sb="2" eb="4">
      <t>ソンシツ</t>
    </rPh>
    <phoneticPr fontId="8"/>
  </si>
  <si>
    <t>特別利益</t>
  </si>
  <si>
    <t>(h)</t>
    <phoneticPr fontId="7"/>
  </si>
  <si>
    <t>特別損失</t>
  </si>
  <si>
    <t>(i)</t>
    <phoneticPr fontId="7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</si>
  <si>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7"/>
  </si>
  <si>
    <t>(j=g+h-i)</t>
    <phoneticPr fontId="7"/>
  </si>
  <si>
    <t>特定準備金取崩</t>
    <rPh sb="0" eb="2">
      <t>トクテイ</t>
    </rPh>
    <rPh sb="2" eb="5">
      <t>ジュンビキン</t>
    </rPh>
    <rPh sb="5" eb="7">
      <t>トリクズシ</t>
    </rPh>
    <phoneticPr fontId="7"/>
  </si>
  <si>
    <t>(k)</t>
    <phoneticPr fontId="7"/>
  </si>
  <si>
    <t>特定準備金繰入</t>
    <rPh sb="0" eb="2">
      <t>トクテイ</t>
    </rPh>
    <rPh sb="2" eb="5">
      <t>ジュンビキン</t>
    </rPh>
    <rPh sb="5" eb="7">
      <t>クリイレ</t>
    </rPh>
    <phoneticPr fontId="7"/>
  </si>
  <si>
    <t>(l)</t>
    <phoneticPr fontId="7"/>
  </si>
  <si>
    <t>法人税等</t>
  </si>
  <si>
    <t>(m)</t>
    <phoneticPr fontId="7"/>
  </si>
  <si>
    <t xml:space="preserve">当期利益  </t>
  </si>
  <si>
    <t>(ｎ=g+h-i-m)</t>
    <phoneticPr fontId="7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</si>
  <si>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7"/>
  </si>
  <si>
    <t>(o)</t>
    <phoneticPr fontId="7"/>
  </si>
  <si>
    <t xml:space="preserve">当期未処分利益    </t>
  </si>
  <si>
    <t>(p=n+o)</t>
    <phoneticPr fontId="7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</si>
  <si>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7"/>
  </si>
  <si>
    <t>（注２）原則として表示単位未満を四捨五入して端数調整していないため、合計等と一致しない場合がある。</t>
    <phoneticPr fontId="7"/>
  </si>
  <si>
    <r>
      <rPr>
        <sz val="11"/>
        <rFont val="游ゴシック"/>
        <family val="1"/>
        <charset val="128"/>
      </rPr>
      <t>29</t>
    </r>
    <r>
      <rPr>
        <sz val="11"/>
        <rFont val="明朝"/>
        <family val="1"/>
        <charset val="128"/>
      </rPr>
      <t>年度</t>
    </r>
    <rPh sb="2" eb="4">
      <t>ネンド</t>
    </rPh>
    <phoneticPr fontId="7"/>
  </si>
  <si>
    <r>
      <rPr>
        <sz val="11"/>
        <rFont val="游ゴシック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7"/>
  </si>
  <si>
    <t>元年度</t>
    <rPh sb="0" eb="1">
      <t>ガン</t>
    </rPh>
    <rPh sb="1" eb="3">
      <t>ネンド</t>
    </rPh>
    <phoneticPr fontId="7"/>
  </si>
  <si>
    <t>２年度</t>
    <rPh sb="1" eb="3">
      <t>ネンド</t>
    </rPh>
    <phoneticPr fontId="7"/>
  </si>
  <si>
    <t>予算額</t>
    <phoneticPr fontId="7"/>
  </si>
  <si>
    <t>決算額</t>
    <phoneticPr fontId="15"/>
  </si>
  <si>
    <t>（1）令和５年度普通会計予算の状況</t>
    <rPh sb="8" eb="10">
      <t>フツウ</t>
    </rPh>
    <rPh sb="10" eb="12">
      <t>カイケイ</t>
    </rPh>
    <rPh sb="12" eb="14">
      <t>ヨサン</t>
    </rPh>
    <phoneticPr fontId="7"/>
  </si>
  <si>
    <t>令和５年度</t>
    <rPh sb="3" eb="5">
      <t>ネンド</t>
    </rPh>
    <phoneticPr fontId="7"/>
  </si>
  <si>
    <t>(令和５年度予算ﾍﾞｰｽ）</t>
    <rPh sb="6" eb="8">
      <t>ヨサン</t>
    </rPh>
    <phoneticPr fontId="7"/>
  </si>
  <si>
    <t>令和５年度</t>
    <phoneticPr fontId="7"/>
  </si>
  <si>
    <t>（1）令和３年度普通会計決算の状況</t>
    <phoneticPr fontId="7"/>
  </si>
  <si>
    <t>令和３年度</t>
    <rPh sb="3" eb="5">
      <t>ネンド</t>
    </rPh>
    <phoneticPr fontId="15"/>
  </si>
  <si>
    <t>(令和３年度決算ﾍﾞｰｽ）</t>
    <rPh sb="4" eb="6">
      <t>ネンド</t>
    </rPh>
    <phoneticPr fontId="15"/>
  </si>
  <si>
    <t>令和２年度</t>
    <phoneticPr fontId="15"/>
  </si>
  <si>
    <t>３年度</t>
    <rPh sb="1" eb="3">
      <t>ネンド</t>
    </rPh>
    <phoneticPr fontId="7"/>
  </si>
  <si>
    <r>
      <t>（注1）平成29年度～令和元年度は平成27年度国勢調査、令和</t>
    </r>
    <r>
      <rPr>
        <sz val="11"/>
        <rFont val="Meiryo UI"/>
        <family val="1"/>
        <charset val="128"/>
      </rPr>
      <t>2年度～令和3年度は令和2年度国勢調査</t>
    </r>
    <r>
      <rPr>
        <sz val="11"/>
        <rFont val="明朝"/>
        <family val="1"/>
        <charset val="128"/>
      </rPr>
      <t>を基に計上している。</t>
    </r>
    <rPh sb="4" eb="6">
      <t>ヘイセイ</t>
    </rPh>
    <rPh sb="8" eb="10">
      <t>ネンド</t>
    </rPh>
    <rPh sb="11" eb="13">
      <t>レイワ</t>
    </rPh>
    <rPh sb="13" eb="15">
      <t>ガンネン</t>
    </rPh>
    <rPh sb="15" eb="16">
      <t>ド</t>
    </rPh>
    <rPh sb="16" eb="18">
      <t>ヘイネンド</t>
    </rPh>
    <rPh sb="17" eb="19">
      <t>ヘイセイ</t>
    </rPh>
    <rPh sb="21" eb="23">
      <t>ネンド</t>
    </rPh>
    <rPh sb="23" eb="25">
      <t>コクセイ</t>
    </rPh>
    <rPh sb="25" eb="27">
      <t>チョウサ</t>
    </rPh>
    <rPh sb="28" eb="30">
      <t>レイワ</t>
    </rPh>
    <rPh sb="31" eb="33">
      <t>ネンド</t>
    </rPh>
    <rPh sb="34" eb="36">
      <t>レイワ</t>
    </rPh>
    <rPh sb="37" eb="39">
      <t>ネンド</t>
    </rPh>
    <rPh sb="40" eb="42">
      <t>レイワ</t>
    </rPh>
    <rPh sb="43" eb="45">
      <t>ネンド</t>
    </rPh>
    <rPh sb="45" eb="49">
      <t>コクセイチョウサ</t>
    </rPh>
    <rPh sb="50" eb="51">
      <t>モト</t>
    </rPh>
    <rPh sb="52" eb="54">
      <t>ケイジョウ</t>
    </rPh>
    <phoneticPr fontId="9"/>
  </si>
  <si>
    <t>令和４年度</t>
    <rPh sb="3" eb="5">
      <t>ネンド</t>
    </rPh>
    <phoneticPr fontId="7"/>
  </si>
  <si>
    <t>仙台市</t>
    <rPh sb="0" eb="3">
      <t>センダイシ</t>
    </rPh>
    <phoneticPr fontId="7"/>
  </si>
  <si>
    <t>下水道事業</t>
    <rPh sb="0" eb="3">
      <t>ゲスイドウ</t>
    </rPh>
    <rPh sb="3" eb="5">
      <t>ジギョウ</t>
    </rPh>
    <phoneticPr fontId="7"/>
  </si>
  <si>
    <t>自動車運送事業</t>
    <rPh sb="0" eb="3">
      <t>ジドウシャ</t>
    </rPh>
    <rPh sb="3" eb="5">
      <t>ウンソウ</t>
    </rPh>
    <rPh sb="5" eb="7">
      <t>ジギョウ</t>
    </rPh>
    <phoneticPr fontId="7"/>
  </si>
  <si>
    <t>高速鉄道事業</t>
    <rPh sb="0" eb="2">
      <t>コウソク</t>
    </rPh>
    <rPh sb="2" eb="4">
      <t>テツドウ</t>
    </rPh>
    <rPh sb="4" eb="6">
      <t>ジギョウ</t>
    </rPh>
    <phoneticPr fontId="7"/>
  </si>
  <si>
    <t>水道事業</t>
    <rPh sb="0" eb="2">
      <t>スイドウ</t>
    </rPh>
    <rPh sb="2" eb="4">
      <t>ジギョウ</t>
    </rPh>
    <phoneticPr fontId="7"/>
  </si>
  <si>
    <t>ガス事業</t>
    <rPh sb="2" eb="4">
      <t>ジギョウ</t>
    </rPh>
    <phoneticPr fontId="7"/>
  </si>
  <si>
    <t>病院事業</t>
    <rPh sb="0" eb="2">
      <t>ビョウイン</t>
    </rPh>
    <rPh sb="2" eb="4">
      <t>ジギョウ</t>
    </rPh>
    <phoneticPr fontId="7"/>
  </si>
  <si>
    <t>下水道事業</t>
    <rPh sb="0" eb="3">
      <t>ゲスイドウ</t>
    </rPh>
    <rPh sb="3" eb="5">
      <t>ジギョウ</t>
    </rPh>
    <phoneticPr fontId="15"/>
  </si>
  <si>
    <t>自動車運送事業</t>
    <rPh sb="0" eb="3">
      <t>ジドウシャ</t>
    </rPh>
    <rPh sb="3" eb="5">
      <t>ウンソウ</t>
    </rPh>
    <rPh sb="5" eb="7">
      <t>ジギョウ</t>
    </rPh>
    <phoneticPr fontId="15"/>
  </si>
  <si>
    <t>高速鉄道事業</t>
    <rPh sb="0" eb="2">
      <t>コウソク</t>
    </rPh>
    <rPh sb="2" eb="4">
      <t>テツドウ</t>
    </rPh>
    <rPh sb="4" eb="6">
      <t>ジギョウ</t>
    </rPh>
    <phoneticPr fontId="15"/>
  </si>
  <si>
    <t>水道事業</t>
    <rPh sb="0" eb="2">
      <t>スイドウ</t>
    </rPh>
    <rPh sb="2" eb="4">
      <t>ジギョウ</t>
    </rPh>
    <phoneticPr fontId="15"/>
  </si>
  <si>
    <t>ガス事業</t>
    <rPh sb="2" eb="4">
      <t>ジギョウ</t>
    </rPh>
    <phoneticPr fontId="15"/>
  </si>
  <si>
    <t>病院事業</t>
    <rPh sb="0" eb="2">
      <t>ビョウイン</t>
    </rPh>
    <rPh sb="2" eb="4">
      <t>ジギョウ</t>
    </rPh>
    <phoneticPr fontId="15"/>
  </si>
  <si>
    <t>(令和３年度決算額）</t>
    <rPh sb="4" eb="6">
      <t>ネンド</t>
    </rPh>
    <phoneticPr fontId="7"/>
  </si>
  <si>
    <t>株式会社仙台市環境整備公社</t>
    <rPh sb="0" eb="2">
      <t>カブシキ</t>
    </rPh>
    <rPh sb="2" eb="4">
      <t>カイシャ</t>
    </rPh>
    <rPh sb="4" eb="7">
      <t>センダイシ</t>
    </rPh>
    <rPh sb="7" eb="9">
      <t>カンキョウ</t>
    </rPh>
    <rPh sb="9" eb="11">
      <t>セイビ</t>
    </rPh>
    <rPh sb="11" eb="13">
      <t>コウシャ</t>
    </rPh>
    <phoneticPr fontId="7"/>
  </si>
  <si>
    <t>仙台交通株式会社</t>
    <rPh sb="0" eb="2">
      <t>センダイ</t>
    </rPh>
    <rPh sb="2" eb="4">
      <t>コウツウ</t>
    </rPh>
    <rPh sb="4" eb="6">
      <t>カブシキ</t>
    </rPh>
    <rPh sb="6" eb="8">
      <t>カイシャ</t>
    </rPh>
    <phoneticPr fontId="7"/>
  </si>
  <si>
    <t>仙台ガスサービス株式会社</t>
    <rPh sb="0" eb="2">
      <t>センダイ</t>
    </rPh>
    <rPh sb="8" eb="10">
      <t>カブシキ</t>
    </rPh>
    <rPh sb="10" eb="12">
      <t>カイシャ</t>
    </rPh>
    <phoneticPr fontId="7"/>
  </si>
  <si>
    <t>仙台ガスエンジニアリング株式会社</t>
    <rPh sb="0" eb="2">
      <t>センダイ</t>
    </rPh>
    <rPh sb="12" eb="14">
      <t>カブシキ</t>
    </rPh>
    <rPh sb="14" eb="16">
      <t>カイシャ</t>
    </rPh>
    <phoneticPr fontId="7"/>
  </si>
  <si>
    <t>令和３年度</t>
    <rPh sb="3" eb="5">
      <t>ネンド</t>
    </rPh>
    <phoneticPr fontId="7"/>
  </si>
  <si>
    <t>令和２年度</t>
    <phoneticPr fontId="7"/>
  </si>
  <si>
    <t>前期繰越利益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</si>
</sst>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176" formatCode="#,##0;&quot;△ &quot;#,##0"/>
    <numFmt numFmtId="177" formatCode="_ * #,##0_ ;_ * &quot;▲ &quot;#,##0_ ;_ * &quot;－&quot;_ ;_ @_ "/>
    <numFmt numFmtId="178" formatCode="_ * #,##0.0_ ;_ * &quot;▲ &quot;#,##0.0_ ;_ * &quot;－&quot;_ ;_ @_ "/>
    <numFmt numFmtId="179" formatCode="#,##0;[Red]&quot;△&quot;#,##0"/>
    <numFmt numFmtId="180" formatCode="_ * #,##0.00_ ;_ * &quot;▲ &quot;#,##0.00_ ;_ * &quot;－&quot;_ ;_ @_ "/>
    <numFmt numFmtId="181" formatCode="_ * #,##0.000_ ;_ * &quot;▲ &quot;#,##0.000_ ;_ * &quot;－&quot;_ ;_ @_ "/>
    <numFmt numFmtId="182" formatCode="0_);[Red]\(0\)"/>
  </numFmts>
  <fonts count="23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明朝"/>
      <family val="3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ｺﾞｼｯｸ"/>
      <family val="3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6"/>
      <name val="明朝"/>
      <family val="3"/>
      <charset val="128"/>
    </font>
    <font>
      <sz val="8"/>
      <name val="明朝"/>
      <family val="1"/>
      <charset val="128"/>
    </font>
    <font>
      <sz val="11"/>
      <name val="游ゴシック"/>
      <family val="1"/>
      <charset val="128"/>
    </font>
    <font>
      <sz val="11"/>
      <name val="ＭＳ Ｐゴシック"/>
      <family val="1"/>
      <charset val="128"/>
    </font>
    <font>
      <sz val="11"/>
      <name val="Meiryo UI"/>
      <family val="1"/>
      <charset val="128"/>
    </font>
    <font>
      <b/>
      <sz val="9"/>
      <color indexed="81"/>
      <name val="MS P ゴシック"/>
      <family val="3"/>
      <charset val="128"/>
    </font>
    <font>
      <sz val="6"/>
      <name val="明朝"/>
      <family val="1"/>
      <charset val="128"/>
    </font>
    <font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2" fillId="0" borderId="0"/>
  </cellStyleXfs>
  <cellXfs count="133">
    <xf numFmtId="0" fontId="0" fillId="0" borderId="0" xfId="0"/>
    <xf numFmtId="41" fontId="0" fillId="0" borderId="0" xfId="0" applyNumberFormat="1" applyAlignment="1">
      <alignment vertical="center"/>
    </xf>
    <xf numFmtId="41" fontId="4" fillId="0" borderId="0" xfId="0" applyNumberFormat="1" applyFont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0" borderId="4" xfId="0" applyNumberFormat="1" applyBorder="1" applyAlignment="1">
      <alignment vertical="center"/>
    </xf>
    <xf numFmtId="41" fontId="0" fillId="0" borderId="5" xfId="0" applyNumberFormat="1" applyBorder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5" fillId="0" borderId="0" xfId="0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0" fillId="0" borderId="4" xfId="0" applyNumberFormat="1" applyBorder="1" applyAlignment="1">
      <alignment horizontal="left" vertical="center"/>
    </xf>
    <xf numFmtId="0" fontId="3" fillId="0" borderId="4" xfId="0" applyFont="1" applyBorder="1" applyAlignment="1">
      <alignment horizontal="distributed" vertical="center"/>
    </xf>
    <xf numFmtId="41" fontId="1" fillId="0" borderId="0" xfId="0" applyNumberFormat="1" applyFont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0" fontId="3" fillId="0" borderId="4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0" fontId="3" fillId="0" borderId="4" xfId="0" applyFont="1" applyBorder="1" applyAlignment="1">
      <alignment horizontal="distributed" vertical="center" justifyLastLine="1"/>
    </xf>
    <xf numFmtId="0" fontId="1" fillId="0" borderId="4" xfId="0" applyFont="1" applyBorder="1" applyAlignment="1">
      <alignment horizontal="distributed" vertical="center" justifyLastLine="1"/>
    </xf>
    <xf numFmtId="177" fontId="2" fillId="0" borderId="0" xfId="1" applyNumberFormat="1" applyBorder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7" fontId="2" fillId="0" borderId="0" xfId="1" quotePrefix="1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vertical="center"/>
    </xf>
    <xf numFmtId="41" fontId="13" fillId="0" borderId="0" xfId="0" applyNumberFormat="1" applyFont="1" applyAlignment="1">
      <alignment vertical="center"/>
    </xf>
    <xf numFmtId="41" fontId="13" fillId="0" borderId="0" xfId="0" applyNumberFormat="1" applyFont="1" applyAlignment="1">
      <alignment horizontal="left" vertical="center"/>
    </xf>
    <xf numFmtId="41" fontId="0" fillId="0" borderId="8" xfId="0" applyNumberFormat="1" applyBorder="1" applyAlignment="1">
      <alignment horizontal="center" vertical="center"/>
    </xf>
    <xf numFmtId="41" fontId="0" fillId="0" borderId="9" xfId="0" applyNumberFormat="1" applyBorder="1" applyAlignment="1">
      <alignment horizontal="center" vertical="center"/>
    </xf>
    <xf numFmtId="41" fontId="0" fillId="0" borderId="8" xfId="0" applyNumberFormat="1" applyBorder="1" applyAlignment="1">
      <alignment vertical="center"/>
    </xf>
    <xf numFmtId="0" fontId="0" fillId="0" borderId="0" xfId="0" applyAlignment="1">
      <alignment vertical="center"/>
    </xf>
    <xf numFmtId="41" fontId="0" fillId="0" borderId="8" xfId="0" applyNumberFormat="1" applyBorder="1" applyAlignment="1">
      <alignment horizontal="center" vertical="center" shrinkToFit="1"/>
    </xf>
    <xf numFmtId="4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Continuous" vertical="center" wrapText="1"/>
    </xf>
    <xf numFmtId="178" fontId="0" fillId="0" borderId="0" xfId="1" applyNumberFormat="1" applyFont="1" applyBorder="1" applyAlignment="1">
      <alignment vertical="center"/>
    </xf>
    <xf numFmtId="0" fontId="3" fillId="0" borderId="4" xfId="0" applyFont="1" applyBorder="1" applyAlignment="1">
      <alignment horizontal="centerContinuous" vertical="center"/>
    </xf>
    <xf numFmtId="41" fontId="3" fillId="0" borderId="0" xfId="0" applyNumberFormat="1" applyFont="1" applyAlignment="1">
      <alignment horizontal="distributed" vertical="center"/>
    </xf>
    <xf numFmtId="41" fontId="0" fillId="0" borderId="0" xfId="0" applyNumberFormat="1" applyAlignment="1">
      <alignment horizontal="right" vertical="center"/>
    </xf>
    <xf numFmtId="178" fontId="0" fillId="0" borderId="0" xfId="0" applyNumberFormat="1" applyAlignment="1">
      <alignment vertical="center"/>
    </xf>
    <xf numFmtId="178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41" fontId="3" fillId="0" borderId="4" xfId="0" applyNumberFormat="1" applyFont="1" applyBorder="1" applyAlignment="1">
      <alignment horizontal="distributed" vertical="center" justifyLastLine="1"/>
    </xf>
    <xf numFmtId="0" fontId="3" fillId="0" borderId="0" xfId="0" applyFont="1" applyAlignment="1">
      <alignment horizontal="distributed" vertical="center"/>
    </xf>
    <xf numFmtId="41" fontId="5" fillId="0" borderId="4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0" fillId="0" borderId="3" xfId="0" applyNumberFormat="1" applyBorder="1" applyAlignment="1">
      <alignment horizontal="centerContinuous" vertical="center"/>
    </xf>
    <xf numFmtId="41" fontId="0" fillId="0" borderId="4" xfId="0" applyNumberFormat="1" applyBorder="1" applyAlignment="1">
      <alignment horizontal="centerContinuous" vertical="center"/>
    </xf>
    <xf numFmtId="41" fontId="2" fillId="0" borderId="0" xfId="0" applyNumberFormat="1" applyFont="1" applyAlignment="1">
      <alignment horizontal="left" vertical="center"/>
    </xf>
    <xf numFmtId="41" fontId="0" fillId="0" borderId="11" xfId="0" applyNumberFormat="1" applyBorder="1" applyAlignment="1">
      <alignment horizontal="center" vertical="center"/>
    </xf>
    <xf numFmtId="0" fontId="0" fillId="0" borderId="8" xfId="0" applyBorder="1" applyAlignment="1">
      <alignment horizontal="centerContinuous" vertical="center"/>
    </xf>
    <xf numFmtId="0" fontId="2" fillId="0" borderId="8" xfId="0" applyFont="1" applyBorder="1" applyAlignment="1">
      <alignment horizontal="centerContinuous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41" fontId="0" fillId="0" borderId="8" xfId="0" applyNumberFormat="1" applyBorder="1" applyAlignment="1">
      <alignment horizontal="left" vertical="center"/>
    </xf>
    <xf numFmtId="177" fontId="0" fillId="0" borderId="8" xfId="1" applyNumberFormat="1" applyFont="1" applyBorder="1" applyAlignment="1">
      <alignment vertical="center"/>
    </xf>
    <xf numFmtId="178" fontId="0" fillId="0" borderId="8" xfId="1" applyNumberFormat="1" applyFont="1" applyBorder="1" applyAlignment="1">
      <alignment vertical="center"/>
    </xf>
    <xf numFmtId="41" fontId="14" fillId="0" borderId="8" xfId="0" applyNumberFormat="1" applyFont="1" applyBorder="1" applyAlignment="1">
      <alignment vertical="center"/>
    </xf>
    <xf numFmtId="41" fontId="0" fillId="0" borderId="7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0" fillId="0" borderId="10" xfId="0" applyNumberFormat="1" applyBorder="1" applyAlignment="1">
      <alignment horizontal="left" vertical="center"/>
    </xf>
    <xf numFmtId="41" fontId="0" fillId="0" borderId="9" xfId="0" applyNumberForma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10" xfId="0" applyNumberFormat="1" applyBorder="1" applyAlignment="1">
      <alignment vertical="center"/>
    </xf>
    <xf numFmtId="41" fontId="0" fillId="0" borderId="8" xfId="0" applyNumberFormat="1" applyBorder="1" applyAlignment="1">
      <alignment horizontal="right" vertical="center"/>
    </xf>
    <xf numFmtId="177" fontId="2" fillId="0" borderId="8" xfId="1" applyNumberFormat="1" applyBorder="1" applyAlignment="1">
      <alignment vertical="center"/>
    </xf>
    <xf numFmtId="177" fontId="0" fillId="0" borderId="8" xfId="0" quotePrefix="1" applyNumberFormat="1" applyBorder="1" applyAlignment="1">
      <alignment horizontal="right" vertical="center"/>
    </xf>
    <xf numFmtId="177" fontId="2" fillId="0" borderId="8" xfId="1" quotePrefix="1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 wrapText="1"/>
    </xf>
    <xf numFmtId="41" fontId="0" fillId="0" borderId="8" xfId="0" applyNumberFormat="1" applyBorder="1" applyAlignment="1">
      <alignment horizontal="centerContinuous" vertical="center"/>
    </xf>
    <xf numFmtId="177" fontId="0" fillId="0" borderId="8" xfId="0" applyNumberFormat="1" applyBorder="1" applyAlignment="1">
      <alignment vertical="center"/>
    </xf>
    <xf numFmtId="177" fontId="2" fillId="0" borderId="8" xfId="1" applyNumberFormat="1" applyBorder="1" applyAlignment="1">
      <alignment horizontal="right" vertical="center"/>
    </xf>
    <xf numFmtId="180" fontId="0" fillId="0" borderId="8" xfId="0" applyNumberFormat="1" applyBorder="1" applyAlignment="1">
      <alignment vertical="center"/>
    </xf>
    <xf numFmtId="41" fontId="2" fillId="0" borderId="8" xfId="0" applyNumberFormat="1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181" fontId="0" fillId="0" borderId="8" xfId="0" applyNumberFormat="1" applyBorder="1" applyAlignment="1">
      <alignment vertical="center"/>
    </xf>
    <xf numFmtId="181" fontId="2" fillId="0" borderId="8" xfId="1" applyNumberFormat="1" applyBorder="1" applyAlignment="1">
      <alignment vertical="center"/>
    </xf>
    <xf numFmtId="178" fontId="0" fillId="0" borderId="8" xfId="0" applyNumberFormat="1" applyBorder="1" applyAlignment="1">
      <alignment vertical="center"/>
    </xf>
    <xf numFmtId="178" fontId="2" fillId="0" borderId="8" xfId="1" applyNumberFormat="1" applyBorder="1" applyAlignment="1">
      <alignment vertical="center"/>
    </xf>
    <xf numFmtId="178" fontId="2" fillId="0" borderId="8" xfId="1" applyNumberFormat="1" applyFill="1" applyBorder="1" applyAlignment="1">
      <alignment vertical="center"/>
    </xf>
    <xf numFmtId="41" fontId="0" fillId="0" borderId="9" xfId="0" applyNumberFormat="1" applyBorder="1" applyAlignment="1">
      <alignment horizontal="left" vertical="center"/>
    </xf>
    <xf numFmtId="0" fontId="18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1" fontId="2" fillId="0" borderId="8" xfId="0" applyNumberFormat="1" applyFont="1" applyBorder="1" applyAlignment="1">
      <alignment vertical="center"/>
    </xf>
    <xf numFmtId="0" fontId="0" fillId="0" borderId="8" xfId="0" applyBorder="1" applyAlignment="1">
      <alignment horizontal="distributed" vertical="center"/>
    </xf>
    <xf numFmtId="177" fontId="2" fillId="0" borderId="8" xfId="1" applyNumberFormat="1" applyBorder="1" applyAlignment="1">
      <alignment horizontal="center" vertical="center"/>
    </xf>
    <xf numFmtId="177" fontId="2" fillId="0" borderId="8" xfId="1" applyNumberFormat="1" applyFill="1" applyBorder="1" applyAlignment="1">
      <alignment vertical="center"/>
    </xf>
    <xf numFmtId="41" fontId="0" fillId="0" borderId="8" xfId="0" quotePrefix="1" applyNumberFormat="1" applyBorder="1" applyAlignment="1">
      <alignment horizontal="right" vertical="center"/>
    </xf>
    <xf numFmtId="41" fontId="0" fillId="0" borderId="7" xfId="0" applyNumberFormat="1" applyBorder="1" applyAlignment="1">
      <alignment horizontal="centerContinuous" vertical="center"/>
    </xf>
    <xf numFmtId="41" fontId="0" fillId="0" borderId="6" xfId="0" applyNumberFormat="1" applyBorder="1" applyAlignment="1">
      <alignment horizontal="centerContinuous" vertical="center"/>
    </xf>
    <xf numFmtId="41" fontId="0" fillId="0" borderId="8" xfId="0" applyNumberFormat="1" applyBorder="1" applyAlignment="1">
      <alignment horizontal="center" vertical="center"/>
    </xf>
    <xf numFmtId="177" fontId="2" fillId="0" borderId="8" xfId="1" applyNumberFormat="1" applyBorder="1" applyAlignment="1">
      <alignment vertical="center"/>
    </xf>
    <xf numFmtId="41" fontId="0" fillId="0" borderId="8" xfId="0" applyNumberForma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177" fontId="2" fillId="0" borderId="10" xfId="1" applyNumberFormat="1" applyBorder="1" applyAlignment="1">
      <alignment vertical="center"/>
    </xf>
    <xf numFmtId="177" fontId="2" fillId="0" borderId="9" xfId="1" applyNumberFormat="1" applyBorder="1" applyAlignment="1">
      <alignment vertical="center"/>
    </xf>
    <xf numFmtId="182" fontId="2" fillId="0" borderId="8" xfId="1" applyNumberFormat="1" applyBorder="1" applyAlignment="1">
      <alignment vertical="center"/>
    </xf>
    <xf numFmtId="182" fontId="0" fillId="0" borderId="8" xfId="0" quotePrefix="1" applyNumberFormat="1" applyBorder="1" applyAlignment="1">
      <alignment horizontal="right" vertical="center"/>
    </xf>
    <xf numFmtId="177" fontId="2" fillId="0" borderId="8" xfId="1" quotePrefix="1" applyNumberFormat="1" applyBorder="1" applyAlignment="1">
      <alignment horizontal="right" vertical="center"/>
    </xf>
    <xf numFmtId="41" fontId="0" fillId="0" borderId="8" xfId="0" applyNumberFormat="1" applyFont="1" applyBorder="1" applyAlignment="1">
      <alignment horizontal="center" vertical="center"/>
    </xf>
    <xf numFmtId="177" fontId="2" fillId="0" borderId="8" xfId="1" applyNumberFormat="1" applyFill="1" applyBorder="1" applyAlignment="1">
      <alignment horizontal="center" vertical="center"/>
    </xf>
    <xf numFmtId="177" fontId="0" fillId="0" borderId="8" xfId="1" applyNumberFormat="1" applyFont="1" applyFill="1" applyBorder="1" applyAlignment="1">
      <alignment horizontal="right" vertical="center"/>
    </xf>
    <xf numFmtId="177" fontId="2" fillId="0" borderId="8" xfId="1" applyNumberFormat="1" applyFont="1" applyBorder="1" applyAlignment="1">
      <alignment vertical="center"/>
    </xf>
    <xf numFmtId="177" fontId="2" fillId="0" borderId="8" xfId="1" applyNumberFormat="1" applyFont="1" applyFill="1" applyBorder="1" applyAlignment="1">
      <alignment horizontal="center" vertical="center"/>
    </xf>
    <xf numFmtId="177" fontId="2" fillId="0" borderId="8" xfId="1" applyNumberFormat="1" applyFont="1" applyFill="1" applyBorder="1" applyAlignment="1">
      <alignment vertical="center"/>
    </xf>
    <xf numFmtId="41" fontId="3" fillId="0" borderId="4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 textRotation="255"/>
    </xf>
    <xf numFmtId="41" fontId="0" fillId="0" borderId="4" xfId="0" applyNumberForma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77" fontId="2" fillId="0" borderId="8" xfId="1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176" fontId="2" fillId="0" borderId="8" xfId="0" applyNumberFormat="1" applyFont="1" applyBorder="1" applyAlignment="1">
      <alignment horizontal="center" vertical="center"/>
    </xf>
    <xf numFmtId="179" fontId="9" fillId="0" borderId="8" xfId="1" applyNumberFormat="1" applyFont="1" applyBorder="1" applyAlignment="1">
      <alignment vertical="center" textRotation="255"/>
    </xf>
    <xf numFmtId="0" fontId="12" fillId="0" borderId="8" xfId="3" applyBorder="1" applyAlignment="1">
      <alignment vertical="center"/>
    </xf>
    <xf numFmtId="0" fontId="10" fillId="0" borderId="8" xfId="0" applyFont="1" applyBorder="1" applyAlignment="1">
      <alignment horizontal="distributed" vertical="center" justifyLastLine="1"/>
    </xf>
    <xf numFmtId="0" fontId="10" fillId="0" borderId="8" xfId="2" applyFont="1" applyBorder="1" applyAlignment="1">
      <alignment horizontal="distributed" vertical="center" justifyLastLine="1"/>
    </xf>
    <xf numFmtId="41" fontId="0" fillId="0" borderId="8" xfId="0" applyNumberForma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2" fillId="0" borderId="8" xfId="3" applyBorder="1" applyAlignment="1">
      <alignment vertical="center" textRotation="255"/>
    </xf>
    <xf numFmtId="41" fontId="0" fillId="0" borderId="14" xfId="0" applyNumberFormat="1" applyBorder="1" applyAlignment="1">
      <alignment horizontal="center" vertical="center" shrinkToFit="1"/>
    </xf>
    <xf numFmtId="41" fontId="0" fillId="0" borderId="15" xfId="0" applyNumberFormat="1" applyBorder="1" applyAlignment="1">
      <alignment horizontal="center" vertical="center" shrinkToFit="1"/>
    </xf>
    <xf numFmtId="41" fontId="0" fillId="0" borderId="8" xfId="0" applyNumberFormat="1" applyBorder="1" applyAlignment="1">
      <alignment horizontal="center" vertical="center"/>
    </xf>
    <xf numFmtId="41" fontId="16" fillId="0" borderId="8" xfId="0" applyNumberFormat="1" applyFont="1" applyBorder="1" applyAlignment="1">
      <alignment horizontal="right" vertical="center"/>
    </xf>
    <xf numFmtId="41" fontId="0" fillId="0" borderId="12" xfId="0" applyNumberFormat="1" applyBorder="1" applyAlignment="1">
      <alignment horizontal="center" vertical="center"/>
    </xf>
    <xf numFmtId="41" fontId="0" fillId="0" borderId="13" xfId="0" applyNumberFormat="1" applyBorder="1" applyAlignment="1">
      <alignment horizontal="center" vertical="center"/>
    </xf>
    <xf numFmtId="41" fontId="0" fillId="0" borderId="14" xfId="0" applyNumberFormat="1" applyBorder="1" applyAlignment="1">
      <alignment horizontal="center" vertical="center"/>
    </xf>
    <xf numFmtId="41" fontId="0" fillId="0" borderId="15" xfId="0" applyNumberFormat="1" applyBorder="1" applyAlignment="1">
      <alignment horizontal="center" vertical="center"/>
    </xf>
    <xf numFmtId="177" fontId="2" fillId="0" borderId="8" xfId="1" applyNumberFormat="1" applyFill="1" applyBorder="1" applyAlignment="1">
      <alignment horizontal="right" vertical="center"/>
    </xf>
    <xf numFmtId="177" fontId="0" fillId="0" borderId="8" xfId="0" applyNumberFormat="1" applyFill="1" applyBorder="1" applyAlignment="1">
      <alignment vertical="center"/>
    </xf>
  </cellXfs>
  <cellStyles count="4">
    <cellStyle name="桁区切り" xfId="1" builtinId="6"/>
    <cellStyle name="標準" xfId="0" builtinId="0"/>
    <cellStyle name="標準_Ｈ１０決算ベース" xfId="2"/>
    <cellStyle name="標準_地方債公営企業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view="pageBreakPreview" zoomScaleNormal="100" zoomScaleSheetLayoutView="100" workbookViewId="0">
      <pane xSplit="5" ySplit="8" topLeftCell="F9" activePane="bottomRight" state="frozen"/>
      <selection activeCell="F17" sqref="F17"/>
      <selection pane="topRight" activeCell="F17" sqref="F17"/>
      <selection pane="bottomLeft" activeCell="F17" sqref="F17"/>
      <selection pane="bottomRight" activeCell="A9" sqref="A9:A40"/>
    </sheetView>
  </sheetViews>
  <sheetFormatPr defaultColWidth="9" defaultRowHeight="13"/>
  <cols>
    <col min="1" max="2" width="3.6328125" style="1" customWidth="1"/>
    <col min="3" max="4" width="1.6328125" style="1" customWidth="1"/>
    <col min="5" max="5" width="32.6328125" style="1" customWidth="1"/>
    <col min="6" max="6" width="15.6328125" style="1" customWidth="1"/>
    <col min="7" max="7" width="10.6328125" style="1" customWidth="1"/>
    <col min="8" max="8" width="15.6328125" style="1" customWidth="1"/>
    <col min="9" max="9" width="10.6328125" style="1" customWidth="1"/>
    <col min="10" max="12" width="9" style="1"/>
    <col min="13" max="13" width="9.90625" style="1" customWidth="1"/>
    <col min="14" max="16384" width="9" style="1"/>
  </cols>
  <sheetData>
    <row r="1" spans="1:9" ht="34" customHeight="1">
      <c r="A1" s="107" t="s">
        <v>0</v>
      </c>
      <c r="B1" s="107"/>
      <c r="C1" s="107"/>
      <c r="D1" s="107"/>
      <c r="E1" s="20" t="s">
        <v>242</v>
      </c>
      <c r="F1" s="2"/>
    </row>
    <row r="3" spans="1:9" ht="14">
      <c r="A3" s="10" t="s">
        <v>103</v>
      </c>
    </row>
    <row r="5" spans="1:9">
      <c r="A5" s="9" t="s">
        <v>231</v>
      </c>
    </row>
    <row r="6" spans="1:9" ht="14">
      <c r="A6" s="3"/>
      <c r="G6" s="109" t="s">
        <v>104</v>
      </c>
      <c r="H6" s="110"/>
      <c r="I6" s="110"/>
    </row>
    <row r="7" spans="1:9" ht="27" customHeight="1">
      <c r="A7" s="8"/>
      <c r="B7" s="4"/>
      <c r="C7" s="4"/>
      <c r="D7" s="4"/>
      <c r="E7" s="60"/>
      <c r="F7" s="52" t="s">
        <v>232</v>
      </c>
      <c r="G7" s="52"/>
      <c r="H7" s="52" t="s">
        <v>241</v>
      </c>
      <c r="I7" s="53" t="s">
        <v>20</v>
      </c>
    </row>
    <row r="8" spans="1:9" ht="17.149999999999999" customHeight="1">
      <c r="A8" s="5"/>
      <c r="B8" s="6"/>
      <c r="C8" s="6"/>
      <c r="D8" s="6"/>
      <c r="E8" s="61"/>
      <c r="F8" s="54" t="s">
        <v>101</v>
      </c>
      <c r="G8" s="54" t="s">
        <v>1</v>
      </c>
      <c r="H8" s="54" t="s">
        <v>229</v>
      </c>
      <c r="I8" s="55"/>
    </row>
    <row r="9" spans="1:9" ht="18" customHeight="1">
      <c r="A9" s="108" t="s">
        <v>79</v>
      </c>
      <c r="B9" s="108" t="s">
        <v>80</v>
      </c>
      <c r="C9" s="62" t="s">
        <v>2</v>
      </c>
      <c r="D9" s="56"/>
      <c r="E9" s="56"/>
      <c r="F9" s="57">
        <v>226624</v>
      </c>
      <c r="G9" s="58">
        <f t="shared" ref="G9:G22" si="0">F9/$F$22*100</f>
        <v>37.043805463791308</v>
      </c>
      <c r="H9" s="57">
        <v>219176</v>
      </c>
      <c r="I9" s="58">
        <f t="shared" ref="I9:I21" si="1">(F9/H9-1)*100</f>
        <v>3.3981822827316766</v>
      </c>
    </row>
    <row r="10" spans="1:9" ht="18" customHeight="1">
      <c r="A10" s="108"/>
      <c r="B10" s="108"/>
      <c r="C10" s="64"/>
      <c r="D10" s="62" t="s">
        <v>21</v>
      </c>
      <c r="E10" s="56"/>
      <c r="F10" s="57">
        <v>111328</v>
      </c>
      <c r="G10" s="58">
        <f t="shared" si="0"/>
        <v>18.197599436392256</v>
      </c>
      <c r="H10" s="57">
        <v>109544</v>
      </c>
      <c r="I10" s="58">
        <f t="shared" si="1"/>
        <v>1.6285693419995528</v>
      </c>
    </row>
    <row r="11" spans="1:9" ht="18" customHeight="1">
      <c r="A11" s="108"/>
      <c r="B11" s="108"/>
      <c r="C11" s="51"/>
      <c r="D11" s="51"/>
      <c r="E11" s="30" t="s">
        <v>22</v>
      </c>
      <c r="F11" s="57">
        <v>89519</v>
      </c>
      <c r="G11" s="58">
        <f t="shared" si="0"/>
        <v>14.632715075689839</v>
      </c>
      <c r="H11" s="57">
        <v>89090</v>
      </c>
      <c r="I11" s="58">
        <f t="shared" si="1"/>
        <v>0.48153552587271164</v>
      </c>
    </row>
    <row r="12" spans="1:9" ht="18" customHeight="1">
      <c r="A12" s="108"/>
      <c r="B12" s="108"/>
      <c r="C12" s="51"/>
      <c r="D12" s="29"/>
      <c r="E12" s="30" t="s">
        <v>23</v>
      </c>
      <c r="F12" s="57">
        <v>14516</v>
      </c>
      <c r="G12" s="58">
        <f>F12/$F$22*100</f>
        <v>2.3727755229472369</v>
      </c>
      <c r="H12" s="57">
        <v>13156</v>
      </c>
      <c r="I12" s="58">
        <f t="shared" si="1"/>
        <v>10.337488598358169</v>
      </c>
    </row>
    <row r="13" spans="1:9" ht="18" customHeight="1">
      <c r="A13" s="108"/>
      <c r="B13" s="108"/>
      <c r="C13" s="63"/>
      <c r="D13" s="56" t="s">
        <v>24</v>
      </c>
      <c r="E13" s="56"/>
      <c r="F13" s="57">
        <v>82346</v>
      </c>
      <c r="G13" s="58">
        <f t="shared" si="0"/>
        <v>13.4602213566143</v>
      </c>
      <c r="H13" s="57">
        <v>78534</v>
      </c>
      <c r="I13" s="58">
        <f t="shared" si="1"/>
        <v>4.8539486082461059</v>
      </c>
    </row>
    <row r="14" spans="1:9" ht="18" customHeight="1">
      <c r="A14" s="108"/>
      <c r="B14" s="108"/>
      <c r="C14" s="56" t="s">
        <v>3</v>
      </c>
      <c r="D14" s="56"/>
      <c r="E14" s="56"/>
      <c r="F14" s="57">
        <v>3019</v>
      </c>
      <c r="G14" s="58">
        <f t="shared" si="0"/>
        <v>0.49348369411530096</v>
      </c>
      <c r="H14" s="57">
        <v>2995</v>
      </c>
      <c r="I14" s="58">
        <f t="shared" si="1"/>
        <v>0.80133555926544808</v>
      </c>
    </row>
    <row r="15" spans="1:9" ht="18" customHeight="1">
      <c r="A15" s="108"/>
      <c r="B15" s="108"/>
      <c r="C15" s="56" t="s">
        <v>4</v>
      </c>
      <c r="D15" s="56"/>
      <c r="E15" s="56"/>
      <c r="F15" s="57">
        <v>22427</v>
      </c>
      <c r="G15" s="58">
        <f t="shared" si="0"/>
        <v>3.6659022219025688</v>
      </c>
      <c r="H15" s="57">
        <v>21200</v>
      </c>
      <c r="I15" s="58">
        <f t="shared" si="1"/>
        <v>5.7877358490566078</v>
      </c>
    </row>
    <row r="16" spans="1:9" ht="18" customHeight="1">
      <c r="A16" s="108"/>
      <c r="B16" s="108"/>
      <c r="C16" s="56" t="s">
        <v>25</v>
      </c>
      <c r="D16" s="56"/>
      <c r="E16" s="56"/>
      <c r="F16" s="57">
        <v>13598</v>
      </c>
      <c r="G16" s="58">
        <f t="shared" si="0"/>
        <v>2.2227198650479831</v>
      </c>
      <c r="H16" s="57">
        <v>13414</v>
      </c>
      <c r="I16" s="58">
        <f>(F16/H16-1)*100</f>
        <v>1.3717012076934543</v>
      </c>
    </row>
    <row r="17" spans="1:9" ht="18" customHeight="1">
      <c r="A17" s="108"/>
      <c r="B17" s="108"/>
      <c r="C17" s="56" t="s">
        <v>5</v>
      </c>
      <c r="D17" s="56"/>
      <c r="E17" s="56"/>
      <c r="F17" s="57">
        <v>120543</v>
      </c>
      <c r="G17" s="58">
        <f t="shared" si="0"/>
        <v>19.703877091666353</v>
      </c>
      <c r="H17" s="57">
        <v>114990</v>
      </c>
      <c r="I17" s="58">
        <f t="shared" si="1"/>
        <v>4.8291155752674175</v>
      </c>
    </row>
    <row r="18" spans="1:9" ht="18" customHeight="1">
      <c r="A18" s="108"/>
      <c r="B18" s="108"/>
      <c r="C18" s="56" t="s">
        <v>26</v>
      </c>
      <c r="D18" s="56"/>
      <c r="E18" s="56"/>
      <c r="F18" s="57">
        <v>32615</v>
      </c>
      <c r="G18" s="58">
        <f t="shared" si="0"/>
        <v>5.3312257978040876</v>
      </c>
      <c r="H18" s="57">
        <v>29532</v>
      </c>
      <c r="I18" s="58">
        <f t="shared" si="1"/>
        <v>10.439523229039693</v>
      </c>
    </row>
    <row r="19" spans="1:9" ht="18" customHeight="1">
      <c r="A19" s="108"/>
      <c r="B19" s="108"/>
      <c r="C19" s="56" t="s">
        <v>27</v>
      </c>
      <c r="D19" s="56"/>
      <c r="E19" s="56"/>
      <c r="F19" s="57">
        <v>4352</v>
      </c>
      <c r="G19" s="58">
        <f t="shared" si="0"/>
        <v>0.71137497078164613</v>
      </c>
      <c r="H19" s="57">
        <v>5810</v>
      </c>
      <c r="I19" s="58">
        <f t="shared" si="1"/>
        <v>-25.094664371772801</v>
      </c>
    </row>
    <row r="20" spans="1:9" ht="18" customHeight="1">
      <c r="A20" s="108"/>
      <c r="B20" s="108"/>
      <c r="C20" s="56" t="s">
        <v>6</v>
      </c>
      <c r="D20" s="56"/>
      <c r="E20" s="56"/>
      <c r="F20" s="57">
        <v>63134</v>
      </c>
      <c r="G20" s="58">
        <f t="shared" si="0"/>
        <v>10.319840856003779</v>
      </c>
      <c r="H20" s="57">
        <v>60824</v>
      </c>
      <c r="I20" s="58">
        <f t="shared" si="1"/>
        <v>3.797842956727604</v>
      </c>
    </row>
    <row r="21" spans="1:9" ht="18" customHeight="1">
      <c r="A21" s="108"/>
      <c r="B21" s="108"/>
      <c r="C21" s="56" t="s">
        <v>7</v>
      </c>
      <c r="D21" s="56"/>
      <c r="E21" s="56"/>
      <c r="F21" s="57">
        <v>125461</v>
      </c>
      <c r="G21" s="58">
        <f t="shared" si="0"/>
        <v>20.507770038886971</v>
      </c>
      <c r="H21" s="57">
        <v>122473</v>
      </c>
      <c r="I21" s="58">
        <f t="shared" si="1"/>
        <v>2.4397214079838081</v>
      </c>
    </row>
    <row r="22" spans="1:9" ht="18" customHeight="1">
      <c r="A22" s="108"/>
      <c r="B22" s="108"/>
      <c r="C22" s="56" t="s">
        <v>8</v>
      </c>
      <c r="D22" s="56"/>
      <c r="E22" s="56"/>
      <c r="F22" s="57">
        <f>SUM(F9,F14:F21)</f>
        <v>611773</v>
      </c>
      <c r="G22" s="58">
        <f t="shared" si="0"/>
        <v>100</v>
      </c>
      <c r="H22" s="57">
        <f>SUM(H9,H14:H21)</f>
        <v>590414</v>
      </c>
      <c r="I22" s="58">
        <f t="shared" ref="I22:I40" si="2">(F22/H22-1)*100</f>
        <v>3.6176310182346683</v>
      </c>
    </row>
    <row r="23" spans="1:9" ht="18" customHeight="1">
      <c r="A23" s="108"/>
      <c r="B23" s="108" t="s">
        <v>81</v>
      </c>
      <c r="C23" s="65" t="s">
        <v>9</v>
      </c>
      <c r="D23" s="30"/>
      <c r="E23" s="30"/>
      <c r="F23" s="57">
        <v>309051</v>
      </c>
      <c r="G23" s="58">
        <f t="shared" ref="G23:G37" si="3">F23/$F$40*100</f>
        <v>50.517349600831686</v>
      </c>
      <c r="H23" s="57">
        <v>312127</v>
      </c>
      <c r="I23" s="58">
        <f t="shared" si="2"/>
        <v>-0.98549628836980263</v>
      </c>
    </row>
    <row r="24" spans="1:9" ht="18" customHeight="1">
      <c r="A24" s="108"/>
      <c r="B24" s="108"/>
      <c r="C24" s="64"/>
      <c r="D24" s="30" t="s">
        <v>10</v>
      </c>
      <c r="E24" s="30"/>
      <c r="F24" s="57">
        <v>116767</v>
      </c>
      <c r="G24" s="58">
        <f t="shared" si="3"/>
        <v>19.086685889514392</v>
      </c>
      <c r="H24" s="57">
        <v>121853</v>
      </c>
      <c r="I24" s="58">
        <f t="shared" si="2"/>
        <v>-4.1738816442763005</v>
      </c>
    </row>
    <row r="25" spans="1:9" ht="18" customHeight="1">
      <c r="A25" s="108"/>
      <c r="B25" s="108"/>
      <c r="C25" s="64"/>
      <c r="D25" s="30" t="s">
        <v>28</v>
      </c>
      <c r="E25" s="30"/>
      <c r="F25" s="57">
        <v>131710</v>
      </c>
      <c r="G25" s="58">
        <f t="shared" si="3"/>
        <v>21.529262535715922</v>
      </c>
      <c r="H25" s="57">
        <v>130349</v>
      </c>
      <c r="I25" s="58">
        <f t="shared" si="2"/>
        <v>1.0441200162640385</v>
      </c>
    </row>
    <row r="26" spans="1:9" ht="18" customHeight="1">
      <c r="A26" s="108"/>
      <c r="B26" s="108"/>
      <c r="C26" s="63"/>
      <c r="D26" s="30" t="s">
        <v>11</v>
      </c>
      <c r="E26" s="30"/>
      <c r="F26" s="57">
        <v>60574</v>
      </c>
      <c r="G26" s="58">
        <f t="shared" si="3"/>
        <v>9.901401175601368</v>
      </c>
      <c r="H26" s="57">
        <v>59925</v>
      </c>
      <c r="I26" s="58">
        <f t="shared" si="2"/>
        <v>1.08302044221944</v>
      </c>
    </row>
    <row r="27" spans="1:9" ht="18" customHeight="1">
      <c r="A27" s="108"/>
      <c r="B27" s="108"/>
      <c r="C27" s="65" t="s">
        <v>12</v>
      </c>
      <c r="D27" s="30"/>
      <c r="E27" s="30"/>
      <c r="F27" s="57">
        <v>226057</v>
      </c>
      <c r="G27" s="58">
        <f t="shared" si="3"/>
        <v>36.951184428185663</v>
      </c>
      <c r="H27" s="57">
        <v>211460</v>
      </c>
      <c r="I27" s="58">
        <f t="shared" si="2"/>
        <v>6.9029603707557063</v>
      </c>
    </row>
    <row r="28" spans="1:9" ht="18" customHeight="1">
      <c r="A28" s="108"/>
      <c r="B28" s="108"/>
      <c r="C28" s="64"/>
      <c r="D28" s="30" t="s">
        <v>13</v>
      </c>
      <c r="E28" s="30"/>
      <c r="F28" s="57">
        <v>103561</v>
      </c>
      <c r="G28" s="58">
        <f t="shared" si="3"/>
        <v>16.928038550309594</v>
      </c>
      <c r="H28" s="57">
        <v>93793</v>
      </c>
      <c r="I28" s="58">
        <f t="shared" si="2"/>
        <v>10.41442325120212</v>
      </c>
    </row>
    <row r="29" spans="1:9" ht="18" customHeight="1">
      <c r="A29" s="108"/>
      <c r="B29" s="108"/>
      <c r="C29" s="64"/>
      <c r="D29" s="30" t="s">
        <v>29</v>
      </c>
      <c r="E29" s="30"/>
      <c r="F29" s="57">
        <v>11162</v>
      </c>
      <c r="G29" s="58">
        <f t="shared" si="3"/>
        <v>1.8245359382253519</v>
      </c>
      <c r="H29" s="57">
        <v>9628</v>
      </c>
      <c r="I29" s="58">
        <f t="shared" si="2"/>
        <v>15.932696302451177</v>
      </c>
    </row>
    <row r="30" spans="1:9" ht="18" customHeight="1">
      <c r="A30" s="108"/>
      <c r="B30" s="108"/>
      <c r="C30" s="64"/>
      <c r="D30" s="30" t="s">
        <v>30</v>
      </c>
      <c r="E30" s="30"/>
      <c r="F30" s="57">
        <v>37903</v>
      </c>
      <c r="G30" s="58">
        <f t="shared" si="3"/>
        <v>6.1956088215871272</v>
      </c>
      <c r="H30" s="57">
        <v>37898</v>
      </c>
      <c r="I30" s="58">
        <f t="shared" si="2"/>
        <v>1.3193308354009226E-2</v>
      </c>
    </row>
    <row r="31" spans="1:9" ht="18" customHeight="1">
      <c r="A31" s="108"/>
      <c r="B31" s="108"/>
      <c r="C31" s="64"/>
      <c r="D31" s="30" t="s">
        <v>31</v>
      </c>
      <c r="E31" s="30"/>
      <c r="F31" s="57">
        <v>35923</v>
      </c>
      <c r="G31" s="58">
        <f t="shared" si="3"/>
        <v>5.8719588343369749</v>
      </c>
      <c r="H31" s="57">
        <v>35534</v>
      </c>
      <c r="I31" s="58">
        <f t="shared" si="2"/>
        <v>1.0947261777452644</v>
      </c>
    </row>
    <row r="32" spans="1:9" ht="18" customHeight="1">
      <c r="A32" s="108"/>
      <c r="B32" s="108"/>
      <c r="C32" s="64"/>
      <c r="D32" s="30" t="s">
        <v>14</v>
      </c>
      <c r="E32" s="30"/>
      <c r="F32" s="57">
        <v>10480</v>
      </c>
      <c r="G32" s="58">
        <f t="shared" si="3"/>
        <v>1.713056498172522</v>
      </c>
      <c r="H32" s="57">
        <v>8866</v>
      </c>
      <c r="I32" s="58">
        <f t="shared" si="2"/>
        <v>18.204376268892396</v>
      </c>
    </row>
    <row r="33" spans="1:9" ht="18" customHeight="1">
      <c r="A33" s="108"/>
      <c r="B33" s="108"/>
      <c r="C33" s="63"/>
      <c r="D33" s="30" t="s">
        <v>32</v>
      </c>
      <c r="E33" s="30"/>
      <c r="F33" s="57">
        <v>26727</v>
      </c>
      <c r="G33" s="58">
        <f t="shared" si="3"/>
        <v>4.3687844491084915</v>
      </c>
      <c r="H33" s="57">
        <v>25441</v>
      </c>
      <c r="I33" s="58">
        <f t="shared" si="2"/>
        <v>5.0548327502849766</v>
      </c>
    </row>
    <row r="34" spans="1:9" ht="18" customHeight="1">
      <c r="A34" s="108"/>
      <c r="B34" s="108"/>
      <c r="C34" s="65" t="s">
        <v>15</v>
      </c>
      <c r="D34" s="30"/>
      <c r="E34" s="30"/>
      <c r="F34" s="57">
        <v>76664</v>
      </c>
      <c r="G34" s="58">
        <f t="shared" si="3"/>
        <v>12.531465970982653</v>
      </c>
      <c r="H34" s="57">
        <v>66827</v>
      </c>
      <c r="I34" s="58">
        <f t="shared" si="2"/>
        <v>14.720098163915774</v>
      </c>
    </row>
    <row r="35" spans="1:9" ht="18" customHeight="1">
      <c r="A35" s="108"/>
      <c r="B35" s="108"/>
      <c r="C35" s="64"/>
      <c r="D35" s="65" t="s">
        <v>16</v>
      </c>
      <c r="E35" s="30"/>
      <c r="F35" s="57">
        <v>74849</v>
      </c>
      <c r="G35" s="58">
        <f t="shared" si="3"/>
        <v>12.234786816003346</v>
      </c>
      <c r="H35" s="57">
        <v>65813</v>
      </c>
      <c r="I35" s="58">
        <f t="shared" si="2"/>
        <v>13.729810219865367</v>
      </c>
    </row>
    <row r="36" spans="1:9" ht="18" customHeight="1">
      <c r="A36" s="108"/>
      <c r="B36" s="108"/>
      <c r="C36" s="64"/>
      <c r="D36" s="64"/>
      <c r="E36" s="59" t="s">
        <v>102</v>
      </c>
      <c r="F36" s="57">
        <v>29490</v>
      </c>
      <c r="G36" s="58">
        <f t="shared" si="3"/>
        <v>4.8204232949530219</v>
      </c>
      <c r="H36" s="57">
        <v>22847</v>
      </c>
      <c r="I36" s="58">
        <f>(F36/H36-1)*100</f>
        <v>29.076027487197443</v>
      </c>
    </row>
    <row r="37" spans="1:9" ht="18" customHeight="1">
      <c r="A37" s="108"/>
      <c r="B37" s="108"/>
      <c r="C37" s="64"/>
      <c r="D37" s="63"/>
      <c r="E37" s="30" t="s">
        <v>33</v>
      </c>
      <c r="F37" s="57">
        <v>45359</v>
      </c>
      <c r="G37" s="58">
        <f t="shared" si="3"/>
        <v>7.4143635210503254</v>
      </c>
      <c r="H37" s="57">
        <v>42966</v>
      </c>
      <c r="I37" s="58">
        <f t="shared" si="2"/>
        <v>5.5695200856491267</v>
      </c>
    </row>
    <row r="38" spans="1:9" ht="18" customHeight="1">
      <c r="A38" s="108"/>
      <c r="B38" s="108"/>
      <c r="C38" s="64"/>
      <c r="D38" s="56" t="s">
        <v>34</v>
      </c>
      <c r="E38" s="56"/>
      <c r="F38" s="57">
        <v>1815</v>
      </c>
      <c r="G38" s="58">
        <f>F38/$F$40*100</f>
        <v>0.29667915497930603</v>
      </c>
      <c r="H38" s="57">
        <v>1013</v>
      </c>
      <c r="I38" s="58">
        <f t="shared" si="2"/>
        <v>79.170779861796632</v>
      </c>
    </row>
    <row r="39" spans="1:9" ht="18" customHeight="1">
      <c r="A39" s="108"/>
      <c r="B39" s="108"/>
      <c r="C39" s="63"/>
      <c r="D39" s="56" t="s">
        <v>35</v>
      </c>
      <c r="E39" s="56"/>
      <c r="F39" s="57">
        <v>0</v>
      </c>
      <c r="G39" s="58">
        <f>F39/$F$40*100</f>
        <v>0</v>
      </c>
      <c r="H39" s="57">
        <v>0</v>
      </c>
      <c r="I39" s="58" t="e">
        <f t="shared" si="2"/>
        <v>#DIV/0!</v>
      </c>
    </row>
    <row r="40" spans="1:9" ht="18" customHeight="1">
      <c r="A40" s="108"/>
      <c r="B40" s="108"/>
      <c r="C40" s="30" t="s">
        <v>17</v>
      </c>
      <c r="D40" s="30"/>
      <c r="E40" s="30"/>
      <c r="F40" s="57">
        <f>SUM(F23,F27,F34)</f>
        <v>611772</v>
      </c>
      <c r="G40" s="58">
        <f>F40/$F$40*100</f>
        <v>100</v>
      </c>
      <c r="H40" s="57">
        <f>SUM(H23,H27,H34)</f>
        <v>590414</v>
      </c>
      <c r="I40" s="58">
        <f t="shared" si="2"/>
        <v>3.6174616455571851</v>
      </c>
    </row>
    <row r="41" spans="1:9" ht="18" customHeight="1">
      <c r="A41" s="26" t="s">
        <v>18</v>
      </c>
      <c r="B41" s="26"/>
    </row>
    <row r="42" spans="1:9" ht="18" customHeight="1">
      <c r="A42" s="27" t="s">
        <v>19</v>
      </c>
      <c r="B42" s="26"/>
    </row>
  </sheetData>
  <mergeCells count="5">
    <mergeCell ref="A1:D1"/>
    <mergeCell ref="A9:A40"/>
    <mergeCell ref="B9:B22"/>
    <mergeCell ref="B23:B40"/>
    <mergeCell ref="G6:I6"/>
  </mergeCells>
  <phoneticPr fontId="7"/>
  <printOptions horizontalCentered="1" verticalCentered="1" gridLinesSet="0"/>
  <pageMargins left="0" right="0" top="0.43307086614173229" bottom="0.19685039370078741" header="0.19685039370078741" footer="0.31496062992125984"/>
  <pageSetup paperSize="9" scale="97" orientation="portrait" useFirstPageNumber="1" r:id="rId1"/>
  <headerFooter alignWithMargins="0">
    <oddHeader>&amp;R&amp;"明朝,斜体"&amp;9指定都市－1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0"/>
  <sheetViews>
    <sheetView view="pageBreakPreview" zoomScaleNormal="100" zoomScaleSheetLayoutView="100" workbookViewId="0">
      <pane xSplit="5" ySplit="7" topLeftCell="F8" activePane="bottomRight" state="frozen"/>
      <selection activeCell="G46" sqref="G46"/>
      <selection pane="topRight" activeCell="G46" sqref="G46"/>
      <selection pane="bottomLeft" activeCell="G46" sqref="G46"/>
      <selection pane="bottomRight" activeCell="D20" sqref="D20"/>
    </sheetView>
  </sheetViews>
  <sheetFormatPr defaultColWidth="9" defaultRowHeight="13"/>
  <cols>
    <col min="1" max="1" width="3.6328125" style="1" customWidth="1"/>
    <col min="2" max="3" width="1.6328125" style="1" customWidth="1"/>
    <col min="4" max="4" width="22.6328125" style="1" customWidth="1"/>
    <col min="5" max="5" width="10.6328125" style="1" customWidth="1"/>
    <col min="6" max="23" width="13.6328125" style="1" customWidth="1"/>
    <col min="24" max="27" width="12" style="1" customWidth="1"/>
    <col min="28" max="16384" width="9" style="1"/>
  </cols>
  <sheetData>
    <row r="1" spans="1:27" ht="34" customHeight="1">
      <c r="A1" s="17" t="s">
        <v>0</v>
      </c>
      <c r="B1" s="13"/>
      <c r="C1" s="13"/>
      <c r="D1" s="21" t="s">
        <v>242</v>
      </c>
      <c r="E1" s="14"/>
      <c r="F1" s="14"/>
      <c r="G1" s="14"/>
    </row>
    <row r="2" spans="1:27" ht="15" customHeight="1"/>
    <row r="3" spans="1:27" ht="15" customHeight="1">
      <c r="A3" s="15" t="s">
        <v>42</v>
      </c>
      <c r="B3" s="15"/>
      <c r="C3" s="15"/>
      <c r="D3" s="15"/>
    </row>
    <row r="4" spans="1:27" ht="15" customHeight="1">
      <c r="A4" s="15"/>
      <c r="B4" s="15"/>
      <c r="C4" s="15"/>
      <c r="D4" s="15"/>
    </row>
    <row r="5" spans="1:27" ht="16" customHeight="1">
      <c r="A5" s="12" t="s">
        <v>233</v>
      </c>
      <c r="B5" s="12"/>
      <c r="C5" s="12"/>
      <c r="D5" s="12"/>
      <c r="K5" s="16"/>
      <c r="Q5" s="16" t="s">
        <v>43</v>
      </c>
    </row>
    <row r="6" spans="1:27" ht="16" customHeight="1">
      <c r="A6" s="119" t="s">
        <v>44</v>
      </c>
      <c r="B6" s="118"/>
      <c r="C6" s="118"/>
      <c r="D6" s="118"/>
      <c r="E6" s="118"/>
      <c r="F6" s="111" t="s">
        <v>243</v>
      </c>
      <c r="G6" s="112"/>
      <c r="H6" s="111" t="s">
        <v>244</v>
      </c>
      <c r="I6" s="112"/>
      <c r="J6" s="111" t="s">
        <v>245</v>
      </c>
      <c r="K6" s="112"/>
      <c r="L6" s="111" t="s">
        <v>246</v>
      </c>
      <c r="M6" s="112"/>
      <c r="N6" s="111" t="s">
        <v>247</v>
      </c>
      <c r="O6" s="112"/>
      <c r="P6" s="111" t="s">
        <v>248</v>
      </c>
      <c r="Q6" s="112"/>
    </row>
    <row r="7" spans="1:27" ht="16" customHeight="1">
      <c r="A7" s="118"/>
      <c r="B7" s="118"/>
      <c r="C7" s="118"/>
      <c r="D7" s="118"/>
      <c r="E7" s="118"/>
      <c r="F7" s="54" t="s">
        <v>234</v>
      </c>
      <c r="G7" s="54" t="s">
        <v>241</v>
      </c>
      <c r="H7" s="54" t="s">
        <v>234</v>
      </c>
      <c r="I7" s="54" t="s">
        <v>241</v>
      </c>
      <c r="J7" s="54" t="s">
        <v>234</v>
      </c>
      <c r="K7" s="54" t="s">
        <v>241</v>
      </c>
      <c r="L7" s="54" t="s">
        <v>234</v>
      </c>
      <c r="M7" s="54" t="s">
        <v>241</v>
      </c>
      <c r="N7" s="54" t="s">
        <v>234</v>
      </c>
      <c r="O7" s="54" t="s">
        <v>241</v>
      </c>
      <c r="P7" s="54" t="s">
        <v>234</v>
      </c>
      <c r="Q7" s="54" t="s">
        <v>241</v>
      </c>
    </row>
    <row r="8" spans="1:27" ht="16" customHeight="1">
      <c r="A8" s="116" t="s">
        <v>83</v>
      </c>
      <c r="B8" s="62" t="s">
        <v>45</v>
      </c>
      <c r="C8" s="56"/>
      <c r="D8" s="56"/>
      <c r="E8" s="66" t="s">
        <v>36</v>
      </c>
      <c r="F8" s="93">
        <v>34675</v>
      </c>
      <c r="G8" s="93">
        <v>34611</v>
      </c>
      <c r="H8" s="93">
        <v>8938</v>
      </c>
      <c r="I8" s="93">
        <v>9037</v>
      </c>
      <c r="J8" s="93">
        <v>20739</v>
      </c>
      <c r="K8" s="93">
        <v>20400</v>
      </c>
      <c r="L8" s="93">
        <v>27651</v>
      </c>
      <c r="M8" s="93">
        <v>27429</v>
      </c>
      <c r="N8" s="93">
        <v>54109</v>
      </c>
      <c r="O8" s="93">
        <v>40670</v>
      </c>
      <c r="P8" s="93">
        <v>18406</v>
      </c>
      <c r="Q8" s="93">
        <v>17665</v>
      </c>
      <c r="R8" s="18"/>
      <c r="S8" s="18"/>
      <c r="T8" s="18"/>
      <c r="U8" s="18"/>
      <c r="V8" s="18"/>
      <c r="W8" s="18"/>
      <c r="X8" s="18"/>
      <c r="Y8" s="18"/>
      <c r="Z8" s="18"/>
      <c r="AA8" s="18"/>
    </row>
    <row r="9" spans="1:27" ht="16" customHeight="1">
      <c r="A9" s="116"/>
      <c r="B9" s="64"/>
      <c r="C9" s="56" t="s">
        <v>46</v>
      </c>
      <c r="D9" s="56"/>
      <c r="E9" s="66" t="s">
        <v>37</v>
      </c>
      <c r="F9" s="93">
        <v>34590</v>
      </c>
      <c r="G9" s="93">
        <v>34570</v>
      </c>
      <c r="H9" s="93">
        <v>8938</v>
      </c>
      <c r="I9" s="93">
        <v>9037</v>
      </c>
      <c r="J9" s="93">
        <v>20738</v>
      </c>
      <c r="K9" s="93">
        <v>20400</v>
      </c>
      <c r="L9" s="93">
        <v>27648</v>
      </c>
      <c r="M9" s="93">
        <v>27427</v>
      </c>
      <c r="N9" s="93">
        <f>N8-N10</f>
        <v>54106</v>
      </c>
      <c r="O9" s="93">
        <v>40667</v>
      </c>
      <c r="P9" s="93">
        <v>18406</v>
      </c>
      <c r="Q9" s="93">
        <v>17665</v>
      </c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27" ht="16" customHeight="1">
      <c r="A10" s="116"/>
      <c r="B10" s="63"/>
      <c r="C10" s="56" t="s">
        <v>47</v>
      </c>
      <c r="D10" s="56"/>
      <c r="E10" s="66" t="s">
        <v>38</v>
      </c>
      <c r="F10" s="93">
        <v>85</v>
      </c>
      <c r="G10" s="93">
        <v>41</v>
      </c>
      <c r="H10" s="98">
        <v>0</v>
      </c>
      <c r="I10" s="98">
        <v>0</v>
      </c>
      <c r="J10" s="68">
        <v>1</v>
      </c>
      <c r="K10" s="68">
        <v>0.4</v>
      </c>
      <c r="L10" s="68">
        <v>3</v>
      </c>
      <c r="M10" s="68">
        <v>2</v>
      </c>
      <c r="N10" s="93">
        <v>3</v>
      </c>
      <c r="O10" s="93">
        <v>3</v>
      </c>
      <c r="P10" s="93"/>
      <c r="Q10" s="93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1:27" ht="16" customHeight="1">
      <c r="A11" s="116"/>
      <c r="B11" s="62" t="s">
        <v>48</v>
      </c>
      <c r="C11" s="56"/>
      <c r="D11" s="56"/>
      <c r="E11" s="66" t="s">
        <v>39</v>
      </c>
      <c r="F11" s="93">
        <v>34082</v>
      </c>
      <c r="G11" s="93">
        <v>32759</v>
      </c>
      <c r="H11" s="93">
        <v>10858</v>
      </c>
      <c r="I11" s="93">
        <v>10316</v>
      </c>
      <c r="J11" s="93">
        <v>23753</v>
      </c>
      <c r="K11" s="93">
        <v>21957</v>
      </c>
      <c r="L11" s="93">
        <v>25509</v>
      </c>
      <c r="M11" s="93">
        <v>25170</v>
      </c>
      <c r="N11" s="93">
        <v>51875</v>
      </c>
      <c r="O11" s="93">
        <v>38394</v>
      </c>
      <c r="P11" s="93">
        <v>20352</v>
      </c>
      <c r="Q11" s="93">
        <v>19720</v>
      </c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1:27" ht="16" customHeight="1">
      <c r="A12" s="116"/>
      <c r="B12" s="64"/>
      <c r="C12" s="56" t="s">
        <v>49</v>
      </c>
      <c r="D12" s="56"/>
      <c r="E12" s="66" t="s">
        <v>40</v>
      </c>
      <c r="F12" s="93">
        <v>33989</v>
      </c>
      <c r="G12" s="93">
        <v>32668</v>
      </c>
      <c r="H12" s="93">
        <v>10808</v>
      </c>
      <c r="I12" s="93">
        <v>10266</v>
      </c>
      <c r="J12" s="93">
        <v>23703</v>
      </c>
      <c r="K12" s="93">
        <v>21907</v>
      </c>
      <c r="L12" s="93">
        <v>25470</v>
      </c>
      <c r="M12" s="93">
        <v>25100</v>
      </c>
      <c r="N12" s="93">
        <v>51828</v>
      </c>
      <c r="O12" s="93">
        <v>38346</v>
      </c>
      <c r="P12" s="93">
        <v>20352</v>
      </c>
      <c r="Q12" s="93">
        <v>19570</v>
      </c>
      <c r="R12" s="18"/>
      <c r="S12" s="18"/>
      <c r="T12" s="18"/>
      <c r="U12" s="18"/>
      <c r="V12" s="18"/>
      <c r="W12" s="18"/>
      <c r="X12" s="18"/>
      <c r="Y12" s="18"/>
      <c r="Z12" s="18"/>
      <c r="AA12" s="18"/>
    </row>
    <row r="13" spans="1:27" ht="16" customHeight="1">
      <c r="A13" s="116"/>
      <c r="B13" s="63"/>
      <c r="C13" s="56" t="s">
        <v>50</v>
      </c>
      <c r="D13" s="56"/>
      <c r="E13" s="66" t="s">
        <v>41</v>
      </c>
      <c r="F13" s="93">
        <v>93</v>
      </c>
      <c r="G13" s="93">
        <v>91</v>
      </c>
      <c r="H13" s="99">
        <v>0</v>
      </c>
      <c r="I13" s="99">
        <v>0</v>
      </c>
      <c r="J13" s="68">
        <v>0.1</v>
      </c>
      <c r="K13" s="68">
        <v>0.1</v>
      </c>
      <c r="L13" s="68">
        <v>39</v>
      </c>
      <c r="M13" s="68">
        <v>40</v>
      </c>
      <c r="N13" s="93">
        <v>2</v>
      </c>
      <c r="O13" s="93">
        <v>2</v>
      </c>
      <c r="P13" s="93">
        <v>150</v>
      </c>
      <c r="Q13" s="93">
        <v>150</v>
      </c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27" ht="16" customHeight="1">
      <c r="A14" s="116"/>
      <c r="B14" s="56" t="s">
        <v>51</v>
      </c>
      <c r="C14" s="56"/>
      <c r="D14" s="56"/>
      <c r="E14" s="66" t="s">
        <v>87</v>
      </c>
      <c r="F14" s="93">
        <f t="shared" ref="F14:Q15" si="0">F9-F12</f>
        <v>601</v>
      </c>
      <c r="G14" s="93">
        <f t="shared" si="0"/>
        <v>1902</v>
      </c>
      <c r="H14" s="93">
        <f t="shared" si="0"/>
        <v>-1870</v>
      </c>
      <c r="I14" s="93">
        <f t="shared" si="0"/>
        <v>-1229</v>
      </c>
      <c r="J14" s="93">
        <f t="shared" si="0"/>
        <v>-2965</v>
      </c>
      <c r="K14" s="93">
        <f t="shared" si="0"/>
        <v>-1507</v>
      </c>
      <c r="L14" s="93">
        <f t="shared" si="0"/>
        <v>2178</v>
      </c>
      <c r="M14" s="93">
        <f t="shared" si="0"/>
        <v>2327</v>
      </c>
      <c r="N14" s="93">
        <f t="shared" si="0"/>
        <v>2278</v>
      </c>
      <c r="O14" s="93">
        <f t="shared" si="0"/>
        <v>2321</v>
      </c>
      <c r="P14" s="93">
        <f t="shared" si="0"/>
        <v>-1946</v>
      </c>
      <c r="Q14" s="93">
        <f t="shared" si="0"/>
        <v>-1905</v>
      </c>
      <c r="R14" s="18"/>
      <c r="S14" s="18"/>
      <c r="T14" s="18"/>
      <c r="U14" s="18"/>
      <c r="V14" s="18"/>
      <c r="W14" s="18"/>
      <c r="X14" s="18"/>
      <c r="Y14" s="18"/>
      <c r="Z14" s="18"/>
      <c r="AA14" s="18"/>
    </row>
    <row r="15" spans="1:27" ht="16" customHeight="1">
      <c r="A15" s="116"/>
      <c r="B15" s="56" t="s">
        <v>52</v>
      </c>
      <c r="C15" s="56"/>
      <c r="D15" s="56"/>
      <c r="E15" s="66" t="s">
        <v>88</v>
      </c>
      <c r="F15" s="93">
        <f t="shared" si="0"/>
        <v>-8</v>
      </c>
      <c r="G15" s="93">
        <f t="shared" si="0"/>
        <v>-50</v>
      </c>
      <c r="H15" s="93">
        <f t="shared" si="0"/>
        <v>0</v>
      </c>
      <c r="I15" s="93">
        <f t="shared" si="0"/>
        <v>0</v>
      </c>
      <c r="J15" s="93">
        <f t="shared" si="0"/>
        <v>0.9</v>
      </c>
      <c r="K15" s="93">
        <f t="shared" si="0"/>
        <v>0.30000000000000004</v>
      </c>
      <c r="L15" s="93">
        <f t="shared" si="0"/>
        <v>-36</v>
      </c>
      <c r="M15" s="93">
        <f t="shared" si="0"/>
        <v>-38</v>
      </c>
      <c r="N15" s="93">
        <f t="shared" si="0"/>
        <v>1</v>
      </c>
      <c r="O15" s="93">
        <f>O10-O13</f>
        <v>1</v>
      </c>
      <c r="P15" s="93">
        <f t="shared" si="0"/>
        <v>-150</v>
      </c>
      <c r="Q15" s="93">
        <f t="shared" si="0"/>
        <v>-150</v>
      </c>
      <c r="R15" s="18"/>
      <c r="S15" s="18"/>
      <c r="T15" s="18"/>
      <c r="U15" s="18"/>
      <c r="V15" s="18"/>
      <c r="W15" s="18"/>
      <c r="X15" s="18"/>
      <c r="Y15" s="18"/>
      <c r="Z15" s="18"/>
      <c r="AA15" s="18"/>
    </row>
    <row r="16" spans="1:27" ht="16" customHeight="1">
      <c r="A16" s="116"/>
      <c r="B16" s="56" t="s">
        <v>53</v>
      </c>
      <c r="C16" s="56"/>
      <c r="D16" s="56"/>
      <c r="E16" s="66" t="s">
        <v>89</v>
      </c>
      <c r="F16" s="93">
        <f t="shared" ref="F16:Q16" si="1">F8-F11</f>
        <v>593</v>
      </c>
      <c r="G16" s="93">
        <f t="shared" si="1"/>
        <v>1852</v>
      </c>
      <c r="H16" s="93">
        <f t="shared" si="1"/>
        <v>-1920</v>
      </c>
      <c r="I16" s="93">
        <f t="shared" si="1"/>
        <v>-1279</v>
      </c>
      <c r="J16" s="93">
        <f t="shared" si="1"/>
        <v>-3014</v>
      </c>
      <c r="K16" s="93">
        <f t="shared" si="1"/>
        <v>-1557</v>
      </c>
      <c r="L16" s="93">
        <f t="shared" si="1"/>
        <v>2142</v>
      </c>
      <c r="M16" s="93">
        <f t="shared" si="1"/>
        <v>2259</v>
      </c>
      <c r="N16" s="93">
        <f t="shared" si="1"/>
        <v>2234</v>
      </c>
      <c r="O16" s="93">
        <f t="shared" si="1"/>
        <v>2276</v>
      </c>
      <c r="P16" s="93">
        <f t="shared" si="1"/>
        <v>-1946</v>
      </c>
      <c r="Q16" s="93">
        <f t="shared" si="1"/>
        <v>-2055</v>
      </c>
      <c r="R16" s="18"/>
      <c r="S16" s="18"/>
      <c r="T16" s="18"/>
      <c r="U16" s="18"/>
      <c r="V16" s="18"/>
      <c r="W16" s="18"/>
      <c r="X16" s="18"/>
      <c r="Y16" s="18"/>
      <c r="Z16" s="18"/>
      <c r="AA16" s="18"/>
    </row>
    <row r="17" spans="1:27" ht="16" customHeight="1">
      <c r="A17" s="116"/>
      <c r="B17" s="56" t="s">
        <v>54</v>
      </c>
      <c r="C17" s="56"/>
      <c r="D17" s="56"/>
      <c r="E17" s="54"/>
      <c r="F17" s="93"/>
      <c r="G17" s="93"/>
      <c r="H17" s="68">
        <v>9996</v>
      </c>
      <c r="I17" s="68">
        <v>8740</v>
      </c>
      <c r="J17" s="93">
        <v>101115</v>
      </c>
      <c r="K17" s="93">
        <v>97899</v>
      </c>
      <c r="L17" s="93"/>
      <c r="M17" s="93">
        <v>0</v>
      </c>
      <c r="N17" s="93">
        <v>0</v>
      </c>
      <c r="O17" s="93">
        <v>0</v>
      </c>
      <c r="P17" s="68">
        <v>11790</v>
      </c>
      <c r="Q17" s="69">
        <v>9844</v>
      </c>
      <c r="R17" s="18"/>
      <c r="S17" s="18"/>
      <c r="T17" s="18"/>
      <c r="U17" s="18"/>
      <c r="V17" s="18"/>
      <c r="W17" s="18"/>
      <c r="X17" s="18"/>
      <c r="Y17" s="18"/>
      <c r="Z17" s="18"/>
      <c r="AA17" s="18"/>
    </row>
    <row r="18" spans="1:27" ht="16" customHeight="1">
      <c r="A18" s="116"/>
      <c r="B18" s="56" t="s">
        <v>55</v>
      </c>
      <c r="C18" s="56"/>
      <c r="D18" s="56"/>
      <c r="E18" s="54"/>
      <c r="F18" s="69"/>
      <c r="G18" s="69"/>
      <c r="H18" s="100">
        <v>-480</v>
      </c>
      <c r="I18" s="100">
        <v>-322</v>
      </c>
      <c r="J18" s="69">
        <v>-3150</v>
      </c>
      <c r="K18" s="69">
        <v>-808</v>
      </c>
      <c r="L18" s="69"/>
      <c r="M18" s="69">
        <v>0</v>
      </c>
      <c r="N18" s="69">
        <v>0</v>
      </c>
      <c r="O18" s="69">
        <v>0</v>
      </c>
      <c r="P18" s="69"/>
      <c r="Q18" s="69"/>
      <c r="R18" s="18"/>
      <c r="S18" s="18"/>
      <c r="T18" s="18"/>
      <c r="U18" s="18"/>
      <c r="V18" s="18"/>
      <c r="W18" s="18"/>
      <c r="X18" s="18"/>
      <c r="Y18" s="18"/>
      <c r="Z18" s="18"/>
      <c r="AA18" s="18"/>
    </row>
    <row r="19" spans="1:27" ht="16" customHeight="1">
      <c r="A19" s="116" t="s">
        <v>84</v>
      </c>
      <c r="B19" s="62" t="s">
        <v>56</v>
      </c>
      <c r="C19" s="56"/>
      <c r="D19" s="56"/>
      <c r="E19" s="66"/>
      <c r="F19" s="93">
        <v>19895</v>
      </c>
      <c r="G19" s="93">
        <v>17255</v>
      </c>
      <c r="H19" s="93">
        <v>2559</v>
      </c>
      <c r="I19" s="93">
        <v>1408</v>
      </c>
      <c r="J19" s="93">
        <v>4343</v>
      </c>
      <c r="K19" s="93">
        <v>3584</v>
      </c>
      <c r="L19" s="93">
        <v>6923</v>
      </c>
      <c r="M19" s="93">
        <v>6074</v>
      </c>
      <c r="N19" s="93">
        <v>3468</v>
      </c>
      <c r="O19" s="93">
        <v>3547</v>
      </c>
      <c r="P19" s="93">
        <v>1500</v>
      </c>
      <c r="Q19" s="93">
        <v>1188</v>
      </c>
      <c r="R19" s="18"/>
      <c r="S19" s="18"/>
      <c r="T19" s="18"/>
      <c r="U19" s="18"/>
      <c r="V19" s="18"/>
      <c r="W19" s="18"/>
      <c r="X19" s="18"/>
      <c r="Y19" s="18"/>
      <c r="Z19" s="18"/>
      <c r="AA19" s="18"/>
    </row>
    <row r="20" spans="1:27" ht="16" customHeight="1">
      <c r="A20" s="116"/>
      <c r="B20" s="63"/>
      <c r="C20" s="56" t="s">
        <v>57</v>
      </c>
      <c r="D20" s="56"/>
      <c r="E20" s="66"/>
      <c r="F20" s="93">
        <v>13991</v>
      </c>
      <c r="G20" s="93">
        <v>13110</v>
      </c>
      <c r="H20" s="93">
        <v>2321</v>
      </c>
      <c r="I20" s="93">
        <v>1183</v>
      </c>
      <c r="J20" s="93">
        <v>3716</v>
      </c>
      <c r="K20" s="68">
        <v>2845</v>
      </c>
      <c r="L20" s="93">
        <v>5153</v>
      </c>
      <c r="M20" s="68">
        <v>4754</v>
      </c>
      <c r="N20" s="93">
        <v>3300</v>
      </c>
      <c r="O20" s="93">
        <v>3300</v>
      </c>
      <c r="P20" s="93">
        <v>600</v>
      </c>
      <c r="Q20" s="93">
        <v>300</v>
      </c>
      <c r="R20" s="18"/>
      <c r="S20" s="18"/>
      <c r="T20" s="18"/>
      <c r="U20" s="18"/>
      <c r="V20" s="18"/>
      <c r="W20" s="18"/>
      <c r="X20" s="18"/>
      <c r="Y20" s="18"/>
      <c r="Z20" s="18"/>
      <c r="AA20" s="18"/>
    </row>
    <row r="21" spans="1:27" ht="16" customHeight="1">
      <c r="A21" s="116"/>
      <c r="B21" s="56" t="s">
        <v>58</v>
      </c>
      <c r="C21" s="56"/>
      <c r="D21" s="56"/>
      <c r="E21" s="66" t="s">
        <v>90</v>
      </c>
      <c r="F21" s="93">
        <v>19895</v>
      </c>
      <c r="G21" s="93">
        <v>17255</v>
      </c>
      <c r="H21" s="93">
        <v>2559</v>
      </c>
      <c r="I21" s="93">
        <v>1408</v>
      </c>
      <c r="J21" s="93">
        <v>4343</v>
      </c>
      <c r="K21" s="93">
        <v>3584</v>
      </c>
      <c r="L21" s="93">
        <v>6923</v>
      </c>
      <c r="M21" s="93">
        <v>6074</v>
      </c>
      <c r="N21" s="93">
        <v>3468</v>
      </c>
      <c r="O21" s="93">
        <v>3547</v>
      </c>
      <c r="P21" s="93">
        <v>1500</v>
      </c>
      <c r="Q21" s="93">
        <v>1188</v>
      </c>
      <c r="R21" s="18"/>
      <c r="S21" s="18"/>
      <c r="T21" s="18"/>
      <c r="U21" s="18"/>
      <c r="V21" s="18"/>
      <c r="W21" s="18"/>
      <c r="X21" s="18"/>
      <c r="Y21" s="18"/>
      <c r="Z21" s="18"/>
      <c r="AA21" s="18"/>
    </row>
    <row r="22" spans="1:27" ht="16" customHeight="1">
      <c r="A22" s="116"/>
      <c r="B22" s="62" t="s">
        <v>59</v>
      </c>
      <c r="C22" s="56"/>
      <c r="D22" s="56"/>
      <c r="E22" s="66" t="s">
        <v>91</v>
      </c>
      <c r="F22" s="93">
        <v>32369</v>
      </c>
      <c r="G22" s="93">
        <v>31581</v>
      </c>
      <c r="H22" s="93">
        <v>3422</v>
      </c>
      <c r="I22" s="93">
        <v>2175</v>
      </c>
      <c r="J22" s="93">
        <v>12151</v>
      </c>
      <c r="K22" s="93">
        <v>11762</v>
      </c>
      <c r="L22" s="93">
        <v>22255</v>
      </c>
      <c r="M22" s="93">
        <v>20521</v>
      </c>
      <c r="N22" s="93">
        <v>8541</v>
      </c>
      <c r="O22" s="93">
        <v>7001</v>
      </c>
      <c r="P22" s="93">
        <v>1997</v>
      </c>
      <c r="Q22" s="93">
        <v>1709</v>
      </c>
      <c r="R22" s="18"/>
      <c r="S22" s="18"/>
      <c r="T22" s="18"/>
      <c r="U22" s="18"/>
      <c r="V22" s="18"/>
      <c r="W22" s="18"/>
      <c r="X22" s="18"/>
      <c r="Y22" s="18"/>
      <c r="Z22" s="18"/>
      <c r="AA22" s="18"/>
    </row>
    <row r="23" spans="1:27" ht="16" customHeight="1">
      <c r="A23" s="116"/>
      <c r="B23" s="63" t="s">
        <v>60</v>
      </c>
      <c r="C23" s="56" t="s">
        <v>61</v>
      </c>
      <c r="D23" s="56"/>
      <c r="E23" s="66"/>
      <c r="F23" s="93">
        <v>17778</v>
      </c>
      <c r="G23" s="93">
        <v>18044</v>
      </c>
      <c r="H23" s="93">
        <v>993</v>
      </c>
      <c r="I23" s="93">
        <v>1252</v>
      </c>
      <c r="J23" s="93">
        <v>9449</v>
      </c>
      <c r="K23" s="93">
        <v>8320</v>
      </c>
      <c r="L23" s="93">
        <v>5940</v>
      </c>
      <c r="M23" s="93">
        <v>5938</v>
      </c>
      <c r="N23" s="93">
        <v>2657</v>
      </c>
      <c r="O23" s="93">
        <v>2980</v>
      </c>
      <c r="P23" s="93">
        <v>1360</v>
      </c>
      <c r="Q23" s="93">
        <v>1352</v>
      </c>
      <c r="R23" s="18"/>
      <c r="S23" s="18"/>
      <c r="T23" s="18"/>
      <c r="U23" s="18"/>
      <c r="V23" s="18"/>
      <c r="W23" s="18"/>
      <c r="X23" s="18"/>
      <c r="Y23" s="18"/>
      <c r="Z23" s="18"/>
      <c r="AA23" s="18"/>
    </row>
    <row r="24" spans="1:27" ht="16" customHeight="1">
      <c r="A24" s="116"/>
      <c r="B24" s="56" t="s">
        <v>92</v>
      </c>
      <c r="C24" s="56"/>
      <c r="D24" s="56"/>
      <c r="E24" s="66" t="s">
        <v>93</v>
      </c>
      <c r="F24" s="93">
        <f t="shared" ref="F24:Q24" si="2">F21-F22</f>
        <v>-12474</v>
      </c>
      <c r="G24" s="93">
        <f t="shared" si="2"/>
        <v>-14326</v>
      </c>
      <c r="H24" s="93">
        <f t="shared" si="2"/>
        <v>-863</v>
      </c>
      <c r="I24" s="93">
        <f t="shared" si="2"/>
        <v>-767</v>
      </c>
      <c r="J24" s="93">
        <f t="shared" si="2"/>
        <v>-7808</v>
      </c>
      <c r="K24" s="93">
        <f t="shared" si="2"/>
        <v>-8178</v>
      </c>
      <c r="L24" s="93">
        <f t="shared" si="2"/>
        <v>-15332</v>
      </c>
      <c r="M24" s="93">
        <f t="shared" si="2"/>
        <v>-14447</v>
      </c>
      <c r="N24" s="93">
        <f t="shared" si="2"/>
        <v>-5073</v>
      </c>
      <c r="O24" s="93">
        <f t="shared" si="2"/>
        <v>-3454</v>
      </c>
      <c r="P24" s="93">
        <f t="shared" si="2"/>
        <v>-497</v>
      </c>
      <c r="Q24" s="93">
        <f t="shared" si="2"/>
        <v>-521</v>
      </c>
      <c r="R24" s="18"/>
      <c r="S24" s="18"/>
      <c r="T24" s="18"/>
      <c r="U24" s="18"/>
      <c r="V24" s="18"/>
      <c r="W24" s="18"/>
      <c r="X24" s="18"/>
      <c r="Y24" s="18"/>
      <c r="Z24" s="18"/>
      <c r="AA24" s="18"/>
    </row>
    <row r="25" spans="1:27" ht="16" customHeight="1">
      <c r="A25" s="116"/>
      <c r="B25" s="62" t="s">
        <v>62</v>
      </c>
      <c r="C25" s="62"/>
      <c r="D25" s="62"/>
      <c r="E25" s="120" t="s">
        <v>94</v>
      </c>
      <c r="F25" s="96">
        <v>12474</v>
      </c>
      <c r="G25" s="96">
        <v>14326</v>
      </c>
      <c r="H25" s="113">
        <v>-417</v>
      </c>
      <c r="I25" s="113">
        <v>-255</v>
      </c>
      <c r="J25" s="113">
        <v>1899</v>
      </c>
      <c r="K25" s="113">
        <v>3956</v>
      </c>
      <c r="L25" s="113">
        <v>15332</v>
      </c>
      <c r="M25" s="113">
        <v>14447</v>
      </c>
      <c r="N25" s="113">
        <v>5073</v>
      </c>
      <c r="O25" s="113">
        <v>3454</v>
      </c>
      <c r="P25" s="113">
        <v>497</v>
      </c>
      <c r="Q25" s="113">
        <v>521</v>
      </c>
      <c r="R25" s="18"/>
      <c r="S25" s="18"/>
      <c r="T25" s="18"/>
      <c r="U25" s="18"/>
      <c r="V25" s="18"/>
      <c r="W25" s="18"/>
      <c r="X25" s="18"/>
      <c r="Y25" s="18"/>
      <c r="Z25" s="18"/>
      <c r="AA25" s="18"/>
    </row>
    <row r="26" spans="1:27" ht="16" customHeight="1">
      <c r="A26" s="116"/>
      <c r="B26" s="82" t="s">
        <v>63</v>
      </c>
      <c r="C26" s="82"/>
      <c r="D26" s="82"/>
      <c r="E26" s="121"/>
      <c r="F26" s="97"/>
      <c r="G26" s="97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8"/>
      <c r="S26" s="18"/>
      <c r="T26" s="18"/>
      <c r="U26" s="18"/>
      <c r="V26" s="18"/>
      <c r="W26" s="18"/>
      <c r="X26" s="18"/>
      <c r="Y26" s="18"/>
      <c r="Z26" s="18"/>
      <c r="AA26" s="18"/>
    </row>
    <row r="27" spans="1:27" ht="16" customHeight="1">
      <c r="A27" s="116"/>
      <c r="B27" s="56" t="s">
        <v>95</v>
      </c>
      <c r="C27" s="56"/>
      <c r="D27" s="56"/>
      <c r="E27" s="66" t="s">
        <v>96</v>
      </c>
      <c r="F27" s="93">
        <f t="shared" ref="F27:Q27" si="3">F24+F25</f>
        <v>0</v>
      </c>
      <c r="G27" s="93">
        <f t="shared" si="3"/>
        <v>0</v>
      </c>
      <c r="H27" s="93">
        <f t="shared" si="3"/>
        <v>-1280</v>
      </c>
      <c r="I27" s="93">
        <f t="shared" si="3"/>
        <v>-1022</v>
      </c>
      <c r="J27" s="93">
        <f t="shared" si="3"/>
        <v>-5909</v>
      </c>
      <c r="K27" s="93">
        <f t="shared" si="3"/>
        <v>-4222</v>
      </c>
      <c r="L27" s="93">
        <f t="shared" si="3"/>
        <v>0</v>
      </c>
      <c r="M27" s="93">
        <f t="shared" si="3"/>
        <v>0</v>
      </c>
      <c r="N27" s="93">
        <f t="shared" si="3"/>
        <v>0</v>
      </c>
      <c r="O27" s="93">
        <f t="shared" si="3"/>
        <v>0</v>
      </c>
      <c r="P27" s="93">
        <f t="shared" si="3"/>
        <v>0</v>
      </c>
      <c r="Q27" s="93">
        <f t="shared" si="3"/>
        <v>0</v>
      </c>
      <c r="R27" s="18"/>
      <c r="S27" s="18"/>
      <c r="T27" s="18"/>
      <c r="U27" s="18"/>
      <c r="V27" s="18"/>
      <c r="W27" s="18"/>
      <c r="X27" s="18"/>
      <c r="Y27" s="18"/>
      <c r="Z27" s="18"/>
      <c r="AA27" s="18"/>
    </row>
    <row r="28" spans="1:27" ht="16" customHeight="1">
      <c r="A28" s="11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  <row r="29" spans="1:27" ht="16" customHeight="1">
      <c r="A29" s="12"/>
      <c r="F29" s="18"/>
      <c r="G29" s="18"/>
      <c r="H29" s="18"/>
      <c r="I29" s="18"/>
      <c r="J29" s="19"/>
      <c r="K29" s="19"/>
      <c r="L29" s="18"/>
      <c r="M29" s="18"/>
      <c r="N29" s="18"/>
      <c r="O29" s="18"/>
      <c r="P29" s="18"/>
      <c r="Q29" s="19" t="s">
        <v>100</v>
      </c>
      <c r="R29" s="18"/>
      <c r="S29" s="18"/>
      <c r="T29" s="18"/>
      <c r="U29" s="18"/>
      <c r="V29" s="18"/>
      <c r="W29" s="18"/>
      <c r="X29" s="18"/>
      <c r="Y29" s="18"/>
      <c r="Z29" s="18"/>
      <c r="AA29" s="19"/>
    </row>
    <row r="30" spans="1:27" ht="16" customHeight="1">
      <c r="A30" s="118" t="s">
        <v>64</v>
      </c>
      <c r="B30" s="118"/>
      <c r="C30" s="118"/>
      <c r="D30" s="118"/>
      <c r="E30" s="118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25"/>
      <c r="S30" s="18"/>
      <c r="T30" s="25"/>
      <c r="U30" s="18"/>
      <c r="V30" s="25"/>
      <c r="W30" s="18"/>
      <c r="X30" s="25"/>
      <c r="Y30" s="18"/>
      <c r="Z30" s="25"/>
      <c r="AA30" s="18"/>
    </row>
    <row r="31" spans="1:27" ht="16" customHeight="1">
      <c r="A31" s="118"/>
      <c r="B31" s="118"/>
      <c r="C31" s="118"/>
      <c r="D31" s="118"/>
      <c r="E31" s="118"/>
      <c r="F31" s="54" t="s">
        <v>234</v>
      </c>
      <c r="G31" s="54" t="s">
        <v>241</v>
      </c>
      <c r="H31" s="54" t="s">
        <v>234</v>
      </c>
      <c r="I31" s="54" t="s">
        <v>241</v>
      </c>
      <c r="J31" s="54" t="s">
        <v>234</v>
      </c>
      <c r="K31" s="54" t="s">
        <v>241</v>
      </c>
      <c r="L31" s="54" t="s">
        <v>234</v>
      </c>
      <c r="M31" s="54" t="s">
        <v>241</v>
      </c>
      <c r="N31" s="54" t="s">
        <v>234</v>
      </c>
      <c r="O31" s="54" t="s">
        <v>241</v>
      </c>
      <c r="P31" s="54" t="s">
        <v>234</v>
      </c>
      <c r="Q31" s="54" t="s">
        <v>241</v>
      </c>
      <c r="R31" s="23"/>
      <c r="S31" s="23"/>
      <c r="T31" s="23"/>
      <c r="U31" s="23"/>
      <c r="V31" s="23"/>
      <c r="W31" s="23"/>
      <c r="X31" s="23"/>
      <c r="Y31" s="23"/>
      <c r="Z31" s="23"/>
      <c r="AA31" s="23"/>
    </row>
    <row r="32" spans="1:27" ht="16" customHeight="1">
      <c r="A32" s="116" t="s">
        <v>85</v>
      </c>
      <c r="B32" s="62" t="s">
        <v>45</v>
      </c>
      <c r="C32" s="56"/>
      <c r="D32" s="56"/>
      <c r="E32" s="66" t="s">
        <v>36</v>
      </c>
      <c r="F32" s="67"/>
      <c r="G32" s="67"/>
      <c r="H32" s="67"/>
      <c r="I32" s="67"/>
      <c r="J32" s="67"/>
      <c r="K32" s="67"/>
      <c r="L32" s="93"/>
      <c r="M32" s="93"/>
      <c r="N32" s="67"/>
      <c r="O32" s="67"/>
      <c r="P32" s="67"/>
      <c r="Q32" s="67"/>
      <c r="R32" s="22"/>
      <c r="S32" s="22"/>
      <c r="T32" s="22"/>
      <c r="U32" s="22"/>
      <c r="V32" s="24"/>
      <c r="W32" s="24"/>
      <c r="X32" s="22"/>
      <c r="Y32" s="22"/>
      <c r="Z32" s="24"/>
      <c r="AA32" s="24"/>
    </row>
    <row r="33" spans="1:27" ht="16" customHeight="1">
      <c r="A33" s="122"/>
      <c r="B33" s="64"/>
      <c r="C33" s="62" t="s">
        <v>65</v>
      </c>
      <c r="D33" s="56"/>
      <c r="E33" s="66"/>
      <c r="F33" s="67"/>
      <c r="G33" s="67"/>
      <c r="H33" s="67"/>
      <c r="I33" s="67"/>
      <c r="J33" s="67"/>
      <c r="K33" s="67"/>
      <c r="L33" s="93"/>
      <c r="M33" s="93"/>
      <c r="N33" s="67"/>
      <c r="O33" s="67"/>
      <c r="P33" s="67"/>
      <c r="Q33" s="67"/>
      <c r="R33" s="22"/>
      <c r="S33" s="22"/>
      <c r="T33" s="22"/>
      <c r="U33" s="22"/>
      <c r="V33" s="24"/>
      <c r="W33" s="24"/>
      <c r="X33" s="22"/>
      <c r="Y33" s="22"/>
      <c r="Z33" s="24"/>
      <c r="AA33" s="24"/>
    </row>
    <row r="34" spans="1:27" ht="16" customHeight="1">
      <c r="A34" s="122"/>
      <c r="B34" s="64"/>
      <c r="C34" s="63"/>
      <c r="D34" s="56" t="s">
        <v>66</v>
      </c>
      <c r="E34" s="66"/>
      <c r="F34" s="67"/>
      <c r="G34" s="67"/>
      <c r="H34" s="67"/>
      <c r="I34" s="67"/>
      <c r="J34" s="67"/>
      <c r="K34" s="67"/>
      <c r="L34" s="93"/>
      <c r="M34" s="93"/>
      <c r="N34" s="67"/>
      <c r="O34" s="67"/>
      <c r="P34" s="67"/>
      <c r="Q34" s="67"/>
      <c r="R34" s="22"/>
      <c r="S34" s="22"/>
      <c r="T34" s="22"/>
      <c r="U34" s="22"/>
      <c r="V34" s="24"/>
      <c r="W34" s="24"/>
      <c r="X34" s="22"/>
      <c r="Y34" s="22"/>
      <c r="Z34" s="24"/>
      <c r="AA34" s="24"/>
    </row>
    <row r="35" spans="1:27" ht="16" customHeight="1">
      <c r="A35" s="122"/>
      <c r="B35" s="63"/>
      <c r="C35" s="56" t="s">
        <v>67</v>
      </c>
      <c r="D35" s="56"/>
      <c r="E35" s="66"/>
      <c r="F35" s="67"/>
      <c r="G35" s="67"/>
      <c r="H35" s="67"/>
      <c r="I35" s="67"/>
      <c r="J35" s="69"/>
      <c r="K35" s="69"/>
      <c r="L35" s="93"/>
      <c r="M35" s="93"/>
      <c r="N35" s="67"/>
      <c r="O35" s="67"/>
      <c r="P35" s="67"/>
      <c r="Q35" s="67"/>
      <c r="R35" s="22"/>
      <c r="S35" s="22"/>
      <c r="T35" s="22"/>
      <c r="U35" s="22"/>
      <c r="V35" s="24"/>
      <c r="W35" s="24"/>
      <c r="X35" s="22"/>
      <c r="Y35" s="22"/>
      <c r="Z35" s="24"/>
      <c r="AA35" s="24"/>
    </row>
    <row r="36" spans="1:27" ht="16" customHeight="1">
      <c r="A36" s="122"/>
      <c r="B36" s="62" t="s">
        <v>48</v>
      </c>
      <c r="C36" s="56"/>
      <c r="D36" s="56"/>
      <c r="E36" s="66" t="s">
        <v>37</v>
      </c>
      <c r="F36" s="67"/>
      <c r="G36" s="67"/>
      <c r="H36" s="67"/>
      <c r="I36" s="67"/>
      <c r="J36" s="67"/>
      <c r="K36" s="67"/>
      <c r="L36" s="93"/>
      <c r="M36" s="93"/>
      <c r="N36" s="67"/>
      <c r="O36" s="67"/>
      <c r="P36" s="67"/>
      <c r="Q36" s="67"/>
      <c r="R36" s="22"/>
      <c r="S36" s="22"/>
      <c r="T36" s="22"/>
      <c r="U36" s="22"/>
      <c r="V36" s="22"/>
      <c r="W36" s="22"/>
      <c r="X36" s="22"/>
      <c r="Y36" s="22"/>
      <c r="Z36" s="24"/>
      <c r="AA36" s="24"/>
    </row>
    <row r="37" spans="1:27" ht="16" customHeight="1">
      <c r="A37" s="122"/>
      <c r="B37" s="64"/>
      <c r="C37" s="56" t="s">
        <v>68</v>
      </c>
      <c r="D37" s="56"/>
      <c r="E37" s="66"/>
      <c r="F37" s="67"/>
      <c r="G37" s="67"/>
      <c r="H37" s="67"/>
      <c r="I37" s="67"/>
      <c r="J37" s="67"/>
      <c r="K37" s="67"/>
      <c r="L37" s="93"/>
      <c r="M37" s="93"/>
      <c r="N37" s="67"/>
      <c r="O37" s="67"/>
      <c r="P37" s="67"/>
      <c r="Q37" s="67"/>
      <c r="R37" s="22"/>
      <c r="S37" s="22"/>
      <c r="T37" s="22"/>
      <c r="U37" s="22"/>
      <c r="V37" s="22"/>
      <c r="W37" s="22"/>
      <c r="X37" s="22"/>
      <c r="Y37" s="22"/>
      <c r="Z37" s="24"/>
      <c r="AA37" s="24"/>
    </row>
    <row r="38" spans="1:27" ht="16" customHeight="1">
      <c r="A38" s="122"/>
      <c r="B38" s="63"/>
      <c r="C38" s="56" t="s">
        <v>69</v>
      </c>
      <c r="D38" s="56"/>
      <c r="E38" s="66"/>
      <c r="F38" s="67"/>
      <c r="G38" s="67"/>
      <c r="H38" s="67"/>
      <c r="I38" s="67"/>
      <c r="J38" s="67"/>
      <c r="K38" s="69"/>
      <c r="L38" s="93"/>
      <c r="M38" s="93"/>
      <c r="N38" s="67"/>
      <c r="O38" s="67"/>
      <c r="P38" s="67"/>
      <c r="Q38" s="67"/>
      <c r="R38" s="22"/>
      <c r="S38" s="22"/>
      <c r="T38" s="24"/>
      <c r="U38" s="24"/>
      <c r="V38" s="22"/>
      <c r="W38" s="22"/>
      <c r="X38" s="22"/>
      <c r="Y38" s="22"/>
      <c r="Z38" s="24"/>
      <c r="AA38" s="24"/>
    </row>
    <row r="39" spans="1:27" ht="16" customHeight="1">
      <c r="A39" s="122"/>
      <c r="B39" s="30" t="s">
        <v>70</v>
      </c>
      <c r="C39" s="30"/>
      <c r="D39" s="30"/>
      <c r="E39" s="66" t="s">
        <v>97</v>
      </c>
      <c r="F39" s="67">
        <f t="shared" ref="F39:Q39" si="4">F32-F36</f>
        <v>0</v>
      </c>
      <c r="G39" s="67">
        <f t="shared" si="4"/>
        <v>0</v>
      </c>
      <c r="H39" s="67">
        <f t="shared" si="4"/>
        <v>0</v>
      </c>
      <c r="I39" s="67">
        <f t="shared" si="4"/>
        <v>0</v>
      </c>
      <c r="J39" s="67">
        <f t="shared" si="4"/>
        <v>0</v>
      </c>
      <c r="K39" s="67">
        <f t="shared" si="4"/>
        <v>0</v>
      </c>
      <c r="L39" s="93">
        <f t="shared" ref="L39:M39" si="5">L32-L36</f>
        <v>0</v>
      </c>
      <c r="M39" s="93">
        <f t="shared" si="5"/>
        <v>0</v>
      </c>
      <c r="N39" s="67">
        <f t="shared" si="4"/>
        <v>0</v>
      </c>
      <c r="O39" s="67">
        <f t="shared" si="4"/>
        <v>0</v>
      </c>
      <c r="P39" s="67">
        <f t="shared" si="4"/>
        <v>0</v>
      </c>
      <c r="Q39" s="67">
        <f t="shared" si="4"/>
        <v>0</v>
      </c>
      <c r="R39" s="22"/>
      <c r="S39" s="22"/>
      <c r="T39" s="22"/>
      <c r="U39" s="22"/>
      <c r="V39" s="22"/>
      <c r="W39" s="22"/>
      <c r="X39" s="22"/>
      <c r="Y39" s="22"/>
      <c r="Z39" s="24"/>
      <c r="AA39" s="24"/>
    </row>
    <row r="40" spans="1:27" ht="16" customHeight="1">
      <c r="A40" s="116" t="s">
        <v>86</v>
      </c>
      <c r="B40" s="62" t="s">
        <v>71</v>
      </c>
      <c r="C40" s="56"/>
      <c r="D40" s="56"/>
      <c r="E40" s="66" t="s">
        <v>39</v>
      </c>
      <c r="F40" s="67"/>
      <c r="G40" s="67"/>
      <c r="H40" s="67"/>
      <c r="I40" s="67"/>
      <c r="J40" s="67"/>
      <c r="K40" s="67"/>
      <c r="L40" s="93"/>
      <c r="M40" s="93"/>
      <c r="N40" s="67"/>
      <c r="O40" s="67"/>
      <c r="P40" s="67"/>
      <c r="Q40" s="67"/>
      <c r="R40" s="22"/>
      <c r="S40" s="22"/>
      <c r="T40" s="22"/>
      <c r="U40" s="22"/>
      <c r="V40" s="24"/>
      <c r="W40" s="24"/>
      <c r="X40" s="24"/>
      <c r="Y40" s="24"/>
      <c r="Z40" s="22"/>
      <c r="AA40" s="22"/>
    </row>
    <row r="41" spans="1:27" ht="16" customHeight="1">
      <c r="A41" s="117"/>
      <c r="B41" s="63"/>
      <c r="C41" s="56" t="s">
        <v>72</v>
      </c>
      <c r="D41" s="56"/>
      <c r="E41" s="66"/>
      <c r="F41" s="69"/>
      <c r="G41" s="69"/>
      <c r="H41" s="69"/>
      <c r="I41" s="69"/>
      <c r="J41" s="67"/>
      <c r="K41" s="67"/>
      <c r="L41" s="93"/>
      <c r="M41" s="93"/>
      <c r="N41" s="67"/>
      <c r="O41" s="67"/>
      <c r="P41" s="67"/>
      <c r="Q41" s="67"/>
      <c r="R41" s="24"/>
      <c r="S41" s="24"/>
      <c r="T41" s="24"/>
      <c r="U41" s="24"/>
      <c r="V41" s="24"/>
      <c r="W41" s="24"/>
      <c r="X41" s="24"/>
      <c r="Y41" s="24"/>
      <c r="Z41" s="22"/>
      <c r="AA41" s="22"/>
    </row>
    <row r="42" spans="1:27" ht="16" customHeight="1">
      <c r="A42" s="117"/>
      <c r="B42" s="62" t="s">
        <v>59</v>
      </c>
      <c r="C42" s="56"/>
      <c r="D42" s="56"/>
      <c r="E42" s="66" t="s">
        <v>40</v>
      </c>
      <c r="F42" s="67"/>
      <c r="G42" s="67"/>
      <c r="H42" s="67"/>
      <c r="I42" s="67"/>
      <c r="J42" s="67"/>
      <c r="K42" s="67"/>
      <c r="L42" s="93"/>
      <c r="M42" s="93"/>
      <c r="N42" s="67"/>
      <c r="O42" s="67"/>
      <c r="P42" s="67"/>
      <c r="Q42" s="67"/>
      <c r="R42" s="22"/>
      <c r="S42" s="22"/>
      <c r="T42" s="22"/>
      <c r="U42" s="22"/>
      <c r="V42" s="24"/>
      <c r="W42" s="24"/>
      <c r="X42" s="22"/>
      <c r="Y42" s="22"/>
      <c r="Z42" s="22"/>
      <c r="AA42" s="22"/>
    </row>
    <row r="43" spans="1:27" ht="16" customHeight="1">
      <c r="A43" s="117"/>
      <c r="B43" s="63"/>
      <c r="C43" s="56" t="s">
        <v>73</v>
      </c>
      <c r="D43" s="56"/>
      <c r="E43" s="66"/>
      <c r="F43" s="67"/>
      <c r="G43" s="67"/>
      <c r="H43" s="67"/>
      <c r="I43" s="67"/>
      <c r="J43" s="69"/>
      <c r="K43" s="69"/>
      <c r="L43" s="93"/>
      <c r="M43" s="93"/>
      <c r="N43" s="67"/>
      <c r="O43" s="67"/>
      <c r="P43" s="67"/>
      <c r="Q43" s="67"/>
      <c r="R43" s="22"/>
      <c r="S43" s="22"/>
      <c r="T43" s="24"/>
      <c r="U43" s="22"/>
      <c r="V43" s="24"/>
      <c r="W43" s="24"/>
      <c r="X43" s="22"/>
      <c r="Y43" s="22"/>
      <c r="Z43" s="24"/>
      <c r="AA43" s="24"/>
    </row>
    <row r="44" spans="1:27" ht="16" customHeight="1">
      <c r="A44" s="117"/>
      <c r="B44" s="56" t="s">
        <v>70</v>
      </c>
      <c r="C44" s="56"/>
      <c r="D44" s="56"/>
      <c r="E44" s="66" t="s">
        <v>98</v>
      </c>
      <c r="F44" s="69">
        <f t="shared" ref="F44:Q44" si="6">F40-F42</f>
        <v>0</v>
      </c>
      <c r="G44" s="69">
        <f t="shared" si="6"/>
        <v>0</v>
      </c>
      <c r="H44" s="69">
        <f t="shared" si="6"/>
        <v>0</v>
      </c>
      <c r="I44" s="69">
        <f t="shared" si="6"/>
        <v>0</v>
      </c>
      <c r="J44" s="69">
        <f t="shared" si="6"/>
        <v>0</v>
      </c>
      <c r="K44" s="69">
        <f t="shared" si="6"/>
        <v>0</v>
      </c>
      <c r="L44" s="69">
        <f t="shared" ref="L44:M44" si="7">L40-L42</f>
        <v>0</v>
      </c>
      <c r="M44" s="69">
        <f t="shared" si="7"/>
        <v>0</v>
      </c>
      <c r="N44" s="69">
        <f t="shared" si="6"/>
        <v>0</v>
      </c>
      <c r="O44" s="69">
        <f t="shared" si="6"/>
        <v>0</v>
      </c>
      <c r="P44" s="69">
        <f t="shared" si="6"/>
        <v>0</v>
      </c>
      <c r="Q44" s="69">
        <f t="shared" si="6"/>
        <v>0</v>
      </c>
      <c r="R44" s="24"/>
      <c r="S44" s="24"/>
      <c r="T44" s="22"/>
      <c r="U44" s="22"/>
      <c r="V44" s="24"/>
      <c r="W44" s="24"/>
      <c r="X44" s="22"/>
      <c r="Y44" s="22"/>
      <c r="Z44" s="22"/>
      <c r="AA44" s="22"/>
    </row>
    <row r="45" spans="1:27" ht="16" customHeight="1">
      <c r="A45" s="116" t="s">
        <v>78</v>
      </c>
      <c r="B45" s="30" t="s">
        <v>74</v>
      </c>
      <c r="C45" s="30"/>
      <c r="D45" s="30"/>
      <c r="E45" s="66" t="s">
        <v>99</v>
      </c>
      <c r="F45" s="67">
        <f t="shared" ref="F45:Q45" si="8">F39+F44</f>
        <v>0</v>
      </c>
      <c r="G45" s="67">
        <f t="shared" si="8"/>
        <v>0</v>
      </c>
      <c r="H45" s="67">
        <f t="shared" si="8"/>
        <v>0</v>
      </c>
      <c r="I45" s="67">
        <f t="shared" si="8"/>
        <v>0</v>
      </c>
      <c r="J45" s="67">
        <f t="shared" si="8"/>
        <v>0</v>
      </c>
      <c r="K45" s="67">
        <f t="shared" si="8"/>
        <v>0</v>
      </c>
      <c r="L45" s="93">
        <f t="shared" ref="L45:M45" si="9">L39+L44</f>
        <v>0</v>
      </c>
      <c r="M45" s="93">
        <f t="shared" si="9"/>
        <v>0</v>
      </c>
      <c r="N45" s="67">
        <f t="shared" si="8"/>
        <v>0</v>
      </c>
      <c r="O45" s="67">
        <f t="shared" si="8"/>
        <v>0</v>
      </c>
      <c r="P45" s="67">
        <f t="shared" si="8"/>
        <v>0</v>
      </c>
      <c r="Q45" s="67">
        <f t="shared" si="8"/>
        <v>0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</row>
    <row r="46" spans="1:27" ht="16" customHeight="1">
      <c r="A46" s="117"/>
      <c r="B46" s="56" t="s">
        <v>75</v>
      </c>
      <c r="C46" s="56"/>
      <c r="D46" s="56"/>
      <c r="E46" s="56"/>
      <c r="F46" s="69"/>
      <c r="G46" s="69"/>
      <c r="H46" s="69"/>
      <c r="I46" s="69"/>
      <c r="J46" s="69"/>
      <c r="K46" s="69"/>
      <c r="L46" s="93"/>
      <c r="M46" s="93"/>
      <c r="N46" s="67"/>
      <c r="O46" s="67"/>
      <c r="P46" s="69"/>
      <c r="Q46" s="69"/>
      <c r="R46" s="24"/>
      <c r="S46" s="24"/>
      <c r="T46" s="24"/>
      <c r="U46" s="24"/>
      <c r="V46" s="24"/>
      <c r="W46" s="24"/>
      <c r="X46" s="24"/>
      <c r="Y46" s="24"/>
      <c r="Z46" s="24"/>
      <c r="AA46" s="24"/>
    </row>
    <row r="47" spans="1:27" ht="16" customHeight="1">
      <c r="A47" s="117"/>
      <c r="B47" s="56" t="s">
        <v>76</v>
      </c>
      <c r="C47" s="56"/>
      <c r="D47" s="56"/>
      <c r="E47" s="56"/>
      <c r="F47" s="67"/>
      <c r="G47" s="67"/>
      <c r="H47" s="67"/>
      <c r="I47" s="67"/>
      <c r="J47" s="67"/>
      <c r="K47" s="67"/>
      <c r="L47" s="93"/>
      <c r="M47" s="93"/>
      <c r="N47" s="67"/>
      <c r="O47" s="67"/>
      <c r="P47" s="67"/>
      <c r="Q47" s="67"/>
      <c r="R47" s="22"/>
      <c r="S47" s="22"/>
      <c r="T47" s="22"/>
      <c r="U47" s="22"/>
      <c r="V47" s="22"/>
      <c r="W47" s="22"/>
      <c r="X47" s="22"/>
      <c r="Y47" s="22"/>
      <c r="Z47" s="22"/>
      <c r="AA47" s="22"/>
    </row>
    <row r="48" spans="1:27" ht="16" customHeight="1">
      <c r="A48" s="117"/>
      <c r="B48" s="56" t="s">
        <v>77</v>
      </c>
      <c r="C48" s="56"/>
      <c r="D48" s="56"/>
      <c r="E48" s="56"/>
      <c r="F48" s="67"/>
      <c r="G48" s="67"/>
      <c r="H48" s="67"/>
      <c r="I48" s="67"/>
      <c r="J48" s="67"/>
      <c r="K48" s="67"/>
      <c r="L48" s="93"/>
      <c r="M48" s="93"/>
      <c r="N48" s="67"/>
      <c r="O48" s="67"/>
      <c r="P48" s="67"/>
      <c r="Q48" s="67"/>
      <c r="R48" s="22"/>
      <c r="S48" s="22"/>
      <c r="T48" s="22"/>
      <c r="U48" s="22"/>
      <c r="V48" s="22"/>
      <c r="W48" s="22"/>
      <c r="X48" s="22"/>
      <c r="Y48" s="22"/>
      <c r="Z48" s="22"/>
      <c r="AA48" s="22"/>
    </row>
    <row r="49" spans="1:1" ht="16" customHeight="1">
      <c r="A49" s="11" t="s">
        <v>82</v>
      </c>
    </row>
    <row r="50" spans="1:1" ht="16" customHeight="1">
      <c r="A50" s="11"/>
    </row>
  </sheetData>
  <mergeCells count="30">
    <mergeCell ref="N25:N26"/>
    <mergeCell ref="O25:O26"/>
    <mergeCell ref="H25:H26"/>
    <mergeCell ref="A40:A44"/>
    <mergeCell ref="P6:Q6"/>
    <mergeCell ref="F30:G30"/>
    <mergeCell ref="H30:I30"/>
    <mergeCell ref="J30:K30"/>
    <mergeCell ref="N30:O30"/>
    <mergeCell ref="P30:Q30"/>
    <mergeCell ref="F6:G6"/>
    <mergeCell ref="H6:I6"/>
    <mergeCell ref="J6:K6"/>
    <mergeCell ref="N6:O6"/>
    <mergeCell ref="P25:P26"/>
    <mergeCell ref="Q25:Q26"/>
    <mergeCell ref="A45:A48"/>
    <mergeCell ref="A30:E31"/>
    <mergeCell ref="A6:E7"/>
    <mergeCell ref="A8:A18"/>
    <mergeCell ref="A19:A27"/>
    <mergeCell ref="E25:E26"/>
    <mergeCell ref="A32:A39"/>
    <mergeCell ref="L6:M6"/>
    <mergeCell ref="L25:L26"/>
    <mergeCell ref="M25:M26"/>
    <mergeCell ref="L30:M30"/>
    <mergeCell ref="I25:I26"/>
    <mergeCell ref="J25:J26"/>
    <mergeCell ref="K25:K26"/>
  </mergeCells>
  <phoneticPr fontId="7"/>
  <printOptions horizontalCentered="1" gridLinesSet="0"/>
  <pageMargins left="0.78740157480314965" right="0.36" top="0.28000000000000003" bottom="0.23" header="0.19685039370078741" footer="0.19685039370078741"/>
  <pageSetup paperSize="9" scale="75" firstPageNumber="3" orientation="landscape" useFirstPageNumber="1" horizontalDpi="4294967292" r:id="rId1"/>
  <headerFooter alignWithMargins="0">
    <oddHeader>&amp;R&amp;"明朝,斜体"&amp;9指定都市－2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"/>
  <sheetViews>
    <sheetView view="pageBreakPreview" zoomScale="70" zoomScaleNormal="100" zoomScaleSheetLayoutView="70" workbookViewId="0">
      <pane xSplit="5" ySplit="8" topLeftCell="F39" activePane="bottomRight" state="frozen"/>
      <selection activeCell="G46" sqref="G46"/>
      <selection pane="topRight" activeCell="G46" sqref="G46"/>
      <selection pane="bottomLeft" activeCell="G46" sqref="G46"/>
      <selection pane="bottomRight" activeCell="H30" sqref="H30"/>
    </sheetView>
  </sheetViews>
  <sheetFormatPr defaultColWidth="9" defaultRowHeight="13"/>
  <cols>
    <col min="1" max="2" width="3.6328125" style="1" customWidth="1"/>
    <col min="3" max="4" width="1.6328125" style="1" customWidth="1"/>
    <col min="5" max="5" width="32.6328125" style="1" customWidth="1"/>
    <col min="6" max="6" width="15.6328125" style="1" customWidth="1"/>
    <col min="7" max="7" width="10.6328125" style="1" customWidth="1"/>
    <col min="8" max="8" width="15.6328125" style="1" customWidth="1"/>
    <col min="9" max="24" width="10.6328125" style="1" customWidth="1"/>
    <col min="25" max="16384" width="9" style="1"/>
  </cols>
  <sheetData>
    <row r="1" spans="1:24" ht="34" customHeight="1">
      <c r="A1" s="107" t="s">
        <v>0</v>
      </c>
      <c r="B1" s="107"/>
      <c r="C1" s="107"/>
      <c r="D1" s="107"/>
      <c r="E1" s="20" t="s">
        <v>242</v>
      </c>
      <c r="F1" s="2"/>
    </row>
    <row r="3" spans="1:24" ht="14">
      <c r="A3" s="10" t="s">
        <v>105</v>
      </c>
    </row>
    <row r="5" spans="1:24" ht="14">
      <c r="A5" s="9" t="s">
        <v>235</v>
      </c>
      <c r="E5" s="3"/>
    </row>
    <row r="6" spans="1:24" ht="14">
      <c r="A6" s="3"/>
      <c r="G6" s="109" t="s">
        <v>106</v>
      </c>
      <c r="H6" s="110"/>
      <c r="I6" s="110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</row>
    <row r="7" spans="1:24" ht="27" customHeight="1">
      <c r="A7" s="8"/>
      <c r="B7" s="4"/>
      <c r="C7" s="4"/>
      <c r="D7" s="4"/>
      <c r="E7" s="60"/>
      <c r="F7" s="52" t="s">
        <v>236</v>
      </c>
      <c r="G7" s="52"/>
      <c r="H7" s="52" t="s">
        <v>238</v>
      </c>
      <c r="I7" s="70" t="s">
        <v>20</v>
      </c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</row>
    <row r="8" spans="1:24" ht="17.149999999999999" customHeight="1">
      <c r="A8" s="5"/>
      <c r="B8" s="6"/>
      <c r="C8" s="6"/>
      <c r="D8" s="6"/>
      <c r="E8" s="61"/>
      <c r="F8" s="54" t="s">
        <v>230</v>
      </c>
      <c r="G8" s="54" t="s">
        <v>1</v>
      </c>
      <c r="H8" s="54" t="s">
        <v>230</v>
      </c>
      <c r="I8" s="55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</row>
    <row r="9" spans="1:24" ht="18" customHeight="1">
      <c r="A9" s="108" t="s">
        <v>79</v>
      </c>
      <c r="B9" s="108" t="s">
        <v>80</v>
      </c>
      <c r="C9" s="62" t="s">
        <v>2</v>
      </c>
      <c r="D9" s="56"/>
      <c r="E9" s="56"/>
      <c r="F9" s="57">
        <v>218125</v>
      </c>
      <c r="G9" s="58">
        <f t="shared" ref="G9:G22" si="0">F9/$F$22*100</f>
        <v>34.24404840401148</v>
      </c>
      <c r="H9" s="57">
        <v>218822</v>
      </c>
      <c r="I9" s="58">
        <f t="shared" ref="I9:I40" si="1">(F9/H9-1)*100</f>
        <v>-0.3185237316174816</v>
      </c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</row>
    <row r="10" spans="1:24" ht="18" customHeight="1">
      <c r="A10" s="108"/>
      <c r="B10" s="108"/>
      <c r="C10" s="64"/>
      <c r="D10" s="62" t="s">
        <v>21</v>
      </c>
      <c r="E10" s="56"/>
      <c r="F10" s="57">
        <v>112182</v>
      </c>
      <c r="G10" s="58">
        <f t="shared" si="0"/>
        <v>17.61176315442437</v>
      </c>
      <c r="H10" s="57">
        <v>113106</v>
      </c>
      <c r="I10" s="58">
        <f t="shared" si="1"/>
        <v>-0.81693278871147745</v>
      </c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</row>
    <row r="11" spans="1:24" ht="18" customHeight="1">
      <c r="A11" s="108"/>
      <c r="B11" s="108"/>
      <c r="C11" s="51"/>
      <c r="D11" s="51"/>
      <c r="E11" s="30" t="s">
        <v>22</v>
      </c>
      <c r="F11" s="57">
        <v>89279</v>
      </c>
      <c r="G11" s="58">
        <f t="shared" si="0"/>
        <v>14.01615769609967</v>
      </c>
      <c r="H11" s="57">
        <v>89923</v>
      </c>
      <c r="I11" s="58">
        <f t="shared" si="1"/>
        <v>-0.71616827730391908</v>
      </c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</row>
    <row r="12" spans="1:24" ht="18" customHeight="1">
      <c r="A12" s="108"/>
      <c r="B12" s="108"/>
      <c r="C12" s="51"/>
      <c r="D12" s="29"/>
      <c r="E12" s="30" t="s">
        <v>23</v>
      </c>
      <c r="F12" s="57">
        <v>15632</v>
      </c>
      <c r="G12" s="58">
        <f t="shared" si="0"/>
        <v>2.454111012728974</v>
      </c>
      <c r="H12" s="57">
        <v>15979</v>
      </c>
      <c r="I12" s="58">
        <f t="shared" si="1"/>
        <v>-2.1716002252957001</v>
      </c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</row>
    <row r="13" spans="1:24" ht="18" customHeight="1">
      <c r="A13" s="108"/>
      <c r="B13" s="108"/>
      <c r="C13" s="63"/>
      <c r="D13" s="56" t="s">
        <v>24</v>
      </c>
      <c r="E13" s="56"/>
      <c r="F13" s="57">
        <v>75076</v>
      </c>
      <c r="G13" s="58">
        <f t="shared" si="0"/>
        <v>11.786389354634112</v>
      </c>
      <c r="H13" s="57">
        <v>75741</v>
      </c>
      <c r="I13" s="58">
        <f t="shared" si="1"/>
        <v>-0.87799210467249811</v>
      </c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</row>
    <row r="14" spans="1:24" ht="18" customHeight="1">
      <c r="A14" s="108"/>
      <c r="B14" s="108"/>
      <c r="C14" s="56" t="s">
        <v>3</v>
      </c>
      <c r="D14" s="56"/>
      <c r="E14" s="56"/>
      <c r="F14" s="57">
        <v>3056</v>
      </c>
      <c r="G14" s="58">
        <f t="shared" si="0"/>
        <v>0.47976991139327946</v>
      </c>
      <c r="H14" s="57">
        <v>3039</v>
      </c>
      <c r="I14" s="58">
        <f t="shared" si="1"/>
        <v>0.55939453767686054</v>
      </c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</row>
    <row r="15" spans="1:24" ht="18" customHeight="1">
      <c r="A15" s="108"/>
      <c r="B15" s="108"/>
      <c r="C15" s="56" t="s">
        <v>4</v>
      </c>
      <c r="D15" s="56"/>
      <c r="E15" s="56"/>
      <c r="F15" s="57">
        <v>33114</v>
      </c>
      <c r="G15" s="58">
        <f t="shared" si="0"/>
        <v>5.1986586537555812</v>
      </c>
      <c r="H15" s="57">
        <v>23376</v>
      </c>
      <c r="I15" s="58">
        <f t="shared" si="1"/>
        <v>41.658110882956876</v>
      </c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</row>
    <row r="16" spans="1:24" ht="18" customHeight="1">
      <c r="A16" s="108"/>
      <c r="B16" s="108"/>
      <c r="C16" s="56" t="s">
        <v>25</v>
      </c>
      <c r="D16" s="56"/>
      <c r="E16" s="56"/>
      <c r="F16" s="57">
        <v>11632</v>
      </c>
      <c r="G16" s="58">
        <f t="shared" si="0"/>
        <v>1.8261399245178753</v>
      </c>
      <c r="H16" s="57">
        <v>11522</v>
      </c>
      <c r="I16" s="58">
        <f t="shared" si="1"/>
        <v>0.95469536538794753</v>
      </c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</row>
    <row r="17" spans="1:24" ht="18" customHeight="1">
      <c r="A17" s="108"/>
      <c r="B17" s="108"/>
      <c r="C17" s="56" t="s">
        <v>5</v>
      </c>
      <c r="D17" s="56"/>
      <c r="E17" s="56"/>
      <c r="F17" s="57">
        <v>150881</v>
      </c>
      <c r="G17" s="58">
        <f t="shared" si="0"/>
        <v>23.687226440094697</v>
      </c>
      <c r="H17" s="57">
        <v>215720</v>
      </c>
      <c r="I17" s="58">
        <f t="shared" si="1"/>
        <v>-30.057018357129618</v>
      </c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</row>
    <row r="18" spans="1:24" ht="18" customHeight="1">
      <c r="A18" s="108"/>
      <c r="B18" s="108"/>
      <c r="C18" s="56" t="s">
        <v>26</v>
      </c>
      <c r="D18" s="56"/>
      <c r="E18" s="56"/>
      <c r="F18" s="57">
        <v>64777</v>
      </c>
      <c r="G18" s="58">
        <f t="shared" si="0"/>
        <v>10.169520795262587</v>
      </c>
      <c r="H18" s="57">
        <v>32557</v>
      </c>
      <c r="I18" s="58">
        <f t="shared" si="1"/>
        <v>98.964892342660576</v>
      </c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</row>
    <row r="19" spans="1:24" ht="18" customHeight="1">
      <c r="A19" s="108"/>
      <c r="B19" s="108"/>
      <c r="C19" s="56" t="s">
        <v>27</v>
      </c>
      <c r="D19" s="56"/>
      <c r="E19" s="56"/>
      <c r="F19" s="57">
        <v>5851</v>
      </c>
      <c r="G19" s="58">
        <f t="shared" si="0"/>
        <v>0.9185647092807846</v>
      </c>
      <c r="H19" s="57">
        <v>5071</v>
      </c>
      <c r="I19" s="58">
        <f t="shared" si="1"/>
        <v>15.38158154210214</v>
      </c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</row>
    <row r="20" spans="1:24" ht="18" customHeight="1">
      <c r="A20" s="108"/>
      <c r="B20" s="108"/>
      <c r="C20" s="56" t="s">
        <v>6</v>
      </c>
      <c r="D20" s="56"/>
      <c r="E20" s="56"/>
      <c r="F20" s="57">
        <v>55771</v>
      </c>
      <c r="G20" s="58">
        <f t="shared" si="0"/>
        <v>8.755643890155298</v>
      </c>
      <c r="H20" s="57">
        <v>54968</v>
      </c>
      <c r="I20" s="58">
        <f t="shared" si="1"/>
        <v>1.4608499490612825</v>
      </c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</row>
    <row r="21" spans="1:24" ht="18" customHeight="1">
      <c r="A21" s="108"/>
      <c r="B21" s="108"/>
      <c r="C21" s="56" t="s">
        <v>7</v>
      </c>
      <c r="D21" s="56"/>
      <c r="E21" s="56"/>
      <c r="F21" s="57">
        <v>93765</v>
      </c>
      <c r="G21" s="58">
        <f t="shared" si="0"/>
        <v>14.720427271528418</v>
      </c>
      <c r="H21" s="57">
        <v>97297</v>
      </c>
      <c r="I21" s="58">
        <f t="shared" si="1"/>
        <v>-3.630122203151176</v>
      </c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</row>
    <row r="22" spans="1:24" ht="18" customHeight="1">
      <c r="A22" s="108"/>
      <c r="B22" s="108"/>
      <c r="C22" s="56" t="s">
        <v>8</v>
      </c>
      <c r="D22" s="56"/>
      <c r="E22" s="56"/>
      <c r="F22" s="57">
        <f>SUM(F9,F14:F21)</f>
        <v>636972</v>
      </c>
      <c r="G22" s="58">
        <f t="shared" si="0"/>
        <v>100</v>
      </c>
      <c r="H22" s="57">
        <f>SUM(H9,H14:H21)</f>
        <v>662372</v>
      </c>
      <c r="I22" s="58">
        <f t="shared" si="1"/>
        <v>-3.8347031577421697</v>
      </c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</row>
    <row r="23" spans="1:24" ht="18" customHeight="1">
      <c r="A23" s="108"/>
      <c r="B23" s="108" t="s">
        <v>81</v>
      </c>
      <c r="C23" s="65" t="s">
        <v>9</v>
      </c>
      <c r="D23" s="30"/>
      <c r="E23" s="30"/>
      <c r="F23" s="57">
        <v>327688</v>
      </c>
      <c r="G23" s="58">
        <f t="shared" ref="G23:G40" si="2">F23/$F$40*100</f>
        <v>52.304799544131896</v>
      </c>
      <c r="H23" s="57">
        <v>295149</v>
      </c>
      <c r="I23" s="58">
        <f t="shared" si="1"/>
        <v>11.024601133664703</v>
      </c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</row>
    <row r="24" spans="1:24" ht="18" customHeight="1">
      <c r="A24" s="108"/>
      <c r="B24" s="108"/>
      <c r="C24" s="64"/>
      <c r="D24" s="30" t="s">
        <v>10</v>
      </c>
      <c r="E24" s="30"/>
      <c r="F24" s="57">
        <v>116358</v>
      </c>
      <c r="G24" s="58">
        <f t="shared" si="2"/>
        <v>18.572794442750723</v>
      </c>
      <c r="H24" s="57">
        <v>115759</v>
      </c>
      <c r="I24" s="58">
        <f t="shared" si="1"/>
        <v>0.51745436639916154</v>
      </c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</row>
    <row r="25" spans="1:24" ht="18" customHeight="1">
      <c r="A25" s="108"/>
      <c r="B25" s="108"/>
      <c r="C25" s="64"/>
      <c r="D25" s="30" t="s">
        <v>28</v>
      </c>
      <c r="E25" s="30"/>
      <c r="F25" s="57">
        <v>149722</v>
      </c>
      <c r="G25" s="58">
        <f t="shared" si="2"/>
        <v>23.898278842516405</v>
      </c>
      <c r="H25" s="57">
        <v>121328</v>
      </c>
      <c r="I25" s="58">
        <f t="shared" si="1"/>
        <v>23.402677040749055</v>
      </c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</row>
    <row r="26" spans="1:24" ht="18" customHeight="1">
      <c r="A26" s="108"/>
      <c r="B26" s="108"/>
      <c r="C26" s="63"/>
      <c r="D26" s="30" t="s">
        <v>11</v>
      </c>
      <c r="E26" s="30"/>
      <c r="F26" s="57">
        <v>61608</v>
      </c>
      <c r="G26" s="58">
        <f t="shared" si="2"/>
        <v>9.8337262588647665</v>
      </c>
      <c r="H26" s="57">
        <v>58062</v>
      </c>
      <c r="I26" s="58">
        <f t="shared" si="1"/>
        <v>6.1072646481347581</v>
      </c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</row>
    <row r="27" spans="1:24" ht="18" customHeight="1">
      <c r="A27" s="108"/>
      <c r="B27" s="108"/>
      <c r="C27" s="65" t="s">
        <v>12</v>
      </c>
      <c r="D27" s="30"/>
      <c r="E27" s="30"/>
      <c r="F27" s="57">
        <v>242346</v>
      </c>
      <c r="G27" s="58">
        <f t="shared" si="2"/>
        <v>38.682707179763028</v>
      </c>
      <c r="H27" s="57">
        <v>300755</v>
      </c>
      <c r="I27" s="58">
        <f t="shared" si="1"/>
        <v>-19.420791009293282</v>
      </c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</row>
    <row r="28" spans="1:24" ht="18" customHeight="1">
      <c r="A28" s="108"/>
      <c r="B28" s="108"/>
      <c r="C28" s="64"/>
      <c r="D28" s="30" t="s">
        <v>13</v>
      </c>
      <c r="E28" s="30"/>
      <c r="F28" s="57">
        <v>90497</v>
      </c>
      <c r="G28" s="58">
        <f t="shared" si="2"/>
        <v>14.444921523965798</v>
      </c>
      <c r="H28" s="57">
        <v>72113</v>
      </c>
      <c r="I28" s="58">
        <f t="shared" si="1"/>
        <v>25.493322979213183</v>
      </c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</row>
    <row r="29" spans="1:24" ht="18" customHeight="1">
      <c r="A29" s="108"/>
      <c r="B29" s="108"/>
      <c r="C29" s="64"/>
      <c r="D29" s="30" t="s">
        <v>29</v>
      </c>
      <c r="E29" s="30"/>
      <c r="F29" s="57">
        <v>11850</v>
      </c>
      <c r="G29" s="58">
        <f t="shared" si="2"/>
        <v>1.8914695521287412</v>
      </c>
      <c r="H29" s="57">
        <v>11555</v>
      </c>
      <c r="I29" s="58">
        <f t="shared" si="1"/>
        <v>2.5530073561228939</v>
      </c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</row>
    <row r="30" spans="1:24" ht="18" customHeight="1">
      <c r="A30" s="108"/>
      <c r="B30" s="108"/>
      <c r="C30" s="64"/>
      <c r="D30" s="30" t="s">
        <v>30</v>
      </c>
      <c r="E30" s="30"/>
      <c r="F30" s="57">
        <v>77109</v>
      </c>
      <c r="G30" s="58">
        <f t="shared" si="2"/>
        <v>12.307959974269629</v>
      </c>
      <c r="H30" s="57">
        <v>153507</v>
      </c>
      <c r="I30" s="58">
        <f t="shared" si="1"/>
        <v>-49.768414469698449</v>
      </c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</row>
    <row r="31" spans="1:24" ht="18" customHeight="1">
      <c r="A31" s="108"/>
      <c r="B31" s="108"/>
      <c r="C31" s="64"/>
      <c r="D31" s="30" t="s">
        <v>31</v>
      </c>
      <c r="E31" s="30"/>
      <c r="F31" s="57">
        <v>32639</v>
      </c>
      <c r="G31" s="58">
        <f t="shared" si="2"/>
        <v>5.2097615790658214</v>
      </c>
      <c r="H31" s="57">
        <v>32907</v>
      </c>
      <c r="I31" s="58">
        <f t="shared" si="1"/>
        <v>-0.81441638557145923</v>
      </c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</row>
    <row r="32" spans="1:24" ht="18" customHeight="1">
      <c r="A32" s="108"/>
      <c r="B32" s="108"/>
      <c r="C32" s="64"/>
      <c r="D32" s="30" t="s">
        <v>14</v>
      </c>
      <c r="E32" s="30"/>
      <c r="F32" s="57">
        <v>11389</v>
      </c>
      <c r="G32" s="58">
        <f t="shared" si="2"/>
        <v>1.8178857999320028</v>
      </c>
      <c r="H32" s="57">
        <v>9876</v>
      </c>
      <c r="I32" s="58">
        <f t="shared" si="1"/>
        <v>15.319967598217898</v>
      </c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</row>
    <row r="33" spans="1:24" ht="18" customHeight="1">
      <c r="A33" s="108"/>
      <c r="B33" s="108"/>
      <c r="C33" s="63"/>
      <c r="D33" s="30" t="s">
        <v>32</v>
      </c>
      <c r="E33" s="30"/>
      <c r="F33" s="57">
        <v>18862</v>
      </c>
      <c r="G33" s="58">
        <f t="shared" si="2"/>
        <v>3.0107087504010392</v>
      </c>
      <c r="H33" s="57">
        <v>20797</v>
      </c>
      <c r="I33" s="58">
        <f t="shared" si="1"/>
        <v>-9.3042265711400738</v>
      </c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</row>
    <row r="34" spans="1:24" ht="18" customHeight="1">
      <c r="A34" s="108"/>
      <c r="B34" s="108"/>
      <c r="C34" s="65" t="s">
        <v>15</v>
      </c>
      <c r="D34" s="30"/>
      <c r="E34" s="30"/>
      <c r="F34" s="57">
        <v>56463</v>
      </c>
      <c r="G34" s="58">
        <f t="shared" si="2"/>
        <v>9.0124932761050722</v>
      </c>
      <c r="H34" s="57">
        <v>56270</v>
      </c>
      <c r="I34" s="58">
        <f t="shared" si="1"/>
        <v>0.34298915940997876</v>
      </c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</row>
    <row r="35" spans="1:24" ht="18" customHeight="1">
      <c r="A35" s="108"/>
      <c r="B35" s="108"/>
      <c r="C35" s="64"/>
      <c r="D35" s="65" t="s">
        <v>16</v>
      </c>
      <c r="E35" s="30"/>
      <c r="F35" s="57">
        <v>54944</v>
      </c>
      <c r="G35" s="58">
        <f t="shared" si="2"/>
        <v>8.7700340145284024</v>
      </c>
      <c r="H35" s="57">
        <v>53814</v>
      </c>
      <c r="I35" s="58">
        <f t="shared" si="1"/>
        <v>2.09982532426507</v>
      </c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</row>
    <row r="36" spans="1:24" ht="18" customHeight="1">
      <c r="A36" s="108"/>
      <c r="B36" s="108"/>
      <c r="C36" s="64"/>
      <c r="D36" s="64"/>
      <c r="E36" s="59" t="s">
        <v>102</v>
      </c>
      <c r="F36" s="57">
        <v>23572</v>
      </c>
      <c r="G36" s="58">
        <f t="shared" si="2"/>
        <v>3.7625080407408173</v>
      </c>
      <c r="H36" s="57">
        <v>25694</v>
      </c>
      <c r="I36" s="58">
        <f t="shared" si="1"/>
        <v>-8.2587374484315408</v>
      </c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</row>
    <row r="37" spans="1:24" ht="18" customHeight="1">
      <c r="A37" s="108"/>
      <c r="B37" s="108"/>
      <c r="C37" s="64"/>
      <c r="D37" s="63"/>
      <c r="E37" s="30" t="s">
        <v>33</v>
      </c>
      <c r="F37" s="57">
        <v>31372</v>
      </c>
      <c r="G37" s="58">
        <f t="shared" si="2"/>
        <v>5.0075259737875841</v>
      </c>
      <c r="H37" s="57">
        <v>28120</v>
      </c>
      <c r="I37" s="58">
        <f t="shared" si="1"/>
        <v>11.564722617354196</v>
      </c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</row>
    <row r="38" spans="1:24" ht="18" customHeight="1">
      <c r="A38" s="108"/>
      <c r="B38" s="108"/>
      <c r="C38" s="64"/>
      <c r="D38" s="56" t="s">
        <v>34</v>
      </c>
      <c r="E38" s="56"/>
      <c r="F38" s="57">
        <v>1519</v>
      </c>
      <c r="G38" s="58">
        <f t="shared" si="2"/>
        <v>0.24245926157667155</v>
      </c>
      <c r="H38" s="57">
        <v>2456</v>
      </c>
      <c r="I38" s="58">
        <f t="shared" si="1"/>
        <v>-38.151465798045606</v>
      </c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</row>
    <row r="39" spans="1:24" ht="18" customHeight="1">
      <c r="A39" s="108"/>
      <c r="B39" s="108"/>
      <c r="C39" s="63"/>
      <c r="D39" s="56" t="s">
        <v>35</v>
      </c>
      <c r="E39" s="56"/>
      <c r="F39" s="57">
        <v>0</v>
      </c>
      <c r="G39" s="58">
        <f t="shared" si="2"/>
        <v>0</v>
      </c>
      <c r="H39" s="57">
        <v>0</v>
      </c>
      <c r="I39" s="58" t="e">
        <f t="shared" si="1"/>
        <v>#DIV/0!</v>
      </c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</row>
    <row r="40" spans="1:24" ht="18" customHeight="1">
      <c r="A40" s="108"/>
      <c r="B40" s="108"/>
      <c r="C40" s="30" t="s">
        <v>17</v>
      </c>
      <c r="D40" s="30"/>
      <c r="E40" s="30"/>
      <c r="F40" s="57">
        <f>SUM(F23,F27,F34)</f>
        <v>626497</v>
      </c>
      <c r="G40" s="58">
        <f t="shared" si="2"/>
        <v>100</v>
      </c>
      <c r="H40" s="57">
        <f>SUM(H23,H27,H34)</f>
        <v>652174</v>
      </c>
      <c r="I40" s="58">
        <f t="shared" si="1"/>
        <v>-3.9371394750480682</v>
      </c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</row>
    <row r="41" spans="1:24" ht="18" customHeight="1">
      <c r="A41" s="26" t="s">
        <v>18</v>
      </c>
    </row>
    <row r="42" spans="1:24" ht="18" customHeight="1">
      <c r="A42" s="27" t="s">
        <v>19</v>
      </c>
    </row>
  </sheetData>
  <mergeCells count="5">
    <mergeCell ref="B23:B40"/>
    <mergeCell ref="A9:A40"/>
    <mergeCell ref="B9:B22"/>
    <mergeCell ref="G6:I6"/>
    <mergeCell ref="A1:D1"/>
  </mergeCells>
  <phoneticPr fontId="15"/>
  <printOptions horizontalCentered="1" verticalCentered="1" gridLinesSet="0"/>
  <pageMargins left="0" right="0" top="0.43307086614173229" bottom="0.19685039370078741" header="0.19685039370078741" footer="0.31496062992125984"/>
  <pageSetup paperSize="9" orientation="portrait" useFirstPageNumber="1" horizontalDpi="4294967292" r:id="rId1"/>
  <headerFooter alignWithMargins="0">
    <oddHeader>&amp;R&amp;"明朝,斜体"&amp;9指定都市－3-1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view="pageBreakPreview" zoomScaleNormal="100" zoomScaleSheetLayoutView="100" workbookViewId="0">
      <pane xSplit="4" ySplit="6" topLeftCell="E31" activePane="bottomRight" state="frozen"/>
      <selection activeCell="G46" sqref="G46"/>
      <selection pane="topRight" activeCell="G46" sqref="G46"/>
      <selection pane="bottomLeft" activeCell="G46" sqref="G46"/>
      <selection pane="bottomRight" activeCell="A7" sqref="A7:A33"/>
    </sheetView>
  </sheetViews>
  <sheetFormatPr defaultColWidth="9" defaultRowHeight="13"/>
  <cols>
    <col min="1" max="1" width="5.36328125" style="1" customWidth="1"/>
    <col min="2" max="2" width="3.08984375" style="1" customWidth="1"/>
    <col min="3" max="3" width="34.7265625" style="1" customWidth="1"/>
    <col min="4" max="9" width="11.90625" style="1" customWidth="1"/>
    <col min="10" max="16384" width="9" style="1"/>
  </cols>
  <sheetData>
    <row r="1" spans="1:9" ht="34" customHeight="1">
      <c r="A1" s="37" t="s">
        <v>0</v>
      </c>
      <c r="B1" s="37"/>
      <c r="C1" s="20" t="s">
        <v>242</v>
      </c>
      <c r="D1" s="38"/>
      <c r="E1" s="38"/>
    </row>
    <row r="4" spans="1:9">
      <c r="A4" s="9" t="s">
        <v>107</v>
      </c>
    </row>
    <row r="5" spans="1:9">
      <c r="I5" s="39" t="s">
        <v>108</v>
      </c>
    </row>
    <row r="6" spans="1:9" s="33" customFormat="1" ht="29.25" customHeight="1">
      <c r="A6" s="71" t="s">
        <v>109</v>
      </c>
      <c r="B6" s="52"/>
      <c r="C6" s="52"/>
      <c r="D6" s="52"/>
      <c r="E6" s="28" t="s">
        <v>225</v>
      </c>
      <c r="F6" s="28" t="s">
        <v>226</v>
      </c>
      <c r="G6" s="28" t="s">
        <v>227</v>
      </c>
      <c r="H6" s="28" t="s">
        <v>228</v>
      </c>
      <c r="I6" s="28" t="s">
        <v>239</v>
      </c>
    </row>
    <row r="7" spans="1:9" ht="27" customHeight="1">
      <c r="A7" s="108" t="s">
        <v>110</v>
      </c>
      <c r="B7" s="62" t="s">
        <v>111</v>
      </c>
      <c r="C7" s="56"/>
      <c r="D7" s="66" t="s">
        <v>112</v>
      </c>
      <c r="E7" s="32">
        <v>520511</v>
      </c>
      <c r="F7" s="28">
        <v>513231</v>
      </c>
      <c r="G7" s="28">
        <v>529996</v>
      </c>
      <c r="H7" s="28">
        <v>662372</v>
      </c>
      <c r="I7" s="28">
        <v>636972</v>
      </c>
    </row>
    <row r="8" spans="1:9" ht="27" customHeight="1">
      <c r="A8" s="108"/>
      <c r="B8" s="82"/>
      <c r="C8" s="56" t="s">
        <v>113</v>
      </c>
      <c r="D8" s="66" t="s">
        <v>37</v>
      </c>
      <c r="E8" s="72">
        <v>227572</v>
      </c>
      <c r="F8" s="72">
        <v>249964</v>
      </c>
      <c r="G8" s="72">
        <v>257678</v>
      </c>
      <c r="H8" s="72">
        <v>257353</v>
      </c>
      <c r="I8" s="131">
        <v>274265</v>
      </c>
    </row>
    <row r="9" spans="1:9" ht="27" customHeight="1">
      <c r="A9" s="108"/>
      <c r="B9" s="56" t="s">
        <v>114</v>
      </c>
      <c r="C9" s="56"/>
      <c r="D9" s="66"/>
      <c r="E9" s="72">
        <v>504720</v>
      </c>
      <c r="F9" s="72">
        <v>499856</v>
      </c>
      <c r="G9" s="72">
        <v>520569</v>
      </c>
      <c r="H9" s="72">
        <v>652174</v>
      </c>
      <c r="I9" s="73">
        <v>626497</v>
      </c>
    </row>
    <row r="10" spans="1:9" ht="27" customHeight="1">
      <c r="A10" s="108"/>
      <c r="B10" s="56" t="s">
        <v>115</v>
      </c>
      <c r="C10" s="56"/>
      <c r="D10" s="66"/>
      <c r="E10" s="72">
        <v>15791</v>
      </c>
      <c r="F10" s="72">
        <v>13375</v>
      </c>
      <c r="G10" s="72">
        <v>9426</v>
      </c>
      <c r="H10" s="72">
        <v>10197</v>
      </c>
      <c r="I10" s="73">
        <v>10475</v>
      </c>
    </row>
    <row r="11" spans="1:9" ht="27" customHeight="1">
      <c r="A11" s="108"/>
      <c r="B11" s="56" t="s">
        <v>116</v>
      </c>
      <c r="C11" s="56"/>
      <c r="D11" s="66"/>
      <c r="E11" s="72">
        <v>12149</v>
      </c>
      <c r="F11" s="72">
        <v>10064</v>
      </c>
      <c r="G11" s="72">
        <v>5607</v>
      </c>
      <c r="H11" s="72">
        <v>5859</v>
      </c>
      <c r="I11" s="73">
        <v>3581</v>
      </c>
    </row>
    <row r="12" spans="1:9" ht="27" customHeight="1">
      <c r="A12" s="108"/>
      <c r="B12" s="56" t="s">
        <v>117</v>
      </c>
      <c r="C12" s="56"/>
      <c r="D12" s="66"/>
      <c r="E12" s="72">
        <v>3642</v>
      </c>
      <c r="F12" s="72">
        <v>3311</v>
      </c>
      <c r="G12" s="72">
        <v>3819</v>
      </c>
      <c r="H12" s="72">
        <v>4338</v>
      </c>
      <c r="I12" s="73">
        <v>6894</v>
      </c>
    </row>
    <row r="13" spans="1:9" ht="27" customHeight="1">
      <c r="A13" s="108"/>
      <c r="B13" s="56" t="s">
        <v>118</v>
      </c>
      <c r="C13" s="56"/>
      <c r="D13" s="66"/>
      <c r="E13" s="72">
        <v>332</v>
      </c>
      <c r="F13" s="72">
        <v>-331</v>
      </c>
      <c r="G13" s="72">
        <v>508</v>
      </c>
      <c r="H13" s="72">
        <v>519</v>
      </c>
      <c r="I13" s="73">
        <v>2556</v>
      </c>
    </row>
    <row r="14" spans="1:9" ht="27" customHeight="1">
      <c r="A14" s="108"/>
      <c r="B14" s="56" t="s">
        <v>119</v>
      </c>
      <c r="C14" s="56"/>
      <c r="D14" s="66"/>
      <c r="E14" s="72">
        <v>12</v>
      </c>
      <c r="F14" s="72">
        <v>23</v>
      </c>
      <c r="G14" s="72">
        <v>13</v>
      </c>
      <c r="H14" s="72">
        <v>0</v>
      </c>
      <c r="I14" s="73">
        <v>0</v>
      </c>
    </row>
    <row r="15" spans="1:9" ht="27" customHeight="1">
      <c r="A15" s="108"/>
      <c r="B15" s="56" t="s">
        <v>120</v>
      </c>
      <c r="C15" s="56"/>
      <c r="D15" s="66"/>
      <c r="E15" s="72">
        <v>-5417</v>
      </c>
      <c r="F15" s="72">
        <v>-2642</v>
      </c>
      <c r="G15" s="72">
        <v>694</v>
      </c>
      <c r="H15" s="72">
        <v>-260</v>
      </c>
      <c r="I15" s="73">
        <v>2818</v>
      </c>
    </row>
    <row r="16" spans="1:9" ht="27" customHeight="1">
      <c r="A16" s="108"/>
      <c r="B16" s="56" t="s">
        <v>121</v>
      </c>
      <c r="C16" s="56"/>
      <c r="D16" s="66" t="s">
        <v>38</v>
      </c>
      <c r="E16" s="72">
        <v>152967</v>
      </c>
      <c r="F16" s="72">
        <v>139524</v>
      </c>
      <c r="G16" s="72">
        <v>136409</v>
      </c>
      <c r="H16" s="72">
        <v>129131</v>
      </c>
      <c r="I16" s="73">
        <v>134766</v>
      </c>
    </row>
    <row r="17" spans="1:9" ht="27" customHeight="1">
      <c r="A17" s="108"/>
      <c r="B17" s="56" t="s">
        <v>122</v>
      </c>
      <c r="C17" s="56"/>
      <c r="D17" s="66" t="s">
        <v>39</v>
      </c>
      <c r="E17" s="72">
        <v>162246</v>
      </c>
      <c r="F17" s="72">
        <v>117569</v>
      </c>
      <c r="G17" s="72">
        <v>112021</v>
      </c>
      <c r="H17" s="72">
        <v>153605</v>
      </c>
      <c r="I17" s="73">
        <v>169080</v>
      </c>
    </row>
    <row r="18" spans="1:9" ht="27" customHeight="1">
      <c r="A18" s="108"/>
      <c r="B18" s="56" t="s">
        <v>123</v>
      </c>
      <c r="C18" s="56"/>
      <c r="D18" s="66" t="s">
        <v>40</v>
      </c>
      <c r="E18" s="72">
        <v>770894</v>
      </c>
      <c r="F18" s="72">
        <v>767573</v>
      </c>
      <c r="G18" s="72">
        <v>765194</v>
      </c>
      <c r="H18" s="72">
        <v>767101</v>
      </c>
      <c r="I18" s="73">
        <v>765548</v>
      </c>
    </row>
    <row r="19" spans="1:9" ht="27" customHeight="1">
      <c r="A19" s="108"/>
      <c r="B19" s="56" t="s">
        <v>124</v>
      </c>
      <c r="C19" s="56"/>
      <c r="D19" s="66" t="s">
        <v>125</v>
      </c>
      <c r="E19" s="72">
        <f>E17+E18-E16</f>
        <v>780173</v>
      </c>
      <c r="F19" s="72">
        <f>F17+F18-F16</f>
        <v>745618</v>
      </c>
      <c r="G19" s="72">
        <f>G17+G18-G16</f>
        <v>740806</v>
      </c>
      <c r="H19" s="72">
        <f>H17+H18-H16</f>
        <v>791575</v>
      </c>
      <c r="I19" s="72">
        <f>I17+I18-I16</f>
        <v>799862</v>
      </c>
    </row>
    <row r="20" spans="1:9" ht="27" customHeight="1">
      <c r="A20" s="108"/>
      <c r="B20" s="56" t="s">
        <v>126</v>
      </c>
      <c r="C20" s="56"/>
      <c r="D20" s="66" t="s">
        <v>127</v>
      </c>
      <c r="E20" s="74">
        <f>E18/E8</f>
        <v>3.3874729755857489</v>
      </c>
      <c r="F20" s="74">
        <f>F18/F8</f>
        <v>3.0707341857227441</v>
      </c>
      <c r="G20" s="74">
        <f>G18/G8</f>
        <v>2.9695744301026865</v>
      </c>
      <c r="H20" s="74">
        <f>H18/H8</f>
        <v>2.9807346329749409</v>
      </c>
      <c r="I20" s="74">
        <f>I18/I8</f>
        <v>2.7912712157949429</v>
      </c>
    </row>
    <row r="21" spans="1:9" ht="27" customHeight="1">
      <c r="A21" s="108"/>
      <c r="B21" s="56" t="s">
        <v>128</v>
      </c>
      <c r="C21" s="56"/>
      <c r="D21" s="66" t="s">
        <v>129</v>
      </c>
      <c r="E21" s="74">
        <f>E19/E8</f>
        <v>3.4282468845024869</v>
      </c>
      <c r="F21" s="74">
        <f>F19/F8</f>
        <v>2.9829015378214461</v>
      </c>
      <c r="G21" s="74">
        <f>G19/G8</f>
        <v>2.874929175172114</v>
      </c>
      <c r="H21" s="74">
        <f>H19/H8</f>
        <v>3.0758335826666099</v>
      </c>
      <c r="I21" s="74">
        <f>I19/I8</f>
        <v>2.9163837894007618</v>
      </c>
    </row>
    <row r="22" spans="1:9" ht="27" customHeight="1">
      <c r="A22" s="108"/>
      <c r="B22" s="56" t="s">
        <v>130</v>
      </c>
      <c r="C22" s="56"/>
      <c r="D22" s="66" t="s">
        <v>131</v>
      </c>
      <c r="E22" s="72">
        <f>E18/E24*1000000</f>
        <v>712366.6670054954</v>
      </c>
      <c r="F22" s="72">
        <f>F18/F24*1000000</f>
        <v>709297.8018941764</v>
      </c>
      <c r="G22" s="72">
        <f>G18/G24*1000000</f>
        <v>707099.41884695319</v>
      </c>
      <c r="H22" s="72">
        <f>H18/H24*1000000</f>
        <v>699460.38311157795</v>
      </c>
      <c r="I22" s="72">
        <f>I18/I24*1000000</f>
        <v>698044.32189542486</v>
      </c>
    </row>
    <row r="23" spans="1:9" ht="27" customHeight="1">
      <c r="A23" s="108"/>
      <c r="B23" s="56" t="s">
        <v>132</v>
      </c>
      <c r="C23" s="56"/>
      <c r="D23" s="66" t="s">
        <v>133</v>
      </c>
      <c r="E23" s="72">
        <f>E19/E24*1000000</f>
        <v>720941.19256042782</v>
      </c>
      <c r="F23" s="72">
        <f>F19/F24*1000000</f>
        <v>689009.65569754539</v>
      </c>
      <c r="G23" s="72">
        <f>G19/G24*1000000</f>
        <v>684562.98935738648</v>
      </c>
      <c r="H23" s="72">
        <f>H19/H24*1000000</f>
        <v>721776.34074463113</v>
      </c>
      <c r="I23" s="72">
        <f>I19/I24*1000000</f>
        <v>729332.61846405233</v>
      </c>
    </row>
    <row r="24" spans="1:9" ht="27" customHeight="1">
      <c r="A24" s="108"/>
      <c r="B24" s="75" t="s">
        <v>134</v>
      </c>
      <c r="C24" s="76"/>
      <c r="D24" s="66" t="s">
        <v>135</v>
      </c>
      <c r="E24" s="72">
        <v>1082159</v>
      </c>
      <c r="F24" s="72">
        <f>E24</f>
        <v>1082159</v>
      </c>
      <c r="G24" s="72">
        <f>F24</f>
        <v>1082159</v>
      </c>
      <c r="H24" s="132">
        <v>1096704</v>
      </c>
      <c r="I24" s="73">
        <v>1096704</v>
      </c>
    </row>
    <row r="25" spans="1:9" ht="27" customHeight="1">
      <c r="A25" s="108"/>
      <c r="B25" s="30" t="s">
        <v>136</v>
      </c>
      <c r="C25" s="30"/>
      <c r="D25" s="30"/>
      <c r="E25" s="72">
        <v>274096</v>
      </c>
      <c r="F25" s="72">
        <v>276713</v>
      </c>
      <c r="G25" s="72">
        <v>276061</v>
      </c>
      <c r="H25" s="72">
        <v>280308</v>
      </c>
      <c r="I25" s="67">
        <v>294580</v>
      </c>
    </row>
    <row r="26" spans="1:9" ht="27" customHeight="1">
      <c r="A26" s="108"/>
      <c r="B26" s="30" t="s">
        <v>137</v>
      </c>
      <c r="C26" s="30"/>
      <c r="D26" s="30"/>
      <c r="E26" s="77">
        <v>0.91</v>
      </c>
      <c r="F26" s="77">
        <v>0.91</v>
      </c>
      <c r="G26" s="77">
        <v>0.90600000000000003</v>
      </c>
      <c r="H26" s="77">
        <v>0.91100000000000003</v>
      </c>
      <c r="I26" s="78">
        <v>0.89600000000000002</v>
      </c>
    </row>
    <row r="27" spans="1:9" ht="27" customHeight="1">
      <c r="A27" s="108"/>
      <c r="B27" s="30" t="s">
        <v>138</v>
      </c>
      <c r="C27" s="30"/>
      <c r="D27" s="30"/>
      <c r="E27" s="79">
        <v>1.3</v>
      </c>
      <c r="F27" s="79">
        <v>1.2</v>
      </c>
      <c r="G27" s="79">
        <v>1.4</v>
      </c>
      <c r="H27" s="79">
        <v>1.5</v>
      </c>
      <c r="I27" s="80">
        <v>2.2999999999999998</v>
      </c>
    </row>
    <row r="28" spans="1:9" ht="27" customHeight="1">
      <c r="A28" s="108"/>
      <c r="B28" s="30" t="s">
        <v>139</v>
      </c>
      <c r="C28" s="30"/>
      <c r="D28" s="30"/>
      <c r="E28" s="79">
        <v>98.5</v>
      </c>
      <c r="F28" s="79">
        <v>97.4</v>
      </c>
      <c r="G28" s="79">
        <v>98.7</v>
      </c>
      <c r="H28" s="79">
        <v>98.5</v>
      </c>
      <c r="I28" s="80">
        <v>96.6</v>
      </c>
    </row>
    <row r="29" spans="1:9" ht="27" customHeight="1">
      <c r="A29" s="108"/>
      <c r="B29" s="30" t="s">
        <v>140</v>
      </c>
      <c r="C29" s="30"/>
      <c r="D29" s="30"/>
      <c r="E29" s="79">
        <v>54</v>
      </c>
      <c r="F29" s="79">
        <v>58.1</v>
      </c>
      <c r="G29" s="79">
        <v>58.3</v>
      </c>
      <c r="H29" s="79">
        <v>44.5</v>
      </c>
      <c r="I29" s="80">
        <v>44.7</v>
      </c>
    </row>
    <row r="30" spans="1:9" ht="27" customHeight="1">
      <c r="A30" s="108"/>
      <c r="B30" s="108" t="s">
        <v>141</v>
      </c>
      <c r="C30" s="30" t="s">
        <v>142</v>
      </c>
      <c r="D30" s="30"/>
      <c r="E30" s="79">
        <v>0</v>
      </c>
      <c r="F30" s="79">
        <v>0</v>
      </c>
      <c r="G30" s="79">
        <v>0</v>
      </c>
      <c r="H30" s="79">
        <v>0</v>
      </c>
      <c r="I30" s="80">
        <v>0</v>
      </c>
    </row>
    <row r="31" spans="1:9" ht="27" customHeight="1">
      <c r="A31" s="108"/>
      <c r="B31" s="108"/>
      <c r="C31" s="30" t="s">
        <v>143</v>
      </c>
      <c r="D31" s="30"/>
      <c r="E31" s="79">
        <v>0</v>
      </c>
      <c r="F31" s="79">
        <v>0</v>
      </c>
      <c r="G31" s="79">
        <v>0</v>
      </c>
      <c r="H31" s="79">
        <v>0</v>
      </c>
      <c r="I31" s="80">
        <v>0</v>
      </c>
    </row>
    <row r="32" spans="1:9" ht="27" customHeight="1">
      <c r="A32" s="108"/>
      <c r="B32" s="108"/>
      <c r="C32" s="30" t="s">
        <v>144</v>
      </c>
      <c r="D32" s="30"/>
      <c r="E32" s="79">
        <v>8.1999999999999993</v>
      </c>
      <c r="F32" s="79">
        <v>7.2</v>
      </c>
      <c r="G32" s="79">
        <v>6.1</v>
      </c>
      <c r="H32" s="79">
        <v>6.1</v>
      </c>
      <c r="I32" s="80">
        <v>6.9</v>
      </c>
    </row>
    <row r="33" spans="1:9" ht="27" customHeight="1">
      <c r="A33" s="108"/>
      <c r="B33" s="108"/>
      <c r="C33" s="30" t="s">
        <v>145</v>
      </c>
      <c r="D33" s="30"/>
      <c r="E33" s="79">
        <v>101.1</v>
      </c>
      <c r="F33" s="79">
        <v>85.5</v>
      </c>
      <c r="G33" s="79">
        <v>78.8</v>
      </c>
      <c r="H33" s="79">
        <v>71.2</v>
      </c>
      <c r="I33" s="81">
        <v>60.2</v>
      </c>
    </row>
    <row r="34" spans="1:9" ht="27" customHeight="1">
      <c r="A34" s="1" t="s">
        <v>240</v>
      </c>
      <c r="E34" s="40"/>
      <c r="F34" s="40"/>
      <c r="G34" s="40"/>
      <c r="H34" s="40"/>
      <c r="I34" s="41"/>
    </row>
    <row r="35" spans="1:9" ht="27" customHeight="1">
      <c r="A35" s="11" t="s">
        <v>146</v>
      </c>
    </row>
    <row r="36" spans="1:9">
      <c r="A36" s="42"/>
    </row>
  </sheetData>
  <mergeCells count="2">
    <mergeCell ref="A7:A33"/>
    <mergeCell ref="B30:B33"/>
  </mergeCells>
  <phoneticPr fontId="15"/>
  <pageMargins left="0.31496062992125984" right="0.19685039370078741" top="0.98425196850393704" bottom="0.98425196850393704" header="0.51181102362204722" footer="0.51181102362204722"/>
  <pageSetup paperSize="9" scale="85" firstPageNumber="2" orientation="portrait" useFirstPageNumber="1" horizontalDpi="4294967292" r:id="rId1"/>
  <headerFooter alignWithMargins="0">
    <oddHeader>&amp;R&amp;"明朝,斜体"&amp;9指定都市－3-2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0"/>
  <sheetViews>
    <sheetView view="pageBreakPreview" zoomScaleNormal="100" zoomScaleSheetLayoutView="100" workbookViewId="0">
      <pane xSplit="5" ySplit="7" topLeftCell="F47" activePane="bottomRight" state="frozen"/>
      <selection activeCell="G46" sqref="G46"/>
      <selection pane="topRight" activeCell="G46" sqref="G46"/>
      <selection pane="bottomLeft" activeCell="G46" sqref="G46"/>
      <selection pane="bottomRight" activeCell="D60" sqref="D60"/>
    </sheetView>
  </sheetViews>
  <sheetFormatPr defaultColWidth="9" defaultRowHeight="13"/>
  <cols>
    <col min="1" max="1" width="3.6328125" style="1" customWidth="1"/>
    <col min="2" max="3" width="1.6328125" style="1" customWidth="1"/>
    <col min="4" max="4" width="22.6328125" style="1" customWidth="1"/>
    <col min="5" max="5" width="10.6328125" style="1" customWidth="1"/>
    <col min="6" max="23" width="13.6328125" style="1" customWidth="1"/>
    <col min="24" max="27" width="12" style="1" customWidth="1"/>
    <col min="28" max="16384" width="9" style="1"/>
  </cols>
  <sheetData>
    <row r="1" spans="1:27" ht="34" customHeight="1">
      <c r="A1" s="17" t="s">
        <v>0</v>
      </c>
      <c r="B1" s="13"/>
      <c r="C1" s="13"/>
      <c r="D1" s="21" t="s">
        <v>242</v>
      </c>
      <c r="E1" s="14"/>
      <c r="F1" s="14"/>
      <c r="G1" s="14"/>
    </row>
    <row r="2" spans="1:27" ht="15" customHeight="1"/>
    <row r="3" spans="1:27" ht="15" customHeight="1">
      <c r="A3" s="15" t="s">
        <v>147</v>
      </c>
      <c r="B3" s="15"/>
      <c r="C3" s="15"/>
      <c r="D3" s="15"/>
    </row>
    <row r="4" spans="1:27" ht="15" customHeight="1">
      <c r="A4" s="15"/>
      <c r="B4" s="15"/>
      <c r="C4" s="15"/>
      <c r="D4" s="15"/>
    </row>
    <row r="5" spans="1:27" ht="16" customHeight="1">
      <c r="A5" s="12" t="s">
        <v>237</v>
      </c>
      <c r="B5" s="12"/>
      <c r="C5" s="12"/>
      <c r="D5" s="12"/>
      <c r="K5" s="16"/>
      <c r="Q5" s="16" t="s">
        <v>43</v>
      </c>
    </row>
    <row r="6" spans="1:27" ht="16" customHeight="1">
      <c r="A6" s="119" t="s">
        <v>44</v>
      </c>
      <c r="B6" s="118"/>
      <c r="C6" s="118"/>
      <c r="D6" s="118"/>
      <c r="E6" s="118"/>
      <c r="F6" s="111" t="s">
        <v>249</v>
      </c>
      <c r="G6" s="112"/>
      <c r="H6" s="111" t="s">
        <v>250</v>
      </c>
      <c r="I6" s="112"/>
      <c r="J6" s="111" t="s">
        <v>251</v>
      </c>
      <c r="K6" s="112"/>
      <c r="L6" s="111" t="s">
        <v>252</v>
      </c>
      <c r="M6" s="112"/>
      <c r="N6" s="111" t="s">
        <v>253</v>
      </c>
      <c r="O6" s="112"/>
      <c r="P6" s="111" t="s">
        <v>254</v>
      </c>
      <c r="Q6" s="112"/>
    </row>
    <row r="7" spans="1:27" ht="16" customHeight="1">
      <c r="A7" s="118"/>
      <c r="B7" s="118"/>
      <c r="C7" s="118"/>
      <c r="D7" s="118"/>
      <c r="E7" s="118"/>
      <c r="F7" s="54" t="s">
        <v>236</v>
      </c>
      <c r="G7" s="83" t="s">
        <v>238</v>
      </c>
      <c r="H7" s="54" t="s">
        <v>236</v>
      </c>
      <c r="I7" s="84" t="s">
        <v>238</v>
      </c>
      <c r="J7" s="54" t="s">
        <v>236</v>
      </c>
      <c r="K7" s="84" t="s">
        <v>238</v>
      </c>
      <c r="L7" s="54" t="s">
        <v>236</v>
      </c>
      <c r="M7" s="95" t="s">
        <v>238</v>
      </c>
      <c r="N7" s="54" t="s">
        <v>236</v>
      </c>
      <c r="O7" s="84" t="s">
        <v>238</v>
      </c>
      <c r="P7" s="54" t="s">
        <v>236</v>
      </c>
      <c r="Q7" s="84" t="s">
        <v>238</v>
      </c>
    </row>
    <row r="8" spans="1:27" ht="16" customHeight="1">
      <c r="A8" s="116" t="s">
        <v>83</v>
      </c>
      <c r="B8" s="62" t="s">
        <v>45</v>
      </c>
      <c r="C8" s="56"/>
      <c r="D8" s="56"/>
      <c r="E8" s="66" t="s">
        <v>36</v>
      </c>
      <c r="F8" s="93">
        <v>34426</v>
      </c>
      <c r="G8" s="93">
        <v>34415</v>
      </c>
      <c r="H8" s="93">
        <v>8758</v>
      </c>
      <c r="I8" s="93">
        <v>8196</v>
      </c>
      <c r="J8" s="93">
        <v>18784</v>
      </c>
      <c r="K8" s="93">
        <v>18185</v>
      </c>
      <c r="L8" s="93">
        <v>27509</v>
      </c>
      <c r="M8" s="93">
        <v>26523</v>
      </c>
      <c r="N8" s="93">
        <v>34389</v>
      </c>
      <c r="O8" s="93">
        <v>31473</v>
      </c>
      <c r="P8" s="93">
        <v>20671</v>
      </c>
      <c r="Q8" s="93">
        <v>18764</v>
      </c>
      <c r="R8" s="18"/>
      <c r="S8" s="18"/>
      <c r="T8" s="18"/>
      <c r="U8" s="18"/>
      <c r="V8" s="18"/>
      <c r="W8" s="18"/>
      <c r="X8" s="18"/>
      <c r="Y8" s="18"/>
      <c r="Z8" s="18"/>
      <c r="AA8" s="18"/>
    </row>
    <row r="9" spans="1:27" ht="16" customHeight="1">
      <c r="A9" s="116"/>
      <c r="B9" s="64"/>
      <c r="C9" s="56" t="s">
        <v>46</v>
      </c>
      <c r="D9" s="56"/>
      <c r="E9" s="66" t="s">
        <v>37</v>
      </c>
      <c r="F9" s="93">
        <v>34128</v>
      </c>
      <c r="G9" s="93">
        <v>33416</v>
      </c>
      <c r="H9" s="93">
        <f>5325+3428</f>
        <v>8753</v>
      </c>
      <c r="I9" s="93">
        <v>8193</v>
      </c>
      <c r="J9" s="93">
        <v>18721</v>
      </c>
      <c r="K9" s="93">
        <v>18150</v>
      </c>
      <c r="L9" s="93">
        <v>27503</v>
      </c>
      <c r="M9" s="93">
        <v>26519</v>
      </c>
      <c r="N9" s="93">
        <v>34389</v>
      </c>
      <c r="O9" s="93">
        <v>31466</v>
      </c>
      <c r="P9" s="93">
        <v>20596</v>
      </c>
      <c r="Q9" s="93">
        <v>18456</v>
      </c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27" ht="16" customHeight="1">
      <c r="A10" s="116"/>
      <c r="B10" s="63"/>
      <c r="C10" s="56" t="s">
        <v>47</v>
      </c>
      <c r="D10" s="56"/>
      <c r="E10" s="66" t="s">
        <v>38</v>
      </c>
      <c r="F10" s="93">
        <v>297</v>
      </c>
      <c r="G10" s="93">
        <v>999</v>
      </c>
      <c r="H10" s="93">
        <v>5</v>
      </c>
      <c r="I10" s="93">
        <v>3</v>
      </c>
      <c r="J10" s="68">
        <v>63</v>
      </c>
      <c r="K10" s="68">
        <v>35</v>
      </c>
      <c r="L10" s="68">
        <v>6</v>
      </c>
      <c r="M10" s="68">
        <v>4</v>
      </c>
      <c r="N10" s="93">
        <v>1</v>
      </c>
      <c r="O10" s="93">
        <v>7</v>
      </c>
      <c r="P10" s="93">
        <v>75</v>
      </c>
      <c r="Q10" s="93">
        <v>308</v>
      </c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1:27" ht="16" customHeight="1">
      <c r="A11" s="116"/>
      <c r="B11" s="62" t="s">
        <v>48</v>
      </c>
      <c r="C11" s="56"/>
      <c r="D11" s="56"/>
      <c r="E11" s="66" t="s">
        <v>39</v>
      </c>
      <c r="F11" s="93">
        <v>32069</v>
      </c>
      <c r="G11" s="93">
        <v>33170</v>
      </c>
      <c r="H11" s="93">
        <v>9647</v>
      </c>
      <c r="I11" s="93">
        <v>9857</v>
      </c>
      <c r="J11" s="93">
        <v>21616</v>
      </c>
      <c r="K11" s="93">
        <v>24434</v>
      </c>
      <c r="L11" s="93">
        <v>23187</v>
      </c>
      <c r="M11" s="93">
        <v>23765</v>
      </c>
      <c r="N11" s="93">
        <v>29993</v>
      </c>
      <c r="O11" s="93">
        <v>28037</v>
      </c>
      <c r="P11" s="93">
        <v>18737</v>
      </c>
      <c r="Q11" s="93">
        <v>18757</v>
      </c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1:27" ht="16" customHeight="1">
      <c r="A12" s="116"/>
      <c r="B12" s="64"/>
      <c r="C12" s="56" t="s">
        <v>49</v>
      </c>
      <c r="D12" s="56"/>
      <c r="E12" s="66" t="s">
        <v>40</v>
      </c>
      <c r="F12" s="93">
        <v>31459</v>
      </c>
      <c r="G12" s="93">
        <v>31644</v>
      </c>
      <c r="H12" s="93">
        <v>9647</v>
      </c>
      <c r="I12" s="93">
        <v>9857</v>
      </c>
      <c r="J12" s="93">
        <v>21611</v>
      </c>
      <c r="K12" s="93">
        <v>24434</v>
      </c>
      <c r="L12" s="93">
        <v>23140</v>
      </c>
      <c r="M12" s="93">
        <v>23708</v>
      </c>
      <c r="N12" s="93">
        <v>29992</v>
      </c>
      <c r="O12" s="93">
        <v>28035</v>
      </c>
      <c r="P12" s="93">
        <v>18606</v>
      </c>
      <c r="Q12" s="93">
        <v>18369</v>
      </c>
      <c r="R12" s="18"/>
      <c r="S12" s="18"/>
      <c r="T12" s="18"/>
      <c r="U12" s="18"/>
      <c r="V12" s="18"/>
      <c r="W12" s="18"/>
      <c r="X12" s="18"/>
      <c r="Y12" s="18"/>
      <c r="Z12" s="18"/>
      <c r="AA12" s="18"/>
    </row>
    <row r="13" spans="1:27" ht="16" customHeight="1">
      <c r="A13" s="116"/>
      <c r="B13" s="63"/>
      <c r="C13" s="56" t="s">
        <v>50</v>
      </c>
      <c r="D13" s="56"/>
      <c r="E13" s="66" t="s">
        <v>41</v>
      </c>
      <c r="F13" s="93">
        <v>610</v>
      </c>
      <c r="G13" s="93">
        <v>1526</v>
      </c>
      <c r="H13" s="68">
        <v>0</v>
      </c>
      <c r="I13" s="68">
        <v>0</v>
      </c>
      <c r="J13" s="68">
        <v>5</v>
      </c>
      <c r="K13" s="68">
        <v>0</v>
      </c>
      <c r="L13" s="68">
        <v>47</v>
      </c>
      <c r="M13" s="68">
        <v>57</v>
      </c>
      <c r="N13" s="93">
        <v>1</v>
      </c>
      <c r="O13" s="93">
        <v>2</v>
      </c>
      <c r="P13" s="93">
        <v>131</v>
      </c>
      <c r="Q13" s="93">
        <v>388</v>
      </c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27" ht="16" customHeight="1">
      <c r="A14" s="116"/>
      <c r="B14" s="56" t="s">
        <v>51</v>
      </c>
      <c r="C14" s="56"/>
      <c r="D14" s="56"/>
      <c r="E14" s="66" t="s">
        <v>148</v>
      </c>
      <c r="F14" s="93">
        <f>F9-F12</f>
        <v>2669</v>
      </c>
      <c r="G14" s="93">
        <f t="shared" ref="F14:N15" si="0">G9-G12</f>
        <v>1772</v>
      </c>
      <c r="H14" s="93">
        <f t="shared" si="0"/>
        <v>-894</v>
      </c>
      <c r="I14" s="93">
        <f t="shared" si="0"/>
        <v>-1664</v>
      </c>
      <c r="J14" s="93">
        <f t="shared" si="0"/>
        <v>-2890</v>
      </c>
      <c r="K14" s="93">
        <f t="shared" si="0"/>
        <v>-6284</v>
      </c>
      <c r="L14" s="93">
        <f t="shared" si="0"/>
        <v>4363</v>
      </c>
      <c r="M14" s="93">
        <f t="shared" si="0"/>
        <v>2811</v>
      </c>
      <c r="N14" s="93">
        <f>N9-N12</f>
        <v>4397</v>
      </c>
      <c r="O14" s="93">
        <f t="shared" ref="O14:Q15" si="1">O9-O12</f>
        <v>3431</v>
      </c>
      <c r="P14" s="93">
        <f t="shared" si="1"/>
        <v>1990</v>
      </c>
      <c r="Q14" s="93">
        <f t="shared" si="1"/>
        <v>87</v>
      </c>
      <c r="R14" s="18"/>
      <c r="S14" s="18"/>
      <c r="T14" s="18"/>
      <c r="U14" s="18"/>
      <c r="V14" s="18"/>
      <c r="W14" s="18"/>
      <c r="X14" s="18"/>
      <c r="Y14" s="18"/>
      <c r="Z14" s="18"/>
      <c r="AA14" s="18"/>
    </row>
    <row r="15" spans="1:27" ht="16" customHeight="1">
      <c r="A15" s="116"/>
      <c r="B15" s="56" t="s">
        <v>52</v>
      </c>
      <c r="C15" s="56"/>
      <c r="D15" s="56"/>
      <c r="E15" s="66" t="s">
        <v>149</v>
      </c>
      <c r="F15" s="93">
        <f t="shared" si="0"/>
        <v>-313</v>
      </c>
      <c r="G15" s="93">
        <f t="shared" si="0"/>
        <v>-527</v>
      </c>
      <c r="H15" s="93">
        <f t="shared" si="0"/>
        <v>5</v>
      </c>
      <c r="I15" s="93">
        <f t="shared" si="0"/>
        <v>3</v>
      </c>
      <c r="J15" s="93">
        <f t="shared" si="0"/>
        <v>58</v>
      </c>
      <c r="K15" s="93">
        <f t="shared" si="0"/>
        <v>35</v>
      </c>
      <c r="L15" s="93">
        <f t="shared" si="0"/>
        <v>-41</v>
      </c>
      <c r="M15" s="93">
        <f t="shared" si="0"/>
        <v>-53</v>
      </c>
      <c r="N15" s="93">
        <f t="shared" si="0"/>
        <v>0</v>
      </c>
      <c r="O15" s="93">
        <f t="shared" si="1"/>
        <v>5</v>
      </c>
      <c r="P15" s="93">
        <f t="shared" si="1"/>
        <v>-56</v>
      </c>
      <c r="Q15" s="93">
        <f t="shared" si="1"/>
        <v>-80</v>
      </c>
      <c r="R15" s="18"/>
      <c r="S15" s="18"/>
      <c r="T15" s="18"/>
      <c r="U15" s="18"/>
      <c r="V15" s="18"/>
      <c r="W15" s="18"/>
      <c r="X15" s="18"/>
      <c r="Y15" s="18"/>
      <c r="Z15" s="18"/>
      <c r="AA15" s="18"/>
    </row>
    <row r="16" spans="1:27" ht="16" customHeight="1">
      <c r="A16" s="116"/>
      <c r="B16" s="56" t="s">
        <v>53</v>
      </c>
      <c r="C16" s="56"/>
      <c r="D16" s="56"/>
      <c r="E16" s="66" t="s">
        <v>150</v>
      </c>
      <c r="F16" s="93">
        <f t="shared" ref="F16:Q16" si="2">F8-F11</f>
        <v>2357</v>
      </c>
      <c r="G16" s="93">
        <f t="shared" si="2"/>
        <v>1245</v>
      </c>
      <c r="H16" s="93">
        <f t="shared" si="2"/>
        <v>-889</v>
      </c>
      <c r="I16" s="93">
        <f t="shared" si="2"/>
        <v>-1661</v>
      </c>
      <c r="J16" s="93">
        <f t="shared" si="2"/>
        <v>-2832</v>
      </c>
      <c r="K16" s="93">
        <f t="shared" si="2"/>
        <v>-6249</v>
      </c>
      <c r="L16" s="93">
        <f t="shared" si="2"/>
        <v>4322</v>
      </c>
      <c r="M16" s="93">
        <f t="shared" si="2"/>
        <v>2758</v>
      </c>
      <c r="N16" s="93">
        <f t="shared" si="2"/>
        <v>4396</v>
      </c>
      <c r="O16" s="93">
        <f t="shared" si="2"/>
        <v>3436</v>
      </c>
      <c r="P16" s="93">
        <f t="shared" si="2"/>
        <v>1934</v>
      </c>
      <c r="Q16" s="93">
        <f t="shared" si="2"/>
        <v>7</v>
      </c>
      <c r="R16" s="18"/>
      <c r="S16" s="18"/>
      <c r="T16" s="18"/>
      <c r="U16" s="18"/>
      <c r="V16" s="18"/>
      <c r="W16" s="18"/>
      <c r="X16" s="18"/>
      <c r="Y16" s="18"/>
      <c r="Z16" s="18"/>
      <c r="AA16" s="18"/>
    </row>
    <row r="17" spans="1:27" ht="16" customHeight="1">
      <c r="A17" s="116"/>
      <c r="B17" s="56" t="s">
        <v>54</v>
      </c>
      <c r="C17" s="56"/>
      <c r="D17" s="56"/>
      <c r="E17" s="54"/>
      <c r="F17" s="68"/>
      <c r="G17" s="68"/>
      <c r="H17" s="68">
        <v>7019</v>
      </c>
      <c r="I17" s="68">
        <v>6130</v>
      </c>
      <c r="J17" s="93">
        <v>95758</v>
      </c>
      <c r="K17" s="93">
        <v>92926</v>
      </c>
      <c r="L17" s="93">
        <v>0</v>
      </c>
      <c r="M17" s="93">
        <v>0</v>
      </c>
      <c r="N17" s="68">
        <v>0</v>
      </c>
      <c r="O17" s="68">
        <v>455</v>
      </c>
      <c r="P17" s="68">
        <v>8014</v>
      </c>
      <c r="Q17" s="69">
        <v>9948</v>
      </c>
      <c r="R17" s="18"/>
      <c r="S17" s="18"/>
      <c r="T17" s="18"/>
      <c r="U17" s="18"/>
      <c r="V17" s="18"/>
      <c r="W17" s="18"/>
      <c r="X17" s="18"/>
      <c r="Y17" s="18"/>
      <c r="Z17" s="18"/>
      <c r="AA17" s="18"/>
    </row>
    <row r="18" spans="1:27" ht="16" customHeight="1">
      <c r="A18" s="116"/>
      <c r="B18" s="56" t="s">
        <v>55</v>
      </c>
      <c r="C18" s="56"/>
      <c r="D18" s="56"/>
      <c r="E18" s="54"/>
      <c r="F18" s="69"/>
      <c r="G18" s="69"/>
      <c r="H18" s="100">
        <v>-300</v>
      </c>
      <c r="I18" s="100">
        <v>-483</v>
      </c>
      <c r="J18" s="69">
        <v>-1033</v>
      </c>
      <c r="K18" s="69">
        <v>-754</v>
      </c>
      <c r="L18" s="69">
        <v>0</v>
      </c>
      <c r="M18" s="69">
        <v>0</v>
      </c>
      <c r="N18" s="69">
        <v>0</v>
      </c>
      <c r="O18" s="69">
        <v>0</v>
      </c>
      <c r="P18" s="69"/>
      <c r="Q18" s="69"/>
      <c r="R18" s="18"/>
      <c r="S18" s="18"/>
      <c r="T18" s="18"/>
      <c r="U18" s="18"/>
      <c r="V18" s="18"/>
      <c r="W18" s="18"/>
      <c r="X18" s="18"/>
      <c r="Y18" s="18"/>
      <c r="Z18" s="18"/>
      <c r="AA18" s="18"/>
    </row>
    <row r="19" spans="1:27" ht="16" customHeight="1">
      <c r="A19" s="116" t="s">
        <v>84</v>
      </c>
      <c r="B19" s="62" t="s">
        <v>56</v>
      </c>
      <c r="C19" s="56"/>
      <c r="D19" s="56"/>
      <c r="E19" s="66"/>
      <c r="F19" s="93">
        <v>18694</v>
      </c>
      <c r="G19" s="93">
        <v>17476</v>
      </c>
      <c r="H19" s="93">
        <v>1082</v>
      </c>
      <c r="I19" s="93">
        <v>1018</v>
      </c>
      <c r="J19" s="93">
        <v>1977</v>
      </c>
      <c r="K19" s="93">
        <v>2315</v>
      </c>
      <c r="L19" s="93">
        <v>4119</v>
      </c>
      <c r="M19" s="93">
        <v>4712</v>
      </c>
      <c r="N19" s="93">
        <v>1126</v>
      </c>
      <c r="O19" s="93">
        <v>1076</v>
      </c>
      <c r="P19" s="93">
        <v>2745</v>
      </c>
      <c r="Q19" s="93">
        <v>1128</v>
      </c>
      <c r="R19" s="18"/>
      <c r="S19" s="18"/>
      <c r="T19" s="18"/>
      <c r="U19" s="18"/>
      <c r="V19" s="18"/>
      <c r="W19" s="18"/>
      <c r="X19" s="18"/>
      <c r="Y19" s="18"/>
      <c r="Z19" s="18"/>
      <c r="AA19" s="18"/>
    </row>
    <row r="20" spans="1:27" ht="16" customHeight="1">
      <c r="A20" s="116"/>
      <c r="B20" s="63"/>
      <c r="C20" s="56" t="s">
        <v>57</v>
      </c>
      <c r="D20" s="56"/>
      <c r="E20" s="66"/>
      <c r="F20" s="93">
        <v>13496</v>
      </c>
      <c r="G20" s="93">
        <v>13094</v>
      </c>
      <c r="H20" s="93">
        <v>748</v>
      </c>
      <c r="I20" s="93">
        <v>647</v>
      </c>
      <c r="J20" s="93">
        <v>1502</v>
      </c>
      <c r="K20" s="68">
        <v>1691</v>
      </c>
      <c r="L20" s="93">
        <v>2732</v>
      </c>
      <c r="M20" s="68">
        <v>2680</v>
      </c>
      <c r="N20" s="93">
        <v>1000</v>
      </c>
      <c r="O20" s="93">
        <v>1000</v>
      </c>
      <c r="P20" s="93">
        <v>1879</v>
      </c>
      <c r="Q20" s="93">
        <v>232</v>
      </c>
      <c r="R20" s="18"/>
      <c r="S20" s="18"/>
      <c r="T20" s="18"/>
      <c r="U20" s="18"/>
      <c r="V20" s="18"/>
      <c r="W20" s="18"/>
      <c r="X20" s="18"/>
      <c r="Y20" s="18"/>
      <c r="Z20" s="18"/>
      <c r="AA20" s="18"/>
    </row>
    <row r="21" spans="1:27" ht="16" customHeight="1">
      <c r="A21" s="116"/>
      <c r="B21" s="56" t="s">
        <v>58</v>
      </c>
      <c r="C21" s="56"/>
      <c r="D21" s="56"/>
      <c r="E21" s="66" t="s">
        <v>151</v>
      </c>
      <c r="F21" s="93">
        <v>18694</v>
      </c>
      <c r="G21" s="93">
        <v>17476</v>
      </c>
      <c r="H21" s="93">
        <v>1082</v>
      </c>
      <c r="I21" s="93">
        <v>1018</v>
      </c>
      <c r="J21" s="93">
        <v>1977</v>
      </c>
      <c r="K21" s="93">
        <v>2315</v>
      </c>
      <c r="L21" s="93">
        <v>4119</v>
      </c>
      <c r="M21" s="93">
        <v>4712</v>
      </c>
      <c r="N21" s="93">
        <v>1126</v>
      </c>
      <c r="O21" s="93">
        <v>1076</v>
      </c>
      <c r="P21" s="93">
        <v>2745</v>
      </c>
      <c r="Q21" s="93">
        <v>1128</v>
      </c>
      <c r="R21" s="18"/>
      <c r="S21" s="18"/>
      <c r="T21" s="18"/>
      <c r="U21" s="18"/>
      <c r="V21" s="18"/>
      <c r="W21" s="18"/>
      <c r="X21" s="18"/>
      <c r="Y21" s="18"/>
      <c r="Z21" s="18"/>
      <c r="AA21" s="18"/>
    </row>
    <row r="22" spans="1:27" ht="16" customHeight="1">
      <c r="A22" s="116"/>
      <c r="B22" s="62" t="s">
        <v>59</v>
      </c>
      <c r="C22" s="56"/>
      <c r="D22" s="56"/>
      <c r="E22" s="66" t="s">
        <v>152</v>
      </c>
      <c r="F22" s="93">
        <v>32668</v>
      </c>
      <c r="G22" s="93">
        <v>30886</v>
      </c>
      <c r="H22" s="93">
        <v>1489</v>
      </c>
      <c r="I22" s="93">
        <v>1465</v>
      </c>
      <c r="J22" s="93">
        <v>9794</v>
      </c>
      <c r="K22" s="93">
        <v>9675</v>
      </c>
      <c r="L22" s="93">
        <v>14519</v>
      </c>
      <c r="M22" s="93">
        <v>14804</v>
      </c>
      <c r="N22" s="93">
        <v>6562</v>
      </c>
      <c r="O22" s="93">
        <v>6755</v>
      </c>
      <c r="P22" s="93">
        <v>3106</v>
      </c>
      <c r="Q22" s="93">
        <v>1472</v>
      </c>
      <c r="R22" s="18"/>
      <c r="S22" s="18"/>
      <c r="T22" s="18"/>
      <c r="U22" s="18"/>
      <c r="V22" s="18"/>
      <c r="W22" s="18"/>
      <c r="X22" s="18"/>
      <c r="Y22" s="18"/>
      <c r="Z22" s="18"/>
      <c r="AA22" s="18"/>
    </row>
    <row r="23" spans="1:27" ht="16" customHeight="1">
      <c r="A23" s="116"/>
      <c r="B23" s="63" t="s">
        <v>60</v>
      </c>
      <c r="C23" s="56" t="s">
        <v>61</v>
      </c>
      <c r="D23" s="56"/>
      <c r="E23" s="66"/>
      <c r="F23" s="93">
        <v>19172</v>
      </c>
      <c r="G23" s="93">
        <v>19632</v>
      </c>
      <c r="H23" s="93">
        <v>724</v>
      </c>
      <c r="I23" s="93">
        <v>800</v>
      </c>
      <c r="J23" s="93">
        <v>7997</v>
      </c>
      <c r="K23" s="93">
        <v>7499</v>
      </c>
      <c r="L23" s="93">
        <v>5971</v>
      </c>
      <c r="M23" s="93">
        <v>6199</v>
      </c>
      <c r="N23" s="93">
        <v>3567</v>
      </c>
      <c r="O23" s="93">
        <v>4007</v>
      </c>
      <c r="P23" s="93">
        <v>994</v>
      </c>
      <c r="Q23" s="93">
        <v>984</v>
      </c>
      <c r="R23" s="18"/>
      <c r="S23" s="18"/>
      <c r="T23" s="18"/>
      <c r="U23" s="18"/>
      <c r="V23" s="18"/>
      <c r="W23" s="18"/>
      <c r="X23" s="18"/>
      <c r="Y23" s="18"/>
      <c r="Z23" s="18"/>
      <c r="AA23" s="18"/>
    </row>
    <row r="24" spans="1:27" ht="16" customHeight="1">
      <c r="A24" s="116"/>
      <c r="B24" s="56" t="s">
        <v>153</v>
      </c>
      <c r="C24" s="56"/>
      <c r="D24" s="56"/>
      <c r="E24" s="66" t="s">
        <v>154</v>
      </c>
      <c r="F24" s="93">
        <f>F21-F22</f>
        <v>-13974</v>
      </c>
      <c r="G24" s="93">
        <f t="shared" ref="G24:M24" si="3">G21-G22</f>
        <v>-13410</v>
      </c>
      <c r="H24" s="93">
        <f t="shared" si="3"/>
        <v>-407</v>
      </c>
      <c r="I24" s="93">
        <f t="shared" si="3"/>
        <v>-447</v>
      </c>
      <c r="J24" s="93">
        <f t="shared" si="3"/>
        <v>-7817</v>
      </c>
      <c r="K24" s="93">
        <f t="shared" si="3"/>
        <v>-7360</v>
      </c>
      <c r="L24" s="93">
        <f t="shared" si="3"/>
        <v>-10400</v>
      </c>
      <c r="M24" s="93">
        <f t="shared" si="3"/>
        <v>-10092</v>
      </c>
      <c r="N24" s="93">
        <f>N21-N22</f>
        <v>-5436</v>
      </c>
      <c r="O24" s="93">
        <f>O21-O22</f>
        <v>-5679</v>
      </c>
      <c r="P24" s="93">
        <f t="shared" ref="P24:Q24" si="4">P21-P22</f>
        <v>-361</v>
      </c>
      <c r="Q24" s="93">
        <f t="shared" si="4"/>
        <v>-344</v>
      </c>
      <c r="R24" s="18"/>
      <c r="S24" s="18"/>
      <c r="T24" s="18"/>
      <c r="U24" s="18"/>
      <c r="V24" s="18"/>
      <c r="W24" s="18"/>
      <c r="X24" s="18"/>
      <c r="Y24" s="18"/>
      <c r="Z24" s="18"/>
      <c r="AA24" s="18"/>
    </row>
    <row r="25" spans="1:27" ht="16" customHeight="1">
      <c r="A25" s="116"/>
      <c r="B25" s="62" t="s">
        <v>62</v>
      </c>
      <c r="C25" s="62"/>
      <c r="D25" s="62"/>
      <c r="E25" s="120" t="s">
        <v>155</v>
      </c>
      <c r="F25" s="113">
        <v>13974</v>
      </c>
      <c r="G25" s="113">
        <v>13410</v>
      </c>
      <c r="H25" s="113">
        <v>-393</v>
      </c>
      <c r="I25" s="113">
        <v>-1186</v>
      </c>
      <c r="J25" s="113">
        <v>2734</v>
      </c>
      <c r="K25" s="113">
        <v>2206</v>
      </c>
      <c r="L25" s="113">
        <v>10400</v>
      </c>
      <c r="M25" s="113">
        <v>10092</v>
      </c>
      <c r="N25" s="113">
        <v>5436</v>
      </c>
      <c r="O25" s="113">
        <v>5679</v>
      </c>
      <c r="P25" s="113">
        <v>361</v>
      </c>
      <c r="Q25" s="113">
        <v>344</v>
      </c>
      <c r="R25" s="18"/>
      <c r="S25" s="18"/>
      <c r="T25" s="18"/>
      <c r="U25" s="18"/>
      <c r="V25" s="18"/>
      <c r="W25" s="18"/>
      <c r="X25" s="18"/>
      <c r="Y25" s="18"/>
      <c r="Z25" s="18"/>
      <c r="AA25" s="18"/>
    </row>
    <row r="26" spans="1:27" ht="16" customHeight="1">
      <c r="A26" s="116"/>
      <c r="B26" s="82" t="s">
        <v>63</v>
      </c>
      <c r="C26" s="82"/>
      <c r="D26" s="82"/>
      <c r="E26" s="121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8"/>
      <c r="S26" s="18"/>
      <c r="T26" s="18"/>
      <c r="U26" s="18"/>
      <c r="V26" s="18"/>
      <c r="W26" s="18"/>
      <c r="X26" s="18"/>
      <c r="Y26" s="18"/>
      <c r="Z26" s="18"/>
      <c r="AA26" s="18"/>
    </row>
    <row r="27" spans="1:27" ht="16" customHeight="1">
      <c r="A27" s="116"/>
      <c r="B27" s="56" t="s">
        <v>156</v>
      </c>
      <c r="C27" s="56"/>
      <c r="D27" s="56"/>
      <c r="E27" s="66" t="s">
        <v>157</v>
      </c>
      <c r="F27" s="93">
        <f t="shared" ref="F27:Q27" si="5">F24+F25</f>
        <v>0</v>
      </c>
      <c r="G27" s="93">
        <f t="shared" si="5"/>
        <v>0</v>
      </c>
      <c r="H27" s="93">
        <f t="shared" si="5"/>
        <v>-800</v>
      </c>
      <c r="I27" s="93">
        <f>I24+I25</f>
        <v>-1633</v>
      </c>
      <c r="J27" s="93">
        <f t="shared" si="5"/>
        <v>-5083</v>
      </c>
      <c r="K27" s="93">
        <f t="shared" si="5"/>
        <v>-5154</v>
      </c>
      <c r="L27" s="93">
        <f t="shared" si="5"/>
        <v>0</v>
      </c>
      <c r="M27" s="93">
        <f t="shared" si="5"/>
        <v>0</v>
      </c>
      <c r="N27" s="93">
        <f t="shared" si="5"/>
        <v>0</v>
      </c>
      <c r="O27" s="93">
        <f t="shared" si="5"/>
        <v>0</v>
      </c>
      <c r="P27" s="93">
        <f t="shared" si="5"/>
        <v>0</v>
      </c>
      <c r="Q27" s="93">
        <f t="shared" si="5"/>
        <v>0</v>
      </c>
      <c r="R27" s="18"/>
      <c r="S27" s="18"/>
      <c r="T27" s="18"/>
      <c r="U27" s="18"/>
      <c r="V27" s="18"/>
      <c r="W27" s="18"/>
      <c r="X27" s="18"/>
      <c r="Y27" s="18"/>
      <c r="Z27" s="18"/>
      <c r="AA27" s="18"/>
    </row>
    <row r="28" spans="1:27" ht="16" customHeight="1">
      <c r="A28" s="11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  <row r="29" spans="1:27" ht="16" customHeight="1">
      <c r="A29" s="12"/>
      <c r="F29" s="18"/>
      <c r="G29" s="18"/>
      <c r="H29" s="18"/>
      <c r="I29" s="18"/>
      <c r="J29" s="19"/>
      <c r="K29" s="19"/>
      <c r="L29" s="18"/>
      <c r="M29" s="18"/>
      <c r="N29" s="18"/>
      <c r="O29" s="18"/>
      <c r="P29" s="18"/>
      <c r="Q29" s="19" t="s">
        <v>158</v>
      </c>
      <c r="R29" s="18"/>
      <c r="S29" s="18"/>
      <c r="T29" s="18"/>
      <c r="U29" s="18"/>
      <c r="V29" s="18"/>
      <c r="W29" s="18"/>
      <c r="X29" s="18"/>
      <c r="Y29" s="18"/>
      <c r="Z29" s="18"/>
      <c r="AA29" s="19"/>
    </row>
    <row r="30" spans="1:27" ht="16" customHeight="1">
      <c r="A30" s="118" t="s">
        <v>64</v>
      </c>
      <c r="B30" s="118"/>
      <c r="C30" s="118"/>
      <c r="D30" s="118"/>
      <c r="E30" s="118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25"/>
      <c r="S30" s="18"/>
      <c r="T30" s="25"/>
      <c r="U30" s="18"/>
      <c r="V30" s="25"/>
      <c r="W30" s="18"/>
      <c r="X30" s="25"/>
      <c r="Y30" s="18"/>
      <c r="Z30" s="25"/>
      <c r="AA30" s="18"/>
    </row>
    <row r="31" spans="1:27" ht="16" customHeight="1">
      <c r="A31" s="118"/>
      <c r="B31" s="118"/>
      <c r="C31" s="118"/>
      <c r="D31" s="118"/>
      <c r="E31" s="118"/>
      <c r="F31" s="54" t="s">
        <v>236</v>
      </c>
      <c r="G31" s="84" t="s">
        <v>238</v>
      </c>
      <c r="H31" s="54" t="s">
        <v>236</v>
      </c>
      <c r="I31" s="84" t="s">
        <v>238</v>
      </c>
      <c r="J31" s="54" t="s">
        <v>236</v>
      </c>
      <c r="K31" s="84" t="s">
        <v>238</v>
      </c>
      <c r="L31" s="54" t="s">
        <v>236</v>
      </c>
      <c r="M31" s="95" t="s">
        <v>238</v>
      </c>
      <c r="N31" s="54" t="s">
        <v>236</v>
      </c>
      <c r="O31" s="84" t="s">
        <v>238</v>
      </c>
      <c r="P31" s="54" t="s">
        <v>236</v>
      </c>
      <c r="Q31" s="84" t="s">
        <v>238</v>
      </c>
      <c r="R31" s="23"/>
      <c r="S31" s="23"/>
      <c r="T31" s="23"/>
      <c r="U31" s="23"/>
      <c r="V31" s="23"/>
      <c r="W31" s="23"/>
      <c r="X31" s="23"/>
      <c r="Y31" s="23"/>
      <c r="Z31" s="23"/>
      <c r="AA31" s="23"/>
    </row>
    <row r="32" spans="1:27" ht="16" customHeight="1">
      <c r="A32" s="116" t="s">
        <v>85</v>
      </c>
      <c r="B32" s="62" t="s">
        <v>45</v>
      </c>
      <c r="C32" s="56"/>
      <c r="D32" s="56"/>
      <c r="E32" s="66" t="s">
        <v>36</v>
      </c>
      <c r="F32" s="67"/>
      <c r="G32" s="67"/>
      <c r="H32" s="67"/>
      <c r="I32" s="67"/>
      <c r="J32" s="67"/>
      <c r="K32" s="67"/>
      <c r="L32" s="93"/>
      <c r="M32" s="93"/>
      <c r="N32" s="67"/>
      <c r="O32" s="67"/>
      <c r="P32" s="67"/>
      <c r="Q32" s="67"/>
      <c r="R32" s="22"/>
      <c r="S32" s="22"/>
      <c r="T32" s="22"/>
      <c r="U32" s="22"/>
      <c r="V32" s="24"/>
      <c r="W32" s="24"/>
      <c r="X32" s="22"/>
      <c r="Y32" s="22"/>
      <c r="Z32" s="24"/>
      <c r="AA32" s="24"/>
    </row>
    <row r="33" spans="1:27" ht="16" customHeight="1">
      <c r="A33" s="122"/>
      <c r="B33" s="64"/>
      <c r="C33" s="62" t="s">
        <v>65</v>
      </c>
      <c r="D33" s="56"/>
      <c r="E33" s="66"/>
      <c r="F33" s="67"/>
      <c r="G33" s="67"/>
      <c r="H33" s="67"/>
      <c r="I33" s="67"/>
      <c r="J33" s="67"/>
      <c r="K33" s="67"/>
      <c r="L33" s="93"/>
      <c r="M33" s="93"/>
      <c r="N33" s="67"/>
      <c r="O33" s="67"/>
      <c r="P33" s="67"/>
      <c r="Q33" s="67"/>
      <c r="R33" s="22"/>
      <c r="S33" s="22"/>
      <c r="T33" s="22"/>
      <c r="U33" s="22"/>
      <c r="V33" s="24"/>
      <c r="W33" s="24"/>
      <c r="X33" s="22"/>
      <c r="Y33" s="22"/>
      <c r="Z33" s="24"/>
      <c r="AA33" s="24"/>
    </row>
    <row r="34" spans="1:27" ht="16" customHeight="1">
      <c r="A34" s="122"/>
      <c r="B34" s="64"/>
      <c r="C34" s="63"/>
      <c r="D34" s="56" t="s">
        <v>66</v>
      </c>
      <c r="E34" s="66"/>
      <c r="F34" s="67"/>
      <c r="G34" s="67"/>
      <c r="H34" s="67"/>
      <c r="I34" s="67"/>
      <c r="J34" s="67"/>
      <c r="K34" s="67"/>
      <c r="L34" s="93"/>
      <c r="M34" s="93"/>
      <c r="N34" s="67"/>
      <c r="O34" s="67"/>
      <c r="P34" s="67"/>
      <c r="Q34" s="67"/>
      <c r="R34" s="22"/>
      <c r="S34" s="22"/>
      <c r="T34" s="22"/>
      <c r="U34" s="22"/>
      <c r="V34" s="24"/>
      <c r="W34" s="24"/>
      <c r="X34" s="22"/>
      <c r="Y34" s="22"/>
      <c r="Z34" s="24"/>
      <c r="AA34" s="24"/>
    </row>
    <row r="35" spans="1:27" ht="16" customHeight="1">
      <c r="A35" s="122"/>
      <c r="B35" s="63"/>
      <c r="C35" s="56" t="s">
        <v>67</v>
      </c>
      <c r="D35" s="56"/>
      <c r="E35" s="66"/>
      <c r="F35" s="67"/>
      <c r="G35" s="67"/>
      <c r="H35" s="67"/>
      <c r="I35" s="67"/>
      <c r="J35" s="69"/>
      <c r="K35" s="69"/>
      <c r="L35" s="93"/>
      <c r="M35" s="93"/>
      <c r="N35" s="67"/>
      <c r="O35" s="67"/>
      <c r="P35" s="67"/>
      <c r="Q35" s="67"/>
      <c r="R35" s="22"/>
      <c r="S35" s="22"/>
      <c r="T35" s="22"/>
      <c r="U35" s="22"/>
      <c r="V35" s="24"/>
      <c r="W35" s="24"/>
      <c r="X35" s="22"/>
      <c r="Y35" s="22"/>
      <c r="Z35" s="24"/>
      <c r="AA35" s="24"/>
    </row>
    <row r="36" spans="1:27" ht="16" customHeight="1">
      <c r="A36" s="122"/>
      <c r="B36" s="62" t="s">
        <v>48</v>
      </c>
      <c r="C36" s="56"/>
      <c r="D36" s="56"/>
      <c r="E36" s="66" t="s">
        <v>37</v>
      </c>
      <c r="F36" s="67"/>
      <c r="G36" s="67"/>
      <c r="H36" s="67"/>
      <c r="I36" s="67"/>
      <c r="J36" s="67"/>
      <c r="K36" s="67"/>
      <c r="L36" s="93"/>
      <c r="M36" s="93"/>
      <c r="N36" s="67"/>
      <c r="O36" s="67"/>
      <c r="P36" s="67"/>
      <c r="Q36" s="67"/>
      <c r="R36" s="22"/>
      <c r="S36" s="22"/>
      <c r="T36" s="22"/>
      <c r="U36" s="22"/>
      <c r="V36" s="22"/>
      <c r="W36" s="22"/>
      <c r="X36" s="22"/>
      <c r="Y36" s="22"/>
      <c r="Z36" s="24"/>
      <c r="AA36" s="24"/>
    </row>
    <row r="37" spans="1:27" ht="16" customHeight="1">
      <c r="A37" s="122"/>
      <c r="B37" s="64"/>
      <c r="C37" s="56" t="s">
        <v>68</v>
      </c>
      <c r="D37" s="56"/>
      <c r="E37" s="66"/>
      <c r="F37" s="67"/>
      <c r="G37" s="67"/>
      <c r="H37" s="67"/>
      <c r="I37" s="67"/>
      <c r="J37" s="67"/>
      <c r="K37" s="67"/>
      <c r="L37" s="93"/>
      <c r="M37" s="93"/>
      <c r="N37" s="67"/>
      <c r="O37" s="67"/>
      <c r="P37" s="67"/>
      <c r="Q37" s="67"/>
      <c r="R37" s="22"/>
      <c r="S37" s="22"/>
      <c r="T37" s="22"/>
      <c r="U37" s="22"/>
      <c r="V37" s="22"/>
      <c r="W37" s="22"/>
      <c r="X37" s="22"/>
      <c r="Y37" s="22"/>
      <c r="Z37" s="24"/>
      <c r="AA37" s="24"/>
    </row>
    <row r="38" spans="1:27" ht="16" customHeight="1">
      <c r="A38" s="122"/>
      <c r="B38" s="63"/>
      <c r="C38" s="56" t="s">
        <v>69</v>
      </c>
      <c r="D38" s="56"/>
      <c r="E38" s="66"/>
      <c r="F38" s="67"/>
      <c r="G38" s="67"/>
      <c r="H38" s="67"/>
      <c r="I38" s="67"/>
      <c r="J38" s="67"/>
      <c r="K38" s="69"/>
      <c r="L38" s="93"/>
      <c r="M38" s="93"/>
      <c r="N38" s="67"/>
      <c r="O38" s="67"/>
      <c r="P38" s="67"/>
      <c r="Q38" s="67"/>
      <c r="R38" s="22"/>
      <c r="S38" s="22"/>
      <c r="T38" s="24"/>
      <c r="U38" s="24"/>
      <c r="V38" s="22"/>
      <c r="W38" s="22"/>
      <c r="X38" s="22"/>
      <c r="Y38" s="22"/>
      <c r="Z38" s="24"/>
      <c r="AA38" s="24"/>
    </row>
    <row r="39" spans="1:27" ht="16" customHeight="1">
      <c r="A39" s="122"/>
      <c r="B39" s="30" t="s">
        <v>70</v>
      </c>
      <c r="C39" s="30"/>
      <c r="D39" s="30"/>
      <c r="E39" s="66" t="s">
        <v>159</v>
      </c>
      <c r="F39" s="67">
        <f t="shared" ref="F39:Q39" si="6">F32-F36</f>
        <v>0</v>
      </c>
      <c r="G39" s="67">
        <f t="shared" si="6"/>
        <v>0</v>
      </c>
      <c r="H39" s="67">
        <f t="shared" si="6"/>
        <v>0</v>
      </c>
      <c r="I39" s="67">
        <f t="shared" si="6"/>
        <v>0</v>
      </c>
      <c r="J39" s="67">
        <f t="shared" si="6"/>
        <v>0</v>
      </c>
      <c r="K39" s="67">
        <f t="shared" si="6"/>
        <v>0</v>
      </c>
      <c r="L39" s="93">
        <f t="shared" ref="L39:M39" si="7">L32-L36</f>
        <v>0</v>
      </c>
      <c r="M39" s="93">
        <f t="shared" si="7"/>
        <v>0</v>
      </c>
      <c r="N39" s="67">
        <f t="shared" si="6"/>
        <v>0</v>
      </c>
      <c r="O39" s="67">
        <f t="shared" si="6"/>
        <v>0</v>
      </c>
      <c r="P39" s="67">
        <f t="shared" si="6"/>
        <v>0</v>
      </c>
      <c r="Q39" s="67">
        <f t="shared" si="6"/>
        <v>0</v>
      </c>
      <c r="R39" s="22"/>
      <c r="S39" s="22"/>
      <c r="T39" s="22"/>
      <c r="U39" s="22"/>
      <c r="V39" s="22"/>
      <c r="W39" s="22"/>
      <c r="X39" s="22"/>
      <c r="Y39" s="22"/>
      <c r="Z39" s="24"/>
      <c r="AA39" s="24"/>
    </row>
    <row r="40" spans="1:27" ht="16" customHeight="1">
      <c r="A40" s="116" t="s">
        <v>86</v>
      </c>
      <c r="B40" s="62" t="s">
        <v>71</v>
      </c>
      <c r="C40" s="56"/>
      <c r="D40" s="56"/>
      <c r="E40" s="66" t="s">
        <v>39</v>
      </c>
      <c r="F40" s="67"/>
      <c r="G40" s="67"/>
      <c r="H40" s="67"/>
      <c r="I40" s="67"/>
      <c r="J40" s="67"/>
      <c r="K40" s="67"/>
      <c r="L40" s="93"/>
      <c r="M40" s="93"/>
      <c r="N40" s="67"/>
      <c r="O40" s="67"/>
      <c r="P40" s="67"/>
      <c r="Q40" s="67"/>
      <c r="R40" s="22"/>
      <c r="S40" s="22"/>
      <c r="T40" s="22"/>
      <c r="U40" s="22"/>
      <c r="V40" s="24"/>
      <c r="W40" s="24"/>
      <c r="X40" s="24"/>
      <c r="Y40" s="24"/>
      <c r="Z40" s="22"/>
      <c r="AA40" s="22"/>
    </row>
    <row r="41" spans="1:27" ht="16" customHeight="1">
      <c r="A41" s="117"/>
      <c r="B41" s="63"/>
      <c r="C41" s="56" t="s">
        <v>72</v>
      </c>
      <c r="D41" s="56"/>
      <c r="E41" s="66"/>
      <c r="F41" s="69"/>
      <c r="G41" s="69"/>
      <c r="H41" s="69"/>
      <c r="I41" s="69"/>
      <c r="J41" s="67"/>
      <c r="K41" s="67"/>
      <c r="L41" s="93"/>
      <c r="M41" s="93"/>
      <c r="N41" s="67"/>
      <c r="O41" s="67"/>
      <c r="P41" s="67"/>
      <c r="Q41" s="67"/>
      <c r="R41" s="24"/>
      <c r="S41" s="24"/>
      <c r="T41" s="24"/>
      <c r="U41" s="24"/>
      <c r="V41" s="24"/>
      <c r="W41" s="24"/>
      <c r="X41" s="24"/>
      <c r="Y41" s="24"/>
      <c r="Z41" s="22"/>
      <c r="AA41" s="22"/>
    </row>
    <row r="42" spans="1:27" ht="16" customHeight="1">
      <c r="A42" s="117"/>
      <c r="B42" s="62" t="s">
        <v>59</v>
      </c>
      <c r="C42" s="56"/>
      <c r="D42" s="56"/>
      <c r="E42" s="66" t="s">
        <v>40</v>
      </c>
      <c r="F42" s="67"/>
      <c r="G42" s="67"/>
      <c r="H42" s="67"/>
      <c r="I42" s="67"/>
      <c r="J42" s="67"/>
      <c r="K42" s="67"/>
      <c r="L42" s="93"/>
      <c r="M42" s="93"/>
      <c r="N42" s="67"/>
      <c r="O42" s="67"/>
      <c r="P42" s="67"/>
      <c r="Q42" s="67"/>
      <c r="R42" s="22"/>
      <c r="S42" s="22"/>
      <c r="T42" s="22"/>
      <c r="U42" s="22"/>
      <c r="V42" s="24"/>
      <c r="W42" s="24"/>
      <c r="X42" s="22"/>
      <c r="Y42" s="22"/>
      <c r="Z42" s="22"/>
      <c r="AA42" s="22"/>
    </row>
    <row r="43" spans="1:27" ht="16" customHeight="1">
      <c r="A43" s="117"/>
      <c r="B43" s="63"/>
      <c r="C43" s="56" t="s">
        <v>73</v>
      </c>
      <c r="D43" s="56"/>
      <c r="E43" s="66"/>
      <c r="F43" s="67"/>
      <c r="G43" s="67"/>
      <c r="H43" s="67"/>
      <c r="I43" s="67"/>
      <c r="J43" s="69"/>
      <c r="K43" s="69"/>
      <c r="L43" s="93"/>
      <c r="M43" s="93"/>
      <c r="N43" s="67"/>
      <c r="O43" s="67"/>
      <c r="P43" s="67"/>
      <c r="Q43" s="67"/>
      <c r="R43" s="22"/>
      <c r="S43" s="22"/>
      <c r="T43" s="24"/>
      <c r="U43" s="22"/>
      <c r="V43" s="24"/>
      <c r="W43" s="24"/>
      <c r="X43" s="22"/>
      <c r="Y43" s="22"/>
      <c r="Z43" s="24"/>
      <c r="AA43" s="24"/>
    </row>
    <row r="44" spans="1:27" ht="16" customHeight="1">
      <c r="A44" s="117"/>
      <c r="B44" s="56" t="s">
        <v>70</v>
      </c>
      <c r="C44" s="56"/>
      <c r="D44" s="56"/>
      <c r="E44" s="66" t="s">
        <v>160</v>
      </c>
      <c r="F44" s="69">
        <f t="shared" ref="F44:Q44" si="8">F40-F42</f>
        <v>0</v>
      </c>
      <c r="G44" s="69">
        <f t="shared" si="8"/>
        <v>0</v>
      </c>
      <c r="H44" s="69">
        <f t="shared" si="8"/>
        <v>0</v>
      </c>
      <c r="I44" s="69">
        <f t="shared" si="8"/>
        <v>0</v>
      </c>
      <c r="J44" s="69">
        <f t="shared" si="8"/>
        <v>0</v>
      </c>
      <c r="K44" s="69">
        <f t="shared" si="8"/>
        <v>0</v>
      </c>
      <c r="L44" s="69">
        <f t="shared" ref="L44:M44" si="9">L40-L42</f>
        <v>0</v>
      </c>
      <c r="M44" s="69">
        <f t="shared" si="9"/>
        <v>0</v>
      </c>
      <c r="N44" s="69">
        <f t="shared" si="8"/>
        <v>0</v>
      </c>
      <c r="O44" s="69">
        <f t="shared" si="8"/>
        <v>0</v>
      </c>
      <c r="P44" s="69">
        <f t="shared" si="8"/>
        <v>0</v>
      </c>
      <c r="Q44" s="69">
        <f t="shared" si="8"/>
        <v>0</v>
      </c>
      <c r="R44" s="24"/>
      <c r="S44" s="24"/>
      <c r="T44" s="22"/>
      <c r="U44" s="22"/>
      <c r="V44" s="24"/>
      <c r="W44" s="24"/>
      <c r="X44" s="22"/>
      <c r="Y44" s="22"/>
      <c r="Z44" s="22"/>
      <c r="AA44" s="22"/>
    </row>
    <row r="45" spans="1:27" ht="16" customHeight="1">
      <c r="A45" s="116" t="s">
        <v>78</v>
      </c>
      <c r="B45" s="30" t="s">
        <v>74</v>
      </c>
      <c r="C45" s="30"/>
      <c r="D45" s="30"/>
      <c r="E45" s="66" t="s">
        <v>161</v>
      </c>
      <c r="F45" s="67">
        <f t="shared" ref="F45:Q45" si="10">F39+F44</f>
        <v>0</v>
      </c>
      <c r="G45" s="67">
        <f t="shared" si="10"/>
        <v>0</v>
      </c>
      <c r="H45" s="67">
        <f t="shared" si="10"/>
        <v>0</v>
      </c>
      <c r="I45" s="67">
        <f t="shared" si="10"/>
        <v>0</v>
      </c>
      <c r="J45" s="67">
        <f t="shared" si="10"/>
        <v>0</v>
      </c>
      <c r="K45" s="67">
        <f t="shared" si="10"/>
        <v>0</v>
      </c>
      <c r="L45" s="93">
        <f t="shared" ref="L45:M45" si="11">L39+L44</f>
        <v>0</v>
      </c>
      <c r="M45" s="93">
        <f t="shared" si="11"/>
        <v>0</v>
      </c>
      <c r="N45" s="67">
        <f t="shared" si="10"/>
        <v>0</v>
      </c>
      <c r="O45" s="67">
        <f t="shared" si="10"/>
        <v>0</v>
      </c>
      <c r="P45" s="67">
        <f t="shared" si="10"/>
        <v>0</v>
      </c>
      <c r="Q45" s="67">
        <f t="shared" si="10"/>
        <v>0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</row>
    <row r="46" spans="1:27" ht="16" customHeight="1">
      <c r="A46" s="117"/>
      <c r="B46" s="56" t="s">
        <v>75</v>
      </c>
      <c r="C46" s="56"/>
      <c r="D46" s="56"/>
      <c r="E46" s="56"/>
      <c r="F46" s="69"/>
      <c r="G46" s="69"/>
      <c r="H46" s="69"/>
      <c r="I46" s="69"/>
      <c r="J46" s="69"/>
      <c r="K46" s="69"/>
      <c r="L46" s="93"/>
      <c r="M46" s="93"/>
      <c r="N46" s="67"/>
      <c r="O46" s="67"/>
      <c r="P46" s="69"/>
      <c r="Q46" s="69"/>
      <c r="R46" s="24"/>
      <c r="S46" s="24"/>
      <c r="T46" s="24"/>
      <c r="U46" s="24"/>
      <c r="V46" s="24"/>
      <c r="W46" s="24"/>
      <c r="X46" s="24"/>
      <c r="Y46" s="24"/>
      <c r="Z46" s="24"/>
      <c r="AA46" s="24"/>
    </row>
    <row r="47" spans="1:27" ht="16" customHeight="1">
      <c r="A47" s="117"/>
      <c r="B47" s="56" t="s">
        <v>76</v>
      </c>
      <c r="C47" s="56"/>
      <c r="D47" s="56"/>
      <c r="E47" s="56"/>
      <c r="F47" s="67"/>
      <c r="G47" s="67"/>
      <c r="H47" s="67"/>
      <c r="I47" s="67"/>
      <c r="J47" s="67"/>
      <c r="K47" s="67"/>
      <c r="L47" s="93"/>
      <c r="M47" s="93"/>
      <c r="N47" s="67"/>
      <c r="O47" s="67"/>
      <c r="P47" s="67"/>
      <c r="Q47" s="67"/>
      <c r="R47" s="22"/>
      <c r="S47" s="22"/>
      <c r="T47" s="22"/>
      <c r="U47" s="22"/>
      <c r="V47" s="22"/>
      <c r="W47" s="22"/>
      <c r="X47" s="22"/>
      <c r="Y47" s="22"/>
      <c r="Z47" s="22"/>
      <c r="AA47" s="22"/>
    </row>
    <row r="48" spans="1:27" ht="16" customHeight="1">
      <c r="A48" s="117"/>
      <c r="B48" s="56" t="s">
        <v>77</v>
      </c>
      <c r="C48" s="56"/>
      <c r="D48" s="56"/>
      <c r="E48" s="56"/>
      <c r="F48" s="67"/>
      <c r="G48" s="67"/>
      <c r="H48" s="67"/>
      <c r="I48" s="67"/>
      <c r="J48" s="67"/>
      <c r="K48" s="67"/>
      <c r="L48" s="93"/>
      <c r="M48" s="93"/>
      <c r="N48" s="67"/>
      <c r="O48" s="67"/>
      <c r="P48" s="67"/>
      <c r="Q48" s="67"/>
      <c r="R48" s="22"/>
      <c r="S48" s="22"/>
      <c r="T48" s="22"/>
      <c r="U48" s="22"/>
      <c r="V48" s="22"/>
      <c r="W48" s="22"/>
      <c r="X48" s="22"/>
      <c r="Y48" s="22"/>
      <c r="Z48" s="22"/>
      <c r="AA48" s="22"/>
    </row>
    <row r="49" spans="1:17" ht="16" customHeight="1">
      <c r="A49" s="11" t="s">
        <v>162</v>
      </c>
      <c r="Q49" s="4"/>
    </row>
    <row r="50" spans="1:17" ht="16" customHeight="1">
      <c r="A50" s="11"/>
    </row>
  </sheetData>
  <mergeCells count="32">
    <mergeCell ref="A32:A39"/>
    <mergeCell ref="A40:A44"/>
    <mergeCell ref="A45:A48"/>
    <mergeCell ref="Q25:Q26"/>
    <mergeCell ref="A30:E31"/>
    <mergeCell ref="F30:G30"/>
    <mergeCell ref="H30:I30"/>
    <mergeCell ref="J30:K30"/>
    <mergeCell ref="N30:O30"/>
    <mergeCell ref="P30:Q30"/>
    <mergeCell ref="A19:A27"/>
    <mergeCell ref="E25:E26"/>
    <mergeCell ref="P25:P26"/>
    <mergeCell ref="A6:E7"/>
    <mergeCell ref="F6:G6"/>
    <mergeCell ref="L6:M6"/>
    <mergeCell ref="L25:L26"/>
    <mergeCell ref="M25:M26"/>
    <mergeCell ref="F25:F26"/>
    <mergeCell ref="G25:G26"/>
    <mergeCell ref="H25:H26"/>
    <mergeCell ref="I25:I26"/>
    <mergeCell ref="J25:J26"/>
    <mergeCell ref="H6:I6"/>
    <mergeCell ref="N6:O6"/>
    <mergeCell ref="P6:Q6"/>
    <mergeCell ref="A8:A18"/>
    <mergeCell ref="L30:M30"/>
    <mergeCell ref="J6:K6"/>
    <mergeCell ref="K25:K26"/>
    <mergeCell ref="N25:N26"/>
    <mergeCell ref="O25:O26"/>
  </mergeCells>
  <phoneticPr fontId="15"/>
  <printOptions horizontalCentered="1" gridLinesSet="0"/>
  <pageMargins left="0.78740157480314965" right="0.35433070866141736" top="0.27559055118110237" bottom="0.23622047244094491" header="0.19685039370078741" footer="0.19685039370078741"/>
  <pageSetup paperSize="9" scale="75" firstPageNumber="3" orientation="landscape" useFirstPageNumber="1" r:id="rId1"/>
  <headerFooter alignWithMargins="0">
    <oddHeader>&amp;R&amp;"明朝,斜体"&amp;9指定都市－4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view="pageBreakPreview" zoomScaleNormal="100" zoomScaleSheetLayoutView="100" workbookViewId="0">
      <pane xSplit="4" ySplit="7" topLeftCell="E28" activePane="bottomRight" state="frozen"/>
      <selection activeCell="G46" sqref="G46"/>
      <selection pane="topRight" activeCell="G46" sqref="G46"/>
      <selection pane="bottomLeft" activeCell="G46" sqref="G46"/>
      <selection pane="bottomRight" activeCell="A28" sqref="A28:A44"/>
    </sheetView>
  </sheetViews>
  <sheetFormatPr defaultColWidth="9" defaultRowHeight="13"/>
  <cols>
    <col min="1" max="2" width="3.6328125" style="1" customWidth="1"/>
    <col min="3" max="3" width="21.36328125" style="1" customWidth="1"/>
    <col min="4" max="4" width="20" style="1" customWidth="1"/>
    <col min="5" max="14" width="12.6328125" style="1" customWidth="1"/>
    <col min="15" max="16384" width="9" style="1"/>
  </cols>
  <sheetData>
    <row r="1" spans="1:14" ht="34" customHeight="1">
      <c r="A1" s="37" t="s">
        <v>0</v>
      </c>
      <c r="B1" s="37"/>
      <c r="C1" s="43" t="s">
        <v>242</v>
      </c>
      <c r="D1" s="44"/>
    </row>
    <row r="3" spans="1:14" ht="15" customHeight="1">
      <c r="A3" s="15" t="s">
        <v>163</v>
      </c>
      <c r="B3" s="15"/>
      <c r="C3" s="15"/>
      <c r="D3" s="15"/>
      <c r="E3" s="15"/>
      <c r="F3" s="15"/>
      <c r="I3" s="15"/>
      <c r="J3" s="15"/>
    </row>
    <row r="4" spans="1:14" ht="15" customHeight="1">
      <c r="A4" s="15"/>
      <c r="B4" s="15"/>
      <c r="C4" s="15"/>
      <c r="D4" s="15"/>
      <c r="E4" s="15"/>
      <c r="F4" s="15"/>
      <c r="I4" s="15"/>
      <c r="J4" s="15"/>
    </row>
    <row r="5" spans="1:14" ht="15" customHeight="1">
      <c r="A5" s="45"/>
      <c r="B5" s="45" t="s">
        <v>255</v>
      </c>
      <c r="C5" s="45"/>
      <c r="D5" s="45"/>
      <c r="H5" s="16"/>
      <c r="L5" s="16"/>
      <c r="N5" s="16" t="s">
        <v>164</v>
      </c>
    </row>
    <row r="6" spans="1:14" ht="15" customHeight="1">
      <c r="A6" s="46"/>
      <c r="B6" s="47"/>
      <c r="C6" s="47"/>
      <c r="D6" s="90"/>
      <c r="E6" s="127" t="s">
        <v>256</v>
      </c>
      <c r="F6" s="128"/>
      <c r="G6" s="129" t="s">
        <v>257</v>
      </c>
      <c r="H6" s="130"/>
      <c r="I6" s="129" t="s">
        <v>258</v>
      </c>
      <c r="J6" s="130"/>
      <c r="K6" s="123" t="s">
        <v>259</v>
      </c>
      <c r="L6" s="124"/>
      <c r="M6" s="125"/>
      <c r="N6" s="125"/>
    </row>
    <row r="7" spans="1:14" ht="15" customHeight="1">
      <c r="A7" s="48"/>
      <c r="B7" s="49"/>
      <c r="C7" s="49"/>
      <c r="D7" s="91"/>
      <c r="E7" s="92" t="s">
        <v>260</v>
      </c>
      <c r="F7" s="101" t="s">
        <v>261</v>
      </c>
      <c r="G7" s="92" t="s">
        <v>260</v>
      </c>
      <c r="H7" s="92" t="s">
        <v>261</v>
      </c>
      <c r="I7" s="92" t="s">
        <v>260</v>
      </c>
      <c r="J7" s="92" t="s">
        <v>261</v>
      </c>
      <c r="K7" s="92" t="s">
        <v>260</v>
      </c>
      <c r="L7" s="92" t="s">
        <v>261</v>
      </c>
      <c r="M7" s="92" t="s">
        <v>260</v>
      </c>
      <c r="N7" s="92" t="s">
        <v>261</v>
      </c>
    </row>
    <row r="8" spans="1:14" ht="18" customHeight="1">
      <c r="A8" s="108" t="s">
        <v>165</v>
      </c>
      <c r="B8" s="85" t="s">
        <v>166</v>
      </c>
      <c r="C8" s="86"/>
      <c r="D8" s="86"/>
      <c r="E8" s="102">
        <v>3</v>
      </c>
      <c r="F8" s="87">
        <v>3</v>
      </c>
      <c r="G8" s="87">
        <v>1</v>
      </c>
      <c r="H8" s="87">
        <v>1</v>
      </c>
      <c r="I8" s="87">
        <v>1</v>
      </c>
      <c r="J8" s="87">
        <v>1</v>
      </c>
      <c r="K8" s="87">
        <v>1</v>
      </c>
      <c r="L8" s="87">
        <v>1</v>
      </c>
      <c r="M8" s="87"/>
      <c r="N8" s="87"/>
    </row>
    <row r="9" spans="1:14" ht="18" customHeight="1">
      <c r="A9" s="108"/>
      <c r="B9" s="108" t="s">
        <v>167</v>
      </c>
      <c r="C9" s="56" t="s">
        <v>168</v>
      </c>
      <c r="D9" s="56"/>
      <c r="E9" s="102">
        <v>100</v>
      </c>
      <c r="F9" s="87">
        <v>100</v>
      </c>
      <c r="G9" s="87">
        <v>75</v>
      </c>
      <c r="H9" s="87">
        <v>75</v>
      </c>
      <c r="I9" s="87">
        <v>10</v>
      </c>
      <c r="J9" s="87">
        <v>10</v>
      </c>
      <c r="K9" s="87">
        <v>250</v>
      </c>
      <c r="L9" s="87">
        <v>250</v>
      </c>
      <c r="M9" s="87"/>
      <c r="N9" s="87"/>
    </row>
    <row r="10" spans="1:14" ht="18" customHeight="1">
      <c r="A10" s="108"/>
      <c r="B10" s="108"/>
      <c r="C10" s="56" t="s">
        <v>169</v>
      </c>
      <c r="D10" s="56"/>
      <c r="E10" s="102">
        <v>50</v>
      </c>
      <c r="F10" s="87">
        <v>50</v>
      </c>
      <c r="G10" s="87">
        <v>75</v>
      </c>
      <c r="H10" s="87">
        <v>75</v>
      </c>
      <c r="I10" s="87">
        <v>10</v>
      </c>
      <c r="J10" s="87">
        <v>10</v>
      </c>
      <c r="K10" s="87">
        <v>250</v>
      </c>
      <c r="L10" s="87">
        <v>250</v>
      </c>
      <c r="M10" s="87"/>
      <c r="N10" s="87"/>
    </row>
    <row r="11" spans="1:14" ht="18" customHeight="1">
      <c r="A11" s="108"/>
      <c r="B11" s="108"/>
      <c r="C11" s="56" t="s">
        <v>170</v>
      </c>
      <c r="D11" s="56"/>
      <c r="E11" s="103">
        <v>0</v>
      </c>
      <c r="F11" s="87">
        <v>0</v>
      </c>
      <c r="G11" s="87">
        <v>0</v>
      </c>
      <c r="H11" s="87">
        <v>0</v>
      </c>
      <c r="I11" s="87">
        <v>0</v>
      </c>
      <c r="J11" s="87">
        <v>0</v>
      </c>
      <c r="K11" s="87">
        <v>0</v>
      </c>
      <c r="L11" s="87">
        <v>0</v>
      </c>
      <c r="M11" s="87"/>
      <c r="N11" s="87"/>
    </row>
    <row r="12" spans="1:14" ht="18" customHeight="1">
      <c r="A12" s="108"/>
      <c r="B12" s="108"/>
      <c r="C12" s="56" t="s">
        <v>171</v>
      </c>
      <c r="D12" s="56"/>
      <c r="E12" s="102">
        <v>50</v>
      </c>
      <c r="F12" s="87">
        <v>50</v>
      </c>
      <c r="G12" s="87">
        <v>0</v>
      </c>
      <c r="H12" s="87">
        <v>0</v>
      </c>
      <c r="I12" s="87">
        <v>0</v>
      </c>
      <c r="J12" s="87">
        <v>0</v>
      </c>
      <c r="K12" s="87">
        <v>0</v>
      </c>
      <c r="L12" s="87">
        <v>0</v>
      </c>
      <c r="M12" s="87"/>
      <c r="N12" s="87"/>
    </row>
    <row r="13" spans="1:14" ht="18" customHeight="1">
      <c r="A13" s="108"/>
      <c r="B13" s="108"/>
      <c r="C13" s="56" t="s">
        <v>172</v>
      </c>
      <c r="D13" s="56"/>
      <c r="E13" s="103">
        <v>0</v>
      </c>
      <c r="F13" s="87">
        <v>0</v>
      </c>
      <c r="G13" s="87">
        <v>0</v>
      </c>
      <c r="H13" s="87">
        <v>0</v>
      </c>
      <c r="I13" s="87">
        <v>0</v>
      </c>
      <c r="J13" s="87">
        <v>0</v>
      </c>
      <c r="K13" s="87">
        <v>0</v>
      </c>
      <c r="L13" s="105">
        <v>0</v>
      </c>
      <c r="M13" s="87"/>
      <c r="N13" s="87"/>
    </row>
    <row r="14" spans="1:14" ht="18" customHeight="1">
      <c r="A14" s="108"/>
      <c r="B14" s="108"/>
      <c r="C14" s="56" t="s">
        <v>78</v>
      </c>
      <c r="D14" s="56"/>
      <c r="E14" s="103">
        <v>0</v>
      </c>
      <c r="F14" s="87">
        <v>0</v>
      </c>
      <c r="G14" s="87">
        <v>0</v>
      </c>
      <c r="H14" s="87">
        <v>0</v>
      </c>
      <c r="I14" s="87">
        <v>0</v>
      </c>
      <c r="J14" s="87">
        <v>0</v>
      </c>
      <c r="K14" s="87">
        <v>0</v>
      </c>
      <c r="L14" s="105">
        <v>0</v>
      </c>
      <c r="M14" s="87"/>
      <c r="N14" s="87"/>
    </row>
    <row r="15" spans="1:14" ht="18" customHeight="1">
      <c r="A15" s="108" t="s">
        <v>173</v>
      </c>
      <c r="B15" s="108" t="s">
        <v>174</v>
      </c>
      <c r="C15" s="56" t="s">
        <v>175</v>
      </c>
      <c r="D15" s="56"/>
      <c r="E15" s="93">
        <v>918</v>
      </c>
      <c r="F15" s="93">
        <v>860</v>
      </c>
      <c r="G15" s="93">
        <v>649</v>
      </c>
      <c r="H15" s="93">
        <v>625</v>
      </c>
      <c r="I15" s="93">
        <v>409</v>
      </c>
      <c r="J15" s="93">
        <v>465</v>
      </c>
      <c r="K15" s="93">
        <v>323</v>
      </c>
      <c r="L15" s="106">
        <v>304</v>
      </c>
      <c r="M15" s="93"/>
      <c r="N15" s="93"/>
    </row>
    <row r="16" spans="1:14" ht="18" customHeight="1">
      <c r="A16" s="108"/>
      <c r="B16" s="108"/>
      <c r="C16" s="56" t="s">
        <v>176</v>
      </c>
      <c r="D16" s="56"/>
      <c r="E16" s="93">
        <v>50</v>
      </c>
      <c r="F16" s="93">
        <v>70</v>
      </c>
      <c r="G16" s="93">
        <v>369</v>
      </c>
      <c r="H16" s="93">
        <v>374</v>
      </c>
      <c r="I16" s="93">
        <v>452</v>
      </c>
      <c r="J16" s="93">
        <v>454</v>
      </c>
      <c r="K16" s="93">
        <v>1490</v>
      </c>
      <c r="L16" s="106">
        <v>1492</v>
      </c>
      <c r="M16" s="93"/>
      <c r="N16" s="93"/>
    </row>
    <row r="17" spans="1:15" ht="18" customHeight="1">
      <c r="A17" s="108"/>
      <c r="B17" s="108"/>
      <c r="C17" s="56" t="s">
        <v>177</v>
      </c>
      <c r="D17" s="56"/>
      <c r="E17" s="93">
        <v>0</v>
      </c>
      <c r="F17" s="93">
        <v>0</v>
      </c>
      <c r="G17" s="93">
        <v>0</v>
      </c>
      <c r="H17" s="93">
        <v>0</v>
      </c>
      <c r="I17" s="93">
        <v>0</v>
      </c>
      <c r="J17" s="93">
        <v>0</v>
      </c>
      <c r="K17" s="93">
        <v>0</v>
      </c>
      <c r="L17" s="106">
        <v>0</v>
      </c>
      <c r="M17" s="93"/>
      <c r="N17" s="93"/>
    </row>
    <row r="18" spans="1:15" ht="18" customHeight="1">
      <c r="A18" s="108"/>
      <c r="B18" s="108"/>
      <c r="C18" s="56" t="s">
        <v>178</v>
      </c>
      <c r="D18" s="56"/>
      <c r="E18" s="93">
        <v>968</v>
      </c>
      <c r="F18" s="93">
        <v>931</v>
      </c>
      <c r="G18" s="93">
        <v>1018</v>
      </c>
      <c r="H18" s="93">
        <v>999</v>
      </c>
      <c r="I18" s="93">
        <v>861</v>
      </c>
      <c r="J18" s="93">
        <v>919</v>
      </c>
      <c r="K18" s="93">
        <v>1814</v>
      </c>
      <c r="L18" s="106">
        <v>1795</v>
      </c>
      <c r="M18" s="93"/>
      <c r="N18" s="93"/>
    </row>
    <row r="19" spans="1:15" ht="18" customHeight="1">
      <c r="A19" s="108"/>
      <c r="B19" s="108" t="s">
        <v>179</v>
      </c>
      <c r="C19" s="56" t="s">
        <v>180</v>
      </c>
      <c r="D19" s="56"/>
      <c r="E19" s="93">
        <v>207</v>
      </c>
      <c r="F19" s="93">
        <v>221</v>
      </c>
      <c r="G19" s="93">
        <v>166</v>
      </c>
      <c r="H19" s="93">
        <v>176</v>
      </c>
      <c r="I19" s="93">
        <v>421</v>
      </c>
      <c r="J19" s="93">
        <v>485</v>
      </c>
      <c r="K19" s="93">
        <v>278</v>
      </c>
      <c r="L19" s="106">
        <v>308</v>
      </c>
      <c r="M19" s="93"/>
      <c r="N19" s="93"/>
    </row>
    <row r="20" spans="1:15" ht="18" customHeight="1">
      <c r="A20" s="108"/>
      <c r="B20" s="108"/>
      <c r="C20" s="56" t="s">
        <v>181</v>
      </c>
      <c r="D20" s="56"/>
      <c r="E20" s="93">
        <v>71</v>
      </c>
      <c r="F20" s="93">
        <v>74</v>
      </c>
      <c r="G20" s="93">
        <v>250</v>
      </c>
      <c r="H20" s="93">
        <v>254</v>
      </c>
      <c r="I20" s="93">
        <v>132</v>
      </c>
      <c r="J20" s="93">
        <v>130</v>
      </c>
      <c r="K20" s="93">
        <v>439</v>
      </c>
      <c r="L20" s="106">
        <v>435</v>
      </c>
      <c r="M20" s="93"/>
      <c r="N20" s="93"/>
    </row>
    <row r="21" spans="1:15" ht="18" customHeight="1">
      <c r="A21" s="108"/>
      <c r="B21" s="108"/>
      <c r="C21" s="56" t="s">
        <v>182</v>
      </c>
      <c r="D21" s="56"/>
      <c r="E21" s="88">
        <v>0</v>
      </c>
      <c r="F21" s="88">
        <v>0</v>
      </c>
      <c r="G21" s="88">
        <v>0</v>
      </c>
      <c r="H21" s="88">
        <v>0</v>
      </c>
      <c r="I21" s="88">
        <v>0</v>
      </c>
      <c r="J21" s="88">
        <v>0</v>
      </c>
      <c r="K21" s="88">
        <v>0</v>
      </c>
      <c r="L21" s="106">
        <v>0</v>
      </c>
      <c r="M21" s="88"/>
      <c r="N21" s="88"/>
    </row>
    <row r="22" spans="1:15" ht="18" customHeight="1">
      <c r="A22" s="108"/>
      <c r="B22" s="108"/>
      <c r="C22" s="30" t="s">
        <v>183</v>
      </c>
      <c r="D22" s="30"/>
      <c r="E22" s="93">
        <v>278</v>
      </c>
      <c r="F22" s="93">
        <v>295</v>
      </c>
      <c r="G22" s="93">
        <v>416</v>
      </c>
      <c r="H22" s="93">
        <v>430</v>
      </c>
      <c r="I22" s="93">
        <v>554</v>
      </c>
      <c r="J22" s="93">
        <v>615</v>
      </c>
      <c r="K22" s="93">
        <v>717</v>
      </c>
      <c r="L22" s="106">
        <v>743</v>
      </c>
      <c r="M22" s="93"/>
      <c r="N22" s="93"/>
    </row>
    <row r="23" spans="1:15" ht="18" customHeight="1">
      <c r="A23" s="108"/>
      <c r="B23" s="108" t="s">
        <v>184</v>
      </c>
      <c r="C23" s="56" t="s">
        <v>185</v>
      </c>
      <c r="D23" s="56"/>
      <c r="E23" s="93">
        <v>100</v>
      </c>
      <c r="F23" s="93">
        <v>100</v>
      </c>
      <c r="G23" s="93">
        <v>75</v>
      </c>
      <c r="H23" s="93">
        <v>75</v>
      </c>
      <c r="I23" s="93">
        <v>10</v>
      </c>
      <c r="J23" s="93">
        <v>10</v>
      </c>
      <c r="K23" s="93">
        <v>250</v>
      </c>
      <c r="L23" s="106">
        <v>250</v>
      </c>
      <c r="M23" s="93"/>
      <c r="N23" s="93"/>
    </row>
    <row r="24" spans="1:15" ht="18" customHeight="1">
      <c r="A24" s="108"/>
      <c r="B24" s="108"/>
      <c r="C24" s="56" t="s">
        <v>186</v>
      </c>
      <c r="D24" s="56"/>
      <c r="E24" s="57">
        <f>591-25</f>
        <v>566</v>
      </c>
      <c r="F24" s="93">
        <f>535-25</f>
        <v>510</v>
      </c>
      <c r="G24" s="93">
        <f>527-13</f>
        <v>514</v>
      </c>
      <c r="H24" s="93">
        <v>481</v>
      </c>
      <c r="I24" s="57">
        <f>297-3+1</f>
        <v>295</v>
      </c>
      <c r="J24" s="93">
        <f>295-3</f>
        <v>292</v>
      </c>
      <c r="K24" s="93">
        <f>846-85</f>
        <v>761</v>
      </c>
      <c r="L24" s="106">
        <f>802-85</f>
        <v>717</v>
      </c>
      <c r="M24" s="93"/>
      <c r="N24" s="93"/>
    </row>
    <row r="25" spans="1:15" ht="18" customHeight="1">
      <c r="A25" s="108"/>
      <c r="B25" s="108"/>
      <c r="C25" s="56" t="s">
        <v>187</v>
      </c>
      <c r="D25" s="56"/>
      <c r="E25" s="93">
        <v>25</v>
      </c>
      <c r="F25" s="93">
        <v>25</v>
      </c>
      <c r="G25" s="93">
        <v>13</v>
      </c>
      <c r="H25" s="93">
        <v>13</v>
      </c>
      <c r="I25" s="93">
        <v>3</v>
      </c>
      <c r="J25" s="93">
        <v>3</v>
      </c>
      <c r="K25" s="93">
        <v>85</v>
      </c>
      <c r="L25" s="106">
        <v>85</v>
      </c>
      <c r="M25" s="93"/>
      <c r="N25" s="93"/>
    </row>
    <row r="26" spans="1:15" ht="18" customHeight="1">
      <c r="A26" s="108"/>
      <c r="B26" s="108"/>
      <c r="C26" s="56" t="s">
        <v>188</v>
      </c>
      <c r="D26" s="56"/>
      <c r="E26" s="93">
        <v>691</v>
      </c>
      <c r="F26" s="93">
        <v>636</v>
      </c>
      <c r="G26" s="93">
        <v>602</v>
      </c>
      <c r="H26" s="93">
        <v>569</v>
      </c>
      <c r="I26" s="93">
        <v>307</v>
      </c>
      <c r="J26" s="93">
        <v>304</v>
      </c>
      <c r="K26" s="93">
        <v>1096</v>
      </c>
      <c r="L26" s="106">
        <v>1052</v>
      </c>
      <c r="M26" s="93"/>
      <c r="N26" s="93"/>
    </row>
    <row r="27" spans="1:15" ht="18" customHeight="1">
      <c r="A27" s="108"/>
      <c r="B27" s="56" t="s">
        <v>189</v>
      </c>
      <c r="C27" s="56"/>
      <c r="D27" s="56"/>
      <c r="E27" s="93">
        <v>968</v>
      </c>
      <c r="F27" s="93">
        <v>931</v>
      </c>
      <c r="G27" s="93">
        <v>1018</v>
      </c>
      <c r="H27" s="93">
        <v>999</v>
      </c>
      <c r="I27" s="93">
        <v>861</v>
      </c>
      <c r="J27" s="93">
        <v>919</v>
      </c>
      <c r="K27" s="93">
        <v>1814</v>
      </c>
      <c r="L27" s="106">
        <v>1795</v>
      </c>
      <c r="M27" s="93"/>
      <c r="N27" s="93"/>
    </row>
    <row r="28" spans="1:15" ht="18" customHeight="1">
      <c r="A28" s="108" t="s">
        <v>190</v>
      </c>
      <c r="B28" s="108" t="s">
        <v>191</v>
      </c>
      <c r="C28" s="56" t="s">
        <v>192</v>
      </c>
      <c r="D28" s="89" t="s">
        <v>36</v>
      </c>
      <c r="E28" s="93">
        <v>1448</v>
      </c>
      <c r="F28" s="93">
        <v>1456</v>
      </c>
      <c r="G28" s="93">
        <v>1411</v>
      </c>
      <c r="H28" s="93">
        <v>1393</v>
      </c>
      <c r="I28" s="93">
        <v>1437</v>
      </c>
      <c r="J28" s="93">
        <v>1496</v>
      </c>
      <c r="K28" s="93">
        <v>830</v>
      </c>
      <c r="L28" s="106">
        <v>846</v>
      </c>
      <c r="M28" s="93"/>
      <c r="N28" s="93"/>
    </row>
    <row r="29" spans="1:15" ht="18" customHeight="1">
      <c r="A29" s="108"/>
      <c r="B29" s="108"/>
      <c r="C29" s="56" t="s">
        <v>193</v>
      </c>
      <c r="D29" s="89" t="s">
        <v>37</v>
      </c>
      <c r="E29" s="93">
        <v>1246</v>
      </c>
      <c r="F29" s="57">
        <f>1+1224</f>
        <v>1225</v>
      </c>
      <c r="G29" s="93">
        <v>1285</v>
      </c>
      <c r="H29" s="93">
        <v>1271</v>
      </c>
      <c r="I29" s="93">
        <v>811</v>
      </c>
      <c r="J29" s="93">
        <v>799</v>
      </c>
      <c r="K29" s="93">
        <v>655</v>
      </c>
      <c r="L29" s="106">
        <v>661</v>
      </c>
      <c r="M29" s="93"/>
      <c r="N29" s="93"/>
    </row>
    <row r="30" spans="1:15" ht="18" customHeight="1">
      <c r="A30" s="108"/>
      <c r="B30" s="108"/>
      <c r="C30" s="56" t="s">
        <v>194</v>
      </c>
      <c r="D30" s="89" t="s">
        <v>195</v>
      </c>
      <c r="E30" s="93">
        <v>126</v>
      </c>
      <c r="F30" s="93">
        <v>127</v>
      </c>
      <c r="G30" s="93">
        <v>82</v>
      </c>
      <c r="H30" s="93">
        <v>89</v>
      </c>
      <c r="I30" s="93">
        <v>615</v>
      </c>
      <c r="J30" s="93">
        <v>618</v>
      </c>
      <c r="K30" s="93">
        <v>93</v>
      </c>
      <c r="L30" s="106">
        <v>97</v>
      </c>
      <c r="M30" s="93"/>
      <c r="N30" s="93"/>
    </row>
    <row r="31" spans="1:15" ht="18" customHeight="1">
      <c r="A31" s="108"/>
      <c r="B31" s="108"/>
      <c r="C31" s="30" t="s">
        <v>196</v>
      </c>
      <c r="D31" s="89" t="s">
        <v>197</v>
      </c>
      <c r="E31" s="93">
        <f t="shared" ref="E31:N31" si="0">E28-E29-E30</f>
        <v>76</v>
      </c>
      <c r="F31" s="93">
        <v>104</v>
      </c>
      <c r="G31" s="93">
        <f t="shared" si="0"/>
        <v>44</v>
      </c>
      <c r="H31" s="93">
        <v>32</v>
      </c>
      <c r="I31" s="93">
        <v>12</v>
      </c>
      <c r="J31" s="93">
        <v>80</v>
      </c>
      <c r="K31" s="93">
        <f>K28-K29-K30</f>
        <v>82</v>
      </c>
      <c r="L31" s="93">
        <v>88</v>
      </c>
      <c r="M31" s="93">
        <f t="shared" si="0"/>
        <v>0</v>
      </c>
      <c r="N31" s="93">
        <f t="shared" si="0"/>
        <v>0</v>
      </c>
      <c r="O31" s="7"/>
    </row>
    <row r="32" spans="1:15" ht="18" customHeight="1">
      <c r="A32" s="108"/>
      <c r="B32" s="108"/>
      <c r="C32" s="56" t="s">
        <v>198</v>
      </c>
      <c r="D32" s="89" t="s">
        <v>199</v>
      </c>
      <c r="E32" s="93">
        <v>13</v>
      </c>
      <c r="F32" s="93">
        <v>13</v>
      </c>
      <c r="G32" s="93">
        <v>5</v>
      </c>
      <c r="H32" s="93">
        <v>5</v>
      </c>
      <c r="I32" s="93">
        <v>3</v>
      </c>
      <c r="J32" s="93">
        <v>6</v>
      </c>
      <c r="K32" s="93">
        <v>18</v>
      </c>
      <c r="L32" s="93">
        <v>11</v>
      </c>
      <c r="M32" s="93"/>
      <c r="N32" s="93"/>
    </row>
    <row r="33" spans="1:14" ht="18" customHeight="1">
      <c r="A33" s="108"/>
      <c r="B33" s="108"/>
      <c r="C33" s="56" t="s">
        <v>200</v>
      </c>
      <c r="D33" s="89" t="s">
        <v>201</v>
      </c>
      <c r="E33" s="88">
        <v>0.5</v>
      </c>
      <c r="F33" s="93">
        <v>1</v>
      </c>
      <c r="G33" s="93">
        <v>0</v>
      </c>
      <c r="H33" s="93">
        <v>0</v>
      </c>
      <c r="I33" s="93">
        <v>2</v>
      </c>
      <c r="J33" s="93">
        <v>2</v>
      </c>
      <c r="K33" s="93">
        <v>0.8</v>
      </c>
      <c r="L33" s="93">
        <v>2</v>
      </c>
      <c r="M33" s="93"/>
      <c r="N33" s="93"/>
    </row>
    <row r="34" spans="1:14" ht="18" customHeight="1">
      <c r="A34" s="108"/>
      <c r="B34" s="108"/>
      <c r="C34" s="30" t="s">
        <v>202</v>
      </c>
      <c r="D34" s="89" t="s">
        <v>203</v>
      </c>
      <c r="E34" s="93">
        <v>88</v>
      </c>
      <c r="F34" s="93">
        <v>116</v>
      </c>
      <c r="G34" s="93">
        <v>50</v>
      </c>
      <c r="H34" s="93">
        <v>37</v>
      </c>
      <c r="I34" s="93">
        <f t="shared" ref="I34:N34" si="1">I31+I32-I33</f>
        <v>13</v>
      </c>
      <c r="J34" s="93">
        <v>84</v>
      </c>
      <c r="K34" s="93">
        <v>99</v>
      </c>
      <c r="L34" s="93">
        <v>96</v>
      </c>
      <c r="M34" s="93">
        <f t="shared" si="1"/>
        <v>0</v>
      </c>
      <c r="N34" s="93">
        <f t="shared" si="1"/>
        <v>0</v>
      </c>
    </row>
    <row r="35" spans="1:14" ht="18" customHeight="1">
      <c r="A35" s="108"/>
      <c r="B35" s="108" t="s">
        <v>204</v>
      </c>
      <c r="C35" s="56" t="s">
        <v>205</v>
      </c>
      <c r="D35" s="89" t="s">
        <v>206</v>
      </c>
      <c r="E35" s="93">
        <v>1</v>
      </c>
      <c r="F35" s="93">
        <v>0</v>
      </c>
      <c r="G35" s="93">
        <v>0</v>
      </c>
      <c r="H35" s="93">
        <v>0</v>
      </c>
      <c r="I35" s="93">
        <v>1</v>
      </c>
      <c r="J35" s="93">
        <v>1</v>
      </c>
      <c r="K35" s="93">
        <v>0.5</v>
      </c>
      <c r="L35" s="93">
        <v>1</v>
      </c>
      <c r="M35" s="93"/>
      <c r="N35" s="93"/>
    </row>
    <row r="36" spans="1:14" ht="18" customHeight="1">
      <c r="A36" s="108"/>
      <c r="B36" s="108"/>
      <c r="C36" s="56" t="s">
        <v>207</v>
      </c>
      <c r="D36" s="89" t="s">
        <v>208</v>
      </c>
      <c r="E36" s="93">
        <v>0</v>
      </c>
      <c r="F36" s="93">
        <v>0</v>
      </c>
      <c r="G36" s="93">
        <v>0.7</v>
      </c>
      <c r="H36" s="104">
        <v>4</v>
      </c>
      <c r="I36" s="93">
        <v>11</v>
      </c>
      <c r="J36" s="93">
        <v>11</v>
      </c>
      <c r="K36" s="93">
        <v>0.4</v>
      </c>
      <c r="L36" s="93">
        <v>0</v>
      </c>
      <c r="M36" s="93"/>
      <c r="N36" s="93"/>
    </row>
    <row r="37" spans="1:14" ht="18" customHeight="1">
      <c r="A37" s="108"/>
      <c r="B37" s="108"/>
      <c r="C37" s="56" t="s">
        <v>209</v>
      </c>
      <c r="D37" s="89" t="s">
        <v>210</v>
      </c>
      <c r="E37" s="93">
        <v>89</v>
      </c>
      <c r="F37" s="93">
        <v>117</v>
      </c>
      <c r="G37" s="93">
        <v>49</v>
      </c>
      <c r="H37" s="93">
        <v>34</v>
      </c>
      <c r="I37" s="93">
        <f t="shared" ref="I37:N37" si="2">I34+I35-I36</f>
        <v>3</v>
      </c>
      <c r="J37" s="93">
        <v>74</v>
      </c>
      <c r="K37" s="93">
        <v>99</v>
      </c>
      <c r="L37" s="93">
        <v>97</v>
      </c>
      <c r="M37" s="93">
        <f t="shared" si="2"/>
        <v>0</v>
      </c>
      <c r="N37" s="93">
        <f t="shared" si="2"/>
        <v>0</v>
      </c>
    </row>
    <row r="38" spans="1:14" ht="18" customHeight="1">
      <c r="A38" s="108"/>
      <c r="B38" s="108"/>
      <c r="C38" s="56" t="s">
        <v>211</v>
      </c>
      <c r="D38" s="89" t="s">
        <v>212</v>
      </c>
      <c r="E38" s="93">
        <v>0</v>
      </c>
      <c r="F38" s="93">
        <v>0</v>
      </c>
      <c r="G38" s="93">
        <v>0</v>
      </c>
      <c r="H38" s="93">
        <v>0</v>
      </c>
      <c r="I38" s="93">
        <v>0</v>
      </c>
      <c r="J38" s="93">
        <v>0</v>
      </c>
      <c r="K38" s="93">
        <v>0</v>
      </c>
      <c r="L38" s="93">
        <v>0</v>
      </c>
      <c r="M38" s="93"/>
      <c r="N38" s="93"/>
    </row>
    <row r="39" spans="1:14" ht="18" customHeight="1">
      <c r="A39" s="108"/>
      <c r="B39" s="108"/>
      <c r="C39" s="56" t="s">
        <v>213</v>
      </c>
      <c r="D39" s="89" t="s">
        <v>214</v>
      </c>
      <c r="E39" s="93">
        <v>0</v>
      </c>
      <c r="F39" s="93">
        <v>0</v>
      </c>
      <c r="G39" s="93">
        <v>0</v>
      </c>
      <c r="H39" s="93">
        <v>0</v>
      </c>
      <c r="I39" s="93">
        <v>0</v>
      </c>
      <c r="J39" s="93">
        <v>0</v>
      </c>
      <c r="K39" s="93">
        <v>0</v>
      </c>
      <c r="L39" s="93">
        <v>0</v>
      </c>
      <c r="M39" s="93"/>
      <c r="N39" s="93"/>
    </row>
    <row r="40" spans="1:14" ht="18" customHeight="1">
      <c r="A40" s="108"/>
      <c r="B40" s="108"/>
      <c r="C40" s="56" t="s">
        <v>215</v>
      </c>
      <c r="D40" s="89" t="s">
        <v>216</v>
      </c>
      <c r="E40" s="88">
        <f>29+5+70</f>
        <v>104</v>
      </c>
      <c r="F40" s="88">
        <f>42+4+34</f>
        <v>80</v>
      </c>
      <c r="G40" s="93">
        <v>16</v>
      </c>
      <c r="H40" s="93">
        <v>11</v>
      </c>
      <c r="I40" s="93">
        <v>-0.6</v>
      </c>
      <c r="J40" s="93">
        <v>32</v>
      </c>
      <c r="K40" s="88">
        <f>56</f>
        <v>56</v>
      </c>
      <c r="L40" s="93">
        <f>33+10</f>
        <v>43</v>
      </c>
      <c r="M40" s="93"/>
      <c r="N40" s="93"/>
    </row>
    <row r="41" spans="1:14" ht="18" customHeight="1">
      <c r="A41" s="108"/>
      <c r="B41" s="108"/>
      <c r="C41" s="30" t="s">
        <v>217</v>
      </c>
      <c r="D41" s="89" t="s">
        <v>218</v>
      </c>
      <c r="E41" s="88">
        <v>-15</v>
      </c>
      <c r="F41" s="93">
        <v>37</v>
      </c>
      <c r="G41" s="93">
        <v>33</v>
      </c>
      <c r="H41" s="93">
        <v>23</v>
      </c>
      <c r="I41" s="93">
        <v>3</v>
      </c>
      <c r="J41" s="93">
        <v>42</v>
      </c>
      <c r="K41" s="88">
        <v>44</v>
      </c>
      <c r="L41" s="93">
        <v>54</v>
      </c>
      <c r="M41" s="93">
        <f t="shared" ref="M41:N41" si="3">M34+M35-M36-M40</f>
        <v>0</v>
      </c>
      <c r="N41" s="93">
        <f t="shared" si="3"/>
        <v>0</v>
      </c>
    </row>
    <row r="42" spans="1:14" ht="18" customHeight="1">
      <c r="A42" s="108"/>
      <c r="B42" s="108"/>
      <c r="C42" s="126" t="s">
        <v>219</v>
      </c>
      <c r="D42" s="126"/>
      <c r="E42" s="88">
        <f>E37+E38-E39-E40</f>
        <v>-15</v>
      </c>
      <c r="F42" s="88">
        <v>37</v>
      </c>
      <c r="G42" s="93">
        <f>G37+G38-G39-G40</f>
        <v>33</v>
      </c>
      <c r="H42" s="88">
        <v>23</v>
      </c>
      <c r="I42" s="93">
        <v>3</v>
      </c>
      <c r="J42" s="88">
        <v>42</v>
      </c>
      <c r="K42" s="88">
        <v>44</v>
      </c>
      <c r="L42" s="88">
        <v>54</v>
      </c>
      <c r="M42" s="93">
        <f t="shared" ref="M42:N42" si="4">M37+M38-M39-M40</f>
        <v>0</v>
      </c>
      <c r="N42" s="93">
        <f t="shared" si="4"/>
        <v>0</v>
      </c>
    </row>
    <row r="43" spans="1:14" ht="18" customHeight="1">
      <c r="A43" s="108"/>
      <c r="B43" s="108"/>
      <c r="C43" s="56" t="s">
        <v>262</v>
      </c>
      <c r="D43" s="89" t="s">
        <v>220</v>
      </c>
      <c r="E43" s="88">
        <v>75</v>
      </c>
      <c r="F43" s="88">
        <v>38</v>
      </c>
      <c r="G43" s="93">
        <v>40</v>
      </c>
      <c r="H43" s="88">
        <v>17</v>
      </c>
      <c r="I43" s="93">
        <v>112</v>
      </c>
      <c r="J43" s="88">
        <v>70</v>
      </c>
      <c r="K43" s="88">
        <v>417</v>
      </c>
      <c r="L43" s="88">
        <v>363</v>
      </c>
      <c r="M43" s="93"/>
      <c r="N43" s="93"/>
    </row>
    <row r="44" spans="1:14" ht="18" customHeight="1">
      <c r="A44" s="108"/>
      <c r="B44" s="108"/>
      <c r="C44" s="30" t="s">
        <v>221</v>
      </c>
      <c r="D44" s="94" t="s">
        <v>222</v>
      </c>
      <c r="E44" s="88">
        <f>E41+E43</f>
        <v>60</v>
      </c>
      <c r="F44" s="88">
        <f>F41+F43</f>
        <v>75</v>
      </c>
      <c r="G44" s="93">
        <f t="shared" ref="G44:N44" si="5">G41+G43</f>
        <v>73</v>
      </c>
      <c r="H44" s="88">
        <f t="shared" si="5"/>
        <v>40</v>
      </c>
      <c r="I44" s="93">
        <f t="shared" si="5"/>
        <v>115</v>
      </c>
      <c r="J44" s="88">
        <f t="shared" si="5"/>
        <v>112</v>
      </c>
      <c r="K44" s="88">
        <v>461</v>
      </c>
      <c r="L44" s="88">
        <f t="shared" si="5"/>
        <v>417</v>
      </c>
      <c r="M44" s="93">
        <f t="shared" si="5"/>
        <v>0</v>
      </c>
      <c r="N44" s="93">
        <f t="shared" si="5"/>
        <v>0</v>
      </c>
    </row>
    <row r="45" spans="1:14" ht="14.15" customHeight="1">
      <c r="A45" s="11" t="s">
        <v>223</v>
      </c>
    </row>
    <row r="46" spans="1:14" ht="14.15" customHeight="1">
      <c r="A46" s="11" t="s">
        <v>224</v>
      </c>
    </row>
    <row r="47" spans="1:14">
      <c r="A47" s="50"/>
    </row>
  </sheetData>
  <mergeCells count="15">
    <mergeCell ref="K6:L6"/>
    <mergeCell ref="M6:N6"/>
    <mergeCell ref="C42:D42"/>
    <mergeCell ref="A15:A27"/>
    <mergeCell ref="B15:B18"/>
    <mergeCell ref="B19:B22"/>
    <mergeCell ref="B23:B26"/>
    <mergeCell ref="A28:A44"/>
    <mergeCell ref="B28:B34"/>
    <mergeCell ref="B35:B44"/>
    <mergeCell ref="A8:A14"/>
    <mergeCell ref="B9:B14"/>
    <mergeCell ref="E6:F6"/>
    <mergeCell ref="G6:H6"/>
    <mergeCell ref="I6:J6"/>
  </mergeCells>
  <phoneticPr fontId="21"/>
  <printOptions horizontalCentered="1" gridLinesSet="0"/>
  <pageMargins left="0.39370078740157483" right="0.39370078740157483" top="0.19685039370078741" bottom="0.19685039370078741" header="0.27559055118110237" footer="0.23622047244094491"/>
  <pageSetup paperSize="9" scale="73" firstPageNumber="5" orientation="landscape" useFirstPageNumber="1" r:id="rId1"/>
  <headerFooter alignWithMargins="0">
    <oddHeader>&amp;R&amp;"明朝,斜体"&amp;9指定都市－5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8</vt:i4>
      </vt:variant>
    </vt:vector>
  </HeadingPairs>
  <TitlesOfParts>
    <vt:vector size="14" baseType="lpstr">
      <vt:lpstr>1.普通会計予算（R4-5年度）</vt:lpstr>
      <vt:lpstr>2.公営企業会計予算（R4-5年度）</vt:lpstr>
      <vt:lpstr>3.(1)普通会計決算（R2-3年度）</vt:lpstr>
      <vt:lpstr>3.(2)財政指標等（H29‐R3年度）</vt:lpstr>
      <vt:lpstr>4.公営企業会計決算（R2-3年度）</vt:lpstr>
      <vt:lpstr>5.三セク決算（R2-3年度）</vt:lpstr>
      <vt:lpstr>'1.普通会計予算（R4-5年度）'!Print_Area</vt:lpstr>
      <vt:lpstr>'2.公営企業会計予算（R4-5年度）'!Print_Area</vt:lpstr>
      <vt:lpstr>'3.(1)普通会計決算（R2-3年度）'!Print_Area</vt:lpstr>
      <vt:lpstr>'3.(2)財政指標等（H29‐R3年度）'!Print_Area</vt:lpstr>
      <vt:lpstr>'4.公営企業会計決算（R2-3年度）'!Print_Area</vt:lpstr>
      <vt:lpstr>'5.三セク決算（R2-3年度）'!Print_Area</vt:lpstr>
      <vt:lpstr>'2.公営企業会計予算（R4-5年度）'!Print_Titles</vt:lpstr>
      <vt:lpstr>'4.公営企業会計決算（R2-3年度）'!Print_Titles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調査統計係</dc:creator>
  <cp:lastModifiedBy>佐々木　良輔</cp:lastModifiedBy>
  <cp:lastPrinted>2022-07-07T08:41:34Z</cp:lastPrinted>
  <dcterms:created xsi:type="dcterms:W3CDTF">1999-07-06T05:17:05Z</dcterms:created>
  <dcterms:modified xsi:type="dcterms:W3CDTF">2023-09-05T07:05:27Z</dcterms:modified>
</cp:coreProperties>
</file>