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safi002\0011600財政局\0011610財政部\0011620財政課\☆令和5年度\03 庁外通知・照会・回答\外部団体\230706_【0825〆】【地方債協会】都道府県及び指定都市の財政状況（照会）\"/>
    </mc:Choice>
  </mc:AlternateContent>
  <bookViews>
    <workbookView xWindow="-120" yWindow="-120" windowWidth="29040" windowHeight="15840" tabRatio="942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definedNames>
    <definedName name="_xlnm.Print_Area" localSheetId="0">'1.普通会計予算（R4-5年度）'!$A$1:$I$42</definedName>
    <definedName name="_xlnm.Print_Area" localSheetId="1">'2.公営企業会計予算（R4-5年度）'!$A$1:$O$49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7" l="1"/>
  <c r="F37" i="7"/>
  <c r="F27" i="7"/>
  <c r="F34" i="7"/>
  <c r="F33" i="7"/>
  <c r="F23" i="7"/>
  <c r="H34" i="10" l="1"/>
  <c r="H31" i="10"/>
  <c r="E44" i="10" l="1"/>
  <c r="E42" i="10"/>
  <c r="F31" i="10"/>
  <c r="F34" i="10" s="1"/>
  <c r="F41" i="10" l="1"/>
  <c r="F44" i="10" s="1"/>
  <c r="F37" i="10"/>
  <c r="F42" i="10" s="1"/>
  <c r="I31" i="10" l="1"/>
  <c r="I34" i="10" s="1"/>
  <c r="I26" i="10"/>
  <c r="I27" i="10" s="1"/>
  <c r="I24" i="10"/>
  <c r="I22" i="10"/>
  <c r="I18" i="10"/>
  <c r="G31" i="10"/>
  <c r="G34" i="10" s="1"/>
  <c r="G26" i="10"/>
  <c r="G22" i="10"/>
  <c r="G27" i="10" s="1"/>
  <c r="G18" i="10"/>
  <c r="E31" i="10"/>
  <c r="E34" i="10" s="1"/>
  <c r="E26" i="10"/>
  <c r="E22" i="10"/>
  <c r="E27" i="10" s="1"/>
  <c r="E18" i="10"/>
  <c r="I41" i="10" l="1"/>
  <c r="I44" i="10" s="1"/>
  <c r="I37" i="10"/>
  <c r="I42" i="10" s="1"/>
  <c r="G41" i="10"/>
  <c r="G37" i="10"/>
  <c r="G42" i="10" s="1"/>
  <c r="E41" i="10"/>
  <c r="E37" i="10"/>
  <c r="H12" i="6" l="1"/>
  <c r="H9" i="6"/>
  <c r="F12" i="6"/>
  <c r="F9" i="6"/>
  <c r="J12" i="9" l="1"/>
  <c r="J9" i="9"/>
  <c r="H12" i="9" l="1"/>
  <c r="H9" i="9"/>
  <c r="I12" i="8" l="1"/>
  <c r="I10" i="8"/>
  <c r="F27" i="2" l="1"/>
  <c r="F23" i="2"/>
  <c r="I25" i="9" l="1"/>
  <c r="E19" i="8"/>
  <c r="F19" i="8"/>
  <c r="G19" i="8"/>
  <c r="H19" i="8"/>
  <c r="E20" i="8"/>
  <c r="F20" i="8"/>
  <c r="G20" i="8"/>
  <c r="H20" i="8"/>
  <c r="E21" i="8"/>
  <c r="F21" i="8"/>
  <c r="G21" i="8"/>
  <c r="H21" i="8"/>
  <c r="E22" i="8"/>
  <c r="F22" i="8"/>
  <c r="E23" i="8"/>
  <c r="F23" i="8"/>
  <c r="G23" i="8"/>
  <c r="G22" i="8" l="1"/>
  <c r="H22" i="8" l="1"/>
  <c r="H23" i="8"/>
  <c r="I22" i="8" l="1"/>
  <c r="I20" i="8"/>
  <c r="I16" i="2"/>
  <c r="H40" i="7"/>
  <c r="F40" i="7"/>
  <c r="H22" i="7"/>
  <c r="F22" i="7"/>
  <c r="G9" i="7" s="1"/>
  <c r="H40" i="2"/>
  <c r="F40" i="2"/>
  <c r="G38" i="2" s="1"/>
  <c r="H22" i="2"/>
  <c r="F22" i="2"/>
  <c r="G20" i="2" s="1"/>
  <c r="F24" i="9"/>
  <c r="F27" i="9" s="1"/>
  <c r="F14" i="9"/>
  <c r="I36" i="2"/>
  <c r="N31" i="10"/>
  <c r="N34" i="10" s="1"/>
  <c r="M31" i="10"/>
  <c r="M34" i="10" s="1"/>
  <c r="L31" i="10"/>
  <c r="L34" i="10" s="1"/>
  <c r="L41" i="10" s="1"/>
  <c r="L44" i="10" s="1"/>
  <c r="K31" i="10"/>
  <c r="K34" i="10" s="1"/>
  <c r="K41" i="10" s="1"/>
  <c r="K44" i="10" s="1"/>
  <c r="J31" i="10"/>
  <c r="J34" i="10" s="1"/>
  <c r="O44" i="9"/>
  <c r="N44" i="9"/>
  <c r="M44" i="9"/>
  <c r="L44" i="9"/>
  <c r="K44" i="9"/>
  <c r="J44" i="9"/>
  <c r="I44" i="9"/>
  <c r="H44" i="9"/>
  <c r="G44" i="9"/>
  <c r="F44" i="9"/>
  <c r="O39" i="9"/>
  <c r="N39" i="9"/>
  <c r="M39" i="9"/>
  <c r="M45" i="9" s="1"/>
  <c r="K39" i="9"/>
  <c r="J39" i="9"/>
  <c r="I39" i="9"/>
  <c r="H39" i="9"/>
  <c r="G39" i="9"/>
  <c r="F39" i="9"/>
  <c r="O24" i="9"/>
  <c r="O27" i="9" s="1"/>
  <c r="N24" i="9"/>
  <c r="N27" i="9" s="1"/>
  <c r="M24" i="9"/>
  <c r="M27" i="9" s="1"/>
  <c r="L24" i="9"/>
  <c r="L27" i="9" s="1"/>
  <c r="K24" i="9"/>
  <c r="K27" i="9" s="1"/>
  <c r="J24" i="9"/>
  <c r="J27" i="9" s="1"/>
  <c r="I24" i="9"/>
  <c r="I27" i="9" s="1"/>
  <c r="H24" i="9"/>
  <c r="H27" i="9" s="1"/>
  <c r="G24" i="9"/>
  <c r="G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I14" i="9"/>
  <c r="H14" i="9"/>
  <c r="G14" i="9"/>
  <c r="I19" i="8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O44" i="6"/>
  <c r="N44" i="6"/>
  <c r="M44" i="6"/>
  <c r="L44" i="6"/>
  <c r="K44" i="6"/>
  <c r="J44" i="6"/>
  <c r="I44" i="6"/>
  <c r="H44" i="6"/>
  <c r="G44" i="6"/>
  <c r="F44" i="6"/>
  <c r="O39" i="6"/>
  <c r="O45" i="6" s="1"/>
  <c r="N39" i="6"/>
  <c r="M39" i="6"/>
  <c r="L39" i="6"/>
  <c r="K39" i="6"/>
  <c r="J39" i="6"/>
  <c r="I39" i="6"/>
  <c r="H39" i="6"/>
  <c r="G39" i="6"/>
  <c r="F39" i="6"/>
  <c r="O24" i="6"/>
  <c r="O27" i="6" s="1"/>
  <c r="N24" i="6"/>
  <c r="N27" i="6" s="1"/>
  <c r="M24" i="6"/>
  <c r="M27" i="6" s="1"/>
  <c r="L24" i="6"/>
  <c r="L27" i="6" s="1"/>
  <c r="K24" i="6"/>
  <c r="K27" i="6" s="1"/>
  <c r="J24" i="6"/>
  <c r="J27" i="6" s="1"/>
  <c r="I24" i="6"/>
  <c r="I27" i="6" s="1"/>
  <c r="H24" i="6"/>
  <c r="H27" i="6" s="1"/>
  <c r="G24" i="6"/>
  <c r="G27" i="6" s="1"/>
  <c r="F24" i="6"/>
  <c r="F27" i="6" s="1"/>
  <c r="O16" i="6"/>
  <c r="N16" i="6"/>
  <c r="M16" i="6"/>
  <c r="L16" i="6"/>
  <c r="K16" i="6"/>
  <c r="J16" i="6"/>
  <c r="I16" i="6"/>
  <c r="H16" i="6"/>
  <c r="G16" i="6"/>
  <c r="F16" i="6"/>
  <c r="O15" i="6"/>
  <c r="N15" i="6"/>
  <c r="M15" i="6"/>
  <c r="L15" i="6"/>
  <c r="K15" i="6"/>
  <c r="J15" i="6"/>
  <c r="I15" i="6"/>
  <c r="H15" i="6"/>
  <c r="G15" i="6"/>
  <c r="F15" i="6"/>
  <c r="O14" i="6"/>
  <c r="N14" i="6"/>
  <c r="M14" i="6"/>
  <c r="L14" i="6"/>
  <c r="K14" i="6"/>
  <c r="J14" i="6"/>
  <c r="I14" i="6"/>
  <c r="H14" i="6"/>
  <c r="G14" i="6"/>
  <c r="F14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H45" i="6" l="1"/>
  <c r="K45" i="9"/>
  <c r="I45" i="9"/>
  <c r="G45" i="9"/>
  <c r="L45" i="6"/>
  <c r="G31" i="2"/>
  <c r="G34" i="2"/>
  <c r="O45" i="9"/>
  <c r="I23" i="8"/>
  <c r="I21" i="8"/>
  <c r="G40" i="2"/>
  <c r="G21" i="2"/>
  <c r="F45" i="6"/>
  <c r="N45" i="6"/>
  <c r="I40" i="7"/>
  <c r="K37" i="10"/>
  <c r="K42" i="10" s="1"/>
  <c r="G13" i="2"/>
  <c r="I45" i="6"/>
  <c r="J45" i="9"/>
  <c r="K45" i="6"/>
  <c r="G31" i="7"/>
  <c r="G39" i="7"/>
  <c r="N45" i="9"/>
  <c r="G20" i="7"/>
  <c r="G10" i="7"/>
  <c r="G24" i="7"/>
  <c r="G28" i="7"/>
  <c r="G32" i="7"/>
  <c r="G36" i="7"/>
  <c r="G40" i="7"/>
  <c r="H45" i="9"/>
  <c r="G21" i="7"/>
  <c r="G25" i="7"/>
  <c r="G29" i="7"/>
  <c r="G33" i="7"/>
  <c r="G37" i="7"/>
  <c r="G26" i="2"/>
  <c r="G26" i="7"/>
  <c r="G30" i="7"/>
  <c r="G34" i="7"/>
  <c r="G38" i="7"/>
  <c r="G17" i="7"/>
  <c r="G19" i="7"/>
  <c r="G23" i="7"/>
  <c r="G14" i="7"/>
  <c r="G12" i="7"/>
  <c r="G27" i="7"/>
  <c r="G35" i="7"/>
  <c r="F45" i="9"/>
  <c r="H41" i="10"/>
  <c r="H44" i="10" s="1"/>
  <c r="H37" i="10"/>
  <c r="H42" i="10" s="1"/>
  <c r="L37" i="10"/>
  <c r="L42" i="10" s="1"/>
  <c r="G9" i="2"/>
  <c r="I22" i="2"/>
  <c r="G22" i="2"/>
  <c r="G10" i="2"/>
  <c r="L45" i="9"/>
  <c r="G16" i="2"/>
  <c r="G14" i="2"/>
  <c r="G45" i="6"/>
  <c r="J45" i="6"/>
  <c r="M45" i="6"/>
  <c r="G19" i="2"/>
  <c r="G44" i="10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12" i="2"/>
  <c r="G13" i="7"/>
  <c r="G18" i="2"/>
  <c r="G15" i="7"/>
  <c r="G22" i="7"/>
  <c r="G11" i="2"/>
  <c r="G33" i="2"/>
  <c r="G23" i="2"/>
  <c r="G25" i="2"/>
  <c r="G36" i="2"/>
</calcChain>
</file>

<file path=xl/comments1.xml><?xml version="1.0" encoding="utf-8"?>
<comments xmlns="http://schemas.openxmlformats.org/spreadsheetml/2006/main">
  <authors>
    <author>さいたま市</author>
  </authors>
  <commentLis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338,947より修正
</t>
        </r>
      </text>
    </comment>
    <comment ref="I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端数調整+1
</t>
        </r>
      </text>
    </comment>
    <comment ref="H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1,263,979より修正
</t>
        </r>
      </text>
    </comment>
  </commentList>
</comments>
</file>

<file path=xl/comments2.xml><?xml version="1.0" encoding="utf-8"?>
<comments xmlns="http://schemas.openxmlformats.org/spreadsheetml/2006/main">
  <authors>
    <author>さいたま市</author>
  </authors>
  <commentLis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20表01行01列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20表01行01列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20表01行01列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20表01行48列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20表01行48列</t>
        </r>
      </text>
    </comment>
    <comment ref="J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20表01行48列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20表01行25列</t>
        </r>
      </text>
    </comment>
    <comment ref="H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20表01行25列</t>
        </r>
      </text>
    </comment>
    <comment ref="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20表01行25列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20表01行52列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20表01行52列</t>
        </r>
      </text>
    </comment>
    <comment ref="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20表01行52列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20表01行59列
※赤字（▲）の場合</t>
        </r>
      </text>
    </comment>
    <comment ref="J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20表01行59列
※赤字（▲）の場合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23表01行13列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23表01行13列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23表01行13列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23表01行01列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23表01行01列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23表01行01列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23表01行16列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23表01行16列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23表01行16列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23表01行41列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23表01行41列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23表01行41列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23表01行32列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23表01行32列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23表01行32列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23表01行52列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23表01行52列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
-0.1</t>
        </r>
      </text>
    </comment>
    <comment ref="J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公営企業決算統計
23表01行52列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公営企業決算統計
26表01行01列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公営企業決算統計
26表01行01列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公営企業決算統計
26表01行01列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公営企業決算統計
26表01行01列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26表01行02列</t>
        </r>
      </text>
    </comment>
    <comment ref="H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26表01行02列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26表01行02列</t>
        </r>
      </text>
    </comment>
    <comment ref="L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26表01行02列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26表01行03列</t>
        </r>
      </text>
    </comment>
    <comment ref="H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26表01行03列</t>
        </r>
      </text>
    </comment>
    <comment ref="J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26表01行03列</t>
        </r>
      </text>
    </comment>
    <comment ref="L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26表01行03列</t>
        </r>
      </text>
    </comment>
    <comment ref="F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26表01行07列</t>
        </r>
      </text>
    </comment>
    <comment ref="H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26表01行07列</t>
        </r>
      </text>
    </comment>
    <comment ref="J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26表01行07列</t>
        </r>
      </text>
    </comment>
    <comment ref="L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26表01行07列</t>
        </r>
      </text>
    </comment>
    <comment ref="F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26表01行12列</t>
        </r>
      </text>
    </comment>
    <comment ref="H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26表01行12列</t>
        </r>
      </text>
    </comment>
    <comment ref="J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26表01行12列</t>
        </r>
      </text>
    </comment>
    <comment ref="L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26表01行12列</t>
        </r>
      </text>
    </comment>
    <comment ref="F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26表01行13列</t>
        </r>
      </text>
    </comment>
    <comment ref="H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26表01行13列</t>
        </r>
      </text>
    </comment>
    <comment ref="J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26表01行13列</t>
        </r>
      </text>
    </comment>
    <comment ref="L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26表01行13列</t>
        </r>
      </text>
    </comment>
    <comment ref="F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26表01行17列</t>
        </r>
      </text>
    </comment>
    <comment ref="H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26表01行17列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26表01行17列</t>
        </r>
      </text>
    </comment>
    <comment ref="L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26表01行17列</t>
        </r>
      </text>
    </comment>
    <comment ref="F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26表01行23列</t>
        </r>
      </text>
    </comment>
    <comment ref="H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26表01行23列</t>
        </r>
      </text>
    </comment>
    <comment ref="J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26表01行23列</t>
        </r>
      </text>
    </comment>
    <comment ref="F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26表01行24列</t>
        </r>
      </text>
    </comment>
    <comment ref="H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26表01行24列</t>
        </r>
      </text>
    </comment>
    <comment ref="J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26表01行24列</t>
        </r>
      </text>
    </comment>
    <comment ref="F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26表01行33列</t>
        </r>
      </text>
    </comment>
    <comment ref="H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26表01行33列</t>
        </r>
      </text>
    </comment>
    <comment ref="J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26表01行33列</t>
        </r>
      </text>
    </comment>
    <comment ref="F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26表01行49列</t>
        </r>
      </text>
    </comment>
    <comment ref="H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26表01行49列</t>
        </r>
      </text>
    </comment>
    <comment ref="J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26表01行49列</t>
        </r>
      </text>
    </comment>
    <comment ref="F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26表01行58列</t>
        </r>
      </text>
    </comment>
    <comment ref="H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26表01行58列</t>
        </r>
      </text>
    </comment>
    <comment ref="J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26表01行58列</t>
        </r>
      </text>
    </comment>
    <comment ref="F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26表02行02列</t>
        </r>
      </text>
    </comment>
    <comment ref="H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26表02行02列</t>
        </r>
      </text>
    </comment>
    <comment ref="J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26表02行02列</t>
        </r>
      </text>
    </comment>
    <comment ref="F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26表02行08or09列</t>
        </r>
      </text>
    </comment>
    <comment ref="H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26表02行08or09列</t>
        </r>
      </text>
    </comment>
    <comment ref="J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公営企業決算統計
26表02行08or09列</t>
        </r>
      </text>
    </comment>
  </commentList>
</comments>
</file>

<file path=xl/comments3.xml><?xml version="1.0" encoding="utf-8"?>
<comments xmlns="http://schemas.openxmlformats.org/spreadsheetml/2006/main">
  <authors>
    <author>さいたま市</author>
  </authors>
  <commentList>
    <comment ref="H3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端数調整▲1
</t>
        </r>
      </text>
    </comment>
  </commentList>
</comments>
</file>

<file path=xl/sharedStrings.xml><?xml version="1.0" encoding="utf-8"?>
<sst xmlns="http://schemas.openxmlformats.org/spreadsheetml/2006/main" count="441" uniqueCount="258">
  <si>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</si>
  <si>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</si>
  <si>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</si>
  <si>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</si>
  <si>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</si>
  <si>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</si>
  <si>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</si>
  <si>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</si>
  <si>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</si>
  <si>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</si>
  <si>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</si>
  <si>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</si>
  <si>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</si>
  <si>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</si>
  <si>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</si>
  <si>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</si>
  <si>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</si>
  <si>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</si>
  <si>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</si>
  <si>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</si>
  <si>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</si>
  <si>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</si>
  <si>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</si>
  <si>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</si>
  <si>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</si>
  <si>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</si>
  <si>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</si>
  <si>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</si>
  <si>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</si>
  <si>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</si>
  <si>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</si>
  <si>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</si>
  <si>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</si>
  <si>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</si>
  <si>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</si>
  <si>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</si>
  <si>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</si>
  <si>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</si>
  <si>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</si>
  <si>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</si>
  <si>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</si>
  <si>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</si>
  <si>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</si>
  <si>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</si>
  <si>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</si>
  <si>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</si>
  <si>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</si>
  <si>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</si>
  <si>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</si>
  <si>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</si>
  <si>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</si>
  <si>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</si>
  <si>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</si>
  <si>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</si>
  <si>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</si>
  <si>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</si>
  <si>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</si>
  <si>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</si>
  <si>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</si>
  <si>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</si>
  <si>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</si>
  <si>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</si>
  <si>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</si>
  <si>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</si>
  <si>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</si>
  <si>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</si>
  <si>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</si>
  <si>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</si>
  <si>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</si>
  <si>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</si>
  <si>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</si>
  <si>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</si>
  <si>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</si>
  <si>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</si>
  <si>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</si>
  <si>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</si>
  <si>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</si>
  <si>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</si>
  <si>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</si>
  <si>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</si>
  <si>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</si>
  <si>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</si>
  <si>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</si>
  <si>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</si>
  <si>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</si>
  <si>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</si>
  <si>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</si>
  <si>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</si>
  <si>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</si>
  <si>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</si>
  <si>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</si>
  <si>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</si>
  <si>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</si>
  <si>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</si>
  <si>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</si>
  <si>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</si>
  <si>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</si>
  <si>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</si>
  <si>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</si>
  <si>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</si>
  <si>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</si>
  <si>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</si>
  <si>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</si>
  <si>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</si>
  <si>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</si>
  <si>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</si>
  <si>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</si>
  <si>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</si>
  <si>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</si>
  <si>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</si>
  <si>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</si>
  <si>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</si>
  <si>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</si>
  <si>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</si>
  <si>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</si>
  <si>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</si>
  <si>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</si>
  <si>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</si>
  <si>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</si>
  <si>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</si>
  <si>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</si>
  <si>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</si>
  <si>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</si>
  <si>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</si>
  <si>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</si>
  <si>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</si>
  <si>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</si>
  <si>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</si>
  <si>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</si>
  <si>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</si>
  <si>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</si>
  <si>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</si>
  <si>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</si>
  <si>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</si>
  <si>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</si>
  <si>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</si>
  <si>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</si>
  <si>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</si>
  <si>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</si>
  <si>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</si>
  <si>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</si>
  <si>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</si>
  <si>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</si>
  <si>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</si>
  <si>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</si>
  <si>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</si>
  <si>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</si>
  <si>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</si>
  <si>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</si>
  <si>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</si>
  <si>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</si>
  <si>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</si>
  <si>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</si>
  <si>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</si>
  <si>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</si>
  <si>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</si>
  <si>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</si>
  <si>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</si>
  <si>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</si>
  <si>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</si>
  <si>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</si>
  <si>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</si>
  <si>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</si>
  <si>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</si>
  <si>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</si>
  <si>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</si>
  <si>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</si>
  <si>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</si>
  <si>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</si>
  <si>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</si>
  <si>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</si>
  <si>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</si>
  <si>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</si>
  <si>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</si>
  <si>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</si>
  <si>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</si>
  <si>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</si>
  <si>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</si>
  <si>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</si>
  <si>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</si>
  <si>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</si>
  <si>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</si>
  <si>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</si>
  <si>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</si>
  <si>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</si>
  <si>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</si>
  <si>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</si>
  <si>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</si>
  <si>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</si>
  <si>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</si>
  <si>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</si>
  <si>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</si>
  <si>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</si>
  <si>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</si>
  <si>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</si>
  <si>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</si>
  <si>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</si>
  <si>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</si>
  <si>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</si>
  <si>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</si>
  <si>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</si>
  <si>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</si>
  <si>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</si>
  <si>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</si>
  <si>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</si>
  <si>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</si>
  <si>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</si>
  <si>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</si>
  <si>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</si>
  <si>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</si>
  <si>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</si>
  <si>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</si>
  <si>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</si>
  <si>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</si>
  <si>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</si>
  <si>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</si>
  <si>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</si>
  <si>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</si>
  <si>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</si>
  <si>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</si>
  <si>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</si>
  <si>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</si>
  <si>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</si>
  <si>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</si>
  <si>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</si>
  <si>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</si>
  <si>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</si>
  <si>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</si>
  <si>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</si>
  <si>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</si>
  <si>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</si>
  <si>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</si>
  <si>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</si>
  <si>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</si>
  <si>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</si>
  <si>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</si>
  <si>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</si>
  <si>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</si>
  <si>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</si>
  <si>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</si>
  <si>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</si>
  <si>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</si>
  <si>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</si>
  <si>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</si>
  <si>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水道事業</t>
    <rPh sb="0" eb="2">
      <t>スイドウ</t>
    </rPh>
    <rPh sb="2" eb="4">
      <t>ジギョウ</t>
    </rPh>
    <phoneticPr fontId="20"/>
  </si>
  <si>
    <t>病院事業</t>
    <rPh sb="0" eb="2">
      <t>ビョウイン</t>
    </rPh>
    <rPh sb="2" eb="4">
      <t>ジギョウ</t>
    </rPh>
    <phoneticPr fontId="20"/>
  </si>
  <si>
    <t>下水道事業</t>
    <rPh sb="0" eb="3">
      <t>ゲスイドウ</t>
    </rPh>
    <rPh sb="3" eb="5">
      <t>ジギョウ</t>
    </rPh>
    <phoneticPr fontId="20"/>
  </si>
  <si>
    <t>宅地造成事業</t>
    <rPh sb="0" eb="2">
      <t>タクチ</t>
    </rPh>
    <rPh sb="2" eb="4">
      <t>ゾウセイ</t>
    </rPh>
    <rPh sb="4" eb="6">
      <t>ジギョウ</t>
    </rPh>
    <phoneticPr fontId="20"/>
  </si>
  <si>
    <t>と畜場事業</t>
    <rPh sb="1" eb="2">
      <t>チク</t>
    </rPh>
    <rPh sb="2" eb="3">
      <t>ジョウ</t>
    </rPh>
    <rPh sb="3" eb="5">
      <t>ジギョウ</t>
    </rPh>
    <phoneticPr fontId="20"/>
  </si>
  <si>
    <t>市場事業</t>
    <rPh sb="0" eb="2">
      <t>シジョウ</t>
    </rPh>
    <rPh sb="2" eb="4">
      <t>ジギョウ</t>
    </rPh>
    <phoneticPr fontId="20"/>
  </si>
  <si>
    <t>介護サービス事業</t>
    <rPh sb="0" eb="2">
      <t>カイゴ</t>
    </rPh>
    <rPh sb="6" eb="8">
      <t>ジギョウ</t>
    </rPh>
    <phoneticPr fontId="20"/>
  </si>
  <si>
    <t>北浦和ターミナルビル㈱</t>
    <rPh sb="0" eb="3">
      <t>キタウラワ</t>
    </rPh>
    <phoneticPr fontId="7"/>
  </si>
  <si>
    <t>与野都市開発㈱</t>
    <rPh sb="0" eb="2">
      <t>ヨノ</t>
    </rPh>
    <rPh sb="2" eb="4">
      <t>トシ</t>
    </rPh>
    <rPh sb="4" eb="6">
      <t>カイハツ</t>
    </rPh>
    <phoneticPr fontId="7"/>
  </si>
  <si>
    <t>岩槻都市振興㈱</t>
    <rPh sb="0" eb="2">
      <t>イワツキ</t>
    </rPh>
    <rPh sb="2" eb="4">
      <t>トシ</t>
    </rPh>
    <rPh sb="4" eb="6">
      <t>シンコウ</t>
    </rPh>
    <phoneticPr fontId="7"/>
  </si>
  <si>
    <t>-</t>
  </si>
  <si>
    <t>さいたま市</t>
    <rPh sb="4" eb="5">
      <t>シ</t>
    </rPh>
    <phoneticPr fontId="7"/>
  </si>
  <si>
    <t>さいたま市</t>
    <rPh sb="4" eb="5">
      <t>シ</t>
    </rPh>
    <phoneticPr fontId="15"/>
  </si>
  <si>
    <t>さいたま市</t>
    <rPh sb="4" eb="5">
      <t>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</si>
</sst>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3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30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177" fontId="2" fillId="0" borderId="8" xfId="1" applyNumberFormat="1" applyBorder="1" applyAlignment="1">
      <alignment vertical="center"/>
    </xf>
    <xf numFmtId="177" fontId="0" fillId="0" borderId="8" xfId="1" applyNumberFormat="1" applyFont="1" applyFill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2" fillId="0" borderId="8" xfId="1" quotePrefix="1" applyNumberFormat="1" applyFont="1" applyFill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2" fillId="0" borderId="8" xfId="1" applyNumberForma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distributed" vertical="center"/>
    </xf>
    <xf numFmtId="41" fontId="0" fillId="0" borderId="8" xfId="0" applyNumberFormat="1" applyFill="1" applyBorder="1" applyAlignment="1">
      <alignment horizontal="left" vertical="center"/>
    </xf>
    <xf numFmtId="177" fontId="0" fillId="0" borderId="8" xfId="0" applyNumberFormat="1" applyFill="1" applyBorder="1" applyAlignment="1">
      <alignment vertical="center"/>
    </xf>
    <xf numFmtId="180" fontId="0" fillId="0" borderId="8" xfId="0" applyNumberFormat="1" applyFill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0" fontId="2" fillId="0" borderId="8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 textRotation="255"/>
    </xf>
    <xf numFmtId="41" fontId="16" fillId="0" borderId="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="70" zoomScaleNormal="100" zoomScaleSheetLayoutView="70" workbookViewId="0">
      <pane xSplit="5" ySplit="8" topLeftCell="F9" activePane="bottomRight" state="frozen"/>
      <selection activeCell="H23" sqref="H23:I39"/>
      <selection pane="topRight" activeCell="H23" sqref="H23:I39"/>
      <selection pane="bottomLeft" activeCell="H23" sqref="H23:I39"/>
      <selection pane="bottomRight" activeCell="E2" sqref="E2"/>
    </sheetView>
  </sheetViews>
  <sheetFormatPr defaultColWidth="9" defaultRowHeight="13.2"/>
  <cols>
    <col min="1" max="2" width="3.6640625" style="1" customWidth="1"/>
    <col min="3" max="4" width="1.6640625" style="1" customWidth="1"/>
    <col min="5" max="5" width="32.6640625" style="1" customWidth="1"/>
    <col min="6" max="6" width="15.6640625" style="1" customWidth="1"/>
    <col min="7" max="7" width="10.6640625" style="1" customWidth="1"/>
    <col min="8" max="8" width="15.6640625" style="1" customWidth="1"/>
    <col min="9" max="9" width="10.6640625" style="1" customWidth="1"/>
    <col min="10" max="12" width="9" style="1"/>
    <col min="13" max="13" width="9.88671875" style="1" customWidth="1"/>
    <col min="14" max="16384" width="9" style="1"/>
  </cols>
  <sheetData>
    <row r="1" spans="1:9" ht="33.9" customHeight="1">
      <c r="A1" s="106" t="s">
        <v>0</v>
      </c>
      <c r="B1" s="106"/>
      <c r="C1" s="106"/>
      <c r="D1" s="106"/>
      <c r="E1" s="20" t="s">
        <v>255</v>
      </c>
      <c r="F1" s="2"/>
    </row>
    <row r="3" spans="1:9" ht="14.4">
      <c r="A3" s="10" t="s">
        <v>103</v>
      </c>
    </row>
    <row r="5" spans="1:9">
      <c r="A5" s="9" t="s">
        <v>232</v>
      </c>
    </row>
    <row r="6" spans="1:9" ht="14.4">
      <c r="A6" s="3"/>
      <c r="G6" s="108" t="s">
        <v>104</v>
      </c>
      <c r="H6" s="109"/>
      <c r="I6" s="109"/>
    </row>
    <row r="7" spans="1:9" ht="27" customHeight="1">
      <c r="A7" s="8"/>
      <c r="B7" s="4"/>
      <c r="C7" s="4"/>
      <c r="D7" s="4"/>
      <c r="E7" s="60"/>
      <c r="F7" s="52" t="s">
        <v>233</v>
      </c>
      <c r="G7" s="52"/>
      <c r="H7" s="52" t="s">
        <v>243</v>
      </c>
      <c r="I7" s="53" t="s">
        <v>20</v>
      </c>
    </row>
    <row r="8" spans="1:9" ht="17.100000000000001" customHeight="1">
      <c r="A8" s="5"/>
      <c r="B8" s="6"/>
      <c r="C8" s="6"/>
      <c r="D8" s="6"/>
      <c r="E8" s="61"/>
      <c r="F8" s="54" t="s">
        <v>101</v>
      </c>
      <c r="G8" s="54" t="s">
        <v>1</v>
      </c>
      <c r="H8" s="54" t="s">
        <v>230</v>
      </c>
      <c r="I8" s="55"/>
    </row>
    <row r="9" spans="1:9" ht="18" customHeight="1">
      <c r="A9" s="107" t="s">
        <v>79</v>
      </c>
      <c r="B9" s="107" t="s">
        <v>80</v>
      </c>
      <c r="C9" s="62" t="s">
        <v>2</v>
      </c>
      <c r="D9" s="56"/>
      <c r="E9" s="56"/>
      <c r="F9" s="57">
        <v>284516</v>
      </c>
      <c r="G9" s="58">
        <f t="shared" ref="G9:G22" si="0">F9/$F$22*100</f>
        <v>42.49056896824662</v>
      </c>
      <c r="H9" s="57">
        <v>276932</v>
      </c>
      <c r="I9" s="58">
        <f t="shared" ref="I9:I21" si="1">(F9/H9-1)*100</f>
        <v>2.7385784235841371</v>
      </c>
    </row>
    <row r="10" spans="1:9" ht="18" customHeight="1">
      <c r="A10" s="107"/>
      <c r="B10" s="107"/>
      <c r="C10" s="64"/>
      <c r="D10" s="62" t="s">
        <v>21</v>
      </c>
      <c r="E10" s="56"/>
      <c r="F10" s="94">
        <v>157360</v>
      </c>
      <c r="G10" s="58">
        <f t="shared" si="0"/>
        <v>23.500667564717936</v>
      </c>
      <c r="H10" s="57">
        <v>153539</v>
      </c>
      <c r="I10" s="58">
        <f t="shared" si="1"/>
        <v>2.4886185268889305</v>
      </c>
    </row>
    <row r="11" spans="1:9" ht="18" customHeight="1">
      <c r="A11" s="107"/>
      <c r="B11" s="107"/>
      <c r="C11" s="51"/>
      <c r="D11" s="51"/>
      <c r="E11" s="30" t="s">
        <v>22</v>
      </c>
      <c r="F11" s="94">
        <v>136164</v>
      </c>
      <c r="G11" s="58">
        <f t="shared" si="0"/>
        <v>20.335186186338667</v>
      </c>
      <c r="H11" s="57">
        <v>132510</v>
      </c>
      <c r="I11" s="58">
        <f t="shared" si="1"/>
        <v>2.757527733755949</v>
      </c>
    </row>
    <row r="12" spans="1:9" ht="18" customHeight="1">
      <c r="A12" s="107"/>
      <c r="B12" s="107"/>
      <c r="C12" s="51"/>
      <c r="D12" s="29"/>
      <c r="E12" s="30" t="s">
        <v>23</v>
      </c>
      <c r="F12" s="94">
        <v>13028</v>
      </c>
      <c r="G12" s="58">
        <f>F12/$F$22*100</f>
        <v>1.9456449989396625</v>
      </c>
      <c r="H12" s="57">
        <v>12768</v>
      </c>
      <c r="I12" s="58">
        <f t="shared" si="1"/>
        <v>2.0363408521303361</v>
      </c>
    </row>
    <row r="13" spans="1:9" ht="18" customHeight="1">
      <c r="A13" s="107"/>
      <c r="B13" s="107"/>
      <c r="C13" s="63"/>
      <c r="D13" s="56" t="s">
        <v>24</v>
      </c>
      <c r="E13" s="56"/>
      <c r="F13" s="57">
        <v>92766</v>
      </c>
      <c r="G13" s="58">
        <f t="shared" si="0"/>
        <v>13.85398403221037</v>
      </c>
      <c r="H13" s="57">
        <v>89901</v>
      </c>
      <c r="I13" s="58">
        <f t="shared" si="1"/>
        <v>3.1868388560750249</v>
      </c>
    </row>
    <row r="14" spans="1:9" ht="18" customHeight="1">
      <c r="A14" s="107"/>
      <c r="B14" s="107"/>
      <c r="C14" s="56" t="s">
        <v>3</v>
      </c>
      <c r="D14" s="56"/>
      <c r="E14" s="56"/>
      <c r="F14" s="57">
        <v>2945</v>
      </c>
      <c r="G14" s="58">
        <f t="shared" si="0"/>
        <v>0.43981612848305995</v>
      </c>
      <c r="H14" s="57">
        <v>2965</v>
      </c>
      <c r="I14" s="58">
        <f t="shared" si="1"/>
        <v>-0.67453625632377667</v>
      </c>
    </row>
    <row r="15" spans="1:9" ht="18" customHeight="1">
      <c r="A15" s="107"/>
      <c r="B15" s="107"/>
      <c r="C15" s="56" t="s">
        <v>4</v>
      </c>
      <c r="D15" s="56"/>
      <c r="E15" s="56"/>
      <c r="F15" s="57">
        <v>5800</v>
      </c>
      <c r="G15" s="58">
        <f t="shared" si="0"/>
        <v>0.8661913566050079</v>
      </c>
      <c r="H15" s="57">
        <v>9221</v>
      </c>
      <c r="I15" s="58">
        <f t="shared" si="1"/>
        <v>-37.100097603296824</v>
      </c>
    </row>
    <row r="16" spans="1:9" ht="18" customHeight="1">
      <c r="A16" s="107"/>
      <c r="B16" s="107"/>
      <c r="C16" s="56" t="s">
        <v>25</v>
      </c>
      <c r="D16" s="56"/>
      <c r="E16" s="56"/>
      <c r="F16" s="57">
        <v>7418</v>
      </c>
      <c r="G16" s="58">
        <f t="shared" si="0"/>
        <v>1.1078288764303359</v>
      </c>
      <c r="H16" s="57">
        <v>7583</v>
      </c>
      <c r="I16" s="58">
        <f>(F16/H16-1)*100</f>
        <v>-2.1759198206514618</v>
      </c>
    </row>
    <row r="17" spans="1:9" ht="18" customHeight="1">
      <c r="A17" s="107"/>
      <c r="B17" s="107"/>
      <c r="C17" s="56" t="s">
        <v>5</v>
      </c>
      <c r="D17" s="56"/>
      <c r="E17" s="56"/>
      <c r="F17" s="57">
        <v>132542</v>
      </c>
      <c r="G17" s="58">
        <f t="shared" si="0"/>
        <v>19.794264618472575</v>
      </c>
      <c r="H17" s="57">
        <v>129930</v>
      </c>
      <c r="I17" s="58">
        <f t="shared" si="1"/>
        <v>2.0103132455937756</v>
      </c>
    </row>
    <row r="18" spans="1:9" ht="18" customHeight="1">
      <c r="A18" s="107"/>
      <c r="B18" s="107"/>
      <c r="C18" s="56" t="s">
        <v>26</v>
      </c>
      <c r="D18" s="56"/>
      <c r="E18" s="56"/>
      <c r="F18" s="57">
        <v>35248</v>
      </c>
      <c r="G18" s="58">
        <f t="shared" si="0"/>
        <v>5.2640539547609162</v>
      </c>
      <c r="H18" s="57">
        <v>32028</v>
      </c>
      <c r="I18" s="58">
        <f t="shared" si="1"/>
        <v>10.053703009866366</v>
      </c>
    </row>
    <row r="19" spans="1:9" ht="18" customHeight="1">
      <c r="A19" s="107"/>
      <c r="B19" s="107"/>
      <c r="C19" s="56" t="s">
        <v>27</v>
      </c>
      <c r="D19" s="56"/>
      <c r="E19" s="56"/>
      <c r="F19" s="57">
        <v>1519</v>
      </c>
      <c r="G19" s="58">
        <f t="shared" si="0"/>
        <v>0.2268525294281046</v>
      </c>
      <c r="H19" s="57">
        <v>1289</v>
      </c>
      <c r="I19" s="58">
        <f t="shared" si="1"/>
        <v>17.843289371605884</v>
      </c>
    </row>
    <row r="20" spans="1:9" ht="18" customHeight="1">
      <c r="A20" s="107"/>
      <c r="B20" s="107"/>
      <c r="C20" s="56" t="s">
        <v>6</v>
      </c>
      <c r="D20" s="56"/>
      <c r="E20" s="56"/>
      <c r="F20" s="57">
        <v>76425</v>
      </c>
      <c r="G20" s="58">
        <f t="shared" si="0"/>
        <v>11.413564556644435</v>
      </c>
      <c r="H20" s="57">
        <v>61941</v>
      </c>
      <c r="I20" s="58">
        <f t="shared" si="1"/>
        <v>23.383542403254708</v>
      </c>
    </row>
    <row r="21" spans="1:9" ht="18" customHeight="1">
      <c r="A21" s="107"/>
      <c r="B21" s="107"/>
      <c r="C21" s="56" t="s">
        <v>7</v>
      </c>
      <c r="D21" s="56"/>
      <c r="E21" s="56"/>
      <c r="F21" s="57">
        <v>123185</v>
      </c>
      <c r="G21" s="58">
        <f t="shared" si="0"/>
        <v>18.396859010928946</v>
      </c>
      <c r="H21" s="57">
        <v>116875</v>
      </c>
      <c r="I21" s="58">
        <f t="shared" si="1"/>
        <v>5.3989304812834149</v>
      </c>
    </row>
    <row r="22" spans="1:9" ht="18" customHeight="1">
      <c r="A22" s="107"/>
      <c r="B22" s="107"/>
      <c r="C22" s="56" t="s">
        <v>8</v>
      </c>
      <c r="D22" s="56"/>
      <c r="E22" s="56"/>
      <c r="F22" s="57">
        <f>SUM(F9,F14:F21)</f>
        <v>669598</v>
      </c>
      <c r="G22" s="58">
        <f t="shared" si="0"/>
        <v>100</v>
      </c>
      <c r="H22" s="57">
        <f>SUM(H9,H14:H21)</f>
        <v>638764</v>
      </c>
      <c r="I22" s="58">
        <f t="shared" ref="I22:I40" si="2">(F22/H22-1)*100</f>
        <v>4.8271349042839029</v>
      </c>
    </row>
    <row r="23" spans="1:9" ht="18" customHeight="1">
      <c r="A23" s="107"/>
      <c r="B23" s="107" t="s">
        <v>81</v>
      </c>
      <c r="C23" s="65" t="s">
        <v>9</v>
      </c>
      <c r="D23" s="30"/>
      <c r="E23" s="30"/>
      <c r="F23" s="57">
        <f>SUM(F24:F26)</f>
        <v>344070</v>
      </c>
      <c r="G23" s="58">
        <f t="shared" ref="G23:G37" si="3">F23/$F$40*100</f>
        <v>51.384792299823026</v>
      </c>
      <c r="H23" s="57">
        <v>338085</v>
      </c>
      <c r="I23" s="58">
        <f t="shared" si="2"/>
        <v>1.7702648742180305</v>
      </c>
    </row>
    <row r="24" spans="1:9" ht="18" customHeight="1">
      <c r="A24" s="107"/>
      <c r="B24" s="107"/>
      <c r="C24" s="64"/>
      <c r="D24" s="30" t="s">
        <v>10</v>
      </c>
      <c r="E24" s="30"/>
      <c r="F24" s="57">
        <v>132211</v>
      </c>
      <c r="G24" s="58">
        <f t="shared" si="3"/>
        <v>19.744920436980561</v>
      </c>
      <c r="H24" s="57">
        <v>131469</v>
      </c>
      <c r="I24" s="58">
        <f t="shared" si="2"/>
        <v>0.56439160562566926</v>
      </c>
    </row>
    <row r="25" spans="1:9" ht="18" customHeight="1">
      <c r="A25" s="107"/>
      <c r="B25" s="107"/>
      <c r="C25" s="64"/>
      <c r="D25" s="30" t="s">
        <v>28</v>
      </c>
      <c r="E25" s="30"/>
      <c r="F25" s="57">
        <v>156518</v>
      </c>
      <c r="G25" s="58">
        <f t="shared" si="3"/>
        <v>23.37502520180109</v>
      </c>
      <c r="H25" s="57">
        <v>151859</v>
      </c>
      <c r="I25" s="58">
        <f t="shared" si="2"/>
        <v>3.0679775317893565</v>
      </c>
    </row>
    <row r="26" spans="1:9" ht="18" customHeight="1">
      <c r="A26" s="107"/>
      <c r="B26" s="107"/>
      <c r="C26" s="63"/>
      <c r="D26" s="30" t="s">
        <v>11</v>
      </c>
      <c r="E26" s="30"/>
      <c r="F26" s="57">
        <v>55341</v>
      </c>
      <c r="G26" s="58">
        <f t="shared" si="3"/>
        <v>8.2648466610413749</v>
      </c>
      <c r="H26" s="57">
        <v>54757</v>
      </c>
      <c r="I26" s="58">
        <f t="shared" si="2"/>
        <v>1.0665303066274667</v>
      </c>
    </row>
    <row r="27" spans="1:9" ht="18" customHeight="1">
      <c r="A27" s="107"/>
      <c r="B27" s="107"/>
      <c r="C27" s="65" t="s">
        <v>12</v>
      </c>
      <c r="D27" s="30"/>
      <c r="E27" s="30"/>
      <c r="F27" s="57">
        <f>SUM(F28:F33)+204</f>
        <v>226361</v>
      </c>
      <c r="G27" s="58">
        <f t="shared" si="3"/>
        <v>33.805658644404453</v>
      </c>
      <c r="H27" s="57">
        <v>219054</v>
      </c>
      <c r="I27" s="58">
        <f t="shared" si="2"/>
        <v>3.3357071772257108</v>
      </c>
    </row>
    <row r="28" spans="1:9" ht="18" customHeight="1">
      <c r="A28" s="107"/>
      <c r="B28" s="107"/>
      <c r="C28" s="64"/>
      <c r="D28" s="30" t="s">
        <v>13</v>
      </c>
      <c r="E28" s="30"/>
      <c r="F28" s="57">
        <v>100379</v>
      </c>
      <c r="G28" s="58">
        <f t="shared" si="3"/>
        <v>14.991002023611289</v>
      </c>
      <c r="H28" s="57">
        <v>96381</v>
      </c>
      <c r="I28" s="58">
        <f t="shared" si="2"/>
        <v>4.1481204801776306</v>
      </c>
    </row>
    <row r="29" spans="1:9" ht="18" customHeight="1">
      <c r="A29" s="107"/>
      <c r="B29" s="107"/>
      <c r="C29" s="64"/>
      <c r="D29" s="30" t="s">
        <v>29</v>
      </c>
      <c r="E29" s="30"/>
      <c r="F29" s="57">
        <v>5079</v>
      </c>
      <c r="G29" s="58">
        <f t="shared" si="3"/>
        <v>0.75851820876798659</v>
      </c>
      <c r="H29" s="57">
        <v>4979</v>
      </c>
      <c r="I29" s="58">
        <f t="shared" si="2"/>
        <v>2.0084354288009587</v>
      </c>
    </row>
    <row r="30" spans="1:9" ht="18" customHeight="1">
      <c r="A30" s="107"/>
      <c r="B30" s="107"/>
      <c r="C30" s="64"/>
      <c r="D30" s="30" t="s">
        <v>30</v>
      </c>
      <c r="E30" s="30"/>
      <c r="F30" s="57">
        <v>35870</v>
      </c>
      <c r="G30" s="58">
        <f t="shared" si="3"/>
        <v>5.3569695114210827</v>
      </c>
      <c r="H30" s="57">
        <v>31660</v>
      </c>
      <c r="I30" s="58">
        <f t="shared" si="2"/>
        <v>13.29753632343651</v>
      </c>
    </row>
    <row r="31" spans="1:9" ht="18" customHeight="1">
      <c r="A31" s="107"/>
      <c r="B31" s="107"/>
      <c r="C31" s="64"/>
      <c r="D31" s="30" t="s">
        <v>31</v>
      </c>
      <c r="E31" s="30"/>
      <c r="F31" s="57">
        <v>37931</v>
      </c>
      <c r="G31" s="58">
        <f t="shared" si="3"/>
        <v>5.6647675087179561</v>
      </c>
      <c r="H31" s="57">
        <v>37875</v>
      </c>
      <c r="I31" s="58">
        <f t="shared" si="2"/>
        <v>0.14785478547854058</v>
      </c>
    </row>
    <row r="32" spans="1:9" ht="18" customHeight="1">
      <c r="A32" s="107"/>
      <c r="B32" s="107"/>
      <c r="C32" s="64"/>
      <c r="D32" s="30" t="s">
        <v>14</v>
      </c>
      <c r="E32" s="30"/>
      <c r="F32" s="57">
        <v>5763</v>
      </c>
      <c r="G32" s="58">
        <f t="shared" si="3"/>
        <v>0.86066950918092278</v>
      </c>
      <c r="H32" s="57">
        <v>5762</v>
      </c>
      <c r="I32" s="58">
        <f t="shared" si="2"/>
        <v>1.7355085039927332E-2</v>
      </c>
    </row>
    <row r="33" spans="1:9" ht="18" customHeight="1">
      <c r="A33" s="107"/>
      <c r="B33" s="107"/>
      <c r="C33" s="63"/>
      <c r="D33" s="30" t="s">
        <v>32</v>
      </c>
      <c r="E33" s="30"/>
      <c r="F33" s="57">
        <v>41135</v>
      </c>
      <c r="G33" s="58">
        <f t="shared" si="3"/>
        <v>6.1432657053890782</v>
      </c>
      <c r="H33" s="57">
        <v>42194</v>
      </c>
      <c r="I33" s="58">
        <f t="shared" si="2"/>
        <v>-2.5098355216381485</v>
      </c>
    </row>
    <row r="34" spans="1:9" ht="18" customHeight="1">
      <c r="A34" s="107"/>
      <c r="B34" s="107"/>
      <c r="C34" s="65" t="s">
        <v>15</v>
      </c>
      <c r="D34" s="30"/>
      <c r="E34" s="30"/>
      <c r="F34" s="57">
        <v>99164</v>
      </c>
      <c r="G34" s="58">
        <f t="shared" si="3"/>
        <v>14.80954905577252</v>
      </c>
      <c r="H34" s="57">
        <v>81625</v>
      </c>
      <c r="I34" s="58">
        <f t="shared" si="2"/>
        <v>21.487289433384383</v>
      </c>
    </row>
    <row r="35" spans="1:9" ht="18" customHeight="1">
      <c r="A35" s="107"/>
      <c r="B35" s="107"/>
      <c r="C35" s="64"/>
      <c r="D35" s="65" t="s">
        <v>16</v>
      </c>
      <c r="E35" s="30"/>
      <c r="F35" s="57">
        <v>99164</v>
      </c>
      <c r="G35" s="58">
        <f t="shared" si="3"/>
        <v>14.80954905577252</v>
      </c>
      <c r="H35" s="57">
        <v>81625</v>
      </c>
      <c r="I35" s="58">
        <f t="shared" si="2"/>
        <v>21.487289433384383</v>
      </c>
    </row>
    <row r="36" spans="1:9" ht="18" customHeight="1">
      <c r="A36" s="107"/>
      <c r="B36" s="107"/>
      <c r="C36" s="64"/>
      <c r="D36" s="64"/>
      <c r="E36" s="59" t="s">
        <v>102</v>
      </c>
      <c r="F36" s="57">
        <v>43889</v>
      </c>
      <c r="G36" s="58">
        <f t="shared" si="3"/>
        <v>6.554559099156954</v>
      </c>
      <c r="H36" s="57">
        <v>32728</v>
      </c>
      <c r="I36" s="58">
        <f>(F36/H36-1)*100</f>
        <v>34.102297726717183</v>
      </c>
    </row>
    <row r="37" spans="1:9" ht="18" customHeight="1">
      <c r="A37" s="107"/>
      <c r="B37" s="107"/>
      <c r="C37" s="64"/>
      <c r="D37" s="63"/>
      <c r="E37" s="30" t="s">
        <v>33</v>
      </c>
      <c r="F37" s="57">
        <v>55278</v>
      </c>
      <c r="G37" s="58">
        <f t="shared" si="3"/>
        <v>8.2554379886349221</v>
      </c>
      <c r="H37" s="57">
        <v>48897</v>
      </c>
      <c r="I37" s="58">
        <f t="shared" si="2"/>
        <v>13.049880360758337</v>
      </c>
    </row>
    <row r="38" spans="1:9" ht="18" customHeight="1">
      <c r="A38" s="107"/>
      <c r="B38" s="107"/>
      <c r="C38" s="64"/>
      <c r="D38" s="56" t="s">
        <v>34</v>
      </c>
      <c r="E38" s="56"/>
      <c r="F38" s="57">
        <v>0</v>
      </c>
      <c r="G38" s="58">
        <f>F38/$F$40*100</f>
        <v>0</v>
      </c>
      <c r="H38" s="57">
        <v>0</v>
      </c>
      <c r="I38" s="58" t="e">
        <f t="shared" si="2"/>
        <v>#DIV/0!</v>
      </c>
    </row>
    <row r="39" spans="1:9" ht="18" customHeight="1">
      <c r="A39" s="107"/>
      <c r="B39" s="107"/>
      <c r="C39" s="63"/>
      <c r="D39" s="56" t="s">
        <v>35</v>
      </c>
      <c r="E39" s="56"/>
      <c r="F39" s="57">
        <v>0</v>
      </c>
      <c r="G39" s="58">
        <f>F39/$F$40*100</f>
        <v>0</v>
      </c>
      <c r="H39" s="57">
        <v>0</v>
      </c>
      <c r="I39" s="58" t="e">
        <f t="shared" si="2"/>
        <v>#DIV/0!</v>
      </c>
    </row>
    <row r="40" spans="1:9" ht="18" customHeight="1">
      <c r="A40" s="107"/>
      <c r="B40" s="107"/>
      <c r="C40" s="30" t="s">
        <v>17</v>
      </c>
      <c r="D40" s="30"/>
      <c r="E40" s="30"/>
      <c r="F40" s="57">
        <f>SUM(F23,F27,F34)</f>
        <v>669595</v>
      </c>
      <c r="G40" s="58">
        <f>F40/$F$40*100</f>
        <v>100</v>
      </c>
      <c r="H40" s="57">
        <f>SUM(H23,H27,H34)</f>
        <v>638764</v>
      </c>
      <c r="I40" s="58">
        <f t="shared" si="2"/>
        <v>4.8266652472587657</v>
      </c>
    </row>
    <row r="41" spans="1:9" ht="18" customHeight="1">
      <c r="A41" s="26" t="s">
        <v>18</v>
      </c>
      <c r="B41" s="26"/>
    </row>
    <row r="42" spans="1:9" ht="18" customHeight="1">
      <c r="A42" s="27" t="s">
        <v>19</v>
      </c>
      <c r="B42" s="26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10" zoomScale="85" zoomScaleNormal="100" zoomScaleSheetLayoutView="85" workbookViewId="0">
      <selection activeCell="J36" sqref="J36"/>
    </sheetView>
  </sheetViews>
  <sheetFormatPr defaultColWidth="9" defaultRowHeight="13.2"/>
  <cols>
    <col min="1" max="1" width="3.6640625" style="1" customWidth="1"/>
    <col min="2" max="3" width="1.6640625" style="1" customWidth="1"/>
    <col min="4" max="4" width="22.6640625" style="1" customWidth="1"/>
    <col min="5" max="5" width="10.6640625" style="1" customWidth="1"/>
    <col min="6" max="21" width="13.6640625" style="1" customWidth="1"/>
    <col min="22" max="25" width="12" style="1" customWidth="1"/>
    <col min="26" max="16384" width="9" style="1"/>
  </cols>
  <sheetData>
    <row r="1" spans="1:25" ht="33.9" customHeight="1">
      <c r="A1" s="17" t="s">
        <v>0</v>
      </c>
      <c r="B1" s="13"/>
      <c r="C1" s="13"/>
      <c r="D1" s="21" t="s">
        <v>255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" customHeight="1">
      <c r="A6" s="115" t="s">
        <v>44</v>
      </c>
      <c r="B6" s="114"/>
      <c r="C6" s="114"/>
      <c r="D6" s="114"/>
      <c r="E6" s="114"/>
      <c r="F6" s="123" t="s">
        <v>244</v>
      </c>
      <c r="G6" s="124"/>
      <c r="H6" s="123" t="s">
        <v>245</v>
      </c>
      <c r="I6" s="124"/>
      <c r="J6" s="123" t="s">
        <v>246</v>
      </c>
      <c r="K6" s="124"/>
      <c r="L6" s="119"/>
      <c r="M6" s="119"/>
      <c r="N6" s="119"/>
      <c r="O6" s="119"/>
    </row>
    <row r="7" spans="1:25" ht="15.9" customHeight="1">
      <c r="A7" s="114"/>
      <c r="B7" s="114"/>
      <c r="C7" s="114"/>
      <c r="D7" s="114"/>
      <c r="E7" s="114"/>
      <c r="F7" s="54" t="s">
        <v>235</v>
      </c>
      <c r="G7" s="54" t="s">
        <v>243</v>
      </c>
      <c r="H7" s="54" t="s">
        <v>235</v>
      </c>
      <c r="I7" s="54" t="s">
        <v>243</v>
      </c>
      <c r="J7" s="54" t="s">
        <v>235</v>
      </c>
      <c r="K7" s="54" t="s">
        <v>243</v>
      </c>
      <c r="L7" s="54" t="s">
        <v>235</v>
      </c>
      <c r="M7" s="54" t="s">
        <v>243</v>
      </c>
      <c r="N7" s="54" t="s">
        <v>235</v>
      </c>
      <c r="O7" s="54" t="s">
        <v>243</v>
      </c>
    </row>
    <row r="8" spans="1:25" ht="15.9" customHeight="1">
      <c r="A8" s="112" t="s">
        <v>83</v>
      </c>
      <c r="B8" s="62" t="s">
        <v>45</v>
      </c>
      <c r="C8" s="56"/>
      <c r="D8" s="56"/>
      <c r="E8" s="66" t="s">
        <v>36</v>
      </c>
      <c r="F8" s="67">
        <v>33744</v>
      </c>
      <c r="G8" s="67">
        <v>33891.4</v>
      </c>
      <c r="H8" s="67">
        <v>25935</v>
      </c>
      <c r="I8" s="67">
        <v>23740.9</v>
      </c>
      <c r="J8" s="67">
        <v>26791</v>
      </c>
      <c r="K8" s="67">
        <v>26558.3</v>
      </c>
      <c r="L8" s="67"/>
      <c r="M8" s="67"/>
      <c r="N8" s="67"/>
      <c r="O8" s="67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" customHeight="1">
      <c r="A9" s="112"/>
      <c r="B9" s="64"/>
      <c r="C9" s="56" t="s">
        <v>46</v>
      </c>
      <c r="D9" s="56"/>
      <c r="E9" s="66" t="s">
        <v>37</v>
      </c>
      <c r="F9" s="67">
        <f>F8-F10</f>
        <v>33729</v>
      </c>
      <c r="G9" s="67">
        <v>33877.699999999997</v>
      </c>
      <c r="H9" s="96">
        <f>H8-H10</f>
        <v>25667</v>
      </c>
      <c r="I9" s="67">
        <v>23741</v>
      </c>
      <c r="J9" s="67">
        <v>26791</v>
      </c>
      <c r="K9" s="67">
        <v>26557.599999999999</v>
      </c>
      <c r="L9" s="67"/>
      <c r="M9" s="67"/>
      <c r="N9" s="67"/>
      <c r="O9" s="67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" customHeight="1">
      <c r="A10" s="112"/>
      <c r="B10" s="63"/>
      <c r="C10" s="56" t="s">
        <v>47</v>
      </c>
      <c r="D10" s="56"/>
      <c r="E10" s="66" t="s">
        <v>38</v>
      </c>
      <c r="F10" s="67">
        <v>15</v>
      </c>
      <c r="G10" s="67">
        <v>13.7</v>
      </c>
      <c r="H10" s="67">
        <v>268</v>
      </c>
      <c r="I10" s="67">
        <v>0</v>
      </c>
      <c r="J10" s="68">
        <v>0</v>
      </c>
      <c r="K10" s="68">
        <v>0.7</v>
      </c>
      <c r="L10" s="67"/>
      <c r="M10" s="67"/>
      <c r="N10" s="67"/>
      <c r="O10" s="67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" customHeight="1">
      <c r="A11" s="112"/>
      <c r="B11" s="62" t="s">
        <v>48</v>
      </c>
      <c r="C11" s="56"/>
      <c r="D11" s="56"/>
      <c r="E11" s="66" t="s">
        <v>39</v>
      </c>
      <c r="F11" s="67">
        <v>29392</v>
      </c>
      <c r="G11" s="67">
        <v>28510.2</v>
      </c>
      <c r="H11" s="67">
        <v>29706</v>
      </c>
      <c r="I11" s="67">
        <v>26295</v>
      </c>
      <c r="J11" s="67">
        <v>25433</v>
      </c>
      <c r="K11" s="67">
        <v>24964</v>
      </c>
      <c r="L11" s="67"/>
      <c r="M11" s="67"/>
      <c r="N11" s="67"/>
      <c r="O11" s="67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" customHeight="1">
      <c r="A12" s="112"/>
      <c r="B12" s="64"/>
      <c r="C12" s="56" t="s">
        <v>49</v>
      </c>
      <c r="D12" s="56"/>
      <c r="E12" s="66" t="s">
        <v>40</v>
      </c>
      <c r="F12" s="96">
        <f>F11-F13</f>
        <v>29375</v>
      </c>
      <c r="G12" s="67">
        <v>28508.400000000001</v>
      </c>
      <c r="H12" s="96">
        <f>H11-H13</f>
        <v>29151</v>
      </c>
      <c r="I12" s="67">
        <v>26249</v>
      </c>
      <c r="J12" s="67">
        <v>25433</v>
      </c>
      <c r="K12" s="67">
        <v>24964</v>
      </c>
      <c r="L12" s="67"/>
      <c r="M12" s="67"/>
      <c r="N12" s="67"/>
      <c r="O12" s="67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" customHeight="1">
      <c r="A13" s="112"/>
      <c r="B13" s="63"/>
      <c r="C13" s="56" t="s">
        <v>50</v>
      </c>
      <c r="D13" s="56"/>
      <c r="E13" s="66" t="s">
        <v>41</v>
      </c>
      <c r="F13" s="67">
        <v>17</v>
      </c>
      <c r="G13" s="67">
        <v>1.8</v>
      </c>
      <c r="H13" s="68">
        <v>555</v>
      </c>
      <c r="I13" s="68">
        <v>45.8</v>
      </c>
      <c r="J13" s="68">
        <v>0</v>
      </c>
      <c r="K13" s="68">
        <v>0</v>
      </c>
      <c r="L13" s="67"/>
      <c r="M13" s="67"/>
      <c r="N13" s="67"/>
      <c r="O13" s="67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" customHeight="1">
      <c r="A14" s="112"/>
      <c r="B14" s="56" t="s">
        <v>51</v>
      </c>
      <c r="C14" s="56"/>
      <c r="D14" s="56"/>
      <c r="E14" s="66" t="s">
        <v>87</v>
      </c>
      <c r="F14" s="67">
        <f t="shared" ref="F14:O14" si="0">F9-F12</f>
        <v>4354</v>
      </c>
      <c r="G14" s="67">
        <f t="shared" si="0"/>
        <v>5369.2999999999956</v>
      </c>
      <c r="H14" s="67">
        <f t="shared" si="0"/>
        <v>-3484</v>
      </c>
      <c r="I14" s="67">
        <f t="shared" si="0"/>
        <v>-2508</v>
      </c>
      <c r="J14" s="67">
        <f t="shared" si="0"/>
        <v>1358</v>
      </c>
      <c r="K14" s="67">
        <f t="shared" si="0"/>
        <v>1593.5999999999985</v>
      </c>
      <c r="L14" s="67">
        <f t="shared" si="0"/>
        <v>0</v>
      </c>
      <c r="M14" s="67">
        <f t="shared" si="0"/>
        <v>0</v>
      </c>
      <c r="N14" s="67">
        <f t="shared" si="0"/>
        <v>0</v>
      </c>
      <c r="O14" s="67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" customHeight="1">
      <c r="A15" s="112"/>
      <c r="B15" s="56" t="s">
        <v>52</v>
      </c>
      <c r="C15" s="56"/>
      <c r="D15" s="56"/>
      <c r="E15" s="66" t="s">
        <v>88</v>
      </c>
      <c r="F15" s="67">
        <f t="shared" ref="F15:O15" si="1">F10-F13</f>
        <v>-2</v>
      </c>
      <c r="G15" s="67">
        <f t="shared" si="1"/>
        <v>11.899999999999999</v>
      </c>
      <c r="H15" s="67">
        <f t="shared" si="1"/>
        <v>-287</v>
      </c>
      <c r="I15" s="67">
        <f t="shared" si="1"/>
        <v>-45.8</v>
      </c>
      <c r="J15" s="67">
        <f t="shared" si="1"/>
        <v>0</v>
      </c>
      <c r="K15" s="67">
        <f t="shared" si="1"/>
        <v>0.7</v>
      </c>
      <c r="L15" s="67">
        <f t="shared" si="1"/>
        <v>0</v>
      </c>
      <c r="M15" s="67">
        <f t="shared" si="1"/>
        <v>0</v>
      </c>
      <c r="N15" s="67">
        <f t="shared" si="1"/>
        <v>0</v>
      </c>
      <c r="O15" s="67">
        <f t="shared" si="1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" customHeight="1">
      <c r="A16" s="112"/>
      <c r="B16" s="56" t="s">
        <v>53</v>
      </c>
      <c r="C16" s="56"/>
      <c r="D16" s="56"/>
      <c r="E16" s="66" t="s">
        <v>89</v>
      </c>
      <c r="F16" s="67">
        <f t="shared" ref="F16:O16" si="2">F8-F11</f>
        <v>4352</v>
      </c>
      <c r="G16" s="67">
        <f t="shared" si="2"/>
        <v>5381.2000000000007</v>
      </c>
      <c r="H16" s="67">
        <f t="shared" si="2"/>
        <v>-3771</v>
      </c>
      <c r="I16" s="67">
        <f t="shared" si="2"/>
        <v>-2554.0999999999985</v>
      </c>
      <c r="J16" s="67">
        <f t="shared" si="2"/>
        <v>1358</v>
      </c>
      <c r="K16" s="67">
        <f t="shared" si="2"/>
        <v>1594.2999999999993</v>
      </c>
      <c r="L16" s="67">
        <f t="shared" si="2"/>
        <v>0</v>
      </c>
      <c r="M16" s="67">
        <f t="shared" si="2"/>
        <v>0</v>
      </c>
      <c r="N16" s="67">
        <f t="shared" si="2"/>
        <v>0</v>
      </c>
      <c r="O16" s="67">
        <f t="shared" si="2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" customHeight="1">
      <c r="A17" s="112"/>
      <c r="B17" s="56" t="s">
        <v>54</v>
      </c>
      <c r="C17" s="56"/>
      <c r="D17" s="56"/>
      <c r="E17" s="54"/>
      <c r="F17" s="67"/>
      <c r="G17" s="67"/>
      <c r="H17" s="68"/>
      <c r="I17" s="68"/>
      <c r="J17" s="67"/>
      <c r="K17" s="67"/>
      <c r="L17" s="67"/>
      <c r="M17" s="67"/>
      <c r="N17" s="68"/>
      <c r="O17" s="69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" customHeight="1">
      <c r="A18" s="112"/>
      <c r="B18" s="56" t="s">
        <v>55</v>
      </c>
      <c r="C18" s="56"/>
      <c r="D18" s="56"/>
      <c r="E18" s="54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" customHeight="1">
      <c r="A19" s="112" t="s">
        <v>84</v>
      </c>
      <c r="B19" s="62" t="s">
        <v>56</v>
      </c>
      <c r="C19" s="56"/>
      <c r="D19" s="56"/>
      <c r="E19" s="66"/>
      <c r="F19" s="67">
        <v>7337</v>
      </c>
      <c r="G19" s="67">
        <v>7357.4</v>
      </c>
      <c r="H19" s="67">
        <v>2056</v>
      </c>
      <c r="I19" s="67">
        <v>2771.8</v>
      </c>
      <c r="J19" s="67">
        <v>11605</v>
      </c>
      <c r="K19" s="67">
        <v>11088.6</v>
      </c>
      <c r="L19" s="67"/>
      <c r="M19" s="67"/>
      <c r="N19" s="67"/>
      <c r="O19" s="67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" customHeight="1">
      <c r="A20" s="112"/>
      <c r="B20" s="63"/>
      <c r="C20" s="56" t="s">
        <v>57</v>
      </c>
      <c r="D20" s="56"/>
      <c r="E20" s="66"/>
      <c r="F20" s="67">
        <v>6618</v>
      </c>
      <c r="G20" s="67">
        <v>6250</v>
      </c>
      <c r="H20" s="67">
        <v>1018</v>
      </c>
      <c r="I20" s="67">
        <v>1804.1</v>
      </c>
      <c r="J20" s="67">
        <v>10744</v>
      </c>
      <c r="K20" s="68">
        <v>9947</v>
      </c>
      <c r="L20" s="67"/>
      <c r="M20" s="67"/>
      <c r="N20" s="67"/>
      <c r="O20" s="67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" customHeight="1">
      <c r="A21" s="112"/>
      <c r="B21" s="56" t="s">
        <v>58</v>
      </c>
      <c r="C21" s="56"/>
      <c r="D21" s="56"/>
      <c r="E21" s="66" t="s">
        <v>90</v>
      </c>
      <c r="F21" s="67">
        <v>7337</v>
      </c>
      <c r="G21" s="67">
        <v>7357.4</v>
      </c>
      <c r="H21" s="67">
        <v>1018</v>
      </c>
      <c r="I21" s="67">
        <v>2771.8</v>
      </c>
      <c r="J21" s="67">
        <v>11605</v>
      </c>
      <c r="K21" s="67">
        <v>11088.6</v>
      </c>
      <c r="L21" s="67"/>
      <c r="M21" s="67"/>
      <c r="N21" s="67"/>
      <c r="O21" s="67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" customHeight="1">
      <c r="A22" s="112"/>
      <c r="B22" s="62" t="s">
        <v>59</v>
      </c>
      <c r="C22" s="56"/>
      <c r="D22" s="56"/>
      <c r="E22" s="66" t="s">
        <v>91</v>
      </c>
      <c r="F22" s="67">
        <v>22125</v>
      </c>
      <c r="G22" s="67">
        <v>20618.3</v>
      </c>
      <c r="H22" s="67">
        <v>3960</v>
      </c>
      <c r="I22" s="67">
        <v>4526.8999999999996</v>
      </c>
      <c r="J22" s="67">
        <v>24821</v>
      </c>
      <c r="K22" s="67">
        <v>25614.1</v>
      </c>
      <c r="L22" s="67"/>
      <c r="M22" s="67"/>
      <c r="N22" s="67"/>
      <c r="O22" s="67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" customHeight="1">
      <c r="A23" s="112"/>
      <c r="B23" s="63" t="s">
        <v>60</v>
      </c>
      <c r="C23" s="56" t="s">
        <v>61</v>
      </c>
      <c r="D23" s="56"/>
      <c r="E23" s="66"/>
      <c r="F23" s="67">
        <v>4393</v>
      </c>
      <c r="G23" s="67">
        <v>4637.3999999999996</v>
      </c>
      <c r="H23" s="67">
        <v>2061</v>
      </c>
      <c r="I23" s="67">
        <v>1915.9</v>
      </c>
      <c r="J23" s="67">
        <v>11661</v>
      </c>
      <c r="K23" s="67">
        <v>11925</v>
      </c>
      <c r="L23" s="67"/>
      <c r="M23" s="67"/>
      <c r="N23" s="67"/>
      <c r="O23" s="67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" customHeight="1">
      <c r="A24" s="112"/>
      <c r="B24" s="56" t="s">
        <v>92</v>
      </c>
      <c r="C24" s="56"/>
      <c r="D24" s="56"/>
      <c r="E24" s="66" t="s">
        <v>93</v>
      </c>
      <c r="F24" s="67">
        <f t="shared" ref="F24:O24" si="3">F21-F22</f>
        <v>-14788</v>
      </c>
      <c r="G24" s="67">
        <f t="shared" si="3"/>
        <v>-13260.9</v>
      </c>
      <c r="H24" s="67">
        <f t="shared" si="3"/>
        <v>-2942</v>
      </c>
      <c r="I24" s="67">
        <f t="shared" si="3"/>
        <v>-1755.0999999999995</v>
      </c>
      <c r="J24" s="67">
        <f t="shared" si="3"/>
        <v>-13216</v>
      </c>
      <c r="K24" s="67">
        <f t="shared" si="3"/>
        <v>-14525.499999999998</v>
      </c>
      <c r="L24" s="67">
        <f t="shared" si="3"/>
        <v>0</v>
      </c>
      <c r="M24" s="67">
        <f t="shared" si="3"/>
        <v>0</v>
      </c>
      <c r="N24" s="67">
        <f t="shared" si="3"/>
        <v>0</v>
      </c>
      <c r="O24" s="67">
        <f t="shared" si="3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" customHeight="1">
      <c r="A25" s="112"/>
      <c r="B25" s="62" t="s">
        <v>62</v>
      </c>
      <c r="C25" s="62"/>
      <c r="D25" s="62"/>
      <c r="E25" s="116" t="s">
        <v>94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" customHeight="1">
      <c r="A26" s="112"/>
      <c r="B26" s="83" t="s">
        <v>63</v>
      </c>
      <c r="C26" s="83"/>
      <c r="D26" s="83"/>
      <c r="E26" s="117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" customHeight="1">
      <c r="A27" s="112"/>
      <c r="B27" s="56" t="s">
        <v>95</v>
      </c>
      <c r="C27" s="56"/>
      <c r="D27" s="56"/>
      <c r="E27" s="66" t="s">
        <v>96</v>
      </c>
      <c r="F27" s="67">
        <f t="shared" ref="F27:O27" si="4">F24+F25</f>
        <v>-14788</v>
      </c>
      <c r="G27" s="67">
        <f t="shared" si="4"/>
        <v>-13260.9</v>
      </c>
      <c r="H27" s="67">
        <f t="shared" si="4"/>
        <v>-2942</v>
      </c>
      <c r="I27" s="67">
        <f t="shared" si="4"/>
        <v>-1755.0999999999995</v>
      </c>
      <c r="J27" s="67">
        <f t="shared" si="4"/>
        <v>-13216</v>
      </c>
      <c r="K27" s="67">
        <f t="shared" si="4"/>
        <v>-14525.499999999998</v>
      </c>
      <c r="L27" s="67">
        <f t="shared" si="4"/>
        <v>0</v>
      </c>
      <c r="M27" s="67">
        <f t="shared" si="4"/>
        <v>0</v>
      </c>
      <c r="N27" s="67">
        <f t="shared" si="4"/>
        <v>0</v>
      </c>
      <c r="O27" s="67">
        <f t="shared" si="4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" customHeight="1">
      <c r="A30" s="114" t="s">
        <v>64</v>
      </c>
      <c r="B30" s="114"/>
      <c r="C30" s="114"/>
      <c r="D30" s="114"/>
      <c r="E30" s="114"/>
      <c r="F30" s="120" t="s">
        <v>247</v>
      </c>
      <c r="G30" s="121"/>
      <c r="H30" s="120" t="s">
        <v>248</v>
      </c>
      <c r="I30" s="121"/>
      <c r="J30" s="120" t="s">
        <v>249</v>
      </c>
      <c r="K30" s="121"/>
      <c r="L30" s="120" t="s">
        <v>250</v>
      </c>
      <c r="M30" s="121"/>
      <c r="N30" s="122"/>
      <c r="O30" s="122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" customHeight="1">
      <c r="A31" s="114"/>
      <c r="B31" s="114"/>
      <c r="C31" s="114"/>
      <c r="D31" s="114"/>
      <c r="E31" s="114"/>
      <c r="F31" s="54" t="s">
        <v>235</v>
      </c>
      <c r="G31" s="54" t="s">
        <v>243</v>
      </c>
      <c r="H31" s="54" t="s">
        <v>235</v>
      </c>
      <c r="I31" s="54" t="s">
        <v>243</v>
      </c>
      <c r="J31" s="54" t="s">
        <v>235</v>
      </c>
      <c r="K31" s="54" t="s">
        <v>243</v>
      </c>
      <c r="L31" s="54" t="s">
        <v>235</v>
      </c>
      <c r="M31" s="54" t="s">
        <v>243</v>
      </c>
      <c r="N31" s="54" t="s">
        <v>235</v>
      </c>
      <c r="O31" s="54" t="s">
        <v>243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" customHeight="1">
      <c r="A32" s="112" t="s">
        <v>85</v>
      </c>
      <c r="B32" s="62" t="s">
        <v>45</v>
      </c>
      <c r="C32" s="56"/>
      <c r="D32" s="56"/>
      <c r="E32" s="66" t="s">
        <v>36</v>
      </c>
      <c r="F32" s="67">
        <v>39</v>
      </c>
      <c r="G32" s="67">
        <v>36.799999999999997</v>
      </c>
      <c r="H32" s="89">
        <v>325</v>
      </c>
      <c r="I32" s="89">
        <v>235.3</v>
      </c>
      <c r="J32" s="89">
        <v>261</v>
      </c>
      <c r="K32" s="67">
        <v>169</v>
      </c>
      <c r="L32" s="98">
        <v>206</v>
      </c>
      <c r="M32" s="67">
        <v>206</v>
      </c>
      <c r="N32" s="67"/>
      <c r="O32" s="67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" customHeight="1">
      <c r="A33" s="118"/>
      <c r="B33" s="64"/>
      <c r="C33" s="62" t="s">
        <v>65</v>
      </c>
      <c r="D33" s="56"/>
      <c r="E33" s="66"/>
      <c r="F33" s="67">
        <v>2</v>
      </c>
      <c r="G33" s="67">
        <v>1.6</v>
      </c>
      <c r="H33" s="89">
        <v>118</v>
      </c>
      <c r="I33" s="89">
        <v>115.8</v>
      </c>
      <c r="J33" s="89">
        <v>66</v>
      </c>
      <c r="K33" s="67">
        <v>43.8</v>
      </c>
      <c r="L33" s="98">
        <v>0</v>
      </c>
      <c r="M33" s="67">
        <v>0</v>
      </c>
      <c r="N33" s="67"/>
      <c r="O33" s="67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" customHeight="1">
      <c r="A34" s="118"/>
      <c r="B34" s="64"/>
      <c r="C34" s="63"/>
      <c r="D34" s="56" t="s">
        <v>66</v>
      </c>
      <c r="E34" s="66"/>
      <c r="F34" s="67">
        <v>0</v>
      </c>
      <c r="G34" s="67">
        <v>0</v>
      </c>
      <c r="H34" s="89">
        <v>108</v>
      </c>
      <c r="I34" s="89">
        <v>108.4</v>
      </c>
      <c r="J34" s="89">
        <v>19</v>
      </c>
      <c r="K34" s="67">
        <v>19.2</v>
      </c>
      <c r="L34" s="98">
        <v>0</v>
      </c>
      <c r="M34" s="67">
        <v>0</v>
      </c>
      <c r="N34" s="67"/>
      <c r="O34" s="67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" customHeight="1">
      <c r="A35" s="118"/>
      <c r="B35" s="63"/>
      <c r="C35" s="56" t="s">
        <v>67</v>
      </c>
      <c r="D35" s="56"/>
      <c r="E35" s="66"/>
      <c r="F35" s="67">
        <v>37</v>
      </c>
      <c r="G35" s="67">
        <v>35.200000000000003</v>
      </c>
      <c r="H35" s="89">
        <v>207</v>
      </c>
      <c r="I35" s="89">
        <v>119</v>
      </c>
      <c r="J35" s="97">
        <v>195</v>
      </c>
      <c r="K35" s="69">
        <v>125</v>
      </c>
      <c r="L35" s="98">
        <v>206</v>
      </c>
      <c r="M35" s="67">
        <v>206</v>
      </c>
      <c r="N35" s="67"/>
      <c r="O35" s="67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" customHeight="1">
      <c r="A36" s="118"/>
      <c r="B36" s="62" t="s">
        <v>48</v>
      </c>
      <c r="C36" s="56"/>
      <c r="D36" s="56"/>
      <c r="E36" s="66" t="s">
        <v>37</v>
      </c>
      <c r="F36" s="67">
        <v>39</v>
      </c>
      <c r="G36" s="67">
        <v>36.799999999999997</v>
      </c>
      <c r="H36" s="89">
        <v>325</v>
      </c>
      <c r="I36" s="89">
        <v>235.3</v>
      </c>
      <c r="J36" s="89">
        <v>261</v>
      </c>
      <c r="K36" s="67">
        <v>169</v>
      </c>
      <c r="L36" s="98">
        <v>206</v>
      </c>
      <c r="M36" s="67">
        <v>206</v>
      </c>
      <c r="N36" s="67"/>
      <c r="O36" s="67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" customHeight="1">
      <c r="A37" s="118"/>
      <c r="B37" s="64"/>
      <c r="C37" s="56" t="s">
        <v>68</v>
      </c>
      <c r="D37" s="56"/>
      <c r="E37" s="66"/>
      <c r="F37" s="67">
        <v>36</v>
      </c>
      <c r="G37" s="67">
        <v>35.1</v>
      </c>
      <c r="H37" s="89">
        <v>325</v>
      </c>
      <c r="I37" s="89">
        <v>235.3</v>
      </c>
      <c r="J37" s="89">
        <v>257</v>
      </c>
      <c r="K37" s="67">
        <v>169</v>
      </c>
      <c r="L37" s="98">
        <v>206</v>
      </c>
      <c r="M37" s="67">
        <v>206</v>
      </c>
      <c r="N37" s="67"/>
      <c r="O37" s="67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" customHeight="1">
      <c r="A38" s="118"/>
      <c r="B38" s="63"/>
      <c r="C38" s="56" t="s">
        <v>69</v>
      </c>
      <c r="D38" s="56"/>
      <c r="E38" s="66"/>
      <c r="F38" s="67">
        <v>3</v>
      </c>
      <c r="G38" s="67">
        <v>1.6</v>
      </c>
      <c r="H38" s="89">
        <v>0</v>
      </c>
      <c r="I38" s="89">
        <v>0</v>
      </c>
      <c r="J38" s="89">
        <v>4</v>
      </c>
      <c r="K38" s="69">
        <v>0</v>
      </c>
      <c r="L38" s="98">
        <v>0</v>
      </c>
      <c r="M38" s="67">
        <v>0</v>
      </c>
      <c r="N38" s="67"/>
      <c r="O38" s="67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" customHeight="1">
      <c r="A39" s="118"/>
      <c r="B39" s="30" t="s">
        <v>70</v>
      </c>
      <c r="C39" s="30"/>
      <c r="D39" s="30"/>
      <c r="E39" s="66" t="s">
        <v>97</v>
      </c>
      <c r="F39" s="67">
        <f t="shared" ref="F39:O39" si="5">F32-F36</f>
        <v>0</v>
      </c>
      <c r="G39" s="67">
        <f t="shared" si="5"/>
        <v>0</v>
      </c>
      <c r="H39" s="67">
        <f t="shared" si="5"/>
        <v>0</v>
      </c>
      <c r="I39" s="67">
        <f t="shared" si="5"/>
        <v>0</v>
      </c>
      <c r="J39" s="67">
        <f t="shared" si="5"/>
        <v>0</v>
      </c>
      <c r="K39" s="67">
        <f t="shared" si="5"/>
        <v>0</v>
      </c>
      <c r="L39" s="67">
        <f t="shared" si="5"/>
        <v>0</v>
      </c>
      <c r="M39" s="67">
        <f t="shared" si="5"/>
        <v>0</v>
      </c>
      <c r="N39" s="67">
        <f t="shared" si="5"/>
        <v>0</v>
      </c>
      <c r="O39" s="67">
        <f t="shared" si="5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" customHeight="1">
      <c r="A40" s="112" t="s">
        <v>86</v>
      </c>
      <c r="B40" s="62" t="s">
        <v>71</v>
      </c>
      <c r="C40" s="56"/>
      <c r="D40" s="56"/>
      <c r="E40" s="66" t="s">
        <v>39</v>
      </c>
      <c r="F40" s="67">
        <v>1134</v>
      </c>
      <c r="G40" s="67">
        <v>1484.2</v>
      </c>
      <c r="H40" s="67">
        <v>4</v>
      </c>
      <c r="I40" s="67">
        <v>7</v>
      </c>
      <c r="J40" s="67">
        <v>132</v>
      </c>
      <c r="K40" s="67">
        <v>276</v>
      </c>
      <c r="L40" s="67"/>
      <c r="M40" s="67"/>
      <c r="N40" s="67"/>
      <c r="O40" s="67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" customHeight="1">
      <c r="A41" s="113"/>
      <c r="B41" s="63"/>
      <c r="C41" s="56" t="s">
        <v>72</v>
      </c>
      <c r="D41" s="56"/>
      <c r="E41" s="66"/>
      <c r="F41" s="69">
        <v>0</v>
      </c>
      <c r="G41" s="69">
        <v>139.9</v>
      </c>
      <c r="H41" s="69">
        <v>0</v>
      </c>
      <c r="I41" s="69">
        <v>7</v>
      </c>
      <c r="J41" s="67">
        <v>114</v>
      </c>
      <c r="K41" s="67">
        <v>272</v>
      </c>
      <c r="L41" s="67"/>
      <c r="M41" s="67"/>
      <c r="N41" s="67"/>
      <c r="O41" s="67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" customHeight="1">
      <c r="A42" s="113"/>
      <c r="B42" s="62" t="s">
        <v>59</v>
      </c>
      <c r="C42" s="56"/>
      <c r="D42" s="56"/>
      <c r="E42" s="66" t="s">
        <v>40</v>
      </c>
      <c r="F42" s="67">
        <v>1134</v>
      </c>
      <c r="G42" s="67">
        <v>1484.2</v>
      </c>
      <c r="H42" s="67">
        <v>4</v>
      </c>
      <c r="I42" s="67">
        <v>7</v>
      </c>
      <c r="J42" s="67">
        <v>132</v>
      </c>
      <c r="K42" s="67">
        <v>276</v>
      </c>
      <c r="L42" s="67"/>
      <c r="M42" s="67"/>
      <c r="N42" s="67"/>
      <c r="O42" s="67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" customHeight="1">
      <c r="A43" s="113"/>
      <c r="B43" s="63"/>
      <c r="C43" s="56" t="s">
        <v>73</v>
      </c>
      <c r="D43" s="56"/>
      <c r="E43" s="66"/>
      <c r="F43" s="67">
        <v>27</v>
      </c>
      <c r="G43" s="67">
        <v>364.8</v>
      </c>
      <c r="H43" s="67">
        <v>4</v>
      </c>
      <c r="I43" s="67">
        <v>0</v>
      </c>
      <c r="J43" s="69">
        <v>18</v>
      </c>
      <c r="K43" s="69">
        <v>0</v>
      </c>
      <c r="L43" s="67"/>
      <c r="M43" s="67"/>
      <c r="N43" s="67"/>
      <c r="O43" s="67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" customHeight="1">
      <c r="A44" s="113"/>
      <c r="B44" s="56" t="s">
        <v>70</v>
      </c>
      <c r="C44" s="56"/>
      <c r="D44" s="56"/>
      <c r="E44" s="66" t="s">
        <v>98</v>
      </c>
      <c r="F44" s="69">
        <f t="shared" ref="F44:O44" si="6">F40-F42</f>
        <v>0</v>
      </c>
      <c r="G44" s="69">
        <f t="shared" si="6"/>
        <v>0</v>
      </c>
      <c r="H44" s="69">
        <f t="shared" si="6"/>
        <v>0</v>
      </c>
      <c r="I44" s="69">
        <f t="shared" si="6"/>
        <v>0</v>
      </c>
      <c r="J44" s="69">
        <f t="shared" si="6"/>
        <v>0</v>
      </c>
      <c r="K44" s="69">
        <f t="shared" si="6"/>
        <v>0</v>
      </c>
      <c r="L44" s="69">
        <f t="shared" si="6"/>
        <v>0</v>
      </c>
      <c r="M44" s="69">
        <f t="shared" si="6"/>
        <v>0</v>
      </c>
      <c r="N44" s="69">
        <f t="shared" si="6"/>
        <v>0</v>
      </c>
      <c r="O44" s="69">
        <f t="shared" si="6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" customHeight="1">
      <c r="A45" s="112" t="s">
        <v>78</v>
      </c>
      <c r="B45" s="30" t="s">
        <v>74</v>
      </c>
      <c r="C45" s="30"/>
      <c r="D45" s="30"/>
      <c r="E45" s="66" t="s">
        <v>99</v>
      </c>
      <c r="F45" s="67">
        <f t="shared" ref="F45:O45" si="7">F39+F44</f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" customHeight="1">
      <c r="A46" s="113"/>
      <c r="B46" s="56" t="s">
        <v>75</v>
      </c>
      <c r="C46" s="56"/>
      <c r="D46" s="56"/>
      <c r="E46" s="56"/>
      <c r="F46" s="69"/>
      <c r="G46" s="69"/>
      <c r="H46" s="69"/>
      <c r="I46" s="69"/>
      <c r="J46" s="69"/>
      <c r="K46" s="69"/>
      <c r="L46" s="67"/>
      <c r="M46" s="67"/>
      <c r="N46" s="69"/>
      <c r="O46" s="69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" customHeight="1">
      <c r="A47" s="113"/>
      <c r="B47" s="56" t="s">
        <v>76</v>
      </c>
      <c r="C47" s="56"/>
      <c r="D47" s="56"/>
      <c r="E47" s="56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" customHeight="1">
      <c r="A48" s="113"/>
      <c r="B48" s="56" t="s">
        <v>77</v>
      </c>
      <c r="C48" s="56"/>
      <c r="D48" s="56"/>
      <c r="E48" s="56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" ht="15.9" customHeight="1">
      <c r="A49" s="11" t="s">
        <v>82</v>
      </c>
    </row>
    <row r="50" spans="1:1" ht="15.9" customHeight="1">
      <c r="A50" s="11"/>
    </row>
  </sheetData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="85" zoomScaleNormal="100" zoomScaleSheetLayoutView="85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activeCell="H12" sqref="H12"/>
    </sheetView>
  </sheetViews>
  <sheetFormatPr defaultColWidth="9" defaultRowHeight="13.2"/>
  <cols>
    <col min="1" max="2" width="3.6640625" style="1" customWidth="1"/>
    <col min="3" max="4" width="1.6640625" style="1" customWidth="1"/>
    <col min="5" max="5" width="32.6640625" style="1" customWidth="1"/>
    <col min="6" max="6" width="15.6640625" style="1" customWidth="1"/>
    <col min="7" max="7" width="10.6640625" style="1" customWidth="1"/>
    <col min="8" max="8" width="15.6640625" style="1" customWidth="1"/>
    <col min="9" max="24" width="10.6640625" style="1" customWidth="1"/>
    <col min="25" max="16384" width="9" style="1"/>
  </cols>
  <sheetData>
    <row r="1" spans="1:24" ht="33.9" customHeight="1">
      <c r="A1" s="106" t="s">
        <v>0</v>
      </c>
      <c r="B1" s="106"/>
      <c r="C1" s="106"/>
      <c r="D1" s="106"/>
      <c r="E1" s="20" t="s">
        <v>256</v>
      </c>
      <c r="F1" s="2"/>
    </row>
    <row r="3" spans="1:24" ht="14.4">
      <c r="A3" s="10" t="s">
        <v>105</v>
      </c>
    </row>
    <row r="5" spans="1:24" ht="14.4">
      <c r="A5" s="9" t="s">
        <v>236</v>
      </c>
      <c r="E5" s="3"/>
    </row>
    <row r="6" spans="1:24" ht="14.4">
      <c r="A6" s="3"/>
      <c r="G6" s="108" t="s">
        <v>106</v>
      </c>
      <c r="H6" s="109"/>
      <c r="I6" s="10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27" customHeight="1">
      <c r="A7" s="8"/>
      <c r="B7" s="4"/>
      <c r="C7" s="4"/>
      <c r="D7" s="4"/>
      <c r="E7" s="60"/>
      <c r="F7" s="52" t="s">
        <v>237</v>
      </c>
      <c r="G7" s="52"/>
      <c r="H7" s="52" t="s">
        <v>240</v>
      </c>
      <c r="I7" s="70" t="s">
        <v>20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17.100000000000001" customHeight="1">
      <c r="A8" s="5"/>
      <c r="B8" s="6"/>
      <c r="C8" s="6"/>
      <c r="D8" s="6"/>
      <c r="E8" s="61"/>
      <c r="F8" s="54" t="s">
        <v>231</v>
      </c>
      <c r="G8" s="54" t="s">
        <v>1</v>
      </c>
      <c r="H8" s="54" t="s">
        <v>231</v>
      </c>
      <c r="I8" s="5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8" customHeight="1">
      <c r="A9" s="107" t="s">
        <v>79</v>
      </c>
      <c r="B9" s="107" t="s">
        <v>80</v>
      </c>
      <c r="C9" s="62" t="s">
        <v>2</v>
      </c>
      <c r="D9" s="56"/>
      <c r="E9" s="56"/>
      <c r="F9" s="57">
        <v>273787</v>
      </c>
      <c r="G9" s="58">
        <f t="shared" ref="G9:G22" si="0">F9/$F$22*100</f>
        <v>41.805030889551908</v>
      </c>
      <c r="H9" s="57">
        <v>274686</v>
      </c>
      <c r="I9" s="58">
        <f t="shared" ref="I9:I40" si="1">(F9/H9-1)*100</f>
        <v>-0.32728278834742719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8" customHeight="1">
      <c r="A10" s="107"/>
      <c r="B10" s="107"/>
      <c r="C10" s="64"/>
      <c r="D10" s="62" t="s">
        <v>21</v>
      </c>
      <c r="E10" s="56"/>
      <c r="F10" s="57">
        <v>153511</v>
      </c>
      <c r="G10" s="58">
        <f t="shared" si="0"/>
        <v>23.439871494577915</v>
      </c>
      <c r="H10" s="57">
        <v>154445</v>
      </c>
      <c r="I10" s="58">
        <f t="shared" si="1"/>
        <v>-0.60474602609342787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8" customHeight="1">
      <c r="A11" s="107"/>
      <c r="B11" s="107"/>
      <c r="C11" s="51"/>
      <c r="D11" s="51"/>
      <c r="E11" s="30" t="s">
        <v>22</v>
      </c>
      <c r="F11" s="57">
        <v>132327</v>
      </c>
      <c r="G11" s="58">
        <f t="shared" si="0"/>
        <v>20.205248322680536</v>
      </c>
      <c r="H11" s="57">
        <v>132843</v>
      </c>
      <c r="I11" s="58">
        <f t="shared" si="1"/>
        <v>-0.38842844560872392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8" customHeight="1">
      <c r="A12" s="107"/>
      <c r="B12" s="107"/>
      <c r="C12" s="51"/>
      <c r="D12" s="29"/>
      <c r="E12" s="30" t="s">
        <v>23</v>
      </c>
      <c r="F12" s="57">
        <v>13989</v>
      </c>
      <c r="G12" s="58">
        <f t="shared" si="0"/>
        <v>2.1360056434890686</v>
      </c>
      <c r="H12" s="57">
        <v>14562</v>
      </c>
      <c r="I12" s="58">
        <f t="shared" si="1"/>
        <v>-3.9348990523279781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8" customHeight="1">
      <c r="A13" s="107"/>
      <c r="B13" s="107"/>
      <c r="C13" s="63"/>
      <c r="D13" s="56" t="s">
        <v>24</v>
      </c>
      <c r="E13" s="56"/>
      <c r="F13" s="57">
        <v>87348</v>
      </c>
      <c r="G13" s="58">
        <f t="shared" si="0"/>
        <v>13.337323679139551</v>
      </c>
      <c r="H13" s="57">
        <v>87962</v>
      </c>
      <c r="I13" s="58">
        <f t="shared" si="1"/>
        <v>-0.69802869420886315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8" customHeight="1">
      <c r="A14" s="107"/>
      <c r="B14" s="107"/>
      <c r="C14" s="56" t="s">
        <v>3</v>
      </c>
      <c r="D14" s="56"/>
      <c r="E14" s="56"/>
      <c r="F14" s="57">
        <v>2980</v>
      </c>
      <c r="G14" s="58">
        <f t="shared" si="0"/>
        <v>0.45502157535187826</v>
      </c>
      <c r="H14" s="57">
        <v>2901</v>
      </c>
      <c r="I14" s="58">
        <f t="shared" si="1"/>
        <v>2.7231988969320886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8" customHeight="1">
      <c r="A15" s="107"/>
      <c r="B15" s="107"/>
      <c r="C15" s="56" t="s">
        <v>4</v>
      </c>
      <c r="D15" s="56"/>
      <c r="E15" s="56"/>
      <c r="F15" s="57">
        <v>15557</v>
      </c>
      <c r="G15" s="58">
        <f t="shared" si="0"/>
        <v>2.3754263918621374</v>
      </c>
      <c r="H15" s="57">
        <v>6605</v>
      </c>
      <c r="I15" s="58">
        <f t="shared" si="1"/>
        <v>135.53368660105983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8" customHeight="1">
      <c r="A16" s="107"/>
      <c r="B16" s="107"/>
      <c r="C16" s="56" t="s">
        <v>25</v>
      </c>
      <c r="D16" s="56"/>
      <c r="E16" s="56"/>
      <c r="F16" s="57">
        <v>7038</v>
      </c>
      <c r="G16" s="58">
        <f t="shared" si="0"/>
        <v>1.0746449152102413</v>
      </c>
      <c r="H16" s="57">
        <v>6895</v>
      </c>
      <c r="I16" s="58">
        <f t="shared" si="1"/>
        <v>2.0739666424945513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8" customHeight="1">
      <c r="A17" s="107"/>
      <c r="B17" s="107"/>
      <c r="C17" s="56" t="s">
        <v>5</v>
      </c>
      <c r="D17" s="56"/>
      <c r="E17" s="56"/>
      <c r="F17" s="57">
        <v>160965</v>
      </c>
      <c r="G17" s="58">
        <f t="shared" si="0"/>
        <v>24.578036200172846</v>
      </c>
      <c r="H17" s="57">
        <v>250846</v>
      </c>
      <c r="I17" s="58">
        <f t="shared" si="1"/>
        <v>-35.83114739720785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8" customHeight="1">
      <c r="A18" s="107"/>
      <c r="B18" s="107"/>
      <c r="C18" s="56" t="s">
        <v>26</v>
      </c>
      <c r="D18" s="56"/>
      <c r="E18" s="56"/>
      <c r="F18" s="57">
        <v>28858</v>
      </c>
      <c r="G18" s="58">
        <f t="shared" si="0"/>
        <v>4.4063800743303707</v>
      </c>
      <c r="H18" s="57">
        <v>28160</v>
      </c>
      <c r="I18" s="58">
        <f t="shared" si="1"/>
        <v>2.4786931818181923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8" customHeight="1">
      <c r="A19" s="107"/>
      <c r="B19" s="107"/>
      <c r="C19" s="56" t="s">
        <v>27</v>
      </c>
      <c r="D19" s="56"/>
      <c r="E19" s="56"/>
      <c r="F19" s="57">
        <v>1226</v>
      </c>
      <c r="G19" s="58">
        <f t="shared" si="0"/>
        <v>0.18720015147026939</v>
      </c>
      <c r="H19" s="57">
        <v>1268</v>
      </c>
      <c r="I19" s="58">
        <f t="shared" si="1"/>
        <v>-3.3123028391167209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8" customHeight="1">
      <c r="A20" s="107"/>
      <c r="B20" s="107"/>
      <c r="C20" s="56" t="s">
        <v>6</v>
      </c>
      <c r="D20" s="56"/>
      <c r="E20" s="56"/>
      <c r="F20" s="57">
        <v>56145</v>
      </c>
      <c r="G20" s="58">
        <f t="shared" si="0"/>
        <v>8.5728813248762421</v>
      </c>
      <c r="H20" s="57">
        <v>49655</v>
      </c>
      <c r="I20" s="58">
        <f t="shared" si="1"/>
        <v>13.070184271473174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8" customHeight="1">
      <c r="A21" s="107"/>
      <c r="B21" s="107"/>
      <c r="C21" s="56" t="s">
        <v>7</v>
      </c>
      <c r="D21" s="56"/>
      <c r="E21" s="56"/>
      <c r="F21" s="57">
        <v>108358</v>
      </c>
      <c r="G21" s="58">
        <f t="shared" si="0"/>
        <v>16.545378477174104</v>
      </c>
      <c r="H21" s="57">
        <v>96932</v>
      </c>
      <c r="I21" s="58">
        <f t="shared" si="1"/>
        <v>11.787644946973131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8" customHeight="1">
      <c r="A22" s="107"/>
      <c r="B22" s="107"/>
      <c r="C22" s="56" t="s">
        <v>8</v>
      </c>
      <c r="D22" s="56"/>
      <c r="E22" s="56"/>
      <c r="F22" s="57">
        <f>SUM(F9,F14:F21)</f>
        <v>654914</v>
      </c>
      <c r="G22" s="58">
        <f t="shared" si="0"/>
        <v>100</v>
      </c>
      <c r="H22" s="57">
        <f>SUM(H9,H14:H21)</f>
        <v>717948</v>
      </c>
      <c r="I22" s="58">
        <f t="shared" si="1"/>
        <v>-8.7797444940302061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8" customHeight="1">
      <c r="A23" s="107"/>
      <c r="B23" s="107" t="s">
        <v>81</v>
      </c>
      <c r="C23" s="65" t="s">
        <v>9</v>
      </c>
      <c r="D23" s="30"/>
      <c r="E23" s="30"/>
      <c r="F23" s="57">
        <f>SUM(F24:F26)</f>
        <v>350414</v>
      </c>
      <c r="G23" s="58">
        <f t="shared" ref="G23:G40" si="2">F23/$F$40*100</f>
        <v>54.667538233766152</v>
      </c>
      <c r="H23" s="57">
        <v>318985</v>
      </c>
      <c r="I23" s="58">
        <f t="shared" si="1"/>
        <v>9.8528143956612357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8" customHeight="1">
      <c r="A24" s="107"/>
      <c r="B24" s="107"/>
      <c r="C24" s="64"/>
      <c r="D24" s="30" t="s">
        <v>10</v>
      </c>
      <c r="E24" s="30"/>
      <c r="F24" s="57">
        <v>127859</v>
      </c>
      <c r="G24" s="58">
        <f t="shared" si="2"/>
        <v>19.947081940308053</v>
      </c>
      <c r="H24" s="57">
        <v>126284</v>
      </c>
      <c r="I24" s="58">
        <f t="shared" si="1"/>
        <v>1.2471888758671001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8" customHeight="1">
      <c r="A25" s="107"/>
      <c r="B25" s="107"/>
      <c r="C25" s="64"/>
      <c r="D25" s="30" t="s">
        <v>28</v>
      </c>
      <c r="E25" s="30"/>
      <c r="F25" s="57">
        <v>166520</v>
      </c>
      <c r="G25" s="58">
        <f t="shared" si="2"/>
        <v>25.978523879430444</v>
      </c>
      <c r="H25" s="57">
        <v>136362</v>
      </c>
      <c r="I25" s="58">
        <f t="shared" si="1"/>
        <v>22.116132060251381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8" customHeight="1">
      <c r="A26" s="107"/>
      <c r="B26" s="107"/>
      <c r="C26" s="63"/>
      <c r="D26" s="30" t="s">
        <v>11</v>
      </c>
      <c r="E26" s="30"/>
      <c r="F26" s="57">
        <v>56035</v>
      </c>
      <c r="G26" s="58">
        <f t="shared" si="2"/>
        <v>8.7419324140276551</v>
      </c>
      <c r="H26" s="57">
        <v>56339</v>
      </c>
      <c r="I26" s="58">
        <f t="shared" si="1"/>
        <v>-0.53959069206056531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8" customHeight="1">
      <c r="A27" s="107"/>
      <c r="B27" s="107"/>
      <c r="C27" s="65" t="s">
        <v>12</v>
      </c>
      <c r="D27" s="30"/>
      <c r="E27" s="30"/>
      <c r="F27" s="57">
        <f>SUM(F28:F33)</f>
        <v>218905</v>
      </c>
      <c r="G27" s="58">
        <f t="shared" si="2"/>
        <v>34.151025521419179</v>
      </c>
      <c r="H27" s="57">
        <v>317212</v>
      </c>
      <c r="I27" s="58">
        <f t="shared" si="1"/>
        <v>-30.990946118053543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8" customHeight="1">
      <c r="A28" s="107"/>
      <c r="B28" s="107"/>
      <c r="C28" s="64"/>
      <c r="D28" s="30" t="s">
        <v>13</v>
      </c>
      <c r="E28" s="30"/>
      <c r="F28" s="57">
        <v>88773</v>
      </c>
      <c r="G28" s="58">
        <f t="shared" si="2"/>
        <v>13.849336418140037</v>
      </c>
      <c r="H28" s="57">
        <v>70691</v>
      </c>
      <c r="I28" s="58">
        <f t="shared" si="1"/>
        <v>25.578928010637835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8" customHeight="1">
      <c r="A29" s="107"/>
      <c r="B29" s="107"/>
      <c r="C29" s="64"/>
      <c r="D29" s="30" t="s">
        <v>29</v>
      </c>
      <c r="E29" s="30"/>
      <c r="F29" s="57">
        <v>8094</v>
      </c>
      <c r="G29" s="58">
        <f t="shared" si="2"/>
        <v>1.2627322380501442</v>
      </c>
      <c r="H29" s="57">
        <v>5014</v>
      </c>
      <c r="I29" s="58">
        <f t="shared" si="1"/>
        <v>61.4280015955325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18" customHeight="1">
      <c r="A30" s="107"/>
      <c r="B30" s="107"/>
      <c r="C30" s="64"/>
      <c r="D30" s="30" t="s">
        <v>30</v>
      </c>
      <c r="E30" s="30"/>
      <c r="F30" s="57">
        <v>38245</v>
      </c>
      <c r="G30" s="58">
        <f t="shared" si="2"/>
        <v>5.9665424319530231</v>
      </c>
      <c r="H30" s="57">
        <v>166564</v>
      </c>
      <c r="I30" s="58">
        <f t="shared" si="1"/>
        <v>-77.038855935256123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18" customHeight="1">
      <c r="A31" s="107"/>
      <c r="B31" s="107"/>
      <c r="C31" s="64"/>
      <c r="D31" s="30" t="s">
        <v>31</v>
      </c>
      <c r="E31" s="30"/>
      <c r="F31" s="57">
        <v>34182</v>
      </c>
      <c r="G31" s="58">
        <f t="shared" si="2"/>
        <v>5.3326801780368216</v>
      </c>
      <c r="H31" s="57">
        <v>33316</v>
      </c>
      <c r="I31" s="58">
        <f t="shared" si="1"/>
        <v>2.5993516628646907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8" customHeight="1">
      <c r="A32" s="107"/>
      <c r="B32" s="107"/>
      <c r="C32" s="64"/>
      <c r="D32" s="30" t="s">
        <v>14</v>
      </c>
      <c r="E32" s="30"/>
      <c r="F32" s="57">
        <v>13455</v>
      </c>
      <c r="G32" s="58">
        <f t="shared" si="2"/>
        <v>2.0990934350092276</v>
      </c>
      <c r="H32" s="57">
        <v>4077</v>
      </c>
      <c r="I32" s="58">
        <f t="shared" si="1"/>
        <v>230.02207505518766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8" customHeight="1">
      <c r="A33" s="107"/>
      <c r="B33" s="107"/>
      <c r="C33" s="63"/>
      <c r="D33" s="30" t="s">
        <v>32</v>
      </c>
      <c r="E33" s="30"/>
      <c r="F33" s="57">
        <f>36003+153</f>
        <v>36156</v>
      </c>
      <c r="G33" s="58">
        <f t="shared" si="2"/>
        <v>5.6406408202299252</v>
      </c>
      <c r="H33" s="57">
        <v>37550</v>
      </c>
      <c r="I33" s="58">
        <f t="shared" si="1"/>
        <v>-3.7123834886817586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8" customHeight="1">
      <c r="A34" s="107"/>
      <c r="B34" s="107"/>
      <c r="C34" s="65" t="s">
        <v>15</v>
      </c>
      <c r="D34" s="30"/>
      <c r="E34" s="30"/>
      <c r="F34" s="57">
        <f>F35+F38</f>
        <v>71672</v>
      </c>
      <c r="G34" s="58">
        <f t="shared" si="2"/>
        <v>11.18143624481467</v>
      </c>
      <c r="H34" s="57">
        <v>69124</v>
      </c>
      <c r="I34" s="58">
        <f t="shared" si="1"/>
        <v>3.6861292749262198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8" customHeight="1">
      <c r="A35" s="107"/>
      <c r="B35" s="107"/>
      <c r="C35" s="64"/>
      <c r="D35" s="65" t="s">
        <v>16</v>
      </c>
      <c r="E35" s="30"/>
      <c r="F35" s="57">
        <v>71659</v>
      </c>
      <c r="G35" s="58">
        <f t="shared" si="2"/>
        <v>11.179408135215626</v>
      </c>
      <c r="H35" s="57">
        <v>68599</v>
      </c>
      <c r="I35" s="58">
        <f t="shared" si="1"/>
        <v>4.4607064242919048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8" customHeight="1">
      <c r="A36" s="107"/>
      <c r="B36" s="107"/>
      <c r="C36" s="64"/>
      <c r="D36" s="64"/>
      <c r="E36" s="59" t="s">
        <v>102</v>
      </c>
      <c r="F36" s="57">
        <f>24330+1253</f>
        <v>25583</v>
      </c>
      <c r="G36" s="58">
        <f t="shared" si="2"/>
        <v>3.9911636824854013</v>
      </c>
      <c r="H36" s="57">
        <v>26745</v>
      </c>
      <c r="I36" s="58">
        <f t="shared" si="1"/>
        <v>-4.344737334081139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8" customHeight="1">
      <c r="A37" s="107"/>
      <c r="B37" s="107"/>
      <c r="C37" s="64"/>
      <c r="D37" s="63"/>
      <c r="E37" s="30" t="s">
        <v>33</v>
      </c>
      <c r="F37" s="57">
        <f>45943</f>
        <v>45943</v>
      </c>
      <c r="G37" s="58">
        <f t="shared" si="2"/>
        <v>7.1674953314477108</v>
      </c>
      <c r="H37" s="57">
        <v>41584</v>
      </c>
      <c r="I37" s="58">
        <f t="shared" si="1"/>
        <v>10.482397075798389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8" customHeight="1">
      <c r="A38" s="107"/>
      <c r="B38" s="107"/>
      <c r="C38" s="64"/>
      <c r="D38" s="56" t="s">
        <v>34</v>
      </c>
      <c r="E38" s="56"/>
      <c r="F38" s="57">
        <v>13</v>
      </c>
      <c r="G38" s="58">
        <f t="shared" si="2"/>
        <v>2.0281095990427322E-3</v>
      </c>
      <c r="H38" s="57">
        <v>525</v>
      </c>
      <c r="I38" s="58">
        <f t="shared" si="1"/>
        <v>-97.523809523809518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8" customHeight="1">
      <c r="A39" s="107"/>
      <c r="B39" s="107"/>
      <c r="C39" s="63"/>
      <c r="D39" s="56" t="s">
        <v>35</v>
      </c>
      <c r="E39" s="56"/>
      <c r="F39" s="57">
        <v>0</v>
      </c>
      <c r="G39" s="58">
        <f t="shared" si="2"/>
        <v>0</v>
      </c>
      <c r="H39" s="57">
        <v>0</v>
      </c>
      <c r="I39" s="58" t="e">
        <f t="shared" si="1"/>
        <v>#DIV/0!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8" customHeight="1">
      <c r="A40" s="107"/>
      <c r="B40" s="107"/>
      <c r="C40" s="30" t="s">
        <v>17</v>
      </c>
      <c r="D40" s="30"/>
      <c r="E40" s="30"/>
      <c r="F40" s="57">
        <f>SUM(F23,F27,F34)</f>
        <v>640991</v>
      </c>
      <c r="G40" s="58">
        <f t="shared" si="2"/>
        <v>100</v>
      </c>
      <c r="H40" s="57">
        <f>SUM(H23,H27,H34)</f>
        <v>705321</v>
      </c>
      <c r="I40" s="58">
        <f t="shared" si="1"/>
        <v>-9.1206698793882541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8" customHeight="1">
      <c r="A41" s="26" t="s">
        <v>18</v>
      </c>
    </row>
    <row r="42" spans="1:24" ht="18" customHeight="1">
      <c r="A42" s="27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 activeCell="P21" sqref="P21"/>
    </sheetView>
  </sheetViews>
  <sheetFormatPr defaultColWidth="9" defaultRowHeight="13.2"/>
  <cols>
    <col min="1" max="1" width="5.33203125" style="1" customWidth="1"/>
    <col min="2" max="2" width="3.109375" style="1" customWidth="1"/>
    <col min="3" max="3" width="34.77734375" style="1" customWidth="1"/>
    <col min="4" max="9" width="11.88671875" style="1" customWidth="1"/>
    <col min="10" max="16384" width="9" style="1"/>
  </cols>
  <sheetData>
    <row r="1" spans="1:9" ht="33.9" customHeight="1">
      <c r="A1" s="37" t="s">
        <v>0</v>
      </c>
      <c r="B1" s="37"/>
      <c r="C1" s="20" t="s">
        <v>256</v>
      </c>
      <c r="D1" s="38"/>
      <c r="E1" s="38"/>
    </row>
    <row r="4" spans="1:9">
      <c r="A4" s="9" t="s">
        <v>107</v>
      </c>
    </row>
    <row r="5" spans="1:9">
      <c r="I5" s="39" t="s">
        <v>108</v>
      </c>
    </row>
    <row r="6" spans="1:9" s="33" customFormat="1" ht="29.25" customHeight="1">
      <c r="A6" s="71" t="s">
        <v>109</v>
      </c>
      <c r="B6" s="52"/>
      <c r="C6" s="52"/>
      <c r="D6" s="52"/>
      <c r="E6" s="28" t="s">
        <v>226</v>
      </c>
      <c r="F6" s="28" t="s">
        <v>227</v>
      </c>
      <c r="G6" s="28" t="s">
        <v>228</v>
      </c>
      <c r="H6" s="28" t="s">
        <v>229</v>
      </c>
      <c r="I6" s="28" t="s">
        <v>241</v>
      </c>
    </row>
    <row r="7" spans="1:9" ht="27" customHeight="1">
      <c r="A7" s="107" t="s">
        <v>110</v>
      </c>
      <c r="B7" s="62" t="s">
        <v>111</v>
      </c>
      <c r="C7" s="56"/>
      <c r="D7" s="66" t="s">
        <v>112</v>
      </c>
      <c r="E7" s="32">
        <v>533213</v>
      </c>
      <c r="F7" s="28">
        <v>544753</v>
      </c>
      <c r="G7" s="28">
        <v>553678</v>
      </c>
      <c r="H7" s="28">
        <v>717948</v>
      </c>
      <c r="I7" s="28">
        <v>654914</v>
      </c>
    </row>
    <row r="8" spans="1:9" ht="27" customHeight="1">
      <c r="A8" s="107"/>
      <c r="B8" s="83"/>
      <c r="C8" s="56" t="s">
        <v>113</v>
      </c>
      <c r="D8" s="66" t="s">
        <v>37</v>
      </c>
      <c r="E8" s="72">
        <v>334318</v>
      </c>
      <c r="F8" s="72">
        <v>338286</v>
      </c>
      <c r="G8" s="72">
        <v>343719</v>
      </c>
      <c r="H8" s="104">
        <v>324663</v>
      </c>
      <c r="I8" s="73">
        <v>338947</v>
      </c>
    </row>
    <row r="9" spans="1:9" ht="27" customHeight="1">
      <c r="A9" s="107"/>
      <c r="B9" s="56" t="s">
        <v>114</v>
      </c>
      <c r="C9" s="56"/>
      <c r="D9" s="66"/>
      <c r="E9" s="72">
        <v>524653</v>
      </c>
      <c r="F9" s="72">
        <v>538153</v>
      </c>
      <c r="G9" s="72">
        <v>547430</v>
      </c>
      <c r="H9" s="104">
        <v>705321</v>
      </c>
      <c r="I9" s="74">
        <v>640991</v>
      </c>
    </row>
    <row r="10" spans="1:9" ht="27" customHeight="1">
      <c r="A10" s="107"/>
      <c r="B10" s="56" t="s">
        <v>115</v>
      </c>
      <c r="C10" s="56"/>
      <c r="D10" s="66"/>
      <c r="E10" s="72">
        <v>8560</v>
      </c>
      <c r="F10" s="72">
        <v>6599</v>
      </c>
      <c r="G10" s="72">
        <v>6248</v>
      </c>
      <c r="H10" s="104">
        <v>12628</v>
      </c>
      <c r="I10" s="74">
        <f>I7-I9</f>
        <v>13923</v>
      </c>
    </row>
    <row r="11" spans="1:9" ht="27" customHeight="1">
      <c r="A11" s="107"/>
      <c r="B11" s="56" t="s">
        <v>116</v>
      </c>
      <c r="C11" s="56"/>
      <c r="D11" s="66"/>
      <c r="E11" s="72">
        <v>4784</v>
      </c>
      <c r="F11" s="72">
        <v>5152</v>
      </c>
      <c r="G11" s="72">
        <v>4499</v>
      </c>
      <c r="H11" s="104">
        <v>4837</v>
      </c>
      <c r="I11" s="74">
        <v>6596</v>
      </c>
    </row>
    <row r="12" spans="1:9" ht="27" customHeight="1">
      <c r="A12" s="107"/>
      <c r="B12" s="56" t="s">
        <v>117</v>
      </c>
      <c r="C12" s="56"/>
      <c r="D12" s="66"/>
      <c r="E12" s="72">
        <v>3776</v>
      </c>
      <c r="F12" s="72">
        <v>1478</v>
      </c>
      <c r="G12" s="72">
        <v>1749</v>
      </c>
      <c r="H12" s="104">
        <v>7790</v>
      </c>
      <c r="I12" s="74">
        <f>I10-I11+1</f>
        <v>7328</v>
      </c>
    </row>
    <row r="13" spans="1:9" ht="27" customHeight="1">
      <c r="A13" s="107"/>
      <c r="B13" s="56" t="s">
        <v>118</v>
      </c>
      <c r="C13" s="56"/>
      <c r="D13" s="66"/>
      <c r="E13" s="72">
        <v>1396</v>
      </c>
      <c r="F13" s="72">
        <v>-2298</v>
      </c>
      <c r="G13" s="72">
        <v>271</v>
      </c>
      <c r="H13" s="104">
        <v>6041</v>
      </c>
      <c r="I13" s="74">
        <v>-462</v>
      </c>
    </row>
    <row r="14" spans="1:9" ht="27" customHeight="1">
      <c r="A14" s="107"/>
      <c r="B14" s="56" t="s">
        <v>119</v>
      </c>
      <c r="C14" s="56"/>
      <c r="D14" s="66"/>
      <c r="E14" s="72">
        <v>0</v>
      </c>
      <c r="F14" s="72">
        <v>0</v>
      </c>
      <c r="G14" s="72">
        <v>0</v>
      </c>
      <c r="H14" s="104">
        <v>0</v>
      </c>
      <c r="I14" s="74">
        <v>0</v>
      </c>
    </row>
    <row r="15" spans="1:9" ht="27" customHeight="1">
      <c r="A15" s="107"/>
      <c r="B15" s="56" t="s">
        <v>120</v>
      </c>
      <c r="C15" s="56"/>
      <c r="D15" s="66"/>
      <c r="E15" s="72">
        <v>1397</v>
      </c>
      <c r="F15" s="72">
        <v>1479</v>
      </c>
      <c r="G15" s="72">
        <v>251</v>
      </c>
      <c r="H15" s="104">
        <v>5791</v>
      </c>
      <c r="I15" s="74">
        <v>7328</v>
      </c>
    </row>
    <row r="16" spans="1:9" ht="27" customHeight="1">
      <c r="A16" s="107"/>
      <c r="B16" s="56" t="s">
        <v>121</v>
      </c>
      <c r="C16" s="56"/>
      <c r="D16" s="66" t="s">
        <v>38</v>
      </c>
      <c r="E16" s="72">
        <v>46338</v>
      </c>
      <c r="F16" s="72">
        <v>46141</v>
      </c>
      <c r="G16" s="72">
        <v>42567</v>
      </c>
      <c r="H16" s="104">
        <v>44220</v>
      </c>
      <c r="I16" s="74">
        <v>56608</v>
      </c>
    </row>
    <row r="17" spans="1:9" ht="27" customHeight="1">
      <c r="A17" s="107"/>
      <c r="B17" s="56" t="s">
        <v>122</v>
      </c>
      <c r="C17" s="56"/>
      <c r="D17" s="66" t="s">
        <v>39</v>
      </c>
      <c r="E17" s="72">
        <v>123349</v>
      </c>
      <c r="F17" s="72">
        <v>189089</v>
      </c>
      <c r="G17" s="72">
        <v>184059</v>
      </c>
      <c r="H17" s="104">
        <v>191451</v>
      </c>
      <c r="I17" s="74">
        <v>165487</v>
      </c>
    </row>
    <row r="18" spans="1:9" ht="27" customHeight="1">
      <c r="A18" s="107"/>
      <c r="B18" s="56" t="s">
        <v>123</v>
      </c>
      <c r="C18" s="56"/>
      <c r="D18" s="66" t="s">
        <v>40</v>
      </c>
      <c r="E18" s="72">
        <v>447506</v>
      </c>
      <c r="F18" s="72">
        <v>458122</v>
      </c>
      <c r="G18" s="72">
        <v>457254</v>
      </c>
      <c r="H18" s="104">
        <v>452628</v>
      </c>
      <c r="I18" s="74">
        <v>454349</v>
      </c>
    </row>
    <row r="19" spans="1:9" ht="27" customHeight="1">
      <c r="A19" s="107"/>
      <c r="B19" s="56" t="s">
        <v>124</v>
      </c>
      <c r="C19" s="56"/>
      <c r="D19" s="66" t="s">
        <v>125</v>
      </c>
      <c r="E19" s="72">
        <f>E17+E18-E16</f>
        <v>524517</v>
      </c>
      <c r="F19" s="72">
        <f>F17+F18-F16</f>
        <v>601070</v>
      </c>
      <c r="G19" s="72">
        <f>G17+G18-G16</f>
        <v>598746</v>
      </c>
      <c r="H19" s="104">
        <f>H17+H18-H16</f>
        <v>599859</v>
      </c>
      <c r="I19" s="72">
        <f>I17+I18-I16</f>
        <v>563228</v>
      </c>
    </row>
    <row r="20" spans="1:9" ht="27" customHeight="1">
      <c r="A20" s="107"/>
      <c r="B20" s="56" t="s">
        <v>126</v>
      </c>
      <c r="C20" s="56"/>
      <c r="D20" s="66" t="s">
        <v>127</v>
      </c>
      <c r="E20" s="75">
        <f>E18/E8</f>
        <v>1.3385638822917103</v>
      </c>
      <c r="F20" s="75">
        <f>F18/F8</f>
        <v>1.3542446332393301</v>
      </c>
      <c r="G20" s="75">
        <f>G18/G8</f>
        <v>1.3303134246288393</v>
      </c>
      <c r="H20" s="105">
        <f>H18/H8</f>
        <v>1.3941471618262629</v>
      </c>
      <c r="I20" s="75">
        <f>I18/I8</f>
        <v>1.3404721092088143</v>
      </c>
    </row>
    <row r="21" spans="1:9" ht="27" customHeight="1">
      <c r="A21" s="107"/>
      <c r="B21" s="56" t="s">
        <v>128</v>
      </c>
      <c r="C21" s="56"/>
      <c r="D21" s="66" t="s">
        <v>129</v>
      </c>
      <c r="E21" s="75">
        <f>E19/E8</f>
        <v>1.5689164208926829</v>
      </c>
      <c r="F21" s="75">
        <f>F19/F8</f>
        <v>1.776810154721153</v>
      </c>
      <c r="G21" s="75">
        <f>G19/G8</f>
        <v>1.7419636389027082</v>
      </c>
      <c r="H21" s="105">
        <f>H19/H8</f>
        <v>1.8476358562571036</v>
      </c>
      <c r="I21" s="75">
        <f>I19/I8</f>
        <v>1.6616993217228653</v>
      </c>
    </row>
    <row r="22" spans="1:9" ht="27" customHeight="1">
      <c r="A22" s="107"/>
      <c r="B22" s="56" t="s">
        <v>130</v>
      </c>
      <c r="C22" s="56"/>
      <c r="D22" s="66" t="s">
        <v>131</v>
      </c>
      <c r="E22" s="72">
        <f>E18/E24*1000000</f>
        <v>354045.43904606014</v>
      </c>
      <c r="F22" s="72">
        <f>F18/F24*1000000</f>
        <v>362444.31276152533</v>
      </c>
      <c r="G22" s="72">
        <f>G18/G24*1000000</f>
        <v>361757.5924916474</v>
      </c>
      <c r="H22" s="104">
        <f>H18/H24*1000000</f>
        <v>341857.59332338889</v>
      </c>
      <c r="I22" s="72">
        <f>I18/I24*1000000</f>
        <v>343157.41772247502</v>
      </c>
    </row>
    <row r="23" spans="1:9" ht="27" customHeight="1">
      <c r="A23" s="107"/>
      <c r="B23" s="56" t="s">
        <v>132</v>
      </c>
      <c r="C23" s="56"/>
      <c r="D23" s="66" t="s">
        <v>133</v>
      </c>
      <c r="E23" s="72">
        <f>E19/E24*1000000</f>
        <v>414972.87534049223</v>
      </c>
      <c r="F23" s="72">
        <f>F19/F24*1000000</f>
        <v>475537.96384275373</v>
      </c>
      <c r="G23" s="72">
        <f>G19/G24*1000000</f>
        <v>473699.32570082258</v>
      </c>
      <c r="H23" s="104">
        <f>H19/H24*1000000</f>
        <v>453057.15526519512</v>
      </c>
      <c r="I23" s="72">
        <f>I19/I24*1000000</f>
        <v>425390.75923792977</v>
      </c>
    </row>
    <row r="24" spans="1:9" ht="27" customHeight="1">
      <c r="A24" s="107"/>
      <c r="B24" s="76" t="s">
        <v>134</v>
      </c>
      <c r="C24" s="77"/>
      <c r="D24" s="66" t="s">
        <v>135</v>
      </c>
      <c r="E24" s="72">
        <v>1263979</v>
      </c>
      <c r="F24" s="72">
        <v>1263979</v>
      </c>
      <c r="G24" s="72">
        <v>1263979</v>
      </c>
      <c r="H24" s="104">
        <v>1324025</v>
      </c>
      <c r="I24" s="73">
        <v>1324025</v>
      </c>
    </row>
    <row r="25" spans="1:9" ht="27" customHeight="1">
      <c r="A25" s="107"/>
      <c r="B25" s="30" t="s">
        <v>136</v>
      </c>
      <c r="C25" s="30"/>
      <c r="D25" s="30"/>
      <c r="E25" s="72">
        <v>295599</v>
      </c>
      <c r="F25" s="72">
        <v>299298</v>
      </c>
      <c r="G25" s="72">
        <v>301289</v>
      </c>
      <c r="H25" s="72">
        <v>309502</v>
      </c>
      <c r="I25" s="67">
        <v>326717</v>
      </c>
    </row>
    <row r="26" spans="1:9" ht="27" customHeight="1">
      <c r="A26" s="107"/>
      <c r="B26" s="30" t="s">
        <v>137</v>
      </c>
      <c r="C26" s="30"/>
      <c r="D26" s="30"/>
      <c r="E26" s="78">
        <v>0.97799999999999998</v>
      </c>
      <c r="F26" s="78">
        <v>0.97799999999999998</v>
      </c>
      <c r="G26" s="78">
        <v>0.97699999999999998</v>
      </c>
      <c r="H26" s="78">
        <v>0.98</v>
      </c>
      <c r="I26" s="79">
        <v>0.96499999999999997</v>
      </c>
    </row>
    <row r="27" spans="1:9" ht="27" customHeight="1">
      <c r="A27" s="107"/>
      <c r="B27" s="30" t="s">
        <v>138</v>
      </c>
      <c r="C27" s="30"/>
      <c r="D27" s="30"/>
      <c r="E27" s="80">
        <v>1.3</v>
      </c>
      <c r="F27" s="80">
        <v>0.5</v>
      </c>
      <c r="G27" s="80">
        <v>0.6</v>
      </c>
      <c r="H27" s="80">
        <v>2.5</v>
      </c>
      <c r="I27" s="81">
        <v>2.2000000000000002</v>
      </c>
    </row>
    <row r="28" spans="1:9" ht="27" customHeight="1">
      <c r="A28" s="107"/>
      <c r="B28" s="30" t="s">
        <v>139</v>
      </c>
      <c r="C28" s="30"/>
      <c r="D28" s="30"/>
      <c r="E28" s="80">
        <v>97.5</v>
      </c>
      <c r="F28" s="80">
        <v>98.7</v>
      </c>
      <c r="G28" s="80">
        <v>98.9</v>
      </c>
      <c r="H28" s="80">
        <v>97.3</v>
      </c>
      <c r="I28" s="81">
        <v>92.5</v>
      </c>
    </row>
    <row r="29" spans="1:9" ht="27" customHeight="1">
      <c r="A29" s="107"/>
      <c r="B29" s="30" t="s">
        <v>140</v>
      </c>
      <c r="C29" s="30"/>
      <c r="D29" s="30"/>
      <c r="E29" s="80">
        <v>54.1</v>
      </c>
      <c r="F29" s="80">
        <v>59.2</v>
      </c>
      <c r="G29" s="80">
        <v>60.5</v>
      </c>
      <c r="H29" s="80">
        <v>47.2</v>
      </c>
      <c r="I29" s="81">
        <v>52.4</v>
      </c>
    </row>
    <row r="30" spans="1:9" ht="27" customHeight="1">
      <c r="A30" s="107"/>
      <c r="B30" s="107" t="s">
        <v>141</v>
      </c>
      <c r="C30" s="30" t="s">
        <v>142</v>
      </c>
      <c r="D30" s="30"/>
      <c r="E30" s="80">
        <v>0</v>
      </c>
      <c r="F30" s="80">
        <v>0</v>
      </c>
      <c r="G30" s="80">
        <v>0</v>
      </c>
      <c r="H30" s="80">
        <v>0</v>
      </c>
      <c r="I30" s="81">
        <v>0</v>
      </c>
    </row>
    <row r="31" spans="1:9" ht="27" customHeight="1">
      <c r="A31" s="107"/>
      <c r="B31" s="107"/>
      <c r="C31" s="30" t="s">
        <v>143</v>
      </c>
      <c r="D31" s="30"/>
      <c r="E31" s="80">
        <v>0</v>
      </c>
      <c r="F31" s="80">
        <v>0</v>
      </c>
      <c r="G31" s="80">
        <v>0</v>
      </c>
      <c r="H31" s="80">
        <v>0</v>
      </c>
      <c r="I31" s="81">
        <v>0</v>
      </c>
    </row>
    <row r="32" spans="1:9" ht="27" customHeight="1">
      <c r="A32" s="107"/>
      <c r="B32" s="107"/>
      <c r="C32" s="30" t="s">
        <v>144</v>
      </c>
      <c r="D32" s="30"/>
      <c r="E32" s="80">
        <v>5.0999999999999996</v>
      </c>
      <c r="F32" s="80">
        <v>5.0999999999999996</v>
      </c>
      <c r="G32" s="80">
        <v>5.3</v>
      </c>
      <c r="H32" s="80">
        <v>5.8</v>
      </c>
      <c r="I32" s="81">
        <v>6.5</v>
      </c>
    </row>
    <row r="33" spans="1:9" ht="27" customHeight="1">
      <c r="A33" s="107"/>
      <c r="B33" s="107"/>
      <c r="C33" s="30" t="s">
        <v>145</v>
      </c>
      <c r="D33" s="30"/>
      <c r="E33" s="80">
        <v>15.3</v>
      </c>
      <c r="F33" s="80">
        <v>21.2</v>
      </c>
      <c r="G33" s="80">
        <v>32</v>
      </c>
      <c r="H33" s="80">
        <v>28.2</v>
      </c>
      <c r="I33" s="82">
        <v>18.899999999999999</v>
      </c>
    </row>
    <row r="34" spans="1:9" ht="27" customHeight="1">
      <c r="A34" s="1" t="s">
        <v>242</v>
      </c>
      <c r="E34" s="40"/>
      <c r="F34" s="40"/>
      <c r="G34" s="40"/>
      <c r="H34" s="40"/>
      <c r="I34" s="41"/>
    </row>
    <row r="35" spans="1:9" ht="27" customHeight="1">
      <c r="A35" s="11" t="s">
        <v>146</v>
      </c>
    </row>
    <row r="36" spans="1:9">
      <c r="A36" s="42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3" firstPageNumber="2" orientation="portrait" useFirstPageNumber="1" horizontalDpi="4294967292" r:id="rId1"/>
  <headerFooter alignWithMargins="0">
    <oddHeader>&amp;R&amp;"明朝,斜体"&amp;9指定都市－3-2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"/>
  <sheetViews>
    <sheetView view="pageBreakPreview" topLeftCell="A25" zoomScaleNormal="100" zoomScaleSheetLayoutView="100" workbookViewId="0">
      <selection activeCell="F39" sqref="F39"/>
    </sheetView>
  </sheetViews>
  <sheetFormatPr defaultColWidth="9" defaultRowHeight="13.2"/>
  <cols>
    <col min="1" max="1" width="3.6640625" style="1" customWidth="1"/>
    <col min="2" max="3" width="1.6640625" style="1" customWidth="1"/>
    <col min="4" max="4" width="22.6640625" style="1" customWidth="1"/>
    <col min="5" max="5" width="10.6640625" style="1" customWidth="1"/>
    <col min="6" max="21" width="13.6640625" style="1" customWidth="1"/>
    <col min="22" max="25" width="12" style="1" customWidth="1"/>
    <col min="26" max="16384" width="9" style="1"/>
  </cols>
  <sheetData>
    <row r="1" spans="1:25" ht="33.9" customHeight="1">
      <c r="A1" s="17" t="s">
        <v>0</v>
      </c>
      <c r="B1" s="13"/>
      <c r="C1" s="13"/>
      <c r="D1" s="21" t="s">
        <v>256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" customHeight="1">
      <c r="A6" s="115" t="s">
        <v>44</v>
      </c>
      <c r="B6" s="114"/>
      <c r="C6" s="114"/>
      <c r="D6" s="114"/>
      <c r="E6" s="114"/>
      <c r="F6" s="123" t="s">
        <v>244</v>
      </c>
      <c r="G6" s="124"/>
      <c r="H6" s="123" t="s">
        <v>245</v>
      </c>
      <c r="I6" s="124"/>
      <c r="J6" s="123" t="s">
        <v>246</v>
      </c>
      <c r="K6" s="124"/>
      <c r="L6" s="119"/>
      <c r="M6" s="119"/>
      <c r="N6" s="119"/>
      <c r="O6" s="119"/>
    </row>
    <row r="7" spans="1:25" ht="15.9" customHeight="1">
      <c r="A7" s="114"/>
      <c r="B7" s="114"/>
      <c r="C7" s="114"/>
      <c r="D7" s="114"/>
      <c r="E7" s="114"/>
      <c r="F7" s="54" t="s">
        <v>237</v>
      </c>
      <c r="G7" s="84" t="s">
        <v>240</v>
      </c>
      <c r="H7" s="54" t="s">
        <v>237</v>
      </c>
      <c r="I7" s="85" t="s">
        <v>240</v>
      </c>
      <c r="J7" s="54" t="s">
        <v>237</v>
      </c>
      <c r="K7" s="85" t="s">
        <v>240</v>
      </c>
      <c r="L7" s="54" t="s">
        <v>237</v>
      </c>
      <c r="M7" s="85" t="s">
        <v>240</v>
      </c>
      <c r="N7" s="54" t="s">
        <v>237</v>
      </c>
      <c r="O7" s="85" t="s">
        <v>240</v>
      </c>
    </row>
    <row r="8" spans="1:25" ht="15.9" customHeight="1">
      <c r="A8" s="112" t="s">
        <v>83</v>
      </c>
      <c r="B8" s="62" t="s">
        <v>45</v>
      </c>
      <c r="C8" s="56"/>
      <c r="D8" s="56"/>
      <c r="E8" s="66" t="s">
        <v>36</v>
      </c>
      <c r="F8" s="67">
        <v>31037</v>
      </c>
      <c r="G8" s="67">
        <v>30508.799999999999</v>
      </c>
      <c r="H8" s="95">
        <v>25704</v>
      </c>
      <c r="I8" s="67">
        <v>22919.9</v>
      </c>
      <c r="J8" s="96">
        <v>24771</v>
      </c>
      <c r="K8" s="67">
        <v>24513.200000000001</v>
      </c>
      <c r="L8" s="67"/>
      <c r="M8" s="67"/>
      <c r="N8" s="67"/>
      <c r="O8" s="67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" customHeight="1">
      <c r="A9" s="112"/>
      <c r="B9" s="64"/>
      <c r="C9" s="56" t="s">
        <v>46</v>
      </c>
      <c r="D9" s="56"/>
      <c r="E9" s="66" t="s">
        <v>37</v>
      </c>
      <c r="F9" s="67">
        <v>31022</v>
      </c>
      <c r="G9" s="67">
        <v>30498.9</v>
      </c>
      <c r="H9" s="67">
        <f>H8-H10</f>
        <v>25698</v>
      </c>
      <c r="I9" s="67">
        <v>22912.9</v>
      </c>
      <c r="J9" s="96">
        <f>J8-J10</f>
        <v>24770</v>
      </c>
      <c r="K9" s="67">
        <v>24509.9</v>
      </c>
      <c r="L9" s="67"/>
      <c r="M9" s="67"/>
      <c r="N9" s="67"/>
      <c r="O9" s="67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" customHeight="1">
      <c r="A10" s="112"/>
      <c r="B10" s="63"/>
      <c r="C10" s="56" t="s">
        <v>47</v>
      </c>
      <c r="D10" s="56"/>
      <c r="E10" s="66" t="s">
        <v>38</v>
      </c>
      <c r="F10" s="95">
        <v>15</v>
      </c>
      <c r="G10" s="67">
        <v>10</v>
      </c>
      <c r="H10" s="95">
        <v>6</v>
      </c>
      <c r="I10" s="67">
        <v>7</v>
      </c>
      <c r="J10" s="96">
        <v>1</v>
      </c>
      <c r="K10" s="68">
        <v>3.3</v>
      </c>
      <c r="L10" s="67"/>
      <c r="M10" s="67"/>
      <c r="N10" s="67"/>
      <c r="O10" s="67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" customHeight="1">
      <c r="A11" s="112"/>
      <c r="B11" s="62" t="s">
        <v>48</v>
      </c>
      <c r="C11" s="56"/>
      <c r="D11" s="56"/>
      <c r="E11" s="66" t="s">
        <v>39</v>
      </c>
      <c r="F11" s="67">
        <v>25805</v>
      </c>
      <c r="G11" s="67">
        <v>25708.7</v>
      </c>
      <c r="H11" s="95">
        <v>24401</v>
      </c>
      <c r="I11" s="67">
        <v>22843.200000000001</v>
      </c>
      <c r="J11" s="96">
        <v>23790</v>
      </c>
      <c r="K11" s="67">
        <v>23693.1</v>
      </c>
      <c r="L11" s="67"/>
      <c r="M11" s="67"/>
      <c r="N11" s="67"/>
      <c r="O11" s="67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" customHeight="1">
      <c r="A12" s="112"/>
      <c r="B12" s="64"/>
      <c r="C12" s="56" t="s">
        <v>49</v>
      </c>
      <c r="D12" s="56"/>
      <c r="E12" s="66" t="s">
        <v>40</v>
      </c>
      <c r="F12" s="67">
        <v>25668</v>
      </c>
      <c r="G12" s="67">
        <v>25706.9</v>
      </c>
      <c r="H12" s="95">
        <f>H11-H13</f>
        <v>24395</v>
      </c>
      <c r="I12" s="67">
        <v>22836.2</v>
      </c>
      <c r="J12" s="96">
        <f>J11-J13</f>
        <v>23790</v>
      </c>
      <c r="K12" s="67">
        <v>23693.1</v>
      </c>
      <c r="L12" s="67"/>
      <c r="M12" s="67"/>
      <c r="N12" s="67"/>
      <c r="O12" s="67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" customHeight="1">
      <c r="A13" s="112"/>
      <c r="B13" s="63"/>
      <c r="C13" s="56" t="s">
        <v>50</v>
      </c>
      <c r="D13" s="56"/>
      <c r="E13" s="66" t="s">
        <v>41</v>
      </c>
      <c r="F13" s="67">
        <v>137</v>
      </c>
      <c r="G13" s="67">
        <v>1.8</v>
      </c>
      <c r="H13" s="95">
        <v>6</v>
      </c>
      <c r="I13" s="68">
        <v>7</v>
      </c>
      <c r="J13" s="96">
        <v>0</v>
      </c>
      <c r="K13" s="68">
        <v>0</v>
      </c>
      <c r="L13" s="67"/>
      <c r="M13" s="67"/>
      <c r="N13" s="67"/>
      <c r="O13" s="67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" customHeight="1">
      <c r="A14" s="112"/>
      <c r="B14" s="56" t="s">
        <v>51</v>
      </c>
      <c r="C14" s="56"/>
      <c r="D14" s="56"/>
      <c r="E14" s="66" t="s">
        <v>148</v>
      </c>
      <c r="F14" s="67">
        <f>F9-F12</f>
        <v>5354</v>
      </c>
      <c r="G14" s="67">
        <f t="shared" ref="F14:O15" si="0">G9-G12</f>
        <v>4792</v>
      </c>
      <c r="H14" s="67">
        <f t="shared" si="0"/>
        <v>1303</v>
      </c>
      <c r="I14" s="67">
        <f t="shared" si="0"/>
        <v>76.700000000000728</v>
      </c>
      <c r="J14" s="67">
        <f t="shared" si="0"/>
        <v>980</v>
      </c>
      <c r="K14" s="67">
        <f t="shared" si="0"/>
        <v>816.80000000000291</v>
      </c>
      <c r="L14" s="67">
        <f t="shared" si="0"/>
        <v>0</v>
      </c>
      <c r="M14" s="67">
        <f t="shared" si="0"/>
        <v>0</v>
      </c>
      <c r="N14" s="67">
        <f t="shared" si="0"/>
        <v>0</v>
      </c>
      <c r="O14" s="67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" customHeight="1">
      <c r="A15" s="112"/>
      <c r="B15" s="56" t="s">
        <v>52</v>
      </c>
      <c r="C15" s="56"/>
      <c r="D15" s="56"/>
      <c r="E15" s="66" t="s">
        <v>149</v>
      </c>
      <c r="F15" s="67">
        <f t="shared" si="0"/>
        <v>-122</v>
      </c>
      <c r="G15" s="67">
        <f t="shared" si="0"/>
        <v>8.1999999999999993</v>
      </c>
      <c r="H15" s="67">
        <f t="shared" si="0"/>
        <v>0</v>
      </c>
      <c r="I15" s="67">
        <f t="shared" si="0"/>
        <v>0</v>
      </c>
      <c r="J15" s="67">
        <f t="shared" si="0"/>
        <v>1</v>
      </c>
      <c r="K15" s="67">
        <f t="shared" si="0"/>
        <v>3.3</v>
      </c>
      <c r="L15" s="67">
        <f t="shared" si="0"/>
        <v>0</v>
      </c>
      <c r="M15" s="67">
        <f t="shared" si="0"/>
        <v>0</v>
      </c>
      <c r="N15" s="67">
        <f t="shared" si="0"/>
        <v>0</v>
      </c>
      <c r="O15" s="67">
        <f t="shared" si="0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" customHeight="1">
      <c r="A16" s="112"/>
      <c r="B16" s="56" t="s">
        <v>53</v>
      </c>
      <c r="C16" s="56"/>
      <c r="D16" s="56"/>
      <c r="E16" s="66" t="s">
        <v>150</v>
      </c>
      <c r="F16" s="67">
        <f t="shared" ref="F16:O16" si="1">F8-F11</f>
        <v>5232</v>
      </c>
      <c r="G16" s="67">
        <f t="shared" si="1"/>
        <v>4800.0999999999985</v>
      </c>
      <c r="H16" s="67">
        <f t="shared" si="1"/>
        <v>1303</v>
      </c>
      <c r="I16" s="67">
        <f t="shared" si="1"/>
        <v>76.700000000000728</v>
      </c>
      <c r="J16" s="67">
        <f t="shared" si="1"/>
        <v>981</v>
      </c>
      <c r="K16" s="67">
        <f t="shared" si="1"/>
        <v>820.10000000000218</v>
      </c>
      <c r="L16" s="67">
        <f t="shared" si="1"/>
        <v>0</v>
      </c>
      <c r="M16" s="67">
        <f t="shared" si="1"/>
        <v>0</v>
      </c>
      <c r="N16" s="67">
        <f t="shared" si="1"/>
        <v>0</v>
      </c>
      <c r="O16" s="67">
        <f t="shared" si="1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" customHeight="1">
      <c r="A17" s="112"/>
      <c r="B17" s="56" t="s">
        <v>54</v>
      </c>
      <c r="C17" s="56"/>
      <c r="D17" s="56"/>
      <c r="E17" s="54"/>
      <c r="F17" s="68">
        <v>0</v>
      </c>
      <c r="G17" s="68">
        <v>0</v>
      </c>
      <c r="H17" s="68">
        <v>625</v>
      </c>
      <c r="I17" s="68">
        <v>1927.3</v>
      </c>
      <c r="J17" s="68">
        <v>0</v>
      </c>
      <c r="K17" s="67">
        <v>0</v>
      </c>
      <c r="L17" s="67"/>
      <c r="M17" s="67"/>
      <c r="N17" s="68"/>
      <c r="O17" s="69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" customHeight="1">
      <c r="A18" s="112"/>
      <c r="B18" s="56" t="s">
        <v>55</v>
      </c>
      <c r="C18" s="56"/>
      <c r="D18" s="56"/>
      <c r="E18" s="54"/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/>
      <c r="M18" s="69"/>
      <c r="N18" s="69"/>
      <c r="O18" s="69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" customHeight="1">
      <c r="A19" s="112" t="s">
        <v>84</v>
      </c>
      <c r="B19" s="62" t="s">
        <v>56</v>
      </c>
      <c r="C19" s="56"/>
      <c r="D19" s="56"/>
      <c r="E19" s="66"/>
      <c r="F19" s="67">
        <v>3804</v>
      </c>
      <c r="G19" s="67">
        <v>3521.7</v>
      </c>
      <c r="H19" s="95">
        <v>1450</v>
      </c>
      <c r="I19" s="67">
        <v>888.8</v>
      </c>
      <c r="J19" s="96">
        <v>11708</v>
      </c>
      <c r="K19" s="67">
        <v>13083.6</v>
      </c>
      <c r="L19" s="67"/>
      <c r="M19" s="67"/>
      <c r="N19" s="67"/>
      <c r="O19" s="67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" customHeight="1">
      <c r="A20" s="112"/>
      <c r="B20" s="63"/>
      <c r="C20" s="56" t="s">
        <v>57</v>
      </c>
      <c r="D20" s="56"/>
      <c r="E20" s="66"/>
      <c r="F20" s="95">
        <v>3486</v>
      </c>
      <c r="G20" s="67">
        <v>3126</v>
      </c>
      <c r="H20" s="95">
        <v>452</v>
      </c>
      <c r="I20" s="67">
        <v>165.2</v>
      </c>
      <c r="J20" s="96">
        <v>10637</v>
      </c>
      <c r="K20" s="68">
        <v>11458.2</v>
      </c>
      <c r="L20" s="67"/>
      <c r="M20" s="67"/>
      <c r="N20" s="67"/>
      <c r="O20" s="67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" customHeight="1">
      <c r="A21" s="112"/>
      <c r="B21" s="56" t="s">
        <v>58</v>
      </c>
      <c r="C21" s="56"/>
      <c r="D21" s="56"/>
      <c r="E21" s="66" t="s">
        <v>151</v>
      </c>
      <c r="F21" s="95">
        <v>3804</v>
      </c>
      <c r="G21" s="67">
        <v>3521.7</v>
      </c>
      <c r="H21" s="95">
        <v>1450</v>
      </c>
      <c r="I21" s="67">
        <v>888.8</v>
      </c>
      <c r="J21" s="96">
        <v>10072</v>
      </c>
      <c r="K21" s="67">
        <v>11305.9</v>
      </c>
      <c r="L21" s="67"/>
      <c r="M21" s="67"/>
      <c r="N21" s="67"/>
      <c r="O21" s="67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" customHeight="1">
      <c r="A22" s="112"/>
      <c r="B22" s="62" t="s">
        <v>59</v>
      </c>
      <c r="C22" s="56"/>
      <c r="D22" s="56"/>
      <c r="E22" s="66" t="s">
        <v>152</v>
      </c>
      <c r="F22" s="95">
        <v>16577</v>
      </c>
      <c r="G22" s="67">
        <v>17566.2</v>
      </c>
      <c r="H22" s="95">
        <v>3044</v>
      </c>
      <c r="I22" s="67">
        <v>1931.8</v>
      </c>
      <c r="J22" s="96">
        <v>23551</v>
      </c>
      <c r="K22" s="67">
        <v>24353</v>
      </c>
      <c r="L22" s="67"/>
      <c r="M22" s="67"/>
      <c r="N22" s="67"/>
      <c r="O22" s="67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" customHeight="1">
      <c r="A23" s="112"/>
      <c r="B23" s="63" t="s">
        <v>60</v>
      </c>
      <c r="C23" s="56" t="s">
        <v>61</v>
      </c>
      <c r="D23" s="56"/>
      <c r="E23" s="66"/>
      <c r="F23" s="95">
        <v>4739</v>
      </c>
      <c r="G23" s="67">
        <v>4732</v>
      </c>
      <c r="H23" s="95">
        <v>1877</v>
      </c>
      <c r="I23" s="67">
        <v>991.8</v>
      </c>
      <c r="J23" s="96">
        <v>12266</v>
      </c>
      <c r="K23" s="67">
        <v>11957.3</v>
      </c>
      <c r="L23" s="67"/>
      <c r="M23" s="67"/>
      <c r="N23" s="67"/>
      <c r="O23" s="67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" customHeight="1">
      <c r="A24" s="112"/>
      <c r="B24" s="56" t="s">
        <v>153</v>
      </c>
      <c r="C24" s="56"/>
      <c r="D24" s="56"/>
      <c r="E24" s="66" t="s">
        <v>154</v>
      </c>
      <c r="F24" s="67">
        <f>F21-F22</f>
        <v>-12773</v>
      </c>
      <c r="G24" s="67">
        <f t="shared" ref="G24:O24" si="2">G21-G22</f>
        <v>-14044.5</v>
      </c>
      <c r="H24" s="67">
        <f t="shared" si="2"/>
        <v>-1594</v>
      </c>
      <c r="I24" s="67">
        <f t="shared" si="2"/>
        <v>-1043</v>
      </c>
      <c r="J24" s="67">
        <f t="shared" si="2"/>
        <v>-13479</v>
      </c>
      <c r="K24" s="67">
        <f t="shared" si="2"/>
        <v>-13047.1</v>
      </c>
      <c r="L24" s="67">
        <f t="shared" si="2"/>
        <v>0</v>
      </c>
      <c r="M24" s="67">
        <f t="shared" si="2"/>
        <v>0</v>
      </c>
      <c r="N24" s="67">
        <f t="shared" si="2"/>
        <v>0</v>
      </c>
      <c r="O24" s="67">
        <f t="shared" si="2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" customHeight="1">
      <c r="A25" s="112"/>
      <c r="B25" s="62" t="s">
        <v>62</v>
      </c>
      <c r="C25" s="62"/>
      <c r="D25" s="62"/>
      <c r="E25" s="116" t="s">
        <v>155</v>
      </c>
      <c r="F25" s="110">
        <v>12773</v>
      </c>
      <c r="G25" s="110">
        <v>14044.5</v>
      </c>
      <c r="H25" s="110">
        <v>1594</v>
      </c>
      <c r="I25" s="110">
        <f>1043.1-0.1</f>
        <v>1043</v>
      </c>
      <c r="J25" s="110">
        <v>13479</v>
      </c>
      <c r="K25" s="110">
        <v>13047.1</v>
      </c>
      <c r="L25" s="110"/>
      <c r="M25" s="110"/>
      <c r="N25" s="110"/>
      <c r="O25" s="110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" customHeight="1">
      <c r="A26" s="112"/>
      <c r="B26" s="83" t="s">
        <v>63</v>
      </c>
      <c r="C26" s="83"/>
      <c r="D26" s="83"/>
      <c r="E26" s="117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" customHeight="1">
      <c r="A27" s="112"/>
      <c r="B27" s="56" t="s">
        <v>156</v>
      </c>
      <c r="C27" s="56"/>
      <c r="D27" s="56"/>
      <c r="E27" s="66" t="s">
        <v>157</v>
      </c>
      <c r="F27" s="67">
        <f t="shared" ref="F27:O27" si="3">F24+F25</f>
        <v>0</v>
      </c>
      <c r="G27" s="67">
        <f t="shared" si="3"/>
        <v>0</v>
      </c>
      <c r="H27" s="67">
        <f t="shared" si="3"/>
        <v>0</v>
      </c>
      <c r="I27" s="67">
        <f t="shared" si="3"/>
        <v>0</v>
      </c>
      <c r="J27" s="67">
        <f t="shared" si="3"/>
        <v>0</v>
      </c>
      <c r="K27" s="67">
        <f t="shared" si="3"/>
        <v>0</v>
      </c>
      <c r="L27" s="67">
        <f t="shared" si="3"/>
        <v>0</v>
      </c>
      <c r="M27" s="67">
        <f t="shared" si="3"/>
        <v>0</v>
      </c>
      <c r="N27" s="67">
        <f t="shared" si="3"/>
        <v>0</v>
      </c>
      <c r="O27" s="67">
        <f t="shared" si="3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158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" customHeight="1">
      <c r="A30" s="114" t="s">
        <v>64</v>
      </c>
      <c r="B30" s="114"/>
      <c r="C30" s="114"/>
      <c r="D30" s="114"/>
      <c r="E30" s="114"/>
      <c r="F30" s="120" t="s">
        <v>247</v>
      </c>
      <c r="G30" s="121"/>
      <c r="H30" s="120" t="s">
        <v>248</v>
      </c>
      <c r="I30" s="121"/>
      <c r="J30" s="120" t="s">
        <v>249</v>
      </c>
      <c r="K30" s="121"/>
      <c r="L30" s="120" t="s">
        <v>250</v>
      </c>
      <c r="M30" s="121"/>
      <c r="N30" s="122"/>
      <c r="O30" s="122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" customHeight="1">
      <c r="A31" s="114"/>
      <c r="B31" s="114"/>
      <c r="C31" s="114"/>
      <c r="D31" s="114"/>
      <c r="E31" s="114"/>
      <c r="F31" s="54" t="s">
        <v>237</v>
      </c>
      <c r="G31" s="85" t="s">
        <v>240</v>
      </c>
      <c r="H31" s="54" t="s">
        <v>237</v>
      </c>
      <c r="I31" s="85" t="s">
        <v>240</v>
      </c>
      <c r="J31" s="54" t="s">
        <v>237</v>
      </c>
      <c r="K31" s="85" t="s">
        <v>240</v>
      </c>
      <c r="L31" s="54" t="s">
        <v>237</v>
      </c>
      <c r="M31" s="85" t="s">
        <v>240</v>
      </c>
      <c r="N31" s="54" t="s">
        <v>237</v>
      </c>
      <c r="O31" s="85" t="s">
        <v>240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" customHeight="1">
      <c r="A32" s="112" t="s">
        <v>85</v>
      </c>
      <c r="B32" s="62" t="s">
        <v>45</v>
      </c>
      <c r="C32" s="56"/>
      <c r="D32" s="56"/>
      <c r="E32" s="66" t="s">
        <v>36</v>
      </c>
      <c r="F32" s="67">
        <v>61</v>
      </c>
      <c r="G32" s="67">
        <v>66.3</v>
      </c>
      <c r="H32" s="96">
        <v>215</v>
      </c>
      <c r="I32" s="67">
        <v>190.7</v>
      </c>
      <c r="J32" s="96">
        <v>101</v>
      </c>
      <c r="K32" s="67">
        <v>170.2</v>
      </c>
      <c r="L32" s="96">
        <v>208</v>
      </c>
      <c r="M32" s="67">
        <v>209</v>
      </c>
      <c r="N32" s="67"/>
      <c r="O32" s="67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" customHeight="1">
      <c r="A33" s="118"/>
      <c r="B33" s="64"/>
      <c r="C33" s="62" t="s">
        <v>65</v>
      </c>
      <c r="D33" s="56"/>
      <c r="E33" s="66"/>
      <c r="F33" s="67">
        <v>25</v>
      </c>
      <c r="G33" s="67">
        <v>44.1</v>
      </c>
      <c r="H33" s="96">
        <v>89</v>
      </c>
      <c r="I33" s="67">
        <v>92</v>
      </c>
      <c r="J33" s="96">
        <v>36</v>
      </c>
      <c r="K33" s="67">
        <v>33.299999999999997</v>
      </c>
      <c r="L33" s="96">
        <v>0</v>
      </c>
      <c r="M33" s="67">
        <v>0</v>
      </c>
      <c r="N33" s="67"/>
      <c r="O33" s="67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" customHeight="1">
      <c r="A34" s="118"/>
      <c r="B34" s="64"/>
      <c r="C34" s="63"/>
      <c r="D34" s="56" t="s">
        <v>66</v>
      </c>
      <c r="E34" s="66"/>
      <c r="F34" s="67">
        <v>16</v>
      </c>
      <c r="G34" s="67">
        <v>25.2</v>
      </c>
      <c r="H34" s="96">
        <v>82</v>
      </c>
      <c r="I34" s="67">
        <v>86.1</v>
      </c>
      <c r="J34" s="96">
        <v>14</v>
      </c>
      <c r="K34" s="67">
        <v>14.6</v>
      </c>
      <c r="L34" s="96">
        <v>0</v>
      </c>
      <c r="M34" s="67">
        <v>0</v>
      </c>
      <c r="N34" s="67"/>
      <c r="O34" s="67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" customHeight="1">
      <c r="A35" s="118"/>
      <c r="B35" s="63"/>
      <c r="C35" s="56" t="s">
        <v>67</v>
      </c>
      <c r="D35" s="56"/>
      <c r="E35" s="66"/>
      <c r="F35" s="67">
        <v>36</v>
      </c>
      <c r="G35" s="67">
        <v>22.2</v>
      </c>
      <c r="H35" s="96">
        <v>126</v>
      </c>
      <c r="I35" s="67">
        <v>98.6</v>
      </c>
      <c r="J35" s="96">
        <v>65</v>
      </c>
      <c r="K35" s="69">
        <v>136.9</v>
      </c>
      <c r="L35" s="96">
        <v>208</v>
      </c>
      <c r="M35" s="67">
        <v>209</v>
      </c>
      <c r="N35" s="67"/>
      <c r="O35" s="67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" customHeight="1">
      <c r="A36" s="118"/>
      <c r="B36" s="62" t="s">
        <v>48</v>
      </c>
      <c r="C36" s="56"/>
      <c r="D36" s="56"/>
      <c r="E36" s="66" t="s">
        <v>37</v>
      </c>
      <c r="F36" s="67">
        <v>42</v>
      </c>
      <c r="G36" s="67">
        <v>35.6</v>
      </c>
      <c r="H36" s="96">
        <v>215</v>
      </c>
      <c r="I36" s="67">
        <v>190.7</v>
      </c>
      <c r="J36" s="96">
        <v>168</v>
      </c>
      <c r="K36" s="67">
        <v>82.8</v>
      </c>
      <c r="L36" s="96">
        <v>208</v>
      </c>
      <c r="M36" s="67">
        <v>209</v>
      </c>
      <c r="N36" s="67"/>
      <c r="O36" s="67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" customHeight="1">
      <c r="A37" s="118"/>
      <c r="B37" s="64"/>
      <c r="C37" s="56" t="s">
        <v>68</v>
      </c>
      <c r="D37" s="56"/>
      <c r="E37" s="66"/>
      <c r="F37" s="67">
        <v>39</v>
      </c>
      <c r="G37" s="67">
        <v>29.2</v>
      </c>
      <c r="H37" s="96">
        <v>215</v>
      </c>
      <c r="I37" s="67">
        <v>190.7</v>
      </c>
      <c r="J37" s="96">
        <v>168</v>
      </c>
      <c r="K37" s="67">
        <v>82.8</v>
      </c>
      <c r="L37" s="96">
        <v>208</v>
      </c>
      <c r="M37" s="67">
        <v>209</v>
      </c>
      <c r="N37" s="67"/>
      <c r="O37" s="67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" customHeight="1">
      <c r="A38" s="118"/>
      <c r="B38" s="63"/>
      <c r="C38" s="56" t="s">
        <v>69</v>
      </c>
      <c r="D38" s="56"/>
      <c r="E38" s="66"/>
      <c r="F38" s="67">
        <v>3</v>
      </c>
      <c r="G38" s="67">
        <v>6.3</v>
      </c>
      <c r="H38" s="96">
        <v>0</v>
      </c>
      <c r="I38" s="67">
        <v>0</v>
      </c>
      <c r="J38" s="96">
        <v>0</v>
      </c>
      <c r="K38" s="69">
        <v>0</v>
      </c>
      <c r="L38" s="96">
        <v>0</v>
      </c>
      <c r="M38" s="67">
        <v>0</v>
      </c>
      <c r="N38" s="67"/>
      <c r="O38" s="67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" customHeight="1">
      <c r="A39" s="118"/>
      <c r="B39" s="30" t="s">
        <v>70</v>
      </c>
      <c r="C39" s="30"/>
      <c r="D39" s="30"/>
      <c r="E39" s="66" t="s">
        <v>159</v>
      </c>
      <c r="F39" s="67">
        <f t="shared" ref="F39:O39" si="4">F32-F36</f>
        <v>19</v>
      </c>
      <c r="G39" s="67">
        <f t="shared" si="4"/>
        <v>30.699999999999996</v>
      </c>
      <c r="H39" s="67">
        <f t="shared" si="4"/>
        <v>0</v>
      </c>
      <c r="I39" s="67">
        <f t="shared" si="4"/>
        <v>0</v>
      </c>
      <c r="J39" s="67">
        <f t="shared" si="4"/>
        <v>-67</v>
      </c>
      <c r="K39" s="67">
        <f t="shared" si="4"/>
        <v>87.399999999999991</v>
      </c>
      <c r="L39" s="67">
        <v>0</v>
      </c>
      <c r="M39" s="67">
        <f t="shared" si="4"/>
        <v>0</v>
      </c>
      <c r="N39" s="67">
        <f t="shared" si="4"/>
        <v>0</v>
      </c>
      <c r="O39" s="67">
        <f t="shared" si="4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" customHeight="1">
      <c r="A40" s="112" t="s">
        <v>86</v>
      </c>
      <c r="B40" s="62" t="s">
        <v>71</v>
      </c>
      <c r="C40" s="56"/>
      <c r="D40" s="56"/>
      <c r="E40" s="66" t="s">
        <v>39</v>
      </c>
      <c r="F40" s="67">
        <v>1353</v>
      </c>
      <c r="G40" s="67">
        <v>1676.2</v>
      </c>
      <c r="H40" s="96">
        <v>16</v>
      </c>
      <c r="I40" s="67">
        <v>0</v>
      </c>
      <c r="J40" s="96">
        <v>72</v>
      </c>
      <c r="K40" s="67">
        <v>0</v>
      </c>
      <c r="L40" s="67">
        <v>0</v>
      </c>
      <c r="M40" s="67">
        <v>0</v>
      </c>
      <c r="N40" s="67"/>
      <c r="O40" s="67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" customHeight="1">
      <c r="A41" s="113"/>
      <c r="B41" s="63"/>
      <c r="C41" s="56" t="s">
        <v>72</v>
      </c>
      <c r="D41" s="56"/>
      <c r="E41" s="66"/>
      <c r="F41" s="69">
        <v>0</v>
      </c>
      <c r="G41" s="69">
        <v>0</v>
      </c>
      <c r="H41" s="69">
        <v>16</v>
      </c>
      <c r="I41" s="69">
        <v>0</v>
      </c>
      <c r="J41" s="69">
        <v>72</v>
      </c>
      <c r="K41" s="67">
        <v>0</v>
      </c>
      <c r="L41" s="67">
        <v>0</v>
      </c>
      <c r="M41" s="67">
        <v>0</v>
      </c>
      <c r="N41" s="67"/>
      <c r="O41" s="67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" customHeight="1">
      <c r="A42" s="113"/>
      <c r="B42" s="62" t="s">
        <v>59</v>
      </c>
      <c r="C42" s="56"/>
      <c r="D42" s="56"/>
      <c r="E42" s="66" t="s">
        <v>40</v>
      </c>
      <c r="F42" s="67">
        <v>1415</v>
      </c>
      <c r="G42" s="67">
        <v>1659</v>
      </c>
      <c r="H42" s="96">
        <v>16</v>
      </c>
      <c r="I42" s="67">
        <v>0</v>
      </c>
      <c r="J42" s="96">
        <v>72</v>
      </c>
      <c r="K42" s="67">
        <v>0</v>
      </c>
      <c r="L42" s="67">
        <v>0</v>
      </c>
      <c r="M42" s="67">
        <v>0</v>
      </c>
      <c r="N42" s="67"/>
      <c r="O42" s="67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" customHeight="1">
      <c r="A43" s="113"/>
      <c r="B43" s="63"/>
      <c r="C43" s="56" t="s">
        <v>73</v>
      </c>
      <c r="D43" s="56"/>
      <c r="E43" s="66"/>
      <c r="F43" s="67">
        <v>572</v>
      </c>
      <c r="G43" s="67">
        <v>770.8</v>
      </c>
      <c r="H43" s="96">
        <v>0</v>
      </c>
      <c r="I43" s="67">
        <v>0</v>
      </c>
      <c r="J43" s="96">
        <v>0</v>
      </c>
      <c r="K43" s="69">
        <v>0</v>
      </c>
      <c r="L43" s="67">
        <v>0</v>
      </c>
      <c r="M43" s="67">
        <v>0</v>
      </c>
      <c r="N43" s="67"/>
      <c r="O43" s="67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" customHeight="1">
      <c r="A44" s="113"/>
      <c r="B44" s="56" t="s">
        <v>70</v>
      </c>
      <c r="C44" s="56"/>
      <c r="D44" s="56"/>
      <c r="E44" s="66" t="s">
        <v>160</v>
      </c>
      <c r="F44" s="69">
        <f t="shared" ref="F44:O44" si="5">F40-F42</f>
        <v>-62</v>
      </c>
      <c r="G44" s="69">
        <f t="shared" si="5"/>
        <v>17.200000000000045</v>
      </c>
      <c r="H44" s="69">
        <f t="shared" si="5"/>
        <v>0</v>
      </c>
      <c r="I44" s="69">
        <f t="shared" si="5"/>
        <v>0</v>
      </c>
      <c r="J44" s="69">
        <f t="shared" si="5"/>
        <v>0</v>
      </c>
      <c r="K44" s="69">
        <f t="shared" si="5"/>
        <v>0</v>
      </c>
      <c r="L44" s="69">
        <f t="shared" si="5"/>
        <v>0</v>
      </c>
      <c r="M44" s="69">
        <f t="shared" si="5"/>
        <v>0</v>
      </c>
      <c r="N44" s="69">
        <f t="shared" si="5"/>
        <v>0</v>
      </c>
      <c r="O44" s="69">
        <f t="shared" si="5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" customHeight="1">
      <c r="A45" s="112" t="s">
        <v>78</v>
      </c>
      <c r="B45" s="30" t="s">
        <v>74</v>
      </c>
      <c r="C45" s="30"/>
      <c r="D45" s="30"/>
      <c r="E45" s="66" t="s">
        <v>161</v>
      </c>
      <c r="F45" s="67">
        <f t="shared" ref="F45:O45" si="6">F39+F44</f>
        <v>-43</v>
      </c>
      <c r="G45" s="67">
        <f t="shared" si="6"/>
        <v>47.900000000000041</v>
      </c>
      <c r="H45" s="67">
        <f t="shared" si="6"/>
        <v>0</v>
      </c>
      <c r="I45" s="67">
        <f t="shared" si="6"/>
        <v>0</v>
      </c>
      <c r="J45" s="67">
        <f t="shared" si="6"/>
        <v>-67</v>
      </c>
      <c r="K45" s="67">
        <f t="shared" si="6"/>
        <v>87.399999999999991</v>
      </c>
      <c r="L45" s="67">
        <f t="shared" si="6"/>
        <v>0</v>
      </c>
      <c r="M45" s="67">
        <f t="shared" si="6"/>
        <v>0</v>
      </c>
      <c r="N45" s="67">
        <f t="shared" si="6"/>
        <v>0</v>
      </c>
      <c r="O45" s="67">
        <f t="shared" si="6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" customHeight="1">
      <c r="A46" s="113"/>
      <c r="B46" s="56" t="s">
        <v>75</v>
      </c>
      <c r="C46" s="56"/>
      <c r="D46" s="56"/>
      <c r="E46" s="56"/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7">
        <v>0</v>
      </c>
      <c r="M46" s="67">
        <v>0</v>
      </c>
      <c r="N46" s="69"/>
      <c r="O46" s="69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" customHeight="1">
      <c r="A47" s="113"/>
      <c r="B47" s="56" t="s">
        <v>76</v>
      </c>
      <c r="C47" s="56"/>
      <c r="D47" s="56"/>
      <c r="E47" s="56"/>
      <c r="F47" s="67">
        <v>236</v>
      </c>
      <c r="G47" s="67">
        <v>278</v>
      </c>
      <c r="H47" s="96">
        <v>0</v>
      </c>
      <c r="I47" s="67">
        <v>0</v>
      </c>
      <c r="J47" s="96">
        <v>24</v>
      </c>
      <c r="K47" s="67">
        <v>90.4</v>
      </c>
      <c r="L47" s="67">
        <v>0</v>
      </c>
      <c r="M47" s="67">
        <v>0</v>
      </c>
      <c r="N47" s="67"/>
      <c r="O47" s="67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" customHeight="1">
      <c r="A48" s="113"/>
      <c r="B48" s="56" t="s">
        <v>77</v>
      </c>
      <c r="C48" s="56"/>
      <c r="D48" s="56"/>
      <c r="E48" s="56"/>
      <c r="F48" s="67">
        <v>0</v>
      </c>
      <c r="G48" s="67">
        <v>0</v>
      </c>
      <c r="H48" s="96">
        <v>0</v>
      </c>
      <c r="I48" s="67">
        <v>0</v>
      </c>
      <c r="J48" s="96">
        <v>0</v>
      </c>
      <c r="K48" s="67">
        <v>0</v>
      </c>
      <c r="L48" s="67">
        <v>0</v>
      </c>
      <c r="M48" s="67">
        <v>0</v>
      </c>
      <c r="N48" s="67"/>
      <c r="O48" s="67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5" ht="15.9" customHeight="1">
      <c r="A49" s="11" t="s">
        <v>162</v>
      </c>
      <c r="O49" s="4"/>
    </row>
    <row r="50" spans="1:15" ht="15.9" customHeight="1">
      <c r="A50" s="11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70" zoomScaleNormal="100" zoomScaleSheetLayoutView="70" workbookViewId="0">
      <pane xSplit="4" ySplit="7" topLeftCell="E29" activePane="bottomRight" state="frozen"/>
      <selection activeCell="G46" sqref="G46"/>
      <selection pane="topRight" activeCell="G46" sqref="G46"/>
      <selection pane="bottomLeft" activeCell="G46" sqref="G46"/>
      <selection pane="bottomRight" activeCell="F27" sqref="F27:F44"/>
    </sheetView>
  </sheetViews>
  <sheetFormatPr defaultColWidth="9" defaultRowHeight="13.2"/>
  <cols>
    <col min="1" max="2" width="3.6640625" style="1" customWidth="1"/>
    <col min="3" max="3" width="21.33203125" style="1" customWidth="1"/>
    <col min="4" max="4" width="20" style="1" customWidth="1"/>
    <col min="5" max="14" width="12.6640625" style="1" customWidth="1"/>
    <col min="15" max="16384" width="9" style="1"/>
  </cols>
  <sheetData>
    <row r="1" spans="1:14" ht="33.9" customHeight="1">
      <c r="A1" s="37" t="s">
        <v>0</v>
      </c>
      <c r="B1" s="37"/>
      <c r="C1" s="43" t="s">
        <v>257</v>
      </c>
      <c r="D1" s="44"/>
    </row>
    <row r="3" spans="1:14" ht="1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239</v>
      </c>
      <c r="C5" s="45"/>
      <c r="D5" s="45"/>
      <c r="H5" s="16"/>
      <c r="L5" s="16"/>
      <c r="N5" s="16" t="s">
        <v>164</v>
      </c>
    </row>
    <row r="6" spans="1:14" ht="15" customHeight="1">
      <c r="A6" s="46"/>
      <c r="B6" s="47"/>
      <c r="C6" s="47"/>
      <c r="D6" s="91"/>
      <c r="E6" s="125" t="s">
        <v>251</v>
      </c>
      <c r="F6" s="126"/>
      <c r="G6" s="125" t="s">
        <v>252</v>
      </c>
      <c r="H6" s="126"/>
      <c r="I6" s="125" t="s">
        <v>253</v>
      </c>
      <c r="J6" s="126"/>
      <c r="K6" s="127"/>
      <c r="L6" s="127"/>
      <c r="M6" s="127"/>
      <c r="N6" s="127"/>
    </row>
    <row r="7" spans="1:14" ht="15" customHeight="1">
      <c r="A7" s="48"/>
      <c r="B7" s="49"/>
      <c r="C7" s="49"/>
      <c r="D7" s="92"/>
      <c r="E7" s="28" t="s">
        <v>237</v>
      </c>
      <c r="F7" s="86" t="s">
        <v>240</v>
      </c>
      <c r="G7" s="28" t="s">
        <v>237</v>
      </c>
      <c r="H7" s="28" t="s">
        <v>240</v>
      </c>
      <c r="I7" s="28" t="s">
        <v>237</v>
      </c>
      <c r="J7" s="28" t="s">
        <v>240</v>
      </c>
      <c r="K7" s="28" t="s">
        <v>237</v>
      </c>
      <c r="L7" s="28" t="s">
        <v>240</v>
      </c>
      <c r="M7" s="28" t="s">
        <v>237</v>
      </c>
      <c r="N7" s="28" t="s">
        <v>240</v>
      </c>
    </row>
    <row r="8" spans="1:14" ht="18" customHeight="1">
      <c r="A8" s="128" t="s">
        <v>165</v>
      </c>
      <c r="B8" s="101" t="s">
        <v>166</v>
      </c>
      <c r="C8" s="102"/>
      <c r="D8" s="87"/>
      <c r="E8" s="100">
        <v>7</v>
      </c>
      <c r="F8" s="88">
        <v>7</v>
      </c>
      <c r="G8" s="100">
        <v>1</v>
      </c>
      <c r="H8" s="88">
        <v>1</v>
      </c>
      <c r="I8" s="100">
        <v>1</v>
      </c>
      <c r="J8" s="88">
        <v>1</v>
      </c>
      <c r="K8" s="88"/>
      <c r="L8" s="88"/>
      <c r="M8" s="88"/>
      <c r="N8" s="88"/>
    </row>
    <row r="9" spans="1:14" ht="18" customHeight="1">
      <c r="A9" s="128"/>
      <c r="B9" s="128" t="s">
        <v>167</v>
      </c>
      <c r="C9" s="103" t="s">
        <v>168</v>
      </c>
      <c r="D9" s="56"/>
      <c r="E9" s="100">
        <v>80</v>
      </c>
      <c r="F9" s="88">
        <v>80</v>
      </c>
      <c r="G9" s="100">
        <v>500</v>
      </c>
      <c r="H9" s="88">
        <v>500</v>
      </c>
      <c r="I9" s="100">
        <v>500</v>
      </c>
      <c r="J9" s="88">
        <v>500</v>
      </c>
      <c r="K9" s="88"/>
      <c r="L9" s="88"/>
      <c r="M9" s="88"/>
      <c r="N9" s="88"/>
    </row>
    <row r="10" spans="1:14" ht="18" customHeight="1">
      <c r="A10" s="128"/>
      <c r="B10" s="128"/>
      <c r="C10" s="103" t="s">
        <v>169</v>
      </c>
      <c r="D10" s="56"/>
      <c r="E10" s="100">
        <v>67</v>
      </c>
      <c r="F10" s="88">
        <v>67</v>
      </c>
      <c r="G10" s="100">
        <v>500</v>
      </c>
      <c r="H10" s="88">
        <v>500</v>
      </c>
      <c r="I10" s="100">
        <v>500</v>
      </c>
      <c r="J10" s="88">
        <v>500</v>
      </c>
      <c r="K10" s="88"/>
      <c r="L10" s="88"/>
      <c r="M10" s="88"/>
      <c r="N10" s="88"/>
    </row>
    <row r="11" spans="1:14" ht="18" customHeight="1">
      <c r="A11" s="128"/>
      <c r="B11" s="128"/>
      <c r="C11" s="103" t="s">
        <v>170</v>
      </c>
      <c r="D11" s="56"/>
      <c r="E11" s="74" t="s">
        <v>254</v>
      </c>
      <c r="F11" s="74" t="s">
        <v>254</v>
      </c>
      <c r="G11" s="88">
        <v>0</v>
      </c>
      <c r="H11" s="88">
        <v>0</v>
      </c>
      <c r="I11" s="88">
        <v>0</v>
      </c>
      <c r="J11" s="88">
        <v>0</v>
      </c>
      <c r="K11" s="88"/>
      <c r="L11" s="88"/>
      <c r="M11" s="88"/>
      <c r="N11" s="88"/>
    </row>
    <row r="12" spans="1:14" ht="18" customHeight="1">
      <c r="A12" s="128"/>
      <c r="B12" s="128"/>
      <c r="C12" s="103" t="s">
        <v>171</v>
      </c>
      <c r="D12" s="56"/>
      <c r="E12" s="88">
        <v>13</v>
      </c>
      <c r="F12" s="88">
        <v>13</v>
      </c>
      <c r="G12" s="88">
        <v>0</v>
      </c>
      <c r="H12" s="88">
        <v>0</v>
      </c>
      <c r="I12" s="88">
        <v>0</v>
      </c>
      <c r="J12" s="88">
        <v>0</v>
      </c>
      <c r="K12" s="88"/>
      <c r="L12" s="88"/>
      <c r="M12" s="88"/>
      <c r="N12" s="88"/>
    </row>
    <row r="13" spans="1:14" ht="18" customHeight="1">
      <c r="A13" s="128"/>
      <c r="B13" s="128"/>
      <c r="C13" s="103" t="s">
        <v>172</v>
      </c>
      <c r="D13" s="56"/>
      <c r="E13" s="74" t="s">
        <v>254</v>
      </c>
      <c r="F13" s="74" t="s">
        <v>254</v>
      </c>
      <c r="G13" s="88">
        <v>0</v>
      </c>
      <c r="H13" s="88">
        <v>0</v>
      </c>
      <c r="I13" s="88">
        <v>0</v>
      </c>
      <c r="J13" s="88">
        <v>0</v>
      </c>
      <c r="K13" s="88"/>
      <c r="L13" s="88"/>
      <c r="M13" s="88"/>
      <c r="N13" s="88"/>
    </row>
    <row r="14" spans="1:14" ht="18" customHeight="1">
      <c r="A14" s="128"/>
      <c r="B14" s="128"/>
      <c r="C14" s="103" t="s">
        <v>78</v>
      </c>
      <c r="D14" s="56"/>
      <c r="E14" s="74" t="s">
        <v>254</v>
      </c>
      <c r="F14" s="74" t="s">
        <v>254</v>
      </c>
      <c r="G14" s="88">
        <v>0</v>
      </c>
      <c r="H14" s="88">
        <v>0</v>
      </c>
      <c r="I14" s="88">
        <v>0</v>
      </c>
      <c r="J14" s="88">
        <v>0</v>
      </c>
      <c r="K14" s="88"/>
      <c r="L14" s="88"/>
      <c r="M14" s="88"/>
      <c r="N14" s="88"/>
    </row>
    <row r="15" spans="1:14" ht="18" customHeight="1">
      <c r="A15" s="107" t="s">
        <v>173</v>
      </c>
      <c r="B15" s="107" t="s">
        <v>174</v>
      </c>
      <c r="C15" s="56" t="s">
        <v>175</v>
      </c>
      <c r="D15" s="56"/>
      <c r="E15" s="98">
        <v>243</v>
      </c>
      <c r="F15" s="67">
        <v>284</v>
      </c>
      <c r="G15" s="98">
        <v>871</v>
      </c>
      <c r="H15" s="67">
        <v>806</v>
      </c>
      <c r="I15" s="98">
        <v>482</v>
      </c>
      <c r="J15" s="67">
        <v>562</v>
      </c>
      <c r="K15" s="67"/>
      <c r="L15" s="67"/>
      <c r="M15" s="67"/>
      <c r="N15" s="67"/>
    </row>
    <row r="16" spans="1:14" ht="18" customHeight="1">
      <c r="A16" s="107"/>
      <c r="B16" s="107"/>
      <c r="C16" s="56" t="s">
        <v>176</v>
      </c>
      <c r="D16" s="56"/>
      <c r="E16" s="98">
        <v>562</v>
      </c>
      <c r="F16" s="67">
        <v>564</v>
      </c>
      <c r="G16" s="98">
        <v>1966</v>
      </c>
      <c r="H16" s="67">
        <v>2037</v>
      </c>
      <c r="I16" s="98">
        <v>946</v>
      </c>
      <c r="J16" s="67">
        <v>884</v>
      </c>
      <c r="K16" s="67"/>
      <c r="L16" s="67"/>
      <c r="M16" s="67"/>
      <c r="N16" s="67"/>
    </row>
    <row r="17" spans="1:15" ht="18" customHeight="1">
      <c r="A17" s="107"/>
      <c r="B17" s="107"/>
      <c r="C17" s="56" t="s">
        <v>177</v>
      </c>
      <c r="D17" s="56"/>
      <c r="E17" s="74" t="s">
        <v>254</v>
      </c>
      <c r="F17" s="74" t="s">
        <v>254</v>
      </c>
      <c r="G17" s="74" t="s">
        <v>254</v>
      </c>
      <c r="H17" s="67">
        <v>0</v>
      </c>
      <c r="I17" s="98">
        <v>0</v>
      </c>
      <c r="J17" s="67">
        <v>0</v>
      </c>
      <c r="K17" s="67"/>
      <c r="L17" s="67"/>
      <c r="M17" s="67"/>
      <c r="N17" s="67"/>
    </row>
    <row r="18" spans="1:15" ht="18" customHeight="1">
      <c r="A18" s="107"/>
      <c r="B18" s="107"/>
      <c r="C18" s="56" t="s">
        <v>178</v>
      </c>
      <c r="D18" s="56"/>
      <c r="E18" s="98">
        <f>SUM(E15:E16)</f>
        <v>805</v>
      </c>
      <c r="F18" s="67">
        <v>848</v>
      </c>
      <c r="G18" s="98">
        <f>SUM(G15:G16)</f>
        <v>2837</v>
      </c>
      <c r="H18" s="67">
        <v>2843</v>
      </c>
      <c r="I18" s="98">
        <f>SUM(I15:I16)</f>
        <v>1428</v>
      </c>
      <c r="J18" s="67">
        <v>1446</v>
      </c>
      <c r="K18" s="67"/>
      <c r="L18" s="67"/>
      <c r="M18" s="67"/>
      <c r="N18" s="67"/>
    </row>
    <row r="19" spans="1:15" ht="18" customHeight="1">
      <c r="A19" s="107"/>
      <c r="B19" s="107" t="s">
        <v>179</v>
      </c>
      <c r="C19" s="56" t="s">
        <v>180</v>
      </c>
      <c r="D19" s="56"/>
      <c r="E19" s="98">
        <v>27</v>
      </c>
      <c r="F19" s="67">
        <v>86</v>
      </c>
      <c r="G19" s="98">
        <v>172</v>
      </c>
      <c r="H19" s="67">
        <v>174</v>
      </c>
      <c r="I19" s="98">
        <v>109</v>
      </c>
      <c r="J19" s="67">
        <v>114</v>
      </c>
      <c r="K19" s="67"/>
      <c r="L19" s="67"/>
      <c r="M19" s="67"/>
      <c r="N19" s="67"/>
    </row>
    <row r="20" spans="1:15" ht="18" customHeight="1">
      <c r="A20" s="107"/>
      <c r="B20" s="107"/>
      <c r="C20" s="56" t="s">
        <v>181</v>
      </c>
      <c r="D20" s="56"/>
      <c r="E20" s="98">
        <v>150</v>
      </c>
      <c r="F20" s="67">
        <v>152</v>
      </c>
      <c r="G20" s="98">
        <v>1829</v>
      </c>
      <c r="H20" s="67">
        <v>1914</v>
      </c>
      <c r="I20" s="98">
        <v>476</v>
      </c>
      <c r="J20" s="67">
        <v>527</v>
      </c>
      <c r="K20" s="67"/>
      <c r="L20" s="67"/>
      <c r="M20" s="67"/>
      <c r="N20" s="67"/>
    </row>
    <row r="21" spans="1:15" ht="18" customHeight="1">
      <c r="A21" s="107"/>
      <c r="B21" s="107"/>
      <c r="C21" s="56" t="s">
        <v>182</v>
      </c>
      <c r="D21" s="56"/>
      <c r="E21" s="89">
        <v>0</v>
      </c>
      <c r="F21" s="73" t="s">
        <v>254</v>
      </c>
      <c r="G21" s="89">
        <v>0</v>
      </c>
      <c r="H21" s="89">
        <v>0</v>
      </c>
      <c r="I21" s="89">
        <v>0</v>
      </c>
      <c r="J21" s="89">
        <v>0</v>
      </c>
      <c r="K21" s="89"/>
      <c r="L21" s="89"/>
      <c r="M21" s="89"/>
      <c r="N21" s="89"/>
    </row>
    <row r="22" spans="1:15" ht="18" customHeight="1">
      <c r="A22" s="107"/>
      <c r="B22" s="107"/>
      <c r="C22" s="30" t="s">
        <v>183</v>
      </c>
      <c r="D22" s="30"/>
      <c r="E22" s="98">
        <f>E19+E20</f>
        <v>177</v>
      </c>
      <c r="F22" s="67">
        <v>238</v>
      </c>
      <c r="G22" s="98">
        <f>G19+G20</f>
        <v>2001</v>
      </c>
      <c r="H22" s="67">
        <v>2088</v>
      </c>
      <c r="I22" s="98">
        <f>I19+I20</f>
        <v>585</v>
      </c>
      <c r="J22" s="67">
        <v>641</v>
      </c>
      <c r="K22" s="67"/>
      <c r="L22" s="67"/>
      <c r="M22" s="67"/>
      <c r="N22" s="67"/>
    </row>
    <row r="23" spans="1:15" ht="18" customHeight="1">
      <c r="A23" s="107"/>
      <c r="B23" s="107" t="s">
        <v>184</v>
      </c>
      <c r="C23" s="56" t="s">
        <v>185</v>
      </c>
      <c r="D23" s="56"/>
      <c r="E23" s="98">
        <v>80</v>
      </c>
      <c r="F23" s="67">
        <v>80</v>
      </c>
      <c r="G23" s="98">
        <v>250</v>
      </c>
      <c r="H23" s="67">
        <v>250</v>
      </c>
      <c r="I23" s="98">
        <v>250</v>
      </c>
      <c r="J23" s="67">
        <v>250</v>
      </c>
      <c r="K23" s="67"/>
      <c r="L23" s="67"/>
      <c r="M23" s="67"/>
      <c r="N23" s="67"/>
    </row>
    <row r="24" spans="1:15" ht="18" customHeight="1">
      <c r="A24" s="107"/>
      <c r="B24" s="107"/>
      <c r="C24" s="56" t="s">
        <v>186</v>
      </c>
      <c r="D24" s="56"/>
      <c r="E24" s="98">
        <v>548</v>
      </c>
      <c r="F24" s="67">
        <v>530</v>
      </c>
      <c r="G24" s="98">
        <v>586</v>
      </c>
      <c r="H24" s="67">
        <v>506</v>
      </c>
      <c r="I24" s="98">
        <f>343+250</f>
        <v>593</v>
      </c>
      <c r="J24" s="67">
        <v>555</v>
      </c>
      <c r="K24" s="67"/>
      <c r="L24" s="67"/>
      <c r="M24" s="67"/>
      <c r="N24" s="67"/>
    </row>
    <row r="25" spans="1:15" ht="18" customHeight="1">
      <c r="A25" s="107"/>
      <c r="B25" s="107"/>
      <c r="C25" s="56" t="s">
        <v>187</v>
      </c>
      <c r="D25" s="56"/>
      <c r="E25" s="98"/>
      <c r="F25" s="74" t="s">
        <v>254</v>
      </c>
      <c r="G25" s="98">
        <v>0</v>
      </c>
      <c r="H25" s="67">
        <v>0</v>
      </c>
      <c r="I25" s="98">
        <v>0</v>
      </c>
      <c r="J25" s="67">
        <v>0</v>
      </c>
      <c r="K25" s="67"/>
      <c r="L25" s="67"/>
      <c r="M25" s="67"/>
      <c r="N25" s="67"/>
    </row>
    <row r="26" spans="1:15" ht="18" customHeight="1">
      <c r="A26" s="107"/>
      <c r="B26" s="107"/>
      <c r="C26" s="56" t="s">
        <v>188</v>
      </c>
      <c r="D26" s="56"/>
      <c r="E26" s="98">
        <f>E23+E24</f>
        <v>628</v>
      </c>
      <c r="F26" s="67">
        <v>610</v>
      </c>
      <c r="G26" s="98">
        <f>G23+G24</f>
        <v>836</v>
      </c>
      <c r="H26" s="67">
        <v>756</v>
      </c>
      <c r="I26" s="98">
        <f>I23+I24</f>
        <v>843</v>
      </c>
      <c r="J26" s="67">
        <v>805</v>
      </c>
      <c r="K26" s="67"/>
      <c r="L26" s="67"/>
      <c r="M26" s="67"/>
      <c r="N26" s="67"/>
    </row>
    <row r="27" spans="1:15" ht="18" customHeight="1">
      <c r="A27" s="107"/>
      <c r="B27" s="56" t="s">
        <v>189</v>
      </c>
      <c r="C27" s="56"/>
      <c r="D27" s="56"/>
      <c r="E27" s="89">
        <f>E22+E26</f>
        <v>805</v>
      </c>
      <c r="F27" s="67">
        <v>848</v>
      </c>
      <c r="G27" s="89">
        <f>G22+G26</f>
        <v>2837</v>
      </c>
      <c r="H27" s="67">
        <v>2844</v>
      </c>
      <c r="I27" s="89">
        <f>I22+I26</f>
        <v>1428</v>
      </c>
      <c r="J27" s="67">
        <v>1446</v>
      </c>
      <c r="K27" s="67"/>
      <c r="L27" s="67"/>
      <c r="M27" s="67"/>
      <c r="N27" s="67"/>
    </row>
    <row r="28" spans="1:15" ht="18" customHeight="1">
      <c r="A28" s="107" t="s">
        <v>190</v>
      </c>
      <c r="B28" s="107" t="s">
        <v>191</v>
      </c>
      <c r="C28" s="56" t="s">
        <v>192</v>
      </c>
      <c r="D28" s="90" t="s">
        <v>36</v>
      </c>
      <c r="E28" s="89">
        <v>224</v>
      </c>
      <c r="F28" s="67">
        <v>215</v>
      </c>
      <c r="G28" s="89">
        <v>413</v>
      </c>
      <c r="H28" s="67">
        <v>439</v>
      </c>
      <c r="I28" s="89">
        <v>369</v>
      </c>
      <c r="J28" s="67">
        <v>381</v>
      </c>
      <c r="K28" s="67"/>
      <c r="L28" s="67"/>
      <c r="M28" s="67"/>
      <c r="N28" s="67"/>
    </row>
    <row r="29" spans="1:15" ht="18" customHeight="1">
      <c r="A29" s="107"/>
      <c r="B29" s="107"/>
      <c r="C29" s="56" t="s">
        <v>193</v>
      </c>
      <c r="D29" s="90" t="s">
        <v>37</v>
      </c>
      <c r="E29" s="89">
        <v>206</v>
      </c>
      <c r="F29" s="67">
        <v>186</v>
      </c>
      <c r="G29" s="89">
        <v>235</v>
      </c>
      <c r="H29" s="67">
        <v>255</v>
      </c>
      <c r="I29" s="89">
        <v>304</v>
      </c>
      <c r="J29" s="67">
        <v>309</v>
      </c>
      <c r="K29" s="67"/>
      <c r="L29" s="67"/>
      <c r="M29" s="67"/>
      <c r="N29" s="67"/>
    </row>
    <row r="30" spans="1:15" ht="18" customHeight="1">
      <c r="A30" s="107"/>
      <c r="B30" s="107"/>
      <c r="C30" s="56" t="s">
        <v>194</v>
      </c>
      <c r="D30" s="90" t="s">
        <v>195</v>
      </c>
      <c r="E30" s="89"/>
      <c r="F30" s="67">
        <v>0</v>
      </c>
      <c r="G30" s="89">
        <v>63</v>
      </c>
      <c r="H30" s="67">
        <v>69</v>
      </c>
      <c r="I30" s="89">
        <v>0</v>
      </c>
      <c r="J30" s="67">
        <v>0</v>
      </c>
      <c r="K30" s="67"/>
      <c r="L30" s="67"/>
      <c r="M30" s="67"/>
      <c r="N30" s="67"/>
    </row>
    <row r="31" spans="1:15" ht="18" customHeight="1">
      <c r="A31" s="107"/>
      <c r="B31" s="107"/>
      <c r="C31" s="30" t="s">
        <v>196</v>
      </c>
      <c r="D31" s="90" t="s">
        <v>197</v>
      </c>
      <c r="E31" s="89">
        <f t="shared" ref="E31:F31" si="0">E28-E29-E30</f>
        <v>18</v>
      </c>
      <c r="F31" s="89">
        <f t="shared" si="0"/>
        <v>29</v>
      </c>
      <c r="G31" s="89">
        <f t="shared" ref="G31:N31" si="1">G28-G29-G30</f>
        <v>115</v>
      </c>
      <c r="H31" s="89">
        <f>H28-H29-H30</f>
        <v>115</v>
      </c>
      <c r="I31" s="89">
        <f t="shared" si="1"/>
        <v>65</v>
      </c>
      <c r="J31" s="67">
        <f t="shared" si="1"/>
        <v>72</v>
      </c>
      <c r="K31" s="67">
        <f t="shared" si="1"/>
        <v>0</v>
      </c>
      <c r="L31" s="67">
        <f t="shared" si="1"/>
        <v>0</v>
      </c>
      <c r="M31" s="67">
        <f t="shared" si="1"/>
        <v>0</v>
      </c>
      <c r="N31" s="67">
        <f t="shared" si="1"/>
        <v>0</v>
      </c>
      <c r="O31" s="7"/>
    </row>
    <row r="32" spans="1:15" ht="18" customHeight="1">
      <c r="A32" s="107"/>
      <c r="B32" s="107"/>
      <c r="C32" s="56" t="s">
        <v>198</v>
      </c>
      <c r="D32" s="90" t="s">
        <v>199</v>
      </c>
      <c r="E32" s="89">
        <v>1</v>
      </c>
      <c r="F32" s="67">
        <v>1</v>
      </c>
      <c r="G32" s="89">
        <v>2</v>
      </c>
      <c r="H32" s="67">
        <v>1</v>
      </c>
      <c r="I32" s="89">
        <v>0</v>
      </c>
      <c r="J32" s="93">
        <v>0</v>
      </c>
      <c r="K32" s="67"/>
      <c r="L32" s="67"/>
      <c r="M32" s="67"/>
      <c r="N32" s="67"/>
    </row>
    <row r="33" spans="1:14" ht="18" customHeight="1">
      <c r="A33" s="107"/>
      <c r="B33" s="107"/>
      <c r="C33" s="56" t="s">
        <v>200</v>
      </c>
      <c r="D33" s="90" t="s">
        <v>201</v>
      </c>
      <c r="E33" s="89">
        <v>0</v>
      </c>
      <c r="F33" s="67">
        <v>0</v>
      </c>
      <c r="G33" s="89">
        <v>1</v>
      </c>
      <c r="H33" s="67">
        <v>1</v>
      </c>
      <c r="I33" s="89">
        <v>0</v>
      </c>
      <c r="J33" s="93">
        <v>0</v>
      </c>
      <c r="K33" s="67"/>
      <c r="L33" s="67"/>
      <c r="M33" s="67"/>
      <c r="N33" s="67"/>
    </row>
    <row r="34" spans="1:14" ht="18" customHeight="1">
      <c r="A34" s="107"/>
      <c r="B34" s="107"/>
      <c r="C34" s="30" t="s">
        <v>202</v>
      </c>
      <c r="D34" s="90" t="s">
        <v>203</v>
      </c>
      <c r="E34" s="89">
        <f t="shared" ref="E34:F34" si="2">E31+E32-E33</f>
        <v>19</v>
      </c>
      <c r="F34" s="89">
        <f t="shared" si="2"/>
        <v>30</v>
      </c>
      <c r="G34" s="89">
        <f t="shared" ref="G34:N34" si="3">G31+G32-G33</f>
        <v>116</v>
      </c>
      <c r="H34" s="67">
        <f>H31+H32-H33</f>
        <v>115</v>
      </c>
      <c r="I34" s="89">
        <f t="shared" si="3"/>
        <v>65</v>
      </c>
      <c r="J34" s="67">
        <f t="shared" si="3"/>
        <v>72</v>
      </c>
      <c r="K34" s="67">
        <f t="shared" si="3"/>
        <v>0</v>
      </c>
      <c r="L34" s="67">
        <f t="shared" si="3"/>
        <v>0</v>
      </c>
      <c r="M34" s="67">
        <f t="shared" si="3"/>
        <v>0</v>
      </c>
      <c r="N34" s="67">
        <f t="shared" si="3"/>
        <v>0</v>
      </c>
    </row>
    <row r="35" spans="1:14" ht="18" customHeight="1">
      <c r="A35" s="107"/>
      <c r="B35" s="107" t="s">
        <v>204</v>
      </c>
      <c r="C35" s="56" t="s">
        <v>205</v>
      </c>
      <c r="D35" s="90" t="s">
        <v>206</v>
      </c>
      <c r="E35" s="89">
        <v>7</v>
      </c>
      <c r="F35" s="67">
        <v>4</v>
      </c>
      <c r="G35" s="89">
        <v>0</v>
      </c>
      <c r="H35" s="67">
        <v>0</v>
      </c>
      <c r="I35" s="89">
        <v>0</v>
      </c>
      <c r="J35" s="93">
        <v>0</v>
      </c>
      <c r="K35" s="67"/>
      <c r="L35" s="67"/>
      <c r="M35" s="67"/>
      <c r="N35" s="67"/>
    </row>
    <row r="36" spans="1:14" ht="18" customHeight="1">
      <c r="A36" s="107"/>
      <c r="B36" s="107"/>
      <c r="C36" s="56" t="s">
        <v>207</v>
      </c>
      <c r="D36" s="90" t="s">
        <v>208</v>
      </c>
      <c r="E36" s="89"/>
      <c r="F36" s="67">
        <v>0</v>
      </c>
      <c r="G36" s="89">
        <v>0</v>
      </c>
      <c r="H36" s="67">
        <v>1</v>
      </c>
      <c r="I36" s="89">
        <v>1</v>
      </c>
      <c r="J36" s="99">
        <v>0</v>
      </c>
      <c r="K36" s="67"/>
      <c r="L36" s="67"/>
      <c r="M36" s="67"/>
      <c r="N36" s="67"/>
    </row>
    <row r="37" spans="1:14" ht="18" customHeight="1">
      <c r="A37" s="107"/>
      <c r="B37" s="107"/>
      <c r="C37" s="56" t="s">
        <v>209</v>
      </c>
      <c r="D37" s="90" t="s">
        <v>210</v>
      </c>
      <c r="E37" s="89">
        <f t="shared" ref="E37:F37" si="4">E34+E35-E36</f>
        <v>26</v>
      </c>
      <c r="F37" s="89">
        <f t="shared" si="4"/>
        <v>34</v>
      </c>
      <c r="G37" s="89">
        <f t="shared" ref="G37:N37" si="5">G34+G35-G36</f>
        <v>116</v>
      </c>
      <c r="H37" s="67">
        <f t="shared" si="5"/>
        <v>114</v>
      </c>
      <c r="I37" s="89">
        <f t="shared" si="5"/>
        <v>64</v>
      </c>
      <c r="J37" s="67">
        <f t="shared" si="5"/>
        <v>72</v>
      </c>
      <c r="K37" s="67">
        <f t="shared" si="5"/>
        <v>0</v>
      </c>
      <c r="L37" s="67">
        <f t="shared" si="5"/>
        <v>0</v>
      </c>
      <c r="M37" s="67">
        <f t="shared" si="5"/>
        <v>0</v>
      </c>
      <c r="N37" s="67">
        <f t="shared" si="5"/>
        <v>0</v>
      </c>
    </row>
    <row r="38" spans="1:14" ht="18" customHeight="1">
      <c r="A38" s="107"/>
      <c r="B38" s="107"/>
      <c r="C38" s="56" t="s">
        <v>211</v>
      </c>
      <c r="D38" s="90" t="s">
        <v>212</v>
      </c>
      <c r="E38" s="89">
        <v>0</v>
      </c>
      <c r="F38" s="67">
        <v>0</v>
      </c>
      <c r="G38" s="89">
        <v>0</v>
      </c>
      <c r="H38" s="93">
        <v>0</v>
      </c>
      <c r="I38" s="89">
        <v>0</v>
      </c>
      <c r="J38" s="93">
        <v>0</v>
      </c>
      <c r="K38" s="67"/>
      <c r="L38" s="67"/>
      <c r="M38" s="67"/>
      <c r="N38" s="67"/>
    </row>
    <row r="39" spans="1:14" ht="18" customHeight="1">
      <c r="A39" s="107"/>
      <c r="B39" s="107"/>
      <c r="C39" s="56" t="s">
        <v>213</v>
      </c>
      <c r="D39" s="90" t="s">
        <v>214</v>
      </c>
      <c r="E39" s="89">
        <v>0</v>
      </c>
      <c r="F39" s="67">
        <v>0</v>
      </c>
      <c r="G39" s="89">
        <v>0</v>
      </c>
      <c r="H39" s="93">
        <v>0</v>
      </c>
      <c r="I39" s="89">
        <v>0</v>
      </c>
      <c r="J39" s="93">
        <v>0</v>
      </c>
      <c r="K39" s="67"/>
      <c r="L39" s="67"/>
      <c r="M39" s="67"/>
      <c r="N39" s="67"/>
    </row>
    <row r="40" spans="1:14" ht="18" customHeight="1">
      <c r="A40" s="107"/>
      <c r="B40" s="107"/>
      <c r="C40" s="56" t="s">
        <v>215</v>
      </c>
      <c r="D40" s="90" t="s">
        <v>216</v>
      </c>
      <c r="E40" s="89">
        <v>8</v>
      </c>
      <c r="F40" s="67">
        <v>11</v>
      </c>
      <c r="G40" s="89">
        <v>35</v>
      </c>
      <c r="H40" s="93">
        <v>35</v>
      </c>
      <c r="I40" s="89">
        <v>26</v>
      </c>
      <c r="J40" s="93">
        <v>28</v>
      </c>
      <c r="K40" s="67"/>
      <c r="L40" s="67"/>
      <c r="M40" s="67"/>
      <c r="N40" s="67"/>
    </row>
    <row r="41" spans="1:14" ht="18" customHeight="1">
      <c r="A41" s="107"/>
      <c r="B41" s="107"/>
      <c r="C41" s="30" t="s">
        <v>217</v>
      </c>
      <c r="D41" s="90" t="s">
        <v>218</v>
      </c>
      <c r="E41" s="89">
        <f t="shared" ref="E41:F41" si="6">E34+E35-E36-E40</f>
        <v>18</v>
      </c>
      <c r="F41" s="89">
        <f t="shared" si="6"/>
        <v>23</v>
      </c>
      <c r="G41" s="89">
        <f t="shared" ref="G41:N41" si="7">G34+G35-G36-G40</f>
        <v>81</v>
      </c>
      <c r="H41" s="67">
        <f t="shared" si="7"/>
        <v>79</v>
      </c>
      <c r="I41" s="89">
        <f t="shared" si="7"/>
        <v>38</v>
      </c>
      <c r="J41" s="67">
        <f t="shared" si="7"/>
        <v>44</v>
      </c>
      <c r="K41" s="67">
        <f t="shared" si="7"/>
        <v>0</v>
      </c>
      <c r="L41" s="67">
        <f t="shared" si="7"/>
        <v>0</v>
      </c>
      <c r="M41" s="67">
        <f t="shared" si="7"/>
        <v>0</v>
      </c>
      <c r="N41" s="67">
        <f t="shared" si="7"/>
        <v>0</v>
      </c>
    </row>
    <row r="42" spans="1:14" ht="18" customHeight="1">
      <c r="A42" s="107"/>
      <c r="B42" s="107"/>
      <c r="C42" s="129" t="s">
        <v>219</v>
      </c>
      <c r="D42" s="129"/>
      <c r="E42" s="89">
        <f t="shared" ref="E42:F42" si="8">E37+E38-E39-E40</f>
        <v>18</v>
      </c>
      <c r="F42" s="89">
        <f t="shared" si="8"/>
        <v>23</v>
      </c>
      <c r="G42" s="89">
        <f t="shared" ref="G42:N42" si="9">G37+G38-G39-G40</f>
        <v>81</v>
      </c>
      <c r="H42" s="67">
        <f t="shared" si="9"/>
        <v>79</v>
      </c>
      <c r="I42" s="89">
        <f t="shared" si="9"/>
        <v>38</v>
      </c>
      <c r="J42" s="67">
        <f t="shared" si="9"/>
        <v>44</v>
      </c>
      <c r="K42" s="67">
        <f t="shared" si="9"/>
        <v>0</v>
      </c>
      <c r="L42" s="67">
        <f t="shared" si="9"/>
        <v>0</v>
      </c>
      <c r="M42" s="67">
        <f t="shared" si="9"/>
        <v>0</v>
      </c>
      <c r="N42" s="67">
        <f t="shared" si="9"/>
        <v>0</v>
      </c>
    </row>
    <row r="43" spans="1:14" ht="18" customHeight="1">
      <c r="A43" s="107"/>
      <c r="B43" s="107"/>
      <c r="C43" s="56" t="s">
        <v>220</v>
      </c>
      <c r="D43" s="90" t="s">
        <v>221</v>
      </c>
      <c r="E43" s="89">
        <v>0</v>
      </c>
      <c r="F43" s="67">
        <v>0</v>
      </c>
      <c r="G43" s="89">
        <v>0</v>
      </c>
      <c r="H43" s="93">
        <v>0</v>
      </c>
      <c r="I43" s="89">
        <v>0</v>
      </c>
      <c r="J43" s="93">
        <v>0</v>
      </c>
      <c r="K43" s="67"/>
      <c r="L43" s="67"/>
      <c r="M43" s="67"/>
      <c r="N43" s="67"/>
    </row>
    <row r="44" spans="1:14" ht="18" customHeight="1">
      <c r="A44" s="107"/>
      <c r="B44" s="107"/>
      <c r="C44" s="30" t="s">
        <v>222</v>
      </c>
      <c r="D44" s="66" t="s">
        <v>223</v>
      </c>
      <c r="E44" s="67">
        <f t="shared" ref="E44:N44" si="10">E41+E43</f>
        <v>18</v>
      </c>
      <c r="F44" s="99">
        <f t="shared" si="10"/>
        <v>23</v>
      </c>
      <c r="G44" s="67">
        <f t="shared" si="10"/>
        <v>81</v>
      </c>
      <c r="H44" s="67">
        <f t="shared" si="10"/>
        <v>79</v>
      </c>
      <c r="I44" s="89">
        <f t="shared" si="10"/>
        <v>38</v>
      </c>
      <c r="J44" s="67">
        <f t="shared" si="10"/>
        <v>44</v>
      </c>
      <c r="K44" s="67">
        <f t="shared" si="10"/>
        <v>0</v>
      </c>
      <c r="L44" s="67">
        <f t="shared" si="10"/>
        <v>0</v>
      </c>
      <c r="M44" s="67">
        <f t="shared" si="10"/>
        <v>0</v>
      </c>
      <c r="N44" s="67">
        <f t="shared" si="10"/>
        <v>0</v>
      </c>
    </row>
    <row r="45" spans="1:14" ht="14.1" customHeight="1">
      <c r="A45" s="11" t="s">
        <v>224</v>
      </c>
    </row>
    <row r="46" spans="1:14" ht="14.1" customHeight="1">
      <c r="A46" s="11" t="s">
        <v>225</v>
      </c>
    </row>
    <row r="47" spans="1:14">
      <c r="A47" s="50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4" firstPageNumber="5" orientation="landscape" useFirstPageNumber="1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さいたま市</cp:lastModifiedBy>
  <cp:lastPrinted>2023-09-01T06:27:49Z</cp:lastPrinted>
  <dcterms:modified xsi:type="dcterms:W3CDTF">2023-09-01T07:03:55Z</dcterms:modified>
</cp:coreProperties>
</file>