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dd0261\hdd財政課002\課メールバックアップ\起債島\R05\04_地方債協会\202307061340_【地方債協会】都道府県及び指定都市の財政状況について（照会）（8_25〆）\05_回答\"/>
    </mc:Choice>
  </mc:AlternateContent>
  <bookViews>
    <workbookView xWindow="-120" yWindow="-120" windowWidth="29040" windowHeight="15840" tabRatio="740"/>
  </bookViews>
  <sheets>
    <sheet name="1.普通会計予算（R4-5年度）" sheetId="2" r:id="rId1"/>
    <sheet name="2.公営企業会計予算（R4-5年度）" sheetId="6" r:id="rId2"/>
    <sheet name="3.(1)普通会計決算（R2-3年度）" sheetId="7" r:id="rId3"/>
    <sheet name="3.(2)財政指標等（H29‐R3年度）" sheetId="8" r:id="rId4"/>
    <sheet name="4.公営企業会計決算（R2-3年度）" sheetId="9" r:id="rId5"/>
    <sheet name="5.三セク決算（R2-3年度）" sheetId="10" r:id="rId6"/>
  </sheets>
  <definedNames>
    <definedName name="_xlnm.Print_Area" localSheetId="0">'1.普通会計予算（R4-5年度）'!$A$1:$I$42</definedName>
    <definedName name="_xlnm.Print_Area" localSheetId="1">'2.公営企業会計予算（R4-5年度）'!$A$1:$O$50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8" l="1"/>
  <c r="I19" i="8"/>
  <c r="F22" i="2" l="1"/>
  <c r="F27" i="2"/>
  <c r="E44" i="10" l="1"/>
  <c r="G44" i="9" l="1"/>
  <c r="G45" i="9" s="1"/>
  <c r="G39" i="9"/>
  <c r="F39" i="9"/>
  <c r="F44" i="9"/>
  <c r="F45" i="9"/>
  <c r="O24" i="9"/>
  <c r="O27" i="9" s="1"/>
  <c r="O16" i="9"/>
  <c r="O15" i="9"/>
  <c r="O14" i="9"/>
  <c r="M24" i="9"/>
  <c r="M27" i="9" s="1"/>
  <c r="M16" i="9"/>
  <c r="M15" i="9"/>
  <c r="M14" i="9"/>
  <c r="K24" i="9"/>
  <c r="K27" i="9" s="1"/>
  <c r="K16" i="9"/>
  <c r="K15" i="9"/>
  <c r="K14" i="9"/>
  <c r="I16" i="9"/>
  <c r="I15" i="9"/>
  <c r="I14" i="9"/>
  <c r="G16" i="9"/>
  <c r="G15" i="9"/>
  <c r="G14" i="9"/>
  <c r="I24" i="9"/>
  <c r="I27" i="9" s="1"/>
  <c r="G27" i="9"/>
  <c r="G24" i="9"/>
  <c r="G24" i="6" l="1"/>
  <c r="E31" i="10" l="1"/>
  <c r="E27" i="10"/>
  <c r="L37" i="10"/>
  <c r="L42" i="10" s="1"/>
  <c r="L34" i="10"/>
  <c r="L41" i="10" s="1"/>
  <c r="L44" i="10" s="1"/>
  <c r="L31" i="10"/>
  <c r="J31" i="10"/>
  <c r="J34" i="10" s="1"/>
  <c r="H31" i="10"/>
  <c r="H34" i="10" s="1"/>
  <c r="F31" i="10"/>
  <c r="F34" i="10" s="1"/>
  <c r="H37" i="10" l="1"/>
  <c r="H42" i="10" s="1"/>
  <c r="H41" i="10"/>
  <c r="H44" i="10" s="1"/>
  <c r="F41" i="10"/>
  <c r="F44" i="10" s="1"/>
  <c r="F37" i="10"/>
  <c r="F42" i="10" s="1"/>
  <c r="J41" i="10"/>
  <c r="J44" i="10" s="1"/>
  <c r="J37" i="10"/>
  <c r="J42" i="10" s="1"/>
  <c r="I22" i="8" l="1"/>
  <c r="I20" i="8"/>
  <c r="F24" i="8"/>
  <c r="F22" i="8" s="1"/>
  <c r="I16" i="2"/>
  <c r="H40" i="7"/>
  <c r="F40" i="7"/>
  <c r="H22" i="7"/>
  <c r="F22" i="7"/>
  <c r="G9" i="7" s="1"/>
  <c r="H40" i="2"/>
  <c r="F40" i="2"/>
  <c r="G38" i="2" s="1"/>
  <c r="H22" i="2"/>
  <c r="G20" i="2"/>
  <c r="F24" i="9"/>
  <c r="F27" i="9" s="1"/>
  <c r="F14" i="9"/>
  <c r="I36" i="2"/>
  <c r="N31" i="10"/>
  <c r="N34" i="10" s="1"/>
  <c r="M31" i="10"/>
  <c r="M34" i="10" s="1"/>
  <c r="K31" i="10"/>
  <c r="K34" i="10" s="1"/>
  <c r="K41" i="10" s="1"/>
  <c r="K44" i="10" s="1"/>
  <c r="I31" i="10"/>
  <c r="I34" i="10" s="1"/>
  <c r="G31" i="10"/>
  <c r="G34" i="10" s="1"/>
  <c r="E34" i="10"/>
  <c r="E37" i="10" s="1"/>
  <c r="E42" i="10" s="1"/>
  <c r="O44" i="9"/>
  <c r="N44" i="9"/>
  <c r="M44" i="9"/>
  <c r="L44" i="9"/>
  <c r="K44" i="9"/>
  <c r="K45" i="9" s="1"/>
  <c r="J44" i="9"/>
  <c r="I44" i="9"/>
  <c r="H44" i="9"/>
  <c r="O39" i="9"/>
  <c r="N39" i="9"/>
  <c r="M39" i="9"/>
  <c r="M45" i="9" s="1"/>
  <c r="L39" i="9"/>
  <c r="K39" i="9"/>
  <c r="J39" i="9"/>
  <c r="I39" i="9"/>
  <c r="I45" i="9" s="1"/>
  <c r="H39" i="9"/>
  <c r="N24" i="9"/>
  <c r="N27" i="9" s="1"/>
  <c r="L24" i="9"/>
  <c r="L27" i="9" s="1"/>
  <c r="J24" i="9"/>
  <c r="J27" i="9" s="1"/>
  <c r="H24" i="9"/>
  <c r="H27" i="9" s="1"/>
  <c r="N16" i="9"/>
  <c r="L16" i="9"/>
  <c r="J16" i="9"/>
  <c r="H16" i="9"/>
  <c r="F16" i="9"/>
  <c r="N15" i="9"/>
  <c r="L15" i="9"/>
  <c r="J15" i="9"/>
  <c r="H15" i="9"/>
  <c r="F15" i="9"/>
  <c r="N14" i="9"/>
  <c r="L14" i="9"/>
  <c r="J14" i="9"/>
  <c r="H14" i="9"/>
  <c r="E22" i="8"/>
  <c r="H20" i="8"/>
  <c r="G20" i="8"/>
  <c r="F20" i="8"/>
  <c r="E20" i="8"/>
  <c r="H19" i="8"/>
  <c r="H21" i="8" s="1"/>
  <c r="G19" i="8"/>
  <c r="F19" i="8"/>
  <c r="F21" i="8" s="1"/>
  <c r="E19" i="8"/>
  <c r="E21" i="8" s="1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O44" i="6"/>
  <c r="N44" i="6"/>
  <c r="M44" i="6"/>
  <c r="L44" i="6"/>
  <c r="K44" i="6"/>
  <c r="J44" i="6"/>
  <c r="I44" i="6"/>
  <c r="H44" i="6"/>
  <c r="G44" i="6"/>
  <c r="F44" i="6"/>
  <c r="O39" i="6"/>
  <c r="O45" i="6" s="1"/>
  <c r="N39" i="6"/>
  <c r="M39" i="6"/>
  <c r="L39" i="6"/>
  <c r="K39" i="6"/>
  <c r="J39" i="6"/>
  <c r="I39" i="6"/>
  <c r="H39" i="6"/>
  <c r="H45" i="6" s="1"/>
  <c r="G39" i="6"/>
  <c r="F39" i="6"/>
  <c r="O24" i="6"/>
  <c r="O27" i="6" s="1"/>
  <c r="N24" i="6"/>
  <c r="N27" i="6" s="1"/>
  <c r="M24" i="6"/>
  <c r="M27" i="6" s="1"/>
  <c r="L24" i="6"/>
  <c r="L27" i="6" s="1"/>
  <c r="K24" i="6"/>
  <c r="K27" i="6" s="1"/>
  <c r="J24" i="6"/>
  <c r="J27" i="6" s="1"/>
  <c r="I24" i="6"/>
  <c r="I27" i="6" s="1"/>
  <c r="H24" i="6"/>
  <c r="H27" i="6" s="1"/>
  <c r="G27" i="6"/>
  <c r="F24" i="6"/>
  <c r="F27" i="6" s="1"/>
  <c r="O16" i="6"/>
  <c r="N16" i="6"/>
  <c r="M16" i="6"/>
  <c r="L16" i="6"/>
  <c r="K16" i="6"/>
  <c r="J16" i="6"/>
  <c r="I16" i="6"/>
  <c r="H16" i="6"/>
  <c r="G16" i="6"/>
  <c r="F16" i="6"/>
  <c r="O15" i="6"/>
  <c r="N15" i="6"/>
  <c r="M15" i="6"/>
  <c r="L15" i="6"/>
  <c r="K15" i="6"/>
  <c r="J15" i="6"/>
  <c r="I15" i="6"/>
  <c r="H15" i="6"/>
  <c r="G15" i="6"/>
  <c r="F15" i="6"/>
  <c r="O14" i="6"/>
  <c r="N14" i="6"/>
  <c r="M14" i="6"/>
  <c r="L14" i="6"/>
  <c r="K14" i="6"/>
  <c r="J14" i="6"/>
  <c r="I14" i="6"/>
  <c r="H14" i="6"/>
  <c r="G14" i="6"/>
  <c r="F14" i="6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L45" i="6" l="1"/>
  <c r="G31" i="2"/>
  <c r="G34" i="2"/>
  <c r="O45" i="9"/>
  <c r="I23" i="8"/>
  <c r="I21" i="8"/>
  <c r="G40" i="2"/>
  <c r="F23" i="8"/>
  <c r="G21" i="2"/>
  <c r="F45" i="6"/>
  <c r="N45" i="6"/>
  <c r="I40" i="7"/>
  <c r="K37" i="10"/>
  <c r="K42" i="10" s="1"/>
  <c r="G13" i="2"/>
  <c r="I45" i="6"/>
  <c r="J45" i="9"/>
  <c r="K45" i="6"/>
  <c r="E23" i="8"/>
  <c r="G24" i="8"/>
  <c r="G31" i="7"/>
  <c r="G39" i="7"/>
  <c r="N45" i="9"/>
  <c r="G20" i="7"/>
  <c r="G10" i="7"/>
  <c r="G24" i="7"/>
  <c r="G28" i="7"/>
  <c r="G32" i="7"/>
  <c r="G36" i="7"/>
  <c r="G40" i="7"/>
  <c r="H45" i="9"/>
  <c r="G21" i="7"/>
  <c r="G25" i="7"/>
  <c r="G29" i="7"/>
  <c r="G33" i="7"/>
  <c r="G37" i="7"/>
  <c r="G26" i="2"/>
  <c r="G26" i="7"/>
  <c r="G30" i="7"/>
  <c r="G34" i="7"/>
  <c r="G38" i="7"/>
  <c r="G17" i="7"/>
  <c r="E41" i="10"/>
  <c r="G19" i="7"/>
  <c r="G23" i="7"/>
  <c r="G14" i="7"/>
  <c r="G12" i="7"/>
  <c r="G27" i="7"/>
  <c r="G35" i="7"/>
  <c r="I37" i="10"/>
  <c r="I42" i="10" s="1"/>
  <c r="I41" i="10"/>
  <c r="I44" i="10" s="1"/>
  <c r="G9" i="2"/>
  <c r="I22" i="2"/>
  <c r="G22" i="2"/>
  <c r="G10" i="2"/>
  <c r="L45" i="9"/>
  <c r="G16" i="2"/>
  <c r="G14" i="2"/>
  <c r="G45" i="6"/>
  <c r="J45" i="6"/>
  <c r="M45" i="6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21" i="8"/>
  <c r="G12" i="2"/>
  <c r="G13" i="7"/>
  <c r="G18" i="2"/>
  <c r="G15" i="7"/>
  <c r="G22" i="7"/>
  <c r="G11" i="2"/>
  <c r="G33" i="2"/>
  <c r="G23" i="2"/>
  <c r="G25" i="2"/>
  <c r="G36" i="2"/>
  <c r="G23" i="8" l="1"/>
  <c r="G22" i="8"/>
  <c r="H23" i="8" l="1"/>
  <c r="H22" i="8"/>
</calcChain>
</file>

<file path=xl/sharedStrings.xml><?xml version="1.0" encoding="utf-8"?>
<sst xmlns="http://schemas.openxmlformats.org/spreadsheetml/2006/main" count="428" uniqueCount="260">
  <si>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</si>
  <si>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</si>
  <si>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</si>
  <si>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</si>
  <si>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</si>
  <si>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</si>
  <si>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</si>
  <si>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</si>
  <si>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</si>
  <si>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</si>
  <si>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</si>
  <si>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</si>
  <si>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</si>
  <si>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</si>
  <si>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</si>
  <si>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</si>
  <si>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</si>
  <si>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</si>
  <si>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</si>
  <si>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</si>
  <si>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</si>
  <si>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</si>
  <si>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</si>
  <si>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</si>
  <si>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</si>
  <si>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</si>
  <si>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</si>
  <si>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</si>
  <si>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</si>
  <si>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</si>
  <si>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</si>
  <si>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</si>
  <si>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</si>
  <si>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</si>
  <si>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</si>
  <si>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</si>
  <si>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</si>
  <si>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</si>
  <si>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</si>
  <si>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</si>
  <si>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</si>
  <si>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</si>
  <si>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</si>
  <si>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</si>
  <si>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</si>
  <si>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</si>
  <si>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</si>
  <si>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</si>
  <si>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</si>
  <si>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</si>
  <si>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</si>
  <si>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</si>
  <si>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</si>
  <si>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</si>
  <si>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</si>
  <si>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</si>
  <si>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</si>
  <si>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</si>
  <si>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</si>
  <si>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</si>
  <si>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</si>
  <si>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</si>
  <si>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</si>
  <si>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</si>
  <si>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</si>
  <si>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</si>
  <si>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</si>
  <si>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</si>
  <si>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</si>
  <si>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</si>
  <si>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</si>
  <si>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</si>
  <si>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</si>
  <si>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</si>
  <si>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</si>
  <si>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</si>
  <si>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</si>
  <si>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</si>
  <si>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</si>
  <si>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</si>
  <si>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</si>
  <si>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</si>
  <si>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</si>
  <si>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</si>
  <si>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</si>
  <si>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</si>
  <si>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</si>
  <si>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</si>
  <si>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</si>
  <si>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</si>
  <si>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</si>
  <si>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</si>
  <si>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</si>
  <si>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</si>
  <si>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</si>
  <si>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</si>
  <si>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</si>
  <si>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</si>
  <si>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</si>
  <si>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</si>
  <si>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</si>
  <si>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</si>
  <si>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</si>
  <si>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</si>
  <si>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</si>
  <si>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</si>
  <si>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</si>
  <si>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</si>
  <si>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</si>
  <si>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</si>
  <si>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</si>
  <si>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</si>
  <si>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</si>
  <si>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</si>
  <si>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</si>
  <si>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</si>
  <si>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</si>
  <si>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</si>
  <si>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</si>
  <si>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</si>
  <si>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</si>
  <si>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</si>
  <si>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</si>
  <si>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</si>
  <si>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</si>
  <si>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</si>
  <si>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</si>
  <si>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</si>
  <si>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</si>
  <si>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</si>
  <si>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</si>
  <si>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</si>
  <si>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</si>
  <si>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</si>
  <si>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</si>
  <si>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</si>
  <si>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</si>
  <si>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</si>
  <si>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</si>
  <si>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</si>
  <si>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</si>
  <si>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</si>
  <si>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</si>
  <si>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</si>
  <si>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</si>
  <si>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</si>
  <si>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</si>
  <si>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</si>
  <si>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</si>
  <si>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</si>
  <si>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</si>
  <si>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</si>
  <si>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</si>
  <si>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</si>
  <si>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</si>
  <si>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</si>
  <si>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</si>
  <si>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</si>
  <si>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</si>
  <si>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</si>
  <si>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</si>
  <si>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</si>
  <si>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</si>
  <si>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</si>
  <si>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</si>
  <si>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</si>
  <si>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</si>
  <si>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</si>
  <si>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</si>
  <si>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</si>
  <si>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</si>
  <si>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</si>
  <si>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</si>
  <si>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</si>
  <si>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</si>
  <si>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</si>
  <si>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</si>
  <si>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</si>
  <si>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</si>
  <si>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</si>
  <si>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</si>
  <si>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</si>
  <si>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</si>
  <si>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</si>
  <si>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</si>
  <si>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</si>
  <si>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</si>
  <si>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</si>
  <si>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</si>
  <si>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</si>
  <si>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</si>
  <si>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</si>
  <si>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</si>
  <si>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</si>
  <si>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</si>
  <si>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</si>
  <si>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</si>
  <si>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</si>
  <si>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</si>
  <si>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</si>
  <si>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</si>
  <si>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</si>
  <si>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</si>
  <si>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</si>
  <si>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</si>
  <si>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</si>
  <si>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</si>
  <si>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</si>
  <si>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</si>
  <si>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</si>
  <si>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</si>
  <si>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</si>
  <si>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</si>
  <si>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</si>
  <si>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</si>
  <si>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</si>
  <si>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</si>
  <si>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</si>
  <si>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</si>
  <si>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</si>
  <si>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</si>
  <si>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</si>
  <si>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</si>
  <si>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</si>
  <si>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</si>
  <si>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</si>
  <si>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</si>
  <si>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</si>
  <si>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</si>
  <si>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</si>
  <si>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</si>
  <si>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</si>
  <si>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</si>
  <si>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</si>
  <si>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</si>
  <si>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</si>
  <si>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</si>
  <si>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</si>
  <si>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</si>
  <si>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</si>
  <si>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</si>
  <si>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</si>
  <si>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</si>
  <si>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</si>
  <si>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岡山市</t>
    <rPh sb="0" eb="3">
      <t>オカヤマシ</t>
    </rPh>
    <phoneticPr fontId="7"/>
  </si>
  <si>
    <t>病院事業会計</t>
    <rPh sb="0" eb="2">
      <t>ビョウイン</t>
    </rPh>
    <rPh sb="2" eb="4">
      <t>ジギョウ</t>
    </rPh>
    <rPh sb="4" eb="6">
      <t>カイケイ</t>
    </rPh>
    <phoneticPr fontId="7"/>
  </si>
  <si>
    <t>水道事業会計</t>
    <rPh sb="0" eb="2">
      <t>スイドウ</t>
    </rPh>
    <rPh sb="2" eb="4">
      <t>ジギョウ</t>
    </rPh>
    <rPh sb="4" eb="6">
      <t>カイケイ</t>
    </rPh>
    <phoneticPr fontId="7"/>
  </si>
  <si>
    <t>工業用水道事業会計</t>
    <rPh sb="0" eb="3">
      <t>コウギョウヨウ</t>
    </rPh>
    <rPh sb="3" eb="5">
      <t>スイドウ</t>
    </rPh>
    <rPh sb="5" eb="7">
      <t>ジギョウ</t>
    </rPh>
    <rPh sb="7" eb="9">
      <t>カイケイ</t>
    </rPh>
    <phoneticPr fontId="7"/>
  </si>
  <si>
    <t>市場事業会計</t>
    <rPh sb="0" eb="2">
      <t>イチバ</t>
    </rPh>
    <rPh sb="2" eb="4">
      <t>ジギョウ</t>
    </rPh>
    <rPh sb="4" eb="6">
      <t>カイケイ</t>
    </rPh>
    <phoneticPr fontId="7"/>
  </si>
  <si>
    <t>下水道事業会計</t>
    <rPh sb="0" eb="3">
      <t>ゲスイドウ</t>
    </rPh>
    <rPh sb="3" eb="5">
      <t>ジギョウ</t>
    </rPh>
    <rPh sb="5" eb="7">
      <t>カイケイ</t>
    </rPh>
    <phoneticPr fontId="7"/>
  </si>
  <si>
    <t>岡山市</t>
    <rPh sb="0" eb="3">
      <t>オカヤマシ</t>
    </rPh>
    <phoneticPr fontId="15"/>
  </si>
  <si>
    <t>水道事業会計</t>
  </si>
  <si>
    <t>工業用水道事業会計</t>
  </si>
  <si>
    <t>市場事業会計</t>
    <rPh sb="0" eb="2">
      <t>シジョウ</t>
    </rPh>
    <rPh sb="2" eb="4">
      <t>ジギョウ</t>
    </rPh>
    <rPh sb="4" eb="6">
      <t>カイケイ</t>
    </rPh>
    <phoneticPr fontId="7"/>
  </si>
  <si>
    <t>下水道事業</t>
    <rPh sb="0" eb="3">
      <t>ゲスイドウ</t>
    </rPh>
    <rPh sb="3" eb="5">
      <t>ジギョウ</t>
    </rPh>
    <phoneticPr fontId="7"/>
  </si>
  <si>
    <t>宅地造成事業</t>
    <rPh sb="0" eb="2">
      <t>タクチ</t>
    </rPh>
    <rPh sb="2" eb="4">
      <t>ゾウセイ</t>
    </rPh>
    <rPh sb="4" eb="6">
      <t>ジギョウ</t>
    </rPh>
    <phoneticPr fontId="7"/>
  </si>
  <si>
    <t>（株）岡山ｺﾝﾍﾞﾝｼｮﾝｾﾝﾀｰ</t>
    <rPh sb="1" eb="2">
      <t>カブ</t>
    </rPh>
    <rPh sb="3" eb="5">
      <t>オカヤマ</t>
    </rPh>
    <phoneticPr fontId="7"/>
  </si>
  <si>
    <t>岡山都市整備（株）</t>
    <rPh sb="0" eb="2">
      <t>オカヤマ</t>
    </rPh>
    <rPh sb="2" eb="4">
      <t>トシ</t>
    </rPh>
    <rPh sb="4" eb="6">
      <t>セイビ</t>
    </rPh>
    <rPh sb="7" eb="8">
      <t>カブ</t>
    </rPh>
    <phoneticPr fontId="7"/>
  </si>
  <si>
    <t>土地開発公社</t>
    <rPh sb="0" eb="2">
      <t>トチ</t>
    </rPh>
    <rPh sb="2" eb="4">
      <t>カイハツ</t>
    </rPh>
    <rPh sb="4" eb="6">
      <t>コウシャ</t>
    </rPh>
    <phoneticPr fontId="7"/>
  </si>
  <si>
    <t>岡山都市開発（株）</t>
    <rPh sb="0" eb="2">
      <t>オカヤマ</t>
    </rPh>
    <rPh sb="2" eb="4">
      <t>トシ</t>
    </rPh>
    <rPh sb="4" eb="6">
      <t>カイハツ</t>
    </rPh>
    <rPh sb="7" eb="8">
      <t>カブ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</si>
</sst>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19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177" fontId="2" fillId="0" borderId="8" xfId="1" applyNumberFormat="1" applyBorder="1" applyAlignment="1">
      <alignment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4" xfId="0" applyNumberFormat="1" applyBorder="1" applyAlignment="1">
      <alignment horizontal="centerContinuous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16" fillId="0" borderId="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3.950000000000003" customHeight="1">
      <c r="A1" s="97" t="s">
        <v>0</v>
      </c>
      <c r="B1" s="97"/>
      <c r="C1" s="97"/>
      <c r="D1" s="97"/>
      <c r="E1" s="20" t="s">
        <v>244</v>
      </c>
      <c r="F1" s="2"/>
    </row>
    <row r="3" spans="1:9" ht="14.25">
      <c r="A3" s="10" t="s">
        <v>103</v>
      </c>
    </row>
    <row r="5" spans="1:9">
      <c r="A5" s="9" t="s">
        <v>232</v>
      </c>
    </row>
    <row r="6" spans="1:9" ht="14.25">
      <c r="A6" s="3"/>
      <c r="G6" s="99" t="s">
        <v>104</v>
      </c>
      <c r="H6" s="100"/>
      <c r="I6" s="100"/>
    </row>
    <row r="7" spans="1:9" ht="27" customHeight="1">
      <c r="A7" s="8"/>
      <c r="B7" s="4"/>
      <c r="C7" s="4"/>
      <c r="D7" s="4"/>
      <c r="E7" s="60"/>
      <c r="F7" s="52" t="s">
        <v>233</v>
      </c>
      <c r="G7" s="52"/>
      <c r="H7" s="52" t="s">
        <v>243</v>
      </c>
      <c r="I7" s="53" t="s">
        <v>20</v>
      </c>
    </row>
    <row r="8" spans="1:9" ht="17.100000000000001" customHeight="1">
      <c r="A8" s="5"/>
      <c r="B8" s="6"/>
      <c r="C8" s="6"/>
      <c r="D8" s="6"/>
      <c r="E8" s="61"/>
      <c r="F8" s="54" t="s">
        <v>101</v>
      </c>
      <c r="G8" s="54" t="s">
        <v>1</v>
      </c>
      <c r="H8" s="54" t="s">
        <v>230</v>
      </c>
      <c r="I8" s="55"/>
    </row>
    <row r="9" spans="1:9" ht="18" customHeight="1">
      <c r="A9" s="98" t="s">
        <v>79</v>
      </c>
      <c r="B9" s="98" t="s">
        <v>80</v>
      </c>
      <c r="C9" s="62" t="s">
        <v>2</v>
      </c>
      <c r="D9" s="56"/>
      <c r="E9" s="56"/>
      <c r="F9" s="57">
        <v>134384</v>
      </c>
      <c r="G9" s="58">
        <f t="shared" ref="G9:G22" si="0">F9/$F$22*100</f>
        <v>42.364764964203182</v>
      </c>
      <c r="H9" s="57">
        <v>131680</v>
      </c>
      <c r="I9" s="58">
        <f t="shared" ref="I9:I21" si="1">(F9/H9-1)*100</f>
        <v>2.0534629404617144</v>
      </c>
    </row>
    <row r="10" spans="1:9" ht="18" customHeight="1">
      <c r="A10" s="98"/>
      <c r="B10" s="98"/>
      <c r="C10" s="64"/>
      <c r="D10" s="62" t="s">
        <v>21</v>
      </c>
      <c r="E10" s="56"/>
      <c r="F10" s="57">
        <v>65684</v>
      </c>
      <c r="G10" s="58">
        <f t="shared" si="0"/>
        <v>20.706983137194324</v>
      </c>
      <c r="H10" s="57">
        <v>64328</v>
      </c>
      <c r="I10" s="58">
        <f t="shared" si="1"/>
        <v>2.1079467727894485</v>
      </c>
    </row>
    <row r="11" spans="1:9" ht="18" customHeight="1">
      <c r="A11" s="98"/>
      <c r="B11" s="98"/>
      <c r="C11" s="51"/>
      <c r="D11" s="51"/>
      <c r="E11" s="30" t="s">
        <v>22</v>
      </c>
      <c r="F11" s="57">
        <v>53304</v>
      </c>
      <c r="G11" s="58">
        <f t="shared" si="0"/>
        <v>14.630531325651738</v>
      </c>
      <c r="H11" s="57">
        <v>52308</v>
      </c>
      <c r="I11" s="58">
        <f t="shared" si="1"/>
        <v>1.9041064464326629</v>
      </c>
    </row>
    <row r="12" spans="1:9" ht="18" customHeight="1">
      <c r="A12" s="98"/>
      <c r="B12" s="98"/>
      <c r="C12" s="51"/>
      <c r="D12" s="29"/>
      <c r="E12" s="30" t="s">
        <v>23</v>
      </c>
      <c r="F12" s="57">
        <v>7631</v>
      </c>
      <c r="G12" s="58">
        <f>F12/$F$22*100</f>
        <v>2.0945066889173121</v>
      </c>
      <c r="H12" s="57">
        <v>7111</v>
      </c>
      <c r="I12" s="58">
        <f t="shared" si="1"/>
        <v>7.3126142595978161</v>
      </c>
    </row>
    <row r="13" spans="1:9" ht="18" customHeight="1">
      <c r="A13" s="98"/>
      <c r="B13" s="98"/>
      <c r="C13" s="63"/>
      <c r="D13" s="56" t="s">
        <v>24</v>
      </c>
      <c r="E13" s="56"/>
      <c r="F13" s="57">
        <v>49159</v>
      </c>
      <c r="G13" s="58">
        <f t="shared" si="0"/>
        <v>15.497451191178</v>
      </c>
      <c r="H13" s="57">
        <v>48170</v>
      </c>
      <c r="I13" s="58">
        <f t="shared" si="1"/>
        <v>2.0531451110649801</v>
      </c>
    </row>
    <row r="14" spans="1:9" ht="18" customHeight="1">
      <c r="A14" s="98"/>
      <c r="B14" s="98"/>
      <c r="C14" s="56" t="s">
        <v>3</v>
      </c>
      <c r="D14" s="56"/>
      <c r="E14" s="56"/>
      <c r="F14" s="57">
        <v>2599</v>
      </c>
      <c r="G14" s="58">
        <f t="shared" si="0"/>
        <v>0.81933879138858856</v>
      </c>
      <c r="H14" s="57">
        <v>2661</v>
      </c>
      <c r="I14" s="58">
        <f t="shared" si="1"/>
        <v>-2.3299511461856492</v>
      </c>
    </row>
    <row r="15" spans="1:9" ht="18" customHeight="1">
      <c r="A15" s="98"/>
      <c r="B15" s="98"/>
      <c r="C15" s="56" t="s">
        <v>4</v>
      </c>
      <c r="D15" s="56"/>
      <c r="E15" s="56"/>
      <c r="F15" s="57">
        <v>43700</v>
      </c>
      <c r="G15" s="58">
        <f t="shared" si="0"/>
        <v>13.776492952551489</v>
      </c>
      <c r="H15" s="57">
        <v>38800</v>
      </c>
      <c r="I15" s="58">
        <f t="shared" si="1"/>
        <v>12.628865979381443</v>
      </c>
    </row>
    <row r="16" spans="1:9" ht="18" customHeight="1">
      <c r="A16" s="98"/>
      <c r="B16" s="98"/>
      <c r="C16" s="56" t="s">
        <v>25</v>
      </c>
      <c r="D16" s="56"/>
      <c r="E16" s="56"/>
      <c r="F16" s="57">
        <v>6563</v>
      </c>
      <c r="G16" s="58">
        <f t="shared" si="0"/>
        <v>2.0689959553225497</v>
      </c>
      <c r="H16" s="57">
        <v>6370</v>
      </c>
      <c r="I16" s="58">
        <f>(F16/H16-1)*100</f>
        <v>3.0298273155416</v>
      </c>
    </row>
    <row r="17" spans="1:9" ht="18" customHeight="1">
      <c r="A17" s="98"/>
      <c r="B17" s="98"/>
      <c r="C17" s="56" t="s">
        <v>5</v>
      </c>
      <c r="D17" s="56"/>
      <c r="E17" s="56"/>
      <c r="F17" s="57">
        <v>74409</v>
      </c>
      <c r="G17" s="58">
        <f t="shared" si="0"/>
        <v>23.457552954379949</v>
      </c>
      <c r="H17" s="57">
        <v>68232</v>
      </c>
      <c r="I17" s="58">
        <f t="shared" si="1"/>
        <v>9.0529370383397811</v>
      </c>
    </row>
    <row r="18" spans="1:9" ht="18" customHeight="1">
      <c r="A18" s="98"/>
      <c r="B18" s="98"/>
      <c r="C18" s="56" t="s">
        <v>26</v>
      </c>
      <c r="D18" s="56"/>
      <c r="E18" s="56"/>
      <c r="F18" s="57">
        <v>19474</v>
      </c>
      <c r="G18" s="58">
        <f t="shared" si="0"/>
        <v>6.1392087816473158</v>
      </c>
      <c r="H18" s="57">
        <v>19096</v>
      </c>
      <c r="I18" s="58">
        <f t="shared" si="1"/>
        <v>1.9794721407624616</v>
      </c>
    </row>
    <row r="19" spans="1:9" ht="18" customHeight="1">
      <c r="A19" s="98"/>
      <c r="B19" s="98"/>
      <c r="C19" s="56" t="s">
        <v>27</v>
      </c>
      <c r="D19" s="56"/>
      <c r="E19" s="56"/>
      <c r="F19" s="57">
        <v>653</v>
      </c>
      <c r="G19" s="58">
        <f t="shared" si="0"/>
        <v>0.20585926540082661</v>
      </c>
      <c r="H19" s="57">
        <v>767</v>
      </c>
      <c r="I19" s="58">
        <f t="shared" si="1"/>
        <v>-14.86310299869622</v>
      </c>
    </row>
    <row r="20" spans="1:9" ht="18" customHeight="1">
      <c r="A20" s="98"/>
      <c r="B20" s="98"/>
      <c r="C20" s="56" t="s">
        <v>6</v>
      </c>
      <c r="D20" s="56"/>
      <c r="E20" s="56"/>
      <c r="F20" s="57">
        <v>35425</v>
      </c>
      <c r="G20" s="58">
        <f t="shared" si="0"/>
        <v>11.167786335106097</v>
      </c>
      <c r="H20" s="57">
        <v>44936</v>
      </c>
      <c r="I20" s="58">
        <f t="shared" si="1"/>
        <v>-21.165657824461459</v>
      </c>
    </row>
    <row r="21" spans="1:9" ht="18" customHeight="1">
      <c r="A21" s="98"/>
      <c r="B21" s="98"/>
      <c r="C21" s="56" t="s">
        <v>7</v>
      </c>
      <c r="D21" s="56"/>
      <c r="E21" s="56"/>
      <c r="F21" s="57">
        <v>47127</v>
      </c>
      <c r="G21" s="58">
        <f t="shared" si="0"/>
        <v>12.935108993396168</v>
      </c>
      <c r="H21" s="57">
        <v>42979</v>
      </c>
      <c r="I21" s="58">
        <f t="shared" si="1"/>
        <v>9.6512250168687039</v>
      </c>
    </row>
    <row r="22" spans="1:9" ht="18" customHeight="1">
      <c r="A22" s="98"/>
      <c r="B22" s="98"/>
      <c r="C22" s="56" t="s">
        <v>8</v>
      </c>
      <c r="D22" s="56"/>
      <c r="E22" s="56"/>
      <c r="F22" s="57">
        <f>SUM(F9,F14:F21)</f>
        <v>364334</v>
      </c>
      <c r="G22" s="58">
        <f t="shared" si="0"/>
        <v>100</v>
      </c>
      <c r="H22" s="57">
        <f>SUM(H9,H14:H21)</f>
        <v>355521</v>
      </c>
      <c r="I22" s="58">
        <f t="shared" ref="I22:I40" si="2">(F22/H22-1)*100</f>
        <v>-10.776859876069199</v>
      </c>
    </row>
    <row r="23" spans="1:9" ht="18" customHeight="1">
      <c r="A23" s="98"/>
      <c r="B23" s="98" t="s">
        <v>81</v>
      </c>
      <c r="C23" s="65" t="s">
        <v>9</v>
      </c>
      <c r="D23" s="30"/>
      <c r="E23" s="30"/>
      <c r="F23" s="57">
        <v>212458</v>
      </c>
      <c r="G23" s="58">
        <f t="shared" ref="G23:G37" si="3">F23/$F$40*100</f>
        <v>58.314074448171183</v>
      </c>
      <c r="H23" s="57">
        <v>209132</v>
      </c>
      <c r="I23" s="58">
        <f t="shared" si="2"/>
        <v>1.5903831073197816</v>
      </c>
    </row>
    <row r="24" spans="1:9" ht="18" customHeight="1">
      <c r="A24" s="98"/>
      <c r="B24" s="98"/>
      <c r="C24" s="64"/>
      <c r="D24" s="30" t="s">
        <v>10</v>
      </c>
      <c r="E24" s="30"/>
      <c r="F24" s="57">
        <v>81372</v>
      </c>
      <c r="G24" s="58">
        <f t="shared" si="3"/>
        <v>22.334451355075288</v>
      </c>
      <c r="H24" s="57">
        <v>80237</v>
      </c>
      <c r="I24" s="58">
        <f t="shared" si="2"/>
        <v>1.4145593678726698</v>
      </c>
    </row>
    <row r="25" spans="1:9" ht="18" customHeight="1">
      <c r="A25" s="98"/>
      <c r="B25" s="98"/>
      <c r="C25" s="64"/>
      <c r="D25" s="30" t="s">
        <v>28</v>
      </c>
      <c r="E25" s="30"/>
      <c r="F25" s="57">
        <v>95269</v>
      </c>
      <c r="G25" s="58">
        <f t="shared" si="3"/>
        <v>26.148808510871891</v>
      </c>
      <c r="H25" s="57">
        <v>94174</v>
      </c>
      <c r="I25" s="58">
        <f t="shared" si="2"/>
        <v>1.1627413086414462</v>
      </c>
    </row>
    <row r="26" spans="1:9" ht="18" customHeight="1">
      <c r="A26" s="98"/>
      <c r="B26" s="98"/>
      <c r="C26" s="63"/>
      <c r="D26" s="30" t="s">
        <v>11</v>
      </c>
      <c r="E26" s="30"/>
      <c r="F26" s="57">
        <v>35817</v>
      </c>
      <c r="G26" s="58">
        <f t="shared" si="3"/>
        <v>9.8308145822240025</v>
      </c>
      <c r="H26" s="57">
        <v>34721</v>
      </c>
      <c r="I26" s="58">
        <f t="shared" si="2"/>
        <v>3.1565911120071455</v>
      </c>
    </row>
    <row r="27" spans="1:9" ht="18" customHeight="1">
      <c r="A27" s="98"/>
      <c r="B27" s="98"/>
      <c r="C27" s="65" t="s">
        <v>12</v>
      </c>
      <c r="D27" s="30"/>
      <c r="E27" s="30"/>
      <c r="F27" s="57">
        <f>103930+200</f>
        <v>104130</v>
      </c>
      <c r="G27" s="58">
        <f t="shared" si="3"/>
        <v>28.58091750975753</v>
      </c>
      <c r="H27" s="57">
        <v>96691</v>
      </c>
      <c r="I27" s="58">
        <f t="shared" si="2"/>
        <v>7.6935805814398517</v>
      </c>
    </row>
    <row r="28" spans="1:9" ht="18" customHeight="1">
      <c r="A28" s="98"/>
      <c r="B28" s="98"/>
      <c r="C28" s="64"/>
      <c r="D28" s="30" t="s">
        <v>13</v>
      </c>
      <c r="E28" s="30"/>
      <c r="F28" s="57">
        <v>44949</v>
      </c>
      <c r="G28" s="58">
        <f t="shared" si="3"/>
        <v>12.337305878671769</v>
      </c>
      <c r="H28" s="57">
        <v>39054</v>
      </c>
      <c r="I28" s="58">
        <f t="shared" si="2"/>
        <v>15.094484559840215</v>
      </c>
    </row>
    <row r="29" spans="1:9" ht="18" customHeight="1">
      <c r="A29" s="98"/>
      <c r="B29" s="98"/>
      <c r="C29" s="64"/>
      <c r="D29" s="30" t="s">
        <v>29</v>
      </c>
      <c r="E29" s="30"/>
      <c r="F29" s="57">
        <v>6019</v>
      </c>
      <c r="G29" s="58">
        <f t="shared" si="3"/>
        <v>1.6520555314628884</v>
      </c>
      <c r="H29" s="57">
        <v>5962</v>
      </c>
      <c r="I29" s="58">
        <f t="shared" si="2"/>
        <v>0.95605501509561375</v>
      </c>
    </row>
    <row r="30" spans="1:9" ht="18" customHeight="1">
      <c r="A30" s="98"/>
      <c r="B30" s="98"/>
      <c r="C30" s="64"/>
      <c r="D30" s="30" t="s">
        <v>30</v>
      </c>
      <c r="E30" s="30"/>
      <c r="F30" s="57">
        <v>20903</v>
      </c>
      <c r="G30" s="58">
        <f t="shared" si="3"/>
        <v>5.7373179555023688</v>
      </c>
      <c r="H30" s="57">
        <v>19369</v>
      </c>
      <c r="I30" s="58">
        <f t="shared" si="2"/>
        <v>7.9198719603490009</v>
      </c>
    </row>
    <row r="31" spans="1:9" ht="18" customHeight="1">
      <c r="A31" s="98"/>
      <c r="B31" s="98"/>
      <c r="C31" s="64"/>
      <c r="D31" s="30" t="s">
        <v>31</v>
      </c>
      <c r="E31" s="30"/>
      <c r="F31" s="57">
        <v>27283</v>
      </c>
      <c r="G31" s="58">
        <f t="shared" si="3"/>
        <v>7.4884583925738477</v>
      </c>
      <c r="H31" s="57">
        <v>26677</v>
      </c>
      <c r="I31" s="58">
        <f t="shared" si="2"/>
        <v>2.2716197473479083</v>
      </c>
    </row>
    <row r="32" spans="1:9" ht="18" customHeight="1">
      <c r="A32" s="98"/>
      <c r="B32" s="98"/>
      <c r="C32" s="64"/>
      <c r="D32" s="30" t="s">
        <v>14</v>
      </c>
      <c r="E32" s="30"/>
      <c r="F32" s="57">
        <v>266</v>
      </c>
      <c r="G32" s="58">
        <f t="shared" si="3"/>
        <v>7.3009930448434679E-2</v>
      </c>
      <c r="H32" s="57">
        <v>332</v>
      </c>
      <c r="I32" s="58">
        <f t="shared" si="2"/>
        <v>-19.879518072289159</v>
      </c>
    </row>
    <row r="33" spans="1:9" ht="18" customHeight="1">
      <c r="A33" s="98"/>
      <c r="B33" s="98"/>
      <c r="C33" s="63"/>
      <c r="D33" s="30" t="s">
        <v>32</v>
      </c>
      <c r="E33" s="30"/>
      <c r="F33" s="57">
        <v>4510</v>
      </c>
      <c r="G33" s="58">
        <f t="shared" si="3"/>
        <v>1.2378751365505278</v>
      </c>
      <c r="H33" s="57">
        <v>5097</v>
      </c>
      <c r="I33" s="58">
        <f t="shared" si="2"/>
        <v>-11.51657837943889</v>
      </c>
    </row>
    <row r="34" spans="1:9" ht="18" customHeight="1">
      <c r="A34" s="98"/>
      <c r="B34" s="98"/>
      <c r="C34" s="65" t="s">
        <v>15</v>
      </c>
      <c r="D34" s="30"/>
      <c r="E34" s="30"/>
      <c r="F34" s="57">
        <v>47746</v>
      </c>
      <c r="G34" s="58">
        <f t="shared" si="3"/>
        <v>13.105008042071287</v>
      </c>
      <c r="H34" s="57">
        <v>49698</v>
      </c>
      <c r="I34" s="58">
        <f t="shared" si="2"/>
        <v>-3.9277234496358004</v>
      </c>
    </row>
    <row r="35" spans="1:9" ht="18" customHeight="1">
      <c r="A35" s="98"/>
      <c r="B35" s="98"/>
      <c r="C35" s="64"/>
      <c r="D35" s="65" t="s">
        <v>16</v>
      </c>
      <c r="E35" s="30"/>
      <c r="F35" s="57">
        <v>47746</v>
      </c>
      <c r="G35" s="58">
        <f t="shared" si="3"/>
        <v>13.105008042071287</v>
      </c>
      <c r="H35" s="57">
        <v>49698</v>
      </c>
      <c r="I35" s="58">
        <f t="shared" si="2"/>
        <v>-3.9277234496358004</v>
      </c>
    </row>
    <row r="36" spans="1:9" ht="18" customHeight="1">
      <c r="A36" s="98"/>
      <c r="B36" s="98"/>
      <c r="C36" s="64"/>
      <c r="D36" s="64"/>
      <c r="E36" s="59" t="s">
        <v>102</v>
      </c>
      <c r="F36" s="57">
        <v>22013</v>
      </c>
      <c r="G36" s="58">
        <f t="shared" si="3"/>
        <v>6.041983454742077</v>
      </c>
      <c r="H36" s="57">
        <v>16859</v>
      </c>
      <c r="I36" s="58">
        <f>(F36/H36-1)*100</f>
        <v>30.571208256717487</v>
      </c>
    </row>
    <row r="37" spans="1:9" ht="18" customHeight="1">
      <c r="A37" s="98"/>
      <c r="B37" s="98"/>
      <c r="C37" s="64"/>
      <c r="D37" s="63"/>
      <c r="E37" s="30" t="s">
        <v>33</v>
      </c>
      <c r="F37" s="57">
        <v>25733</v>
      </c>
      <c r="G37" s="58">
        <f t="shared" si="3"/>
        <v>7.0630245873292088</v>
      </c>
      <c r="H37" s="57">
        <v>32839</v>
      </c>
      <c r="I37" s="58">
        <f t="shared" si="2"/>
        <v>-21.638904960565185</v>
      </c>
    </row>
    <row r="38" spans="1:9" ht="18" customHeight="1">
      <c r="A38" s="98"/>
      <c r="B38" s="98"/>
      <c r="C38" s="64"/>
      <c r="D38" s="56" t="s">
        <v>34</v>
      </c>
      <c r="E38" s="56"/>
      <c r="F38" s="57">
        <v>0</v>
      </c>
      <c r="G38" s="58">
        <f>F38/$F$40*100</f>
        <v>0</v>
      </c>
      <c r="H38" s="57">
        <v>0</v>
      </c>
      <c r="I38" s="58" t="e">
        <f t="shared" si="2"/>
        <v>#DIV/0!</v>
      </c>
    </row>
    <row r="39" spans="1:9" ht="18" customHeight="1">
      <c r="A39" s="98"/>
      <c r="B39" s="98"/>
      <c r="C39" s="63"/>
      <c r="D39" s="56" t="s">
        <v>35</v>
      </c>
      <c r="E39" s="56"/>
      <c r="F39" s="57">
        <v>0</v>
      </c>
      <c r="G39" s="58">
        <f>F39/$F$40*100</f>
        <v>0</v>
      </c>
      <c r="H39" s="57">
        <v>0</v>
      </c>
      <c r="I39" s="58" t="e">
        <f t="shared" si="2"/>
        <v>#DIV/0!</v>
      </c>
    </row>
    <row r="40" spans="1:9" ht="18" customHeight="1">
      <c r="A40" s="98"/>
      <c r="B40" s="98"/>
      <c r="C40" s="30" t="s">
        <v>17</v>
      </c>
      <c r="D40" s="30"/>
      <c r="E40" s="30"/>
      <c r="F40" s="57">
        <f>SUM(F23,F27,F34)</f>
        <v>364334</v>
      </c>
      <c r="G40" s="58">
        <f>F40/$F$40*100</f>
        <v>100</v>
      </c>
      <c r="H40" s="57">
        <f>SUM(H23,H27,H34)</f>
        <v>355521</v>
      </c>
      <c r="I40" s="58">
        <f t="shared" si="2"/>
        <v>2.4788971678185057</v>
      </c>
    </row>
    <row r="41" spans="1:9" ht="18" customHeight="1">
      <c r="A41" s="26" t="s">
        <v>18</v>
      </c>
      <c r="B41" s="26"/>
    </row>
    <row r="42" spans="1:9" ht="18" customHeight="1">
      <c r="A42" s="27" t="s">
        <v>19</v>
      </c>
      <c r="B42" s="26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8" activePane="bottomRight" state="frozen"/>
      <selection sqref="A1:D1"/>
      <selection pane="topRight" sqref="A1:D1"/>
      <selection pane="bottomLeft" sqref="A1:D1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1" t="s">
        <v>244</v>
      </c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234</v>
      </c>
      <c r="B5" s="12"/>
      <c r="C5" s="12"/>
      <c r="D5" s="12"/>
      <c r="K5" s="16"/>
      <c r="O5" s="16" t="s">
        <v>43</v>
      </c>
    </row>
    <row r="6" spans="1:25" ht="15.95" customHeight="1">
      <c r="A6" s="106" t="s">
        <v>44</v>
      </c>
      <c r="B6" s="105"/>
      <c r="C6" s="105"/>
      <c r="D6" s="105"/>
      <c r="E6" s="105"/>
      <c r="F6" s="110" t="s">
        <v>245</v>
      </c>
      <c r="G6" s="111"/>
      <c r="H6" s="110" t="s">
        <v>246</v>
      </c>
      <c r="I6" s="111"/>
      <c r="J6" s="110" t="s">
        <v>247</v>
      </c>
      <c r="K6" s="111"/>
      <c r="L6" s="110" t="s">
        <v>248</v>
      </c>
      <c r="M6" s="111"/>
      <c r="N6" s="110" t="s">
        <v>249</v>
      </c>
      <c r="O6" s="111"/>
    </row>
    <row r="7" spans="1:25" ht="15.95" customHeight="1">
      <c r="A7" s="105"/>
      <c r="B7" s="105"/>
      <c r="C7" s="105"/>
      <c r="D7" s="105"/>
      <c r="E7" s="105"/>
      <c r="F7" s="54" t="s">
        <v>235</v>
      </c>
      <c r="G7" s="54" t="s">
        <v>243</v>
      </c>
      <c r="H7" s="54" t="s">
        <v>235</v>
      </c>
      <c r="I7" s="54" t="s">
        <v>243</v>
      </c>
      <c r="J7" s="54" t="s">
        <v>235</v>
      </c>
      <c r="K7" s="54" t="s">
        <v>243</v>
      </c>
      <c r="L7" s="54" t="s">
        <v>235</v>
      </c>
      <c r="M7" s="54" t="s">
        <v>243</v>
      </c>
      <c r="N7" s="54" t="s">
        <v>235</v>
      </c>
      <c r="O7" s="54" t="s">
        <v>243</v>
      </c>
    </row>
    <row r="8" spans="1:25" ht="15.95" customHeight="1">
      <c r="A8" s="103" t="s">
        <v>83</v>
      </c>
      <c r="B8" s="62" t="s">
        <v>45</v>
      </c>
      <c r="C8" s="56"/>
      <c r="D8" s="56"/>
      <c r="E8" s="66" t="s">
        <v>36</v>
      </c>
      <c r="F8" s="67">
        <v>94</v>
      </c>
      <c r="G8" s="67">
        <v>85</v>
      </c>
      <c r="H8" s="67">
        <v>16687</v>
      </c>
      <c r="I8" s="67">
        <v>16686</v>
      </c>
      <c r="J8" s="67">
        <v>270</v>
      </c>
      <c r="K8" s="67">
        <v>264</v>
      </c>
      <c r="L8" s="67">
        <v>925</v>
      </c>
      <c r="M8" s="67">
        <v>805</v>
      </c>
      <c r="N8" s="67">
        <v>21061</v>
      </c>
      <c r="O8" s="67">
        <v>20745</v>
      </c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3"/>
      <c r="B9" s="64"/>
      <c r="C9" s="56" t="s">
        <v>46</v>
      </c>
      <c r="D9" s="56"/>
      <c r="E9" s="66" t="s">
        <v>37</v>
      </c>
      <c r="F9" s="67">
        <v>94</v>
      </c>
      <c r="G9" s="67">
        <v>85</v>
      </c>
      <c r="H9" s="67">
        <v>16681</v>
      </c>
      <c r="I9" s="67">
        <v>16679</v>
      </c>
      <c r="J9" s="67">
        <v>270</v>
      </c>
      <c r="K9" s="67">
        <v>264</v>
      </c>
      <c r="L9" s="67">
        <v>925</v>
      </c>
      <c r="M9" s="67">
        <v>805</v>
      </c>
      <c r="N9" s="67">
        <v>21061</v>
      </c>
      <c r="O9" s="67">
        <v>20745</v>
      </c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3"/>
      <c r="B10" s="63"/>
      <c r="C10" s="56" t="s">
        <v>47</v>
      </c>
      <c r="D10" s="56"/>
      <c r="E10" s="66" t="s">
        <v>38</v>
      </c>
      <c r="F10" s="67">
        <v>0</v>
      </c>
      <c r="G10" s="67">
        <v>0</v>
      </c>
      <c r="H10" s="67">
        <v>7</v>
      </c>
      <c r="I10" s="67">
        <v>7</v>
      </c>
      <c r="J10" s="68">
        <v>0</v>
      </c>
      <c r="K10" s="68">
        <v>0</v>
      </c>
      <c r="L10" s="67">
        <v>0</v>
      </c>
      <c r="M10" s="67">
        <v>0</v>
      </c>
      <c r="N10" s="67">
        <v>0</v>
      </c>
      <c r="O10" s="67">
        <v>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3"/>
      <c r="B11" s="62" t="s">
        <v>48</v>
      </c>
      <c r="C11" s="56"/>
      <c r="D11" s="56"/>
      <c r="E11" s="66" t="s">
        <v>39</v>
      </c>
      <c r="F11" s="67">
        <v>101</v>
      </c>
      <c r="G11" s="67">
        <v>94</v>
      </c>
      <c r="H11" s="67">
        <v>15960</v>
      </c>
      <c r="I11" s="67">
        <v>15219</v>
      </c>
      <c r="J11" s="67">
        <v>261</v>
      </c>
      <c r="K11" s="67">
        <v>233</v>
      </c>
      <c r="L11" s="67">
        <v>878</v>
      </c>
      <c r="M11" s="67">
        <v>791</v>
      </c>
      <c r="N11" s="67">
        <v>20654</v>
      </c>
      <c r="O11" s="67">
        <v>20373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3"/>
      <c r="B12" s="64"/>
      <c r="C12" s="56" t="s">
        <v>49</v>
      </c>
      <c r="D12" s="56"/>
      <c r="E12" s="66" t="s">
        <v>40</v>
      </c>
      <c r="F12" s="67">
        <v>101</v>
      </c>
      <c r="G12" s="67">
        <v>94</v>
      </c>
      <c r="H12" s="67">
        <v>15952</v>
      </c>
      <c r="I12" s="67">
        <v>15210</v>
      </c>
      <c r="J12" s="67">
        <v>261</v>
      </c>
      <c r="K12" s="67">
        <v>233</v>
      </c>
      <c r="L12" s="67">
        <v>878</v>
      </c>
      <c r="M12" s="67">
        <v>791</v>
      </c>
      <c r="N12" s="67">
        <v>20649</v>
      </c>
      <c r="O12" s="67">
        <v>20368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3"/>
      <c r="B13" s="63"/>
      <c r="C13" s="56" t="s">
        <v>50</v>
      </c>
      <c r="D13" s="56"/>
      <c r="E13" s="66" t="s">
        <v>41</v>
      </c>
      <c r="F13" s="67">
        <v>0</v>
      </c>
      <c r="G13" s="67"/>
      <c r="H13" s="68">
        <v>8</v>
      </c>
      <c r="I13" s="68">
        <v>9</v>
      </c>
      <c r="J13" s="68">
        <v>0</v>
      </c>
      <c r="K13" s="68">
        <v>0</v>
      </c>
      <c r="L13" s="67">
        <v>0</v>
      </c>
      <c r="M13" s="67">
        <v>0</v>
      </c>
      <c r="N13" s="67">
        <v>5</v>
      </c>
      <c r="O13" s="67">
        <v>5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3"/>
      <c r="B14" s="56" t="s">
        <v>51</v>
      </c>
      <c r="C14" s="56"/>
      <c r="D14" s="56"/>
      <c r="E14" s="66" t="s">
        <v>87</v>
      </c>
      <c r="F14" s="67">
        <f t="shared" ref="F14:O14" si="0">F9-F12</f>
        <v>-7</v>
      </c>
      <c r="G14" s="67">
        <f t="shared" si="0"/>
        <v>-9</v>
      </c>
      <c r="H14" s="67">
        <f t="shared" si="0"/>
        <v>729</v>
      </c>
      <c r="I14" s="67">
        <f t="shared" si="0"/>
        <v>1469</v>
      </c>
      <c r="J14" s="67">
        <f t="shared" si="0"/>
        <v>9</v>
      </c>
      <c r="K14" s="67">
        <f t="shared" si="0"/>
        <v>31</v>
      </c>
      <c r="L14" s="67">
        <f t="shared" si="0"/>
        <v>47</v>
      </c>
      <c r="M14" s="67">
        <f t="shared" si="0"/>
        <v>14</v>
      </c>
      <c r="N14" s="67">
        <f t="shared" si="0"/>
        <v>412</v>
      </c>
      <c r="O14" s="67">
        <f t="shared" si="0"/>
        <v>377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3"/>
      <c r="B15" s="56" t="s">
        <v>52</v>
      </c>
      <c r="C15" s="56"/>
      <c r="D15" s="56"/>
      <c r="E15" s="66" t="s">
        <v>88</v>
      </c>
      <c r="F15" s="67">
        <f t="shared" ref="F15:O15" si="1">F10-F13</f>
        <v>0</v>
      </c>
      <c r="G15" s="67">
        <f t="shared" si="1"/>
        <v>0</v>
      </c>
      <c r="H15" s="67">
        <f t="shared" si="1"/>
        <v>-1</v>
      </c>
      <c r="I15" s="67">
        <f t="shared" si="1"/>
        <v>-2</v>
      </c>
      <c r="J15" s="67">
        <f t="shared" si="1"/>
        <v>0</v>
      </c>
      <c r="K15" s="67">
        <f t="shared" si="1"/>
        <v>0</v>
      </c>
      <c r="L15" s="67">
        <f t="shared" si="1"/>
        <v>0</v>
      </c>
      <c r="M15" s="67">
        <f t="shared" si="1"/>
        <v>0</v>
      </c>
      <c r="N15" s="67">
        <f t="shared" si="1"/>
        <v>-5</v>
      </c>
      <c r="O15" s="67">
        <f t="shared" si="1"/>
        <v>-5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3"/>
      <c r="B16" s="56" t="s">
        <v>53</v>
      </c>
      <c r="C16" s="56"/>
      <c r="D16" s="56"/>
      <c r="E16" s="66" t="s">
        <v>89</v>
      </c>
      <c r="F16" s="67">
        <f t="shared" ref="F16:O16" si="2">F8-F11</f>
        <v>-7</v>
      </c>
      <c r="G16" s="67">
        <f t="shared" si="2"/>
        <v>-9</v>
      </c>
      <c r="H16" s="67">
        <f t="shared" si="2"/>
        <v>727</v>
      </c>
      <c r="I16" s="67">
        <f t="shared" si="2"/>
        <v>1467</v>
      </c>
      <c r="J16" s="67">
        <f t="shared" si="2"/>
        <v>9</v>
      </c>
      <c r="K16" s="67">
        <f t="shared" si="2"/>
        <v>31</v>
      </c>
      <c r="L16" s="67">
        <f t="shared" si="2"/>
        <v>47</v>
      </c>
      <c r="M16" s="67">
        <f t="shared" si="2"/>
        <v>14</v>
      </c>
      <c r="N16" s="67">
        <f t="shared" si="2"/>
        <v>407</v>
      </c>
      <c r="O16" s="67">
        <f t="shared" si="2"/>
        <v>372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3"/>
      <c r="B17" s="56" t="s">
        <v>54</v>
      </c>
      <c r="C17" s="56"/>
      <c r="D17" s="56"/>
      <c r="E17" s="54"/>
      <c r="F17" s="67">
        <v>299</v>
      </c>
      <c r="G17" s="67">
        <v>291</v>
      </c>
      <c r="H17" s="68"/>
      <c r="I17" s="68"/>
      <c r="J17" s="67"/>
      <c r="K17" s="67"/>
      <c r="L17" s="67"/>
      <c r="M17" s="67"/>
      <c r="N17" s="68"/>
      <c r="O17" s="69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3"/>
      <c r="B18" s="56" t="s">
        <v>55</v>
      </c>
      <c r="C18" s="56"/>
      <c r="D18" s="56"/>
      <c r="E18" s="54"/>
      <c r="F18" s="69">
        <v>0</v>
      </c>
      <c r="G18" s="69">
        <v>0</v>
      </c>
      <c r="H18" s="69"/>
      <c r="I18" s="69"/>
      <c r="J18" s="69"/>
      <c r="K18" s="69"/>
      <c r="L18" s="69"/>
      <c r="M18" s="69"/>
      <c r="N18" s="69"/>
      <c r="O18" s="69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3" t="s">
        <v>84</v>
      </c>
      <c r="B19" s="62" t="s">
        <v>56</v>
      </c>
      <c r="C19" s="56"/>
      <c r="D19" s="56"/>
      <c r="E19" s="66"/>
      <c r="F19" s="67">
        <v>26</v>
      </c>
      <c r="G19" s="67">
        <v>75</v>
      </c>
      <c r="H19" s="67">
        <v>4260</v>
      </c>
      <c r="I19" s="67">
        <v>3899</v>
      </c>
      <c r="J19" s="67">
        <v>51</v>
      </c>
      <c r="K19" s="67">
        <v>0</v>
      </c>
      <c r="L19" s="67">
        <v>296</v>
      </c>
      <c r="M19" s="67">
        <v>306</v>
      </c>
      <c r="N19" s="67">
        <v>20957</v>
      </c>
      <c r="O19" s="67">
        <v>22536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3"/>
      <c r="B20" s="63"/>
      <c r="C20" s="56" t="s">
        <v>57</v>
      </c>
      <c r="D20" s="56"/>
      <c r="E20" s="66"/>
      <c r="F20" s="67">
        <v>0</v>
      </c>
      <c r="G20" s="67">
        <v>50</v>
      </c>
      <c r="H20" s="67">
        <v>3000</v>
      </c>
      <c r="I20" s="67">
        <v>2600</v>
      </c>
      <c r="J20" s="67">
        <v>0</v>
      </c>
      <c r="K20" s="68">
        <v>0</v>
      </c>
      <c r="L20" s="67">
        <v>248</v>
      </c>
      <c r="M20" s="67">
        <v>246</v>
      </c>
      <c r="N20" s="67">
        <v>12618</v>
      </c>
      <c r="O20" s="67">
        <v>13779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3"/>
      <c r="B21" s="56" t="s">
        <v>58</v>
      </c>
      <c r="C21" s="56"/>
      <c r="D21" s="56"/>
      <c r="E21" s="66" t="s">
        <v>90</v>
      </c>
      <c r="F21" s="67">
        <v>26</v>
      </c>
      <c r="G21" s="67">
        <v>75</v>
      </c>
      <c r="H21" s="67">
        <v>4260</v>
      </c>
      <c r="I21" s="67">
        <v>3899</v>
      </c>
      <c r="J21" s="67">
        <v>51</v>
      </c>
      <c r="K21" s="67">
        <v>0</v>
      </c>
      <c r="L21" s="67">
        <v>296</v>
      </c>
      <c r="M21" s="67">
        <v>306</v>
      </c>
      <c r="N21" s="67">
        <v>20957</v>
      </c>
      <c r="O21" s="67">
        <v>22536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3"/>
      <c r="B22" s="62" t="s">
        <v>59</v>
      </c>
      <c r="C22" s="56"/>
      <c r="D22" s="56"/>
      <c r="E22" s="66" t="s">
        <v>91</v>
      </c>
      <c r="F22" s="67">
        <v>26</v>
      </c>
      <c r="G22" s="67">
        <v>75</v>
      </c>
      <c r="H22" s="67">
        <v>10503</v>
      </c>
      <c r="I22" s="67">
        <v>10681</v>
      </c>
      <c r="J22" s="67">
        <v>65</v>
      </c>
      <c r="K22" s="67">
        <v>33</v>
      </c>
      <c r="L22" s="67">
        <v>354</v>
      </c>
      <c r="M22" s="67">
        <v>386</v>
      </c>
      <c r="N22" s="67">
        <v>28070</v>
      </c>
      <c r="O22" s="67">
        <v>29507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3"/>
      <c r="B23" s="63" t="s">
        <v>60</v>
      </c>
      <c r="C23" s="56" t="s">
        <v>61</v>
      </c>
      <c r="D23" s="56"/>
      <c r="E23" s="66"/>
      <c r="F23" s="67">
        <v>23</v>
      </c>
      <c r="G23" s="67">
        <v>22</v>
      </c>
      <c r="H23" s="67">
        <v>1960</v>
      </c>
      <c r="I23" s="67">
        <v>2023</v>
      </c>
      <c r="J23" s="67">
        <v>2</v>
      </c>
      <c r="K23" s="67">
        <v>2</v>
      </c>
      <c r="L23" s="67">
        <v>95</v>
      </c>
      <c r="M23" s="67">
        <v>119</v>
      </c>
      <c r="N23" s="67">
        <v>16418</v>
      </c>
      <c r="O23" s="67">
        <v>16696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3"/>
      <c r="B24" s="56" t="s">
        <v>92</v>
      </c>
      <c r="C24" s="56"/>
      <c r="D24" s="56"/>
      <c r="E24" s="66" t="s">
        <v>93</v>
      </c>
      <c r="F24" s="67">
        <f t="shared" ref="F24:O24" si="3">F21-F22</f>
        <v>0</v>
      </c>
      <c r="G24" s="67">
        <f>G21-G22</f>
        <v>0</v>
      </c>
      <c r="H24" s="67">
        <f t="shared" si="3"/>
        <v>-6243</v>
      </c>
      <c r="I24" s="67">
        <f t="shared" si="3"/>
        <v>-6782</v>
      </c>
      <c r="J24" s="67">
        <f t="shared" si="3"/>
        <v>-14</v>
      </c>
      <c r="K24" s="67">
        <f t="shared" si="3"/>
        <v>-33</v>
      </c>
      <c r="L24" s="67">
        <f t="shared" si="3"/>
        <v>-58</v>
      </c>
      <c r="M24" s="67">
        <f t="shared" si="3"/>
        <v>-80</v>
      </c>
      <c r="N24" s="67">
        <f t="shared" si="3"/>
        <v>-7113</v>
      </c>
      <c r="O24" s="67">
        <f t="shared" si="3"/>
        <v>-6971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3"/>
      <c r="B25" s="62" t="s">
        <v>62</v>
      </c>
      <c r="C25" s="62"/>
      <c r="D25" s="62"/>
      <c r="E25" s="107" t="s">
        <v>94</v>
      </c>
      <c r="F25" s="101"/>
      <c r="G25" s="101"/>
      <c r="H25" s="101">
        <v>6243</v>
      </c>
      <c r="I25" s="101">
        <v>6782</v>
      </c>
      <c r="J25" s="101">
        <v>14</v>
      </c>
      <c r="K25" s="101">
        <v>33</v>
      </c>
      <c r="L25" s="101">
        <v>58</v>
      </c>
      <c r="M25" s="101">
        <v>80</v>
      </c>
      <c r="N25" s="101">
        <v>7113</v>
      </c>
      <c r="O25" s="113">
        <v>6971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3"/>
      <c r="B26" s="83" t="s">
        <v>63</v>
      </c>
      <c r="C26" s="83"/>
      <c r="D26" s="83"/>
      <c r="E26" s="108"/>
      <c r="F26" s="102"/>
      <c r="G26" s="102"/>
      <c r="H26" s="102"/>
      <c r="I26" s="102"/>
      <c r="J26" s="102"/>
      <c r="K26" s="102"/>
      <c r="L26" s="102"/>
      <c r="M26" s="102"/>
      <c r="N26" s="102"/>
      <c r="O26" s="114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3"/>
      <c r="B27" s="56" t="s">
        <v>95</v>
      </c>
      <c r="C27" s="56"/>
      <c r="D27" s="56"/>
      <c r="E27" s="66" t="s">
        <v>96</v>
      </c>
      <c r="F27" s="67">
        <f t="shared" ref="F27:O27" si="4">F24+F25</f>
        <v>0</v>
      </c>
      <c r="G27" s="67">
        <f t="shared" si="4"/>
        <v>0</v>
      </c>
      <c r="H27" s="67">
        <f t="shared" si="4"/>
        <v>0</v>
      </c>
      <c r="I27" s="67">
        <f t="shared" si="4"/>
        <v>0</v>
      </c>
      <c r="J27" s="67">
        <f t="shared" si="4"/>
        <v>0</v>
      </c>
      <c r="K27" s="67">
        <f t="shared" si="4"/>
        <v>0</v>
      </c>
      <c r="L27" s="67">
        <f t="shared" si="4"/>
        <v>0</v>
      </c>
      <c r="M27" s="67">
        <f t="shared" si="4"/>
        <v>0</v>
      </c>
      <c r="N27" s="67">
        <f t="shared" si="4"/>
        <v>0</v>
      </c>
      <c r="O27" s="67">
        <f t="shared" si="4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05" t="s">
        <v>64</v>
      </c>
      <c r="B30" s="105"/>
      <c r="C30" s="105"/>
      <c r="D30" s="105"/>
      <c r="E30" s="105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5" customHeight="1">
      <c r="A31" s="105"/>
      <c r="B31" s="105"/>
      <c r="C31" s="105"/>
      <c r="D31" s="105"/>
      <c r="E31" s="105"/>
      <c r="F31" s="54" t="s">
        <v>235</v>
      </c>
      <c r="G31" s="54" t="s">
        <v>243</v>
      </c>
      <c r="H31" s="54" t="s">
        <v>235</v>
      </c>
      <c r="I31" s="54" t="s">
        <v>243</v>
      </c>
      <c r="J31" s="54" t="s">
        <v>235</v>
      </c>
      <c r="K31" s="54" t="s">
        <v>243</v>
      </c>
      <c r="L31" s="54" t="s">
        <v>235</v>
      </c>
      <c r="M31" s="54" t="s">
        <v>243</v>
      </c>
      <c r="N31" s="54" t="s">
        <v>235</v>
      </c>
      <c r="O31" s="54" t="s">
        <v>243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03" t="s">
        <v>85</v>
      </c>
      <c r="B32" s="62" t="s">
        <v>45</v>
      </c>
      <c r="C32" s="56"/>
      <c r="D32" s="56"/>
      <c r="E32" s="66" t="s">
        <v>36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09"/>
      <c r="B33" s="64"/>
      <c r="C33" s="62" t="s">
        <v>65</v>
      </c>
      <c r="D33" s="56"/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09"/>
      <c r="B34" s="64"/>
      <c r="C34" s="63"/>
      <c r="D34" s="56" t="s">
        <v>66</v>
      </c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09"/>
      <c r="B35" s="63"/>
      <c r="C35" s="56" t="s">
        <v>67</v>
      </c>
      <c r="D35" s="56"/>
      <c r="E35" s="66"/>
      <c r="F35" s="67"/>
      <c r="G35" s="67"/>
      <c r="H35" s="67"/>
      <c r="I35" s="67"/>
      <c r="J35" s="69"/>
      <c r="K35" s="69"/>
      <c r="L35" s="67"/>
      <c r="M35" s="67"/>
      <c r="N35" s="67"/>
      <c r="O35" s="67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09"/>
      <c r="B36" s="62" t="s">
        <v>48</v>
      </c>
      <c r="C36" s="56"/>
      <c r="D36" s="56"/>
      <c r="E36" s="66" t="s">
        <v>37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09"/>
      <c r="B37" s="64"/>
      <c r="C37" s="56" t="s">
        <v>68</v>
      </c>
      <c r="D37" s="56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09"/>
      <c r="B38" s="63"/>
      <c r="C38" s="56" t="s">
        <v>69</v>
      </c>
      <c r="D38" s="56"/>
      <c r="E38" s="66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09"/>
      <c r="B39" s="30" t="s">
        <v>70</v>
      </c>
      <c r="C39" s="30"/>
      <c r="D39" s="30"/>
      <c r="E39" s="66" t="s">
        <v>97</v>
      </c>
      <c r="F39" s="67">
        <f t="shared" ref="F39:O39" si="5">F32-F36</f>
        <v>0</v>
      </c>
      <c r="G39" s="67">
        <f t="shared" si="5"/>
        <v>0</v>
      </c>
      <c r="H39" s="67">
        <f t="shared" si="5"/>
        <v>0</v>
      </c>
      <c r="I39" s="67">
        <f t="shared" si="5"/>
        <v>0</v>
      </c>
      <c r="J39" s="67">
        <f t="shared" si="5"/>
        <v>0</v>
      </c>
      <c r="K39" s="67">
        <f t="shared" si="5"/>
        <v>0</v>
      </c>
      <c r="L39" s="67">
        <f t="shared" si="5"/>
        <v>0</v>
      </c>
      <c r="M39" s="67">
        <f t="shared" si="5"/>
        <v>0</v>
      </c>
      <c r="N39" s="67">
        <f t="shared" si="5"/>
        <v>0</v>
      </c>
      <c r="O39" s="67">
        <f t="shared" si="5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03" t="s">
        <v>86</v>
      </c>
      <c r="B40" s="62" t="s">
        <v>71</v>
      </c>
      <c r="C40" s="56"/>
      <c r="D40" s="56"/>
      <c r="E40" s="66" t="s">
        <v>39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04"/>
      <c r="B41" s="63"/>
      <c r="C41" s="56" t="s">
        <v>72</v>
      </c>
      <c r="D41" s="56"/>
      <c r="E41" s="66"/>
      <c r="F41" s="69"/>
      <c r="G41" s="69"/>
      <c r="H41" s="69"/>
      <c r="I41" s="69"/>
      <c r="J41" s="67"/>
      <c r="K41" s="67"/>
      <c r="L41" s="67"/>
      <c r="M41" s="67"/>
      <c r="N41" s="67"/>
      <c r="O41" s="67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04"/>
      <c r="B42" s="62" t="s">
        <v>59</v>
      </c>
      <c r="C42" s="56"/>
      <c r="D42" s="56"/>
      <c r="E42" s="66" t="s">
        <v>40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04"/>
      <c r="B43" s="63"/>
      <c r="C43" s="56" t="s">
        <v>73</v>
      </c>
      <c r="D43" s="56"/>
      <c r="E43" s="66"/>
      <c r="F43" s="67"/>
      <c r="G43" s="67"/>
      <c r="H43" s="67"/>
      <c r="I43" s="67"/>
      <c r="J43" s="69"/>
      <c r="K43" s="69"/>
      <c r="L43" s="67"/>
      <c r="M43" s="67"/>
      <c r="N43" s="67"/>
      <c r="O43" s="67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04"/>
      <c r="B44" s="56" t="s">
        <v>70</v>
      </c>
      <c r="C44" s="56"/>
      <c r="D44" s="56"/>
      <c r="E44" s="66" t="s">
        <v>98</v>
      </c>
      <c r="F44" s="69">
        <f t="shared" ref="F44:O44" si="6">F40-F42</f>
        <v>0</v>
      </c>
      <c r="G44" s="69">
        <f t="shared" si="6"/>
        <v>0</v>
      </c>
      <c r="H44" s="69">
        <f t="shared" si="6"/>
        <v>0</v>
      </c>
      <c r="I44" s="69">
        <f t="shared" si="6"/>
        <v>0</v>
      </c>
      <c r="J44" s="69">
        <f t="shared" si="6"/>
        <v>0</v>
      </c>
      <c r="K44" s="69">
        <f t="shared" si="6"/>
        <v>0</v>
      </c>
      <c r="L44" s="69">
        <f t="shared" si="6"/>
        <v>0</v>
      </c>
      <c r="M44" s="69">
        <f t="shared" si="6"/>
        <v>0</v>
      </c>
      <c r="N44" s="69">
        <f t="shared" si="6"/>
        <v>0</v>
      </c>
      <c r="O44" s="69">
        <f t="shared" si="6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03" t="s">
        <v>78</v>
      </c>
      <c r="B45" s="30" t="s">
        <v>74</v>
      </c>
      <c r="C45" s="30"/>
      <c r="D45" s="30"/>
      <c r="E45" s="66" t="s">
        <v>99</v>
      </c>
      <c r="F45" s="67">
        <f t="shared" ref="F45:O45" si="7">F39+F44</f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04"/>
      <c r="B46" s="56" t="s">
        <v>75</v>
      </c>
      <c r="C46" s="56"/>
      <c r="D46" s="56"/>
      <c r="E46" s="56"/>
      <c r="F46" s="69"/>
      <c r="G46" s="69"/>
      <c r="H46" s="69"/>
      <c r="I46" s="69"/>
      <c r="J46" s="69"/>
      <c r="K46" s="69"/>
      <c r="L46" s="67"/>
      <c r="M46" s="67"/>
      <c r="N46" s="69"/>
      <c r="O46" s="69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04"/>
      <c r="B47" s="56" t="s">
        <v>76</v>
      </c>
      <c r="C47" s="56"/>
      <c r="D47" s="56"/>
      <c r="E47" s="56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04"/>
      <c r="B48" s="56" t="s">
        <v>77</v>
      </c>
      <c r="C48" s="56"/>
      <c r="D48" s="56"/>
      <c r="E48" s="56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" ht="15.95" customHeight="1">
      <c r="A49" s="11" t="s">
        <v>82</v>
      </c>
    </row>
    <row r="50" spans="1:1" ht="15.95" customHeight="1">
      <c r="A50" s="11"/>
    </row>
  </sheetData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Normal="100" zoomScaleSheetLayoutView="100" workbookViewId="0">
      <selection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3.950000000000003" customHeight="1">
      <c r="A1" s="97" t="s">
        <v>0</v>
      </c>
      <c r="B1" s="97"/>
      <c r="C1" s="97"/>
      <c r="D1" s="97"/>
      <c r="E1" s="20" t="s">
        <v>250</v>
      </c>
      <c r="F1" s="2"/>
    </row>
    <row r="3" spans="1:24" ht="14.25">
      <c r="A3" s="10" t="s">
        <v>105</v>
      </c>
    </row>
    <row r="5" spans="1:24" ht="14.25">
      <c r="A5" s="9" t="s">
        <v>236</v>
      </c>
      <c r="E5" s="3"/>
    </row>
    <row r="6" spans="1:24" ht="14.25">
      <c r="A6" s="3"/>
      <c r="G6" s="99" t="s">
        <v>106</v>
      </c>
      <c r="H6" s="100"/>
      <c r="I6" s="100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27" customHeight="1">
      <c r="A7" s="8"/>
      <c r="B7" s="4"/>
      <c r="C7" s="4"/>
      <c r="D7" s="4"/>
      <c r="E7" s="60"/>
      <c r="F7" s="52" t="s">
        <v>237</v>
      </c>
      <c r="G7" s="52"/>
      <c r="H7" s="52" t="s">
        <v>240</v>
      </c>
      <c r="I7" s="70" t="s">
        <v>20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17.100000000000001" customHeight="1">
      <c r="A8" s="5"/>
      <c r="B8" s="6"/>
      <c r="C8" s="6"/>
      <c r="D8" s="6"/>
      <c r="E8" s="61"/>
      <c r="F8" s="54" t="s">
        <v>231</v>
      </c>
      <c r="G8" s="54" t="s">
        <v>1</v>
      </c>
      <c r="H8" s="54" t="s">
        <v>231</v>
      </c>
      <c r="I8" s="5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8" customHeight="1">
      <c r="A9" s="98" t="s">
        <v>79</v>
      </c>
      <c r="B9" s="98" t="s">
        <v>80</v>
      </c>
      <c r="C9" s="62" t="s">
        <v>2</v>
      </c>
      <c r="D9" s="56"/>
      <c r="E9" s="56"/>
      <c r="F9" s="57">
        <v>130421</v>
      </c>
      <c r="G9" s="58">
        <f t="shared" ref="G9:G22" si="0">F9/$F$22*100</f>
        <v>32.376831454091388</v>
      </c>
      <c r="H9" s="57">
        <v>128979</v>
      </c>
      <c r="I9" s="58">
        <f t="shared" ref="I9:I40" si="1">(F9/H9-1)*100</f>
        <v>1.1180114592298063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8" customHeight="1">
      <c r="A10" s="98"/>
      <c r="B10" s="98"/>
      <c r="C10" s="64"/>
      <c r="D10" s="62" t="s">
        <v>21</v>
      </c>
      <c r="E10" s="56"/>
      <c r="F10" s="57">
        <v>64647</v>
      </c>
      <c r="G10" s="58">
        <f t="shared" si="0"/>
        <v>16.048527637517314</v>
      </c>
      <c r="H10" s="57">
        <v>64009</v>
      </c>
      <c r="I10" s="58">
        <f t="shared" si="1"/>
        <v>0.99673483416393704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8" customHeight="1">
      <c r="A11" s="98"/>
      <c r="B11" s="98"/>
      <c r="C11" s="51"/>
      <c r="D11" s="51"/>
      <c r="E11" s="30" t="s">
        <v>22</v>
      </c>
      <c r="F11" s="57">
        <v>53033</v>
      </c>
      <c r="G11" s="58">
        <f t="shared" si="0"/>
        <v>13.165368326456846</v>
      </c>
      <c r="H11" s="57">
        <v>53548</v>
      </c>
      <c r="I11" s="58">
        <f t="shared" si="1"/>
        <v>-0.96175394038993112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8" customHeight="1">
      <c r="A12" s="98"/>
      <c r="B12" s="98"/>
      <c r="C12" s="51"/>
      <c r="D12" s="29"/>
      <c r="E12" s="30" t="s">
        <v>23</v>
      </c>
      <c r="F12" s="57">
        <v>7617</v>
      </c>
      <c r="G12" s="58">
        <f t="shared" si="0"/>
        <v>1.8909096325424133</v>
      </c>
      <c r="H12" s="57">
        <v>6563</v>
      </c>
      <c r="I12" s="58">
        <f t="shared" si="1"/>
        <v>16.059728782568939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8" customHeight="1">
      <c r="A13" s="98"/>
      <c r="B13" s="98"/>
      <c r="C13" s="63"/>
      <c r="D13" s="56" t="s">
        <v>24</v>
      </c>
      <c r="E13" s="56"/>
      <c r="F13" s="57">
        <v>46863</v>
      </c>
      <c r="G13" s="58">
        <f t="shared" si="0"/>
        <v>11.633674426918093</v>
      </c>
      <c r="H13" s="57">
        <v>46450</v>
      </c>
      <c r="I13" s="58">
        <f t="shared" si="1"/>
        <v>0.88912809472552201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8" customHeight="1">
      <c r="A14" s="98"/>
      <c r="B14" s="98"/>
      <c r="C14" s="56" t="s">
        <v>3</v>
      </c>
      <c r="D14" s="56"/>
      <c r="E14" s="56"/>
      <c r="F14" s="57">
        <v>2668</v>
      </c>
      <c r="G14" s="58">
        <f t="shared" si="0"/>
        <v>0.66232728103231697</v>
      </c>
      <c r="H14" s="57">
        <v>2593</v>
      </c>
      <c r="I14" s="58">
        <f t="shared" si="1"/>
        <v>2.8924026224450339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8" customHeight="1">
      <c r="A15" s="98"/>
      <c r="B15" s="98"/>
      <c r="C15" s="56" t="s">
        <v>4</v>
      </c>
      <c r="D15" s="56"/>
      <c r="E15" s="56"/>
      <c r="F15" s="57">
        <v>44157</v>
      </c>
      <c r="G15" s="58">
        <f t="shared" si="0"/>
        <v>10.96191369885458</v>
      </c>
      <c r="H15" s="57">
        <v>33931</v>
      </c>
      <c r="I15" s="58">
        <f t="shared" si="1"/>
        <v>30.137632253691304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8" customHeight="1">
      <c r="A16" s="98"/>
      <c r="B16" s="98"/>
      <c r="C16" s="56" t="s">
        <v>25</v>
      </c>
      <c r="D16" s="56"/>
      <c r="E16" s="56"/>
      <c r="F16" s="57">
        <v>5980</v>
      </c>
      <c r="G16" s="58">
        <f t="shared" si="0"/>
        <v>1.4845266643827795</v>
      </c>
      <c r="H16" s="57">
        <v>5409</v>
      </c>
      <c r="I16" s="58">
        <f t="shared" si="1"/>
        <v>10.556479940839347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8" customHeight="1">
      <c r="A17" s="98"/>
      <c r="B17" s="98"/>
      <c r="C17" s="56" t="s">
        <v>5</v>
      </c>
      <c r="D17" s="56"/>
      <c r="E17" s="56"/>
      <c r="F17" s="57">
        <v>97408</v>
      </c>
      <c r="G17" s="58">
        <f t="shared" si="0"/>
        <v>24.181400221437759</v>
      </c>
      <c r="H17" s="57">
        <v>148415</v>
      </c>
      <c r="I17" s="58">
        <f t="shared" si="1"/>
        <v>-34.367819964289325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8" customHeight="1">
      <c r="A18" s="98"/>
      <c r="B18" s="98"/>
      <c r="C18" s="56" t="s">
        <v>26</v>
      </c>
      <c r="D18" s="56"/>
      <c r="E18" s="56"/>
      <c r="F18" s="57">
        <v>17684</v>
      </c>
      <c r="G18" s="58">
        <f t="shared" si="0"/>
        <v>4.390028349990815</v>
      </c>
      <c r="H18" s="57">
        <v>18505</v>
      </c>
      <c r="I18" s="58">
        <f t="shared" si="1"/>
        <v>-4.4366387462847934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18" customHeight="1">
      <c r="A19" s="98"/>
      <c r="B19" s="98"/>
      <c r="C19" s="56" t="s">
        <v>27</v>
      </c>
      <c r="D19" s="56"/>
      <c r="E19" s="56"/>
      <c r="F19" s="57">
        <v>2470</v>
      </c>
      <c r="G19" s="58">
        <f t="shared" si="0"/>
        <v>0.61317405702766981</v>
      </c>
      <c r="H19" s="57">
        <v>641</v>
      </c>
      <c r="I19" s="58">
        <f t="shared" si="1"/>
        <v>285.33541341653665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18" customHeight="1">
      <c r="A20" s="98"/>
      <c r="B20" s="98"/>
      <c r="C20" s="56" t="s">
        <v>6</v>
      </c>
      <c r="D20" s="56"/>
      <c r="E20" s="56"/>
      <c r="F20" s="57">
        <v>46623</v>
      </c>
      <c r="G20" s="58">
        <f t="shared" si="0"/>
        <v>11.574094761457914</v>
      </c>
      <c r="H20" s="57">
        <v>40346</v>
      </c>
      <c r="I20" s="58">
        <f t="shared" si="1"/>
        <v>15.55792395776534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8" customHeight="1">
      <c r="A21" s="98"/>
      <c r="B21" s="98"/>
      <c r="C21" s="56" t="s">
        <v>7</v>
      </c>
      <c r="D21" s="56"/>
      <c r="E21" s="56"/>
      <c r="F21" s="57">
        <v>55411</v>
      </c>
      <c r="G21" s="58">
        <f t="shared" si="0"/>
        <v>13.755703511724782</v>
      </c>
      <c r="H21" s="57">
        <v>52932</v>
      </c>
      <c r="I21" s="58">
        <f t="shared" si="1"/>
        <v>4.6833673392276953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18" customHeight="1">
      <c r="A22" s="98"/>
      <c r="B22" s="98"/>
      <c r="C22" s="56" t="s">
        <v>8</v>
      </c>
      <c r="D22" s="56"/>
      <c r="E22" s="56"/>
      <c r="F22" s="57">
        <f>SUM(F9,F14:F21)</f>
        <v>402822</v>
      </c>
      <c r="G22" s="58">
        <f t="shared" si="0"/>
        <v>100</v>
      </c>
      <c r="H22" s="57">
        <f>SUM(H9,H14:H21)</f>
        <v>431751</v>
      </c>
      <c r="I22" s="58">
        <f t="shared" si="1"/>
        <v>-6.7003898080143394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8" customHeight="1">
      <c r="A23" s="98"/>
      <c r="B23" s="98" t="s">
        <v>81</v>
      </c>
      <c r="C23" s="65" t="s">
        <v>9</v>
      </c>
      <c r="D23" s="30"/>
      <c r="E23" s="30"/>
      <c r="F23" s="57">
        <v>234062</v>
      </c>
      <c r="G23" s="58">
        <f t="shared" ref="G23:G40" si="2">F23/$F$40*100</f>
        <v>61.008140083459963</v>
      </c>
      <c r="H23" s="57">
        <v>199230</v>
      </c>
      <c r="I23" s="58">
        <f t="shared" si="1"/>
        <v>17.483310746373547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8" customHeight="1">
      <c r="A24" s="98"/>
      <c r="B24" s="98"/>
      <c r="C24" s="64"/>
      <c r="D24" s="30" t="s">
        <v>10</v>
      </c>
      <c r="E24" s="30"/>
      <c r="F24" s="57">
        <v>79842</v>
      </c>
      <c r="G24" s="58">
        <f t="shared" si="2"/>
        <v>20.810776292365315</v>
      </c>
      <c r="H24" s="57">
        <v>79752</v>
      </c>
      <c r="I24" s="58">
        <f t="shared" si="1"/>
        <v>0.11284983448691666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8" customHeight="1">
      <c r="A25" s="98"/>
      <c r="B25" s="98"/>
      <c r="C25" s="64"/>
      <c r="D25" s="30" t="s">
        <v>28</v>
      </c>
      <c r="E25" s="30"/>
      <c r="F25" s="57">
        <v>106503</v>
      </c>
      <c r="G25" s="58">
        <f t="shared" si="2"/>
        <v>27.759952249014091</v>
      </c>
      <c r="H25" s="57">
        <v>85822</v>
      </c>
      <c r="I25" s="58">
        <f t="shared" si="1"/>
        <v>24.097550744564323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8" customHeight="1">
      <c r="A26" s="98"/>
      <c r="B26" s="98"/>
      <c r="C26" s="63"/>
      <c r="D26" s="30" t="s">
        <v>11</v>
      </c>
      <c r="E26" s="30"/>
      <c r="F26" s="57">
        <v>47717</v>
      </c>
      <c r="G26" s="58">
        <f t="shared" si="2"/>
        <v>12.437411542080557</v>
      </c>
      <c r="H26" s="57">
        <v>33656</v>
      </c>
      <c r="I26" s="58">
        <f t="shared" si="1"/>
        <v>41.77858331352509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8" customHeight="1">
      <c r="A27" s="98"/>
      <c r="B27" s="98"/>
      <c r="C27" s="65" t="s">
        <v>12</v>
      </c>
      <c r="D27" s="30"/>
      <c r="E27" s="30"/>
      <c r="F27" s="57">
        <v>98552</v>
      </c>
      <c r="G27" s="58">
        <f t="shared" si="2"/>
        <v>25.687528182725718</v>
      </c>
      <c r="H27" s="57">
        <v>170732</v>
      </c>
      <c r="I27" s="58">
        <f t="shared" si="1"/>
        <v>-42.276784668369139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18" customHeight="1">
      <c r="A28" s="98"/>
      <c r="B28" s="98"/>
      <c r="C28" s="64"/>
      <c r="D28" s="30" t="s">
        <v>13</v>
      </c>
      <c r="E28" s="30"/>
      <c r="F28" s="57">
        <v>37952</v>
      </c>
      <c r="G28" s="58">
        <f t="shared" si="2"/>
        <v>9.8921693074803798</v>
      </c>
      <c r="H28" s="57">
        <v>34373</v>
      </c>
      <c r="I28" s="58">
        <f t="shared" si="1"/>
        <v>10.412242166816977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8" customHeight="1">
      <c r="A29" s="98"/>
      <c r="B29" s="98"/>
      <c r="C29" s="64"/>
      <c r="D29" s="30" t="s">
        <v>29</v>
      </c>
      <c r="E29" s="30"/>
      <c r="F29" s="57">
        <v>4876</v>
      </c>
      <c r="G29" s="58">
        <f t="shared" si="2"/>
        <v>1.2709268956385522</v>
      </c>
      <c r="H29" s="57">
        <v>4766</v>
      </c>
      <c r="I29" s="58">
        <f t="shared" si="1"/>
        <v>2.3080151070079769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18" customHeight="1">
      <c r="A30" s="98"/>
      <c r="B30" s="98"/>
      <c r="C30" s="64"/>
      <c r="D30" s="30" t="s">
        <v>30</v>
      </c>
      <c r="E30" s="30"/>
      <c r="F30" s="57">
        <v>21650</v>
      </c>
      <c r="G30" s="58">
        <f t="shared" si="2"/>
        <v>5.6430613803475502</v>
      </c>
      <c r="H30" s="57">
        <v>97212</v>
      </c>
      <c r="I30" s="58">
        <f t="shared" si="1"/>
        <v>-77.729086943998681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18" customHeight="1">
      <c r="A31" s="98"/>
      <c r="B31" s="98"/>
      <c r="C31" s="64"/>
      <c r="D31" s="30" t="s">
        <v>31</v>
      </c>
      <c r="E31" s="30"/>
      <c r="F31" s="57">
        <v>24946</v>
      </c>
      <c r="G31" s="58">
        <f t="shared" si="2"/>
        <v>6.502162087489606</v>
      </c>
      <c r="H31" s="57">
        <v>24673</v>
      </c>
      <c r="I31" s="58">
        <f t="shared" si="1"/>
        <v>1.106472662424518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8" customHeight="1">
      <c r="A32" s="98"/>
      <c r="B32" s="98"/>
      <c r="C32" s="64"/>
      <c r="D32" s="30" t="s">
        <v>14</v>
      </c>
      <c r="E32" s="30"/>
      <c r="F32" s="57">
        <v>5689</v>
      </c>
      <c r="G32" s="58">
        <f t="shared" si="2"/>
        <v>1.4828349280737743</v>
      </c>
      <c r="H32" s="57">
        <v>2863</v>
      </c>
      <c r="I32" s="58">
        <f t="shared" si="1"/>
        <v>98.707649318896259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8" customHeight="1">
      <c r="A33" s="98"/>
      <c r="B33" s="98"/>
      <c r="C33" s="63"/>
      <c r="D33" s="30" t="s">
        <v>32</v>
      </c>
      <c r="E33" s="30"/>
      <c r="F33" s="57">
        <v>3439</v>
      </c>
      <c r="G33" s="58">
        <f t="shared" si="2"/>
        <v>0.89637358369585329</v>
      </c>
      <c r="H33" s="57">
        <v>6845</v>
      </c>
      <c r="I33" s="58">
        <f t="shared" si="1"/>
        <v>-49.75894813732652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8" customHeight="1">
      <c r="A34" s="98"/>
      <c r="B34" s="98"/>
      <c r="C34" s="65" t="s">
        <v>15</v>
      </c>
      <c r="D34" s="30"/>
      <c r="E34" s="30"/>
      <c r="F34" s="57">
        <v>51043</v>
      </c>
      <c r="G34" s="58">
        <f t="shared" si="2"/>
        <v>13.304331733814317</v>
      </c>
      <c r="H34" s="57">
        <v>44540</v>
      </c>
      <c r="I34" s="58">
        <f t="shared" si="1"/>
        <v>14.600359227660519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8" customHeight="1">
      <c r="A35" s="98"/>
      <c r="B35" s="98"/>
      <c r="C35" s="64"/>
      <c r="D35" s="65" t="s">
        <v>16</v>
      </c>
      <c r="E35" s="30"/>
      <c r="F35" s="57">
        <v>50769</v>
      </c>
      <c r="G35" s="58">
        <f t="shared" si="2"/>
        <v>13.232913774543405</v>
      </c>
      <c r="H35" s="57">
        <v>43674</v>
      </c>
      <c r="I35" s="58">
        <f t="shared" si="1"/>
        <v>16.245363374089838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8" customHeight="1">
      <c r="A36" s="98"/>
      <c r="B36" s="98"/>
      <c r="C36" s="64"/>
      <c r="D36" s="64"/>
      <c r="E36" s="59" t="s">
        <v>102</v>
      </c>
      <c r="F36" s="57">
        <v>19201</v>
      </c>
      <c r="G36" s="58">
        <f t="shared" si="2"/>
        <v>5.0047307881779819</v>
      </c>
      <c r="H36" s="57">
        <v>20472</v>
      </c>
      <c r="I36" s="58">
        <f t="shared" si="1"/>
        <v>-6.2084798749511556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8" customHeight="1">
      <c r="A37" s="98"/>
      <c r="B37" s="98"/>
      <c r="C37" s="64"/>
      <c r="D37" s="63"/>
      <c r="E37" s="30" t="s">
        <v>33</v>
      </c>
      <c r="F37" s="57">
        <v>31568</v>
      </c>
      <c r="G37" s="58">
        <f t="shared" si="2"/>
        <v>8.2281829863654252</v>
      </c>
      <c r="H37" s="57">
        <v>23202</v>
      </c>
      <c r="I37" s="58">
        <f t="shared" si="1"/>
        <v>36.057236445134031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8" customHeight="1">
      <c r="A38" s="98"/>
      <c r="B38" s="98"/>
      <c r="C38" s="64"/>
      <c r="D38" s="56" t="s">
        <v>34</v>
      </c>
      <c r="E38" s="56"/>
      <c r="F38" s="57">
        <v>274</v>
      </c>
      <c r="G38" s="58">
        <f t="shared" si="2"/>
        <v>7.1417959270911255E-2</v>
      </c>
      <c r="H38" s="57">
        <v>866</v>
      </c>
      <c r="I38" s="58">
        <f t="shared" si="1"/>
        <v>-68.360277136258659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8" customHeight="1">
      <c r="A39" s="98"/>
      <c r="B39" s="98"/>
      <c r="C39" s="63"/>
      <c r="D39" s="56" t="s">
        <v>35</v>
      </c>
      <c r="E39" s="56"/>
      <c r="F39" s="57">
        <v>0</v>
      </c>
      <c r="G39" s="58">
        <f t="shared" si="2"/>
        <v>0</v>
      </c>
      <c r="H39" s="57">
        <v>0</v>
      </c>
      <c r="I39" s="58" t="e">
        <f t="shared" si="1"/>
        <v>#DIV/0!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8" customHeight="1">
      <c r="A40" s="98"/>
      <c r="B40" s="98"/>
      <c r="C40" s="30" t="s">
        <v>17</v>
      </c>
      <c r="D40" s="30"/>
      <c r="E40" s="30"/>
      <c r="F40" s="57">
        <f>SUM(F23,F27,F34)</f>
        <v>383657</v>
      </c>
      <c r="G40" s="58">
        <f t="shared" si="2"/>
        <v>100</v>
      </c>
      <c r="H40" s="57">
        <f>SUM(H23,H27,H34)</f>
        <v>414502</v>
      </c>
      <c r="I40" s="58">
        <f t="shared" si="1"/>
        <v>-7.4414598723287266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8" customHeight="1">
      <c r="A41" s="26" t="s">
        <v>18</v>
      </c>
    </row>
    <row r="42" spans="1:24" ht="18" customHeight="1">
      <c r="A42" s="27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3.950000000000003" customHeight="1">
      <c r="A1" s="37" t="s">
        <v>0</v>
      </c>
      <c r="B1" s="37"/>
      <c r="C1" s="20" t="s">
        <v>250</v>
      </c>
      <c r="D1" s="38"/>
      <c r="E1" s="38"/>
    </row>
    <row r="4" spans="1:9">
      <c r="A4" s="9" t="s">
        <v>107</v>
      </c>
    </row>
    <row r="5" spans="1:9">
      <c r="I5" s="39" t="s">
        <v>108</v>
      </c>
    </row>
    <row r="6" spans="1:9" s="33" customFormat="1" ht="29.25" customHeight="1">
      <c r="A6" s="71" t="s">
        <v>109</v>
      </c>
      <c r="B6" s="52"/>
      <c r="C6" s="52"/>
      <c r="D6" s="52"/>
      <c r="E6" s="28" t="s">
        <v>226</v>
      </c>
      <c r="F6" s="28" t="s">
        <v>227</v>
      </c>
      <c r="G6" s="28" t="s">
        <v>228</v>
      </c>
      <c r="H6" s="28" t="s">
        <v>229</v>
      </c>
      <c r="I6" s="28" t="s">
        <v>241</v>
      </c>
    </row>
    <row r="7" spans="1:9" ht="27" customHeight="1">
      <c r="A7" s="98" t="s">
        <v>110</v>
      </c>
      <c r="B7" s="62" t="s">
        <v>111</v>
      </c>
      <c r="C7" s="56"/>
      <c r="D7" s="66" t="s">
        <v>112</v>
      </c>
      <c r="E7" s="32">
        <v>329342</v>
      </c>
      <c r="F7" s="28">
        <v>332910</v>
      </c>
      <c r="G7" s="28">
        <v>341027</v>
      </c>
      <c r="H7" s="28">
        <v>431751</v>
      </c>
      <c r="I7" s="28">
        <v>402822</v>
      </c>
    </row>
    <row r="8" spans="1:9" ht="27" customHeight="1">
      <c r="A8" s="98"/>
      <c r="B8" s="83"/>
      <c r="C8" s="56" t="s">
        <v>113</v>
      </c>
      <c r="D8" s="66" t="s">
        <v>37</v>
      </c>
      <c r="E8" s="72">
        <v>184194</v>
      </c>
      <c r="F8" s="72">
        <v>186489</v>
      </c>
      <c r="G8" s="72">
        <v>192125</v>
      </c>
      <c r="H8" s="72">
        <v>190740</v>
      </c>
      <c r="I8" s="73">
        <v>206836</v>
      </c>
    </row>
    <row r="9" spans="1:9" ht="27" customHeight="1">
      <c r="A9" s="98"/>
      <c r="B9" s="56" t="s">
        <v>114</v>
      </c>
      <c r="C9" s="56"/>
      <c r="D9" s="66"/>
      <c r="E9" s="72">
        <v>318358</v>
      </c>
      <c r="F9" s="72">
        <v>316969</v>
      </c>
      <c r="G9" s="72">
        <v>325775</v>
      </c>
      <c r="H9" s="72">
        <v>414502</v>
      </c>
      <c r="I9" s="74">
        <v>383657</v>
      </c>
    </row>
    <row r="10" spans="1:9" ht="27" customHeight="1">
      <c r="A10" s="98"/>
      <c r="B10" s="56" t="s">
        <v>115</v>
      </c>
      <c r="C10" s="56"/>
      <c r="D10" s="66"/>
      <c r="E10" s="72">
        <v>10984</v>
      </c>
      <c r="F10" s="72">
        <v>15941</v>
      </c>
      <c r="G10" s="72">
        <v>15252</v>
      </c>
      <c r="H10" s="72">
        <v>17249</v>
      </c>
      <c r="I10" s="74">
        <v>19165</v>
      </c>
    </row>
    <row r="11" spans="1:9" ht="27" customHeight="1">
      <c r="A11" s="98"/>
      <c r="B11" s="56" t="s">
        <v>116</v>
      </c>
      <c r="C11" s="56"/>
      <c r="D11" s="66"/>
      <c r="E11" s="72">
        <v>3332</v>
      </c>
      <c r="F11" s="72">
        <v>6737</v>
      </c>
      <c r="G11" s="72">
        <v>5242</v>
      </c>
      <c r="H11" s="72">
        <v>5320</v>
      </c>
      <c r="I11" s="74">
        <v>5781</v>
      </c>
    </row>
    <row r="12" spans="1:9" ht="27" customHeight="1">
      <c r="A12" s="98"/>
      <c r="B12" s="56" t="s">
        <v>117</v>
      </c>
      <c r="C12" s="56"/>
      <c r="D12" s="66"/>
      <c r="E12" s="72">
        <v>7652</v>
      </c>
      <c r="F12" s="72">
        <v>9204</v>
      </c>
      <c r="G12" s="72">
        <v>10010</v>
      </c>
      <c r="H12" s="72">
        <v>11929</v>
      </c>
      <c r="I12" s="74">
        <v>13384</v>
      </c>
    </row>
    <row r="13" spans="1:9" ht="27" customHeight="1">
      <c r="A13" s="98"/>
      <c r="B13" s="56" t="s">
        <v>118</v>
      </c>
      <c r="C13" s="56"/>
      <c r="D13" s="66"/>
      <c r="E13" s="72">
        <v>115</v>
      </c>
      <c r="F13" s="72">
        <v>1552</v>
      </c>
      <c r="G13" s="72">
        <v>806</v>
      </c>
      <c r="H13" s="72">
        <v>1919</v>
      </c>
      <c r="I13" s="74">
        <v>1455</v>
      </c>
    </row>
    <row r="14" spans="1:9" ht="27" customHeight="1">
      <c r="A14" s="98"/>
      <c r="B14" s="56" t="s">
        <v>119</v>
      </c>
      <c r="C14" s="56"/>
      <c r="D14" s="66"/>
      <c r="E14" s="72">
        <v>3</v>
      </c>
      <c r="F14" s="72">
        <v>0</v>
      </c>
      <c r="G14" s="72">
        <v>2828</v>
      </c>
      <c r="H14" s="72">
        <v>300</v>
      </c>
      <c r="I14" s="74">
        <v>14857</v>
      </c>
    </row>
    <row r="15" spans="1:9" ht="27" customHeight="1">
      <c r="A15" s="98"/>
      <c r="B15" s="56" t="s">
        <v>120</v>
      </c>
      <c r="C15" s="56"/>
      <c r="D15" s="66"/>
      <c r="E15" s="72">
        <v>-4774</v>
      </c>
      <c r="F15" s="72">
        <v>-2341</v>
      </c>
      <c r="G15" s="72">
        <v>-2012</v>
      </c>
      <c r="H15" s="72">
        <v>-2776</v>
      </c>
      <c r="I15" s="74">
        <v>10939</v>
      </c>
    </row>
    <row r="16" spans="1:9" ht="27" customHeight="1">
      <c r="A16" s="98"/>
      <c r="B16" s="56" t="s">
        <v>121</v>
      </c>
      <c r="C16" s="56"/>
      <c r="D16" s="66" t="s">
        <v>38</v>
      </c>
      <c r="E16" s="72">
        <v>50012</v>
      </c>
      <c r="F16" s="72">
        <v>51614</v>
      </c>
      <c r="G16" s="72">
        <v>54498</v>
      </c>
      <c r="H16" s="72">
        <v>55389</v>
      </c>
      <c r="I16" s="74">
        <v>59523</v>
      </c>
    </row>
    <row r="17" spans="1:9" ht="27" customHeight="1">
      <c r="A17" s="98"/>
      <c r="B17" s="56" t="s">
        <v>122</v>
      </c>
      <c r="C17" s="56"/>
      <c r="D17" s="66" t="s">
        <v>39</v>
      </c>
      <c r="E17" s="72">
        <v>77881</v>
      </c>
      <c r="F17" s="72">
        <v>96808</v>
      </c>
      <c r="G17" s="72">
        <v>103030</v>
      </c>
      <c r="H17" s="72">
        <v>106106</v>
      </c>
      <c r="I17" s="74">
        <v>130568</v>
      </c>
    </row>
    <row r="18" spans="1:9" ht="27" customHeight="1">
      <c r="A18" s="98"/>
      <c r="B18" s="56" t="s">
        <v>123</v>
      </c>
      <c r="C18" s="56"/>
      <c r="D18" s="66" t="s">
        <v>40</v>
      </c>
      <c r="E18" s="72">
        <v>320722</v>
      </c>
      <c r="F18" s="72">
        <v>328992</v>
      </c>
      <c r="G18" s="72">
        <v>328007</v>
      </c>
      <c r="H18" s="72">
        <v>336866</v>
      </c>
      <c r="I18" s="74">
        <v>337677</v>
      </c>
    </row>
    <row r="19" spans="1:9" ht="27" customHeight="1">
      <c r="A19" s="98"/>
      <c r="B19" s="56" t="s">
        <v>124</v>
      </c>
      <c r="C19" s="56"/>
      <c r="D19" s="66" t="s">
        <v>125</v>
      </c>
      <c r="E19" s="72">
        <f>E17+E18-E16</f>
        <v>348591</v>
      </c>
      <c r="F19" s="72">
        <f>F17+F18-F16</f>
        <v>374186</v>
      </c>
      <c r="G19" s="72">
        <f>G17+G18-G16</f>
        <v>376539</v>
      </c>
      <c r="H19" s="72">
        <f>H17+H18-H16</f>
        <v>387583</v>
      </c>
      <c r="I19" s="72">
        <f>I17+I18-I16</f>
        <v>408722</v>
      </c>
    </row>
    <row r="20" spans="1:9" ht="27" customHeight="1">
      <c r="A20" s="98"/>
      <c r="B20" s="56" t="s">
        <v>126</v>
      </c>
      <c r="C20" s="56"/>
      <c r="D20" s="66" t="s">
        <v>127</v>
      </c>
      <c r="E20" s="75">
        <f>E18/E8</f>
        <v>1.7412184978880962</v>
      </c>
      <c r="F20" s="75">
        <f>F18/F8</f>
        <v>1.7641362225117836</v>
      </c>
      <c r="G20" s="75">
        <f>G18/G8</f>
        <v>1.7072582953806117</v>
      </c>
      <c r="H20" s="75">
        <f>H18/H8</f>
        <v>1.7661004508755374</v>
      </c>
      <c r="I20" s="75">
        <f>I18/I8</f>
        <v>1.6325833027132608</v>
      </c>
    </row>
    <row r="21" spans="1:9" ht="27" customHeight="1">
      <c r="A21" s="98"/>
      <c r="B21" s="56" t="s">
        <v>128</v>
      </c>
      <c r="C21" s="56"/>
      <c r="D21" s="66" t="s">
        <v>129</v>
      </c>
      <c r="E21" s="75">
        <f>E19/E8</f>
        <v>1.8925209290204892</v>
      </c>
      <c r="F21" s="75">
        <f>F19/F8</f>
        <v>2.0064775938527206</v>
      </c>
      <c r="G21" s="75">
        <f>G19/G8</f>
        <v>1.959864671437866</v>
      </c>
      <c r="H21" s="75">
        <f>H19/H8</f>
        <v>2.0319964349376116</v>
      </c>
      <c r="I21" s="75">
        <f>I19/I8</f>
        <v>1.9760679959001335</v>
      </c>
    </row>
    <row r="22" spans="1:9" ht="27" customHeight="1">
      <c r="A22" s="98"/>
      <c r="B22" s="56" t="s">
        <v>130</v>
      </c>
      <c r="C22" s="56"/>
      <c r="D22" s="66" t="s">
        <v>131</v>
      </c>
      <c r="E22" s="72">
        <f>E18/E24*1000000</f>
        <v>445772.88407920231</v>
      </c>
      <c r="F22" s="72">
        <f>F18/F24*1000000</f>
        <v>457267.39256734785</v>
      </c>
      <c r="G22" s="72">
        <f>G18/G24*1000000</f>
        <v>455898.33684052515</v>
      </c>
      <c r="H22" s="72">
        <f>H18/H24*1000000</f>
        <v>464840.87700826972</v>
      </c>
      <c r="I22" s="72">
        <f>I18/I24*1000000</f>
        <v>465959.97466506419</v>
      </c>
    </row>
    <row r="23" spans="1:9" ht="27" customHeight="1">
      <c r="A23" s="98"/>
      <c r="B23" s="56" t="s">
        <v>132</v>
      </c>
      <c r="C23" s="56"/>
      <c r="D23" s="66" t="s">
        <v>133</v>
      </c>
      <c r="E23" s="72">
        <f>E19/E24*1000000</f>
        <v>484508.12677039055</v>
      </c>
      <c r="F23" s="72">
        <f>F19/F24*1000000</f>
        <v>520082.72710341163</v>
      </c>
      <c r="G23" s="72">
        <f>G19/G24*1000000</f>
        <v>523353.17190058297</v>
      </c>
      <c r="H23" s="72">
        <f>H19/H24*1000000</f>
        <v>534825.1875626992</v>
      </c>
      <c r="I23" s="72">
        <f>I19/I24*1000000</f>
        <v>563994.86125810863</v>
      </c>
    </row>
    <row r="24" spans="1:9" ht="27" customHeight="1">
      <c r="A24" s="98"/>
      <c r="B24" s="76" t="s">
        <v>134</v>
      </c>
      <c r="C24" s="77"/>
      <c r="D24" s="66" t="s">
        <v>135</v>
      </c>
      <c r="E24" s="72">
        <v>719474</v>
      </c>
      <c r="F24" s="72">
        <f>E24</f>
        <v>719474</v>
      </c>
      <c r="G24" s="72">
        <f>F24</f>
        <v>719474</v>
      </c>
      <c r="H24" s="72">
        <v>724691</v>
      </c>
      <c r="I24" s="74">
        <f>H24</f>
        <v>724691</v>
      </c>
    </row>
    <row r="25" spans="1:9" ht="27" customHeight="1">
      <c r="A25" s="98"/>
      <c r="B25" s="30" t="s">
        <v>136</v>
      </c>
      <c r="C25" s="30"/>
      <c r="D25" s="30"/>
      <c r="E25" s="72">
        <v>193596</v>
      </c>
      <c r="F25" s="72">
        <v>195313</v>
      </c>
      <c r="G25" s="72">
        <v>196182</v>
      </c>
      <c r="H25" s="72">
        <v>201343</v>
      </c>
      <c r="I25" s="67">
        <v>211843</v>
      </c>
    </row>
    <row r="26" spans="1:9" ht="27" customHeight="1">
      <c r="A26" s="98"/>
      <c r="B26" s="30" t="s">
        <v>137</v>
      </c>
      <c r="C26" s="30"/>
      <c r="D26" s="30"/>
      <c r="E26" s="78">
        <v>0.80400000000000005</v>
      </c>
      <c r="F26" s="78">
        <v>0.79900000000000004</v>
      </c>
      <c r="G26" s="78">
        <v>0.79</v>
      </c>
      <c r="H26" s="78">
        <v>0.78800000000000003</v>
      </c>
      <c r="I26" s="79">
        <v>0.76600000000000001</v>
      </c>
    </row>
    <row r="27" spans="1:9" ht="27" customHeight="1">
      <c r="A27" s="98"/>
      <c r="B27" s="30" t="s">
        <v>138</v>
      </c>
      <c r="C27" s="30"/>
      <c r="D27" s="30"/>
      <c r="E27" s="80">
        <v>4</v>
      </c>
      <c r="F27" s="80">
        <v>4.7</v>
      </c>
      <c r="G27" s="80">
        <v>5.0999999999999996</v>
      </c>
      <c r="H27" s="80">
        <v>5.9</v>
      </c>
      <c r="I27" s="81">
        <v>6.3</v>
      </c>
    </row>
    <row r="28" spans="1:9" ht="27" customHeight="1">
      <c r="A28" s="98"/>
      <c r="B28" s="30" t="s">
        <v>139</v>
      </c>
      <c r="C28" s="30"/>
      <c r="D28" s="30"/>
      <c r="E28" s="80">
        <v>89.3</v>
      </c>
      <c r="F28" s="80">
        <v>89.8</v>
      </c>
      <c r="G28" s="80">
        <v>90.2</v>
      </c>
      <c r="H28" s="80">
        <v>90.6</v>
      </c>
      <c r="I28" s="81">
        <v>85.5</v>
      </c>
    </row>
    <row r="29" spans="1:9" ht="27" customHeight="1">
      <c r="A29" s="98"/>
      <c r="B29" s="30" t="s">
        <v>140</v>
      </c>
      <c r="C29" s="30"/>
      <c r="D29" s="30"/>
      <c r="E29" s="80">
        <v>45.1</v>
      </c>
      <c r="F29" s="80">
        <v>48.2</v>
      </c>
      <c r="G29" s="80">
        <v>49.1</v>
      </c>
      <c r="H29" s="80">
        <v>37.6</v>
      </c>
      <c r="I29" s="81">
        <v>40.799999999999997</v>
      </c>
    </row>
    <row r="30" spans="1:9" ht="27" customHeight="1">
      <c r="A30" s="98"/>
      <c r="B30" s="98" t="s">
        <v>141</v>
      </c>
      <c r="C30" s="30" t="s">
        <v>142</v>
      </c>
      <c r="D30" s="30"/>
      <c r="E30" s="80">
        <v>0</v>
      </c>
      <c r="F30" s="80">
        <v>0</v>
      </c>
      <c r="G30" s="80">
        <v>0</v>
      </c>
      <c r="H30" s="80">
        <v>0</v>
      </c>
      <c r="I30" s="81">
        <v>0</v>
      </c>
    </row>
    <row r="31" spans="1:9" ht="27" customHeight="1">
      <c r="A31" s="98"/>
      <c r="B31" s="98"/>
      <c r="C31" s="30" t="s">
        <v>143</v>
      </c>
      <c r="D31" s="30"/>
      <c r="E31" s="80">
        <v>0</v>
      </c>
      <c r="F31" s="80">
        <v>0</v>
      </c>
      <c r="G31" s="80">
        <v>0</v>
      </c>
      <c r="H31" s="80">
        <v>0</v>
      </c>
      <c r="I31" s="81">
        <v>0</v>
      </c>
    </row>
    <row r="32" spans="1:9" ht="27" customHeight="1">
      <c r="A32" s="98"/>
      <c r="B32" s="98"/>
      <c r="C32" s="30" t="s">
        <v>144</v>
      </c>
      <c r="D32" s="30"/>
      <c r="E32" s="80">
        <v>7</v>
      </c>
      <c r="F32" s="80">
        <v>6.3</v>
      </c>
      <c r="G32" s="80">
        <v>5.6</v>
      </c>
      <c r="H32" s="80">
        <v>5.4</v>
      </c>
      <c r="I32" s="81">
        <v>5.0999999999999996</v>
      </c>
    </row>
    <row r="33" spans="1:9" ht="27" customHeight="1">
      <c r="A33" s="98"/>
      <c r="B33" s="98"/>
      <c r="C33" s="30" t="s">
        <v>145</v>
      </c>
      <c r="D33" s="30"/>
      <c r="E33" s="80">
        <v>18.3</v>
      </c>
      <c r="F33" s="80">
        <v>9.3000000000000007</v>
      </c>
      <c r="G33" s="80">
        <v>0</v>
      </c>
      <c r="H33" s="80">
        <v>0</v>
      </c>
      <c r="I33" s="82">
        <v>0</v>
      </c>
    </row>
    <row r="34" spans="1:9" ht="27" customHeight="1">
      <c r="A34" s="1" t="s">
        <v>242</v>
      </c>
      <c r="E34" s="40"/>
      <c r="F34" s="40"/>
      <c r="G34" s="40"/>
      <c r="H34" s="40"/>
      <c r="I34" s="41"/>
    </row>
    <row r="35" spans="1:9" ht="27" customHeight="1">
      <c r="A35" s="11" t="s">
        <v>146</v>
      </c>
    </row>
    <row r="36" spans="1:9">
      <c r="A36" s="42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110" zoomScaleNormal="100" zoomScaleSheetLayoutView="110" workbookViewId="0">
      <pane xSplit="5" ySplit="7" topLeftCell="F8" activePane="bottomRight" state="frozen"/>
      <selection sqref="A1:D1"/>
      <selection pane="topRight" sqref="A1:D1"/>
      <selection pane="bottomLeft" sqref="A1:D1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1" t="s">
        <v>250</v>
      </c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238</v>
      </c>
      <c r="B5" s="12"/>
      <c r="C5" s="12"/>
      <c r="D5" s="12"/>
      <c r="K5" s="16"/>
      <c r="O5" s="16" t="s">
        <v>43</v>
      </c>
    </row>
    <row r="6" spans="1:25" ht="15.95" customHeight="1">
      <c r="A6" s="106" t="s">
        <v>44</v>
      </c>
      <c r="B6" s="105"/>
      <c r="C6" s="105"/>
      <c r="D6" s="105"/>
      <c r="E6" s="105"/>
      <c r="F6" s="110" t="s">
        <v>245</v>
      </c>
      <c r="G6" s="111"/>
      <c r="H6" s="110" t="s">
        <v>251</v>
      </c>
      <c r="I6" s="111"/>
      <c r="J6" s="110" t="s">
        <v>252</v>
      </c>
      <c r="K6" s="111"/>
      <c r="L6" s="110" t="s">
        <v>253</v>
      </c>
      <c r="M6" s="111"/>
      <c r="N6" s="110" t="s">
        <v>254</v>
      </c>
      <c r="O6" s="111"/>
    </row>
    <row r="7" spans="1:25" ht="15.95" customHeight="1">
      <c r="A7" s="105"/>
      <c r="B7" s="105"/>
      <c r="C7" s="105"/>
      <c r="D7" s="105"/>
      <c r="E7" s="105"/>
      <c r="F7" s="54" t="s">
        <v>237</v>
      </c>
      <c r="G7" s="84" t="s">
        <v>240</v>
      </c>
      <c r="H7" s="54" t="s">
        <v>237</v>
      </c>
      <c r="I7" s="85" t="s">
        <v>240</v>
      </c>
      <c r="J7" s="54" t="s">
        <v>237</v>
      </c>
      <c r="K7" s="85" t="s">
        <v>240</v>
      </c>
      <c r="L7" s="54" t="s">
        <v>237</v>
      </c>
      <c r="M7" s="85" t="s">
        <v>240</v>
      </c>
      <c r="N7" s="54" t="s">
        <v>237</v>
      </c>
      <c r="O7" s="85" t="s">
        <v>240</v>
      </c>
    </row>
    <row r="8" spans="1:25" ht="15.95" customHeight="1">
      <c r="A8" s="103" t="s">
        <v>83</v>
      </c>
      <c r="B8" s="62" t="s">
        <v>45</v>
      </c>
      <c r="C8" s="56"/>
      <c r="D8" s="56"/>
      <c r="E8" s="66" t="s">
        <v>36</v>
      </c>
      <c r="F8" s="67">
        <v>42</v>
      </c>
      <c r="G8" s="94">
        <v>54</v>
      </c>
      <c r="H8" s="67">
        <v>15244</v>
      </c>
      <c r="I8" s="94">
        <v>15240</v>
      </c>
      <c r="J8" s="67">
        <v>248</v>
      </c>
      <c r="K8" s="94">
        <v>243</v>
      </c>
      <c r="L8" s="67">
        <v>752</v>
      </c>
      <c r="M8" s="94">
        <v>751</v>
      </c>
      <c r="N8" s="67">
        <v>19224</v>
      </c>
      <c r="O8" s="94">
        <v>19380</v>
      </c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3"/>
      <c r="B9" s="64"/>
      <c r="C9" s="56" t="s">
        <v>46</v>
      </c>
      <c r="D9" s="56"/>
      <c r="E9" s="66" t="s">
        <v>37</v>
      </c>
      <c r="F9" s="67">
        <v>42</v>
      </c>
      <c r="G9" s="94">
        <v>54</v>
      </c>
      <c r="H9" s="67">
        <v>15236</v>
      </c>
      <c r="I9" s="94">
        <v>15233</v>
      </c>
      <c r="J9" s="67">
        <v>248</v>
      </c>
      <c r="K9" s="94">
        <v>243</v>
      </c>
      <c r="L9" s="67">
        <v>743</v>
      </c>
      <c r="M9" s="94">
        <v>746</v>
      </c>
      <c r="N9" s="67">
        <v>19220</v>
      </c>
      <c r="O9" s="94">
        <v>19347</v>
      </c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3"/>
      <c r="B10" s="63"/>
      <c r="C10" s="56" t="s">
        <v>47</v>
      </c>
      <c r="D10" s="56"/>
      <c r="E10" s="66" t="s">
        <v>38</v>
      </c>
      <c r="F10" s="67">
        <v>0</v>
      </c>
      <c r="G10" s="94">
        <v>0</v>
      </c>
      <c r="H10" s="67">
        <v>8</v>
      </c>
      <c r="I10" s="94">
        <v>7</v>
      </c>
      <c r="J10" s="68">
        <v>0</v>
      </c>
      <c r="K10" s="68">
        <v>0</v>
      </c>
      <c r="L10" s="67">
        <v>9</v>
      </c>
      <c r="M10" s="94">
        <v>5</v>
      </c>
      <c r="N10" s="67">
        <v>4</v>
      </c>
      <c r="O10" s="94">
        <v>33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3"/>
      <c r="B11" s="62" t="s">
        <v>48</v>
      </c>
      <c r="C11" s="56"/>
      <c r="D11" s="56"/>
      <c r="E11" s="66" t="s">
        <v>39</v>
      </c>
      <c r="F11" s="67">
        <v>57</v>
      </c>
      <c r="G11" s="94">
        <v>71</v>
      </c>
      <c r="H11" s="67">
        <v>13926</v>
      </c>
      <c r="I11" s="94">
        <v>13901</v>
      </c>
      <c r="J11" s="67">
        <v>186</v>
      </c>
      <c r="K11" s="94">
        <v>208</v>
      </c>
      <c r="L11" s="67">
        <v>639</v>
      </c>
      <c r="M11" s="94">
        <v>712</v>
      </c>
      <c r="N11" s="67">
        <v>19224</v>
      </c>
      <c r="O11" s="94">
        <v>19380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3"/>
      <c r="B12" s="64"/>
      <c r="C12" s="56" t="s">
        <v>49</v>
      </c>
      <c r="D12" s="56"/>
      <c r="E12" s="66" t="s">
        <v>40</v>
      </c>
      <c r="F12" s="67">
        <v>57</v>
      </c>
      <c r="G12" s="94">
        <v>71</v>
      </c>
      <c r="H12" s="67">
        <v>13920</v>
      </c>
      <c r="I12" s="94">
        <v>13880</v>
      </c>
      <c r="J12" s="67">
        <v>186</v>
      </c>
      <c r="K12" s="94">
        <v>208</v>
      </c>
      <c r="L12" s="67">
        <v>639</v>
      </c>
      <c r="M12" s="94">
        <v>697</v>
      </c>
      <c r="N12" s="67">
        <v>19218</v>
      </c>
      <c r="O12" s="94">
        <v>19377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3"/>
      <c r="B13" s="63"/>
      <c r="C13" s="56" t="s">
        <v>50</v>
      </c>
      <c r="D13" s="56"/>
      <c r="E13" s="66" t="s">
        <v>41</v>
      </c>
      <c r="F13" s="67">
        <v>0</v>
      </c>
      <c r="G13" s="94">
        <v>0</v>
      </c>
      <c r="H13" s="68">
        <v>6</v>
      </c>
      <c r="I13" s="68">
        <v>21</v>
      </c>
      <c r="J13" s="68">
        <v>0</v>
      </c>
      <c r="K13" s="68">
        <v>0</v>
      </c>
      <c r="L13" s="67">
        <v>0</v>
      </c>
      <c r="M13" s="94">
        <v>15</v>
      </c>
      <c r="N13" s="67">
        <v>6</v>
      </c>
      <c r="O13" s="94">
        <v>3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3"/>
      <c r="B14" s="56" t="s">
        <v>51</v>
      </c>
      <c r="C14" s="56"/>
      <c r="D14" s="56"/>
      <c r="E14" s="66" t="s">
        <v>148</v>
      </c>
      <c r="F14" s="67">
        <f>F9-F12</f>
        <v>-15</v>
      </c>
      <c r="G14" s="94">
        <f>G9-G12</f>
        <v>-17</v>
      </c>
      <c r="H14" s="67">
        <f t="shared" ref="F14:O15" si="0">H9-H12</f>
        <v>1316</v>
      </c>
      <c r="I14" s="94">
        <f t="shared" si="0"/>
        <v>1353</v>
      </c>
      <c r="J14" s="67">
        <f t="shared" si="0"/>
        <v>62</v>
      </c>
      <c r="K14" s="94">
        <f t="shared" si="0"/>
        <v>35</v>
      </c>
      <c r="L14" s="67">
        <f t="shared" si="0"/>
        <v>104</v>
      </c>
      <c r="M14" s="94">
        <f t="shared" si="0"/>
        <v>49</v>
      </c>
      <c r="N14" s="67">
        <f t="shared" si="0"/>
        <v>2</v>
      </c>
      <c r="O14" s="94">
        <f t="shared" si="0"/>
        <v>-30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3"/>
      <c r="B15" s="56" t="s">
        <v>52</v>
      </c>
      <c r="C15" s="56"/>
      <c r="D15" s="56"/>
      <c r="E15" s="66" t="s">
        <v>149</v>
      </c>
      <c r="F15" s="67">
        <f t="shared" si="0"/>
        <v>0</v>
      </c>
      <c r="G15" s="94">
        <f t="shared" si="0"/>
        <v>0</v>
      </c>
      <c r="H15" s="67">
        <f t="shared" si="0"/>
        <v>2</v>
      </c>
      <c r="I15" s="94">
        <f t="shared" si="0"/>
        <v>-14</v>
      </c>
      <c r="J15" s="67">
        <f t="shared" si="0"/>
        <v>0</v>
      </c>
      <c r="K15" s="94">
        <f t="shared" si="0"/>
        <v>0</v>
      </c>
      <c r="L15" s="67">
        <f t="shared" si="0"/>
        <v>9</v>
      </c>
      <c r="M15" s="94">
        <f t="shared" si="0"/>
        <v>-10</v>
      </c>
      <c r="N15" s="67">
        <f t="shared" si="0"/>
        <v>-2</v>
      </c>
      <c r="O15" s="94">
        <f t="shared" si="0"/>
        <v>30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3"/>
      <c r="B16" s="56" t="s">
        <v>53</v>
      </c>
      <c r="C16" s="56"/>
      <c r="D16" s="56"/>
      <c r="E16" s="66" t="s">
        <v>150</v>
      </c>
      <c r="F16" s="67">
        <f t="shared" ref="F16:O16" si="1">F8-F11</f>
        <v>-15</v>
      </c>
      <c r="G16" s="94">
        <f t="shared" si="1"/>
        <v>-17</v>
      </c>
      <c r="H16" s="67">
        <f t="shared" si="1"/>
        <v>1318</v>
      </c>
      <c r="I16" s="94">
        <f t="shared" si="1"/>
        <v>1339</v>
      </c>
      <c r="J16" s="67">
        <f t="shared" si="1"/>
        <v>62</v>
      </c>
      <c r="K16" s="94">
        <f t="shared" si="1"/>
        <v>35</v>
      </c>
      <c r="L16" s="67">
        <f t="shared" si="1"/>
        <v>113</v>
      </c>
      <c r="M16" s="94">
        <f t="shared" si="1"/>
        <v>39</v>
      </c>
      <c r="N16" s="67">
        <f t="shared" si="1"/>
        <v>0</v>
      </c>
      <c r="O16" s="94">
        <f t="shared" si="1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3"/>
      <c r="B17" s="56" t="s">
        <v>54</v>
      </c>
      <c r="C17" s="56"/>
      <c r="D17" s="56"/>
      <c r="E17" s="54"/>
      <c r="F17" s="68">
        <v>282</v>
      </c>
      <c r="G17" s="68">
        <v>266</v>
      </c>
      <c r="H17" s="68"/>
      <c r="I17" s="68"/>
      <c r="J17" s="67"/>
      <c r="K17" s="94"/>
      <c r="L17" s="67"/>
      <c r="M17" s="94"/>
      <c r="N17" s="68"/>
      <c r="O17" s="6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3"/>
      <c r="B18" s="56" t="s">
        <v>55</v>
      </c>
      <c r="C18" s="56"/>
      <c r="D18" s="56"/>
      <c r="E18" s="54"/>
      <c r="F18" s="69">
        <v>0</v>
      </c>
      <c r="G18" s="69">
        <v>0</v>
      </c>
      <c r="H18" s="69"/>
      <c r="I18" s="69"/>
      <c r="J18" s="69"/>
      <c r="K18" s="69"/>
      <c r="L18" s="69"/>
      <c r="M18" s="69"/>
      <c r="N18" s="69"/>
      <c r="O18" s="69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3" t="s">
        <v>84</v>
      </c>
      <c r="B19" s="62" t="s">
        <v>56</v>
      </c>
      <c r="C19" s="56"/>
      <c r="D19" s="56"/>
      <c r="E19" s="66"/>
      <c r="F19" s="67">
        <v>23</v>
      </c>
      <c r="G19" s="94">
        <v>22</v>
      </c>
      <c r="H19" s="67">
        <v>3330</v>
      </c>
      <c r="I19" s="94">
        <v>2790</v>
      </c>
      <c r="J19" s="67">
        <v>87</v>
      </c>
      <c r="K19" s="94">
        <v>1</v>
      </c>
      <c r="L19" s="67">
        <v>61</v>
      </c>
      <c r="M19" s="94">
        <v>50</v>
      </c>
      <c r="N19" s="67">
        <v>20107</v>
      </c>
      <c r="O19" s="94">
        <v>23320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3"/>
      <c r="B20" s="63"/>
      <c r="C20" s="56" t="s">
        <v>57</v>
      </c>
      <c r="D20" s="56"/>
      <c r="E20" s="66"/>
      <c r="F20" s="67">
        <v>0</v>
      </c>
      <c r="G20" s="94">
        <v>0</v>
      </c>
      <c r="H20" s="67">
        <v>2060</v>
      </c>
      <c r="I20" s="94">
        <v>1610</v>
      </c>
      <c r="J20" s="67">
        <v>0</v>
      </c>
      <c r="K20" s="94">
        <v>0</v>
      </c>
      <c r="L20" s="67">
        <v>0</v>
      </c>
      <c r="M20" s="94">
        <v>0</v>
      </c>
      <c r="N20" s="67">
        <v>12292</v>
      </c>
      <c r="O20" s="94">
        <v>14110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3"/>
      <c r="B21" s="56" t="s">
        <v>58</v>
      </c>
      <c r="C21" s="56"/>
      <c r="D21" s="56"/>
      <c r="E21" s="66" t="s">
        <v>151</v>
      </c>
      <c r="F21" s="67">
        <v>23</v>
      </c>
      <c r="G21" s="94">
        <v>22</v>
      </c>
      <c r="H21" s="67">
        <v>3330</v>
      </c>
      <c r="I21" s="94">
        <v>2790</v>
      </c>
      <c r="J21" s="67">
        <v>87</v>
      </c>
      <c r="K21" s="94">
        <v>1</v>
      </c>
      <c r="L21" s="67">
        <v>61</v>
      </c>
      <c r="M21" s="94">
        <v>50</v>
      </c>
      <c r="N21" s="67">
        <v>19923</v>
      </c>
      <c r="O21" s="94">
        <v>22787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3"/>
      <c r="B22" s="62" t="s">
        <v>59</v>
      </c>
      <c r="C22" s="56"/>
      <c r="D22" s="56"/>
      <c r="E22" s="66" t="s">
        <v>152</v>
      </c>
      <c r="F22" s="67">
        <v>23</v>
      </c>
      <c r="G22" s="94">
        <v>22</v>
      </c>
      <c r="H22" s="67">
        <v>10024</v>
      </c>
      <c r="I22" s="94">
        <v>9495</v>
      </c>
      <c r="J22" s="67">
        <v>124</v>
      </c>
      <c r="K22" s="94">
        <v>161</v>
      </c>
      <c r="L22" s="67">
        <v>134</v>
      </c>
      <c r="M22" s="94">
        <v>113</v>
      </c>
      <c r="N22" s="67">
        <v>27600</v>
      </c>
      <c r="O22" s="94">
        <v>30170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3"/>
      <c r="B23" s="63" t="s">
        <v>60</v>
      </c>
      <c r="C23" s="56" t="s">
        <v>61</v>
      </c>
      <c r="D23" s="56"/>
      <c r="E23" s="66"/>
      <c r="F23" s="67">
        <v>22</v>
      </c>
      <c r="G23" s="94">
        <v>22</v>
      </c>
      <c r="H23" s="67">
        <v>1979</v>
      </c>
      <c r="I23" s="94">
        <v>1925</v>
      </c>
      <c r="J23" s="67">
        <v>2</v>
      </c>
      <c r="K23" s="94"/>
      <c r="L23" s="67">
        <v>122</v>
      </c>
      <c r="M23" s="94">
        <v>99</v>
      </c>
      <c r="N23" s="67">
        <v>16317</v>
      </c>
      <c r="O23" s="94">
        <v>19414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3"/>
      <c r="B24" s="56" t="s">
        <v>153</v>
      </c>
      <c r="C24" s="56"/>
      <c r="D24" s="56"/>
      <c r="E24" s="66" t="s">
        <v>154</v>
      </c>
      <c r="F24" s="67">
        <f>F21-F22</f>
        <v>0</v>
      </c>
      <c r="G24" s="94">
        <f>G21-G22</f>
        <v>0</v>
      </c>
      <c r="H24" s="67">
        <f t="shared" ref="H24:O24" si="2">H21-H22</f>
        <v>-6694</v>
      </c>
      <c r="I24" s="94">
        <f t="shared" si="2"/>
        <v>-6705</v>
      </c>
      <c r="J24" s="67">
        <f t="shared" si="2"/>
        <v>-37</v>
      </c>
      <c r="K24" s="94">
        <f t="shared" si="2"/>
        <v>-160</v>
      </c>
      <c r="L24" s="67">
        <f t="shared" si="2"/>
        <v>-73</v>
      </c>
      <c r="M24" s="94">
        <f t="shared" si="2"/>
        <v>-63</v>
      </c>
      <c r="N24" s="67">
        <f t="shared" si="2"/>
        <v>-7677</v>
      </c>
      <c r="O24" s="94">
        <f t="shared" si="2"/>
        <v>-7383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3"/>
      <c r="B25" s="62" t="s">
        <v>62</v>
      </c>
      <c r="C25" s="62"/>
      <c r="D25" s="62"/>
      <c r="E25" s="107" t="s">
        <v>155</v>
      </c>
      <c r="F25" s="101"/>
      <c r="G25" s="101"/>
      <c r="H25" s="101">
        <v>6694</v>
      </c>
      <c r="I25" s="101">
        <v>6705</v>
      </c>
      <c r="J25" s="101">
        <v>37</v>
      </c>
      <c r="K25" s="101">
        <v>160</v>
      </c>
      <c r="L25" s="101">
        <v>73</v>
      </c>
      <c r="M25" s="101">
        <v>63</v>
      </c>
      <c r="N25" s="101">
        <v>7677</v>
      </c>
      <c r="O25" s="101">
        <v>7383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3"/>
      <c r="B26" s="83" t="s">
        <v>63</v>
      </c>
      <c r="C26" s="83"/>
      <c r="D26" s="83"/>
      <c r="E26" s="108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3"/>
      <c r="B27" s="56" t="s">
        <v>156</v>
      </c>
      <c r="C27" s="56"/>
      <c r="D27" s="56"/>
      <c r="E27" s="66" t="s">
        <v>157</v>
      </c>
      <c r="F27" s="67">
        <f t="shared" ref="F27:O27" si="3">F24+F25</f>
        <v>0</v>
      </c>
      <c r="G27" s="94">
        <f t="shared" si="3"/>
        <v>0</v>
      </c>
      <c r="H27" s="67">
        <f t="shared" si="3"/>
        <v>0</v>
      </c>
      <c r="I27" s="94">
        <f t="shared" si="3"/>
        <v>0</v>
      </c>
      <c r="J27" s="67">
        <f t="shared" si="3"/>
        <v>0</v>
      </c>
      <c r="K27" s="94">
        <f t="shared" si="3"/>
        <v>0</v>
      </c>
      <c r="L27" s="67">
        <f t="shared" si="3"/>
        <v>0</v>
      </c>
      <c r="M27" s="94">
        <f t="shared" si="3"/>
        <v>0</v>
      </c>
      <c r="N27" s="67">
        <f t="shared" si="3"/>
        <v>0</v>
      </c>
      <c r="O27" s="94">
        <f t="shared" si="3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158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05" t="s">
        <v>64</v>
      </c>
      <c r="B30" s="105"/>
      <c r="C30" s="105"/>
      <c r="D30" s="105"/>
      <c r="E30" s="105"/>
      <c r="F30" s="112" t="s">
        <v>255</v>
      </c>
      <c r="G30" s="112"/>
      <c r="H30" s="112"/>
      <c r="I30" s="112"/>
      <c r="J30" s="112"/>
      <c r="K30" s="112"/>
      <c r="L30" s="112"/>
      <c r="M30" s="112"/>
      <c r="N30" s="112"/>
      <c r="O30" s="112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5" customHeight="1">
      <c r="A31" s="105"/>
      <c r="B31" s="105"/>
      <c r="C31" s="105"/>
      <c r="D31" s="105"/>
      <c r="E31" s="105"/>
      <c r="F31" s="54" t="s">
        <v>237</v>
      </c>
      <c r="G31" s="85" t="s">
        <v>240</v>
      </c>
      <c r="H31" s="54" t="s">
        <v>237</v>
      </c>
      <c r="I31" s="85" t="s">
        <v>240</v>
      </c>
      <c r="J31" s="54" t="s">
        <v>237</v>
      </c>
      <c r="K31" s="85" t="s">
        <v>240</v>
      </c>
      <c r="L31" s="54" t="s">
        <v>237</v>
      </c>
      <c r="M31" s="85" t="s">
        <v>240</v>
      </c>
      <c r="N31" s="54" t="s">
        <v>237</v>
      </c>
      <c r="O31" s="85" t="s">
        <v>240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03" t="s">
        <v>85</v>
      </c>
      <c r="B32" s="62" t="s">
        <v>45</v>
      </c>
      <c r="C32" s="56"/>
      <c r="D32" s="56"/>
      <c r="E32" s="66" t="s">
        <v>36</v>
      </c>
      <c r="F32" s="67">
        <v>0</v>
      </c>
      <c r="G32" s="94">
        <v>0</v>
      </c>
      <c r="H32" s="67"/>
      <c r="I32" s="67"/>
      <c r="J32" s="67"/>
      <c r="K32" s="67"/>
      <c r="L32" s="67"/>
      <c r="M32" s="67"/>
      <c r="N32" s="67"/>
      <c r="O32" s="67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09"/>
      <c r="B33" s="64"/>
      <c r="C33" s="62" t="s">
        <v>65</v>
      </c>
      <c r="D33" s="56"/>
      <c r="E33" s="66"/>
      <c r="F33" s="67">
        <v>0</v>
      </c>
      <c r="G33" s="94">
        <v>0</v>
      </c>
      <c r="H33" s="67"/>
      <c r="I33" s="67"/>
      <c r="J33" s="67"/>
      <c r="K33" s="67"/>
      <c r="L33" s="67"/>
      <c r="M33" s="67"/>
      <c r="N33" s="67"/>
      <c r="O33" s="67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09"/>
      <c r="B34" s="64"/>
      <c r="C34" s="63"/>
      <c r="D34" s="56" t="s">
        <v>66</v>
      </c>
      <c r="E34" s="66"/>
      <c r="F34" s="67">
        <v>0</v>
      </c>
      <c r="G34" s="94">
        <v>0</v>
      </c>
      <c r="H34" s="67"/>
      <c r="I34" s="67"/>
      <c r="J34" s="67"/>
      <c r="K34" s="67"/>
      <c r="L34" s="67"/>
      <c r="M34" s="67"/>
      <c r="N34" s="67"/>
      <c r="O34" s="67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09"/>
      <c r="B35" s="63"/>
      <c r="C35" s="56" t="s">
        <v>67</v>
      </c>
      <c r="D35" s="56"/>
      <c r="E35" s="66"/>
      <c r="F35" s="67">
        <v>0</v>
      </c>
      <c r="G35" s="94">
        <v>0</v>
      </c>
      <c r="H35" s="67"/>
      <c r="I35" s="67"/>
      <c r="J35" s="69"/>
      <c r="K35" s="69"/>
      <c r="L35" s="67"/>
      <c r="M35" s="67"/>
      <c r="N35" s="67"/>
      <c r="O35" s="67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09"/>
      <c r="B36" s="62" t="s">
        <v>48</v>
      </c>
      <c r="C36" s="56"/>
      <c r="D36" s="56"/>
      <c r="E36" s="66" t="s">
        <v>37</v>
      </c>
      <c r="F36" s="67">
        <v>0</v>
      </c>
      <c r="G36" s="94">
        <v>0</v>
      </c>
      <c r="H36" s="67"/>
      <c r="I36" s="67"/>
      <c r="J36" s="67"/>
      <c r="K36" s="67"/>
      <c r="L36" s="67"/>
      <c r="M36" s="67"/>
      <c r="N36" s="67"/>
      <c r="O36" s="67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09"/>
      <c r="B37" s="64"/>
      <c r="C37" s="56" t="s">
        <v>68</v>
      </c>
      <c r="D37" s="56"/>
      <c r="E37" s="66"/>
      <c r="F37" s="67">
        <v>0</v>
      </c>
      <c r="G37" s="94">
        <v>0</v>
      </c>
      <c r="H37" s="67"/>
      <c r="I37" s="67"/>
      <c r="J37" s="67"/>
      <c r="K37" s="67"/>
      <c r="L37" s="67"/>
      <c r="M37" s="67"/>
      <c r="N37" s="67"/>
      <c r="O37" s="67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09"/>
      <c r="B38" s="63"/>
      <c r="C38" s="56" t="s">
        <v>69</v>
      </c>
      <c r="D38" s="56"/>
      <c r="E38" s="66"/>
      <c r="F38" s="67">
        <v>0</v>
      </c>
      <c r="G38" s="94">
        <v>0</v>
      </c>
      <c r="H38" s="67"/>
      <c r="I38" s="67"/>
      <c r="J38" s="67"/>
      <c r="K38" s="69"/>
      <c r="L38" s="67"/>
      <c r="M38" s="67"/>
      <c r="N38" s="67"/>
      <c r="O38" s="67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09"/>
      <c r="B39" s="30" t="s">
        <v>70</v>
      </c>
      <c r="C39" s="30"/>
      <c r="D39" s="30"/>
      <c r="E39" s="66" t="s">
        <v>159</v>
      </c>
      <c r="F39" s="67">
        <f t="shared" ref="F39:O39" si="4">F32-F36</f>
        <v>0</v>
      </c>
      <c r="G39" s="94">
        <f t="shared" si="4"/>
        <v>0</v>
      </c>
      <c r="H39" s="67">
        <f t="shared" si="4"/>
        <v>0</v>
      </c>
      <c r="I39" s="67">
        <f t="shared" si="4"/>
        <v>0</v>
      </c>
      <c r="J39" s="67">
        <f t="shared" si="4"/>
        <v>0</v>
      </c>
      <c r="K39" s="67">
        <f t="shared" si="4"/>
        <v>0</v>
      </c>
      <c r="L39" s="67">
        <f t="shared" si="4"/>
        <v>0</v>
      </c>
      <c r="M39" s="67">
        <f t="shared" si="4"/>
        <v>0</v>
      </c>
      <c r="N39" s="67">
        <f t="shared" si="4"/>
        <v>0</v>
      </c>
      <c r="O39" s="67">
        <f t="shared" si="4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03" t="s">
        <v>86</v>
      </c>
      <c r="B40" s="62" t="s">
        <v>71</v>
      </c>
      <c r="C40" s="56"/>
      <c r="D40" s="56"/>
      <c r="E40" s="66" t="s">
        <v>39</v>
      </c>
      <c r="F40" s="67">
        <v>0</v>
      </c>
      <c r="G40" s="94">
        <v>0</v>
      </c>
      <c r="H40" s="67"/>
      <c r="I40" s="67"/>
      <c r="J40" s="67"/>
      <c r="K40" s="67"/>
      <c r="L40" s="67"/>
      <c r="M40" s="67"/>
      <c r="N40" s="67"/>
      <c r="O40" s="67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04"/>
      <c r="B41" s="63"/>
      <c r="C41" s="56" t="s">
        <v>72</v>
      </c>
      <c r="D41" s="56"/>
      <c r="E41" s="66"/>
      <c r="F41" s="69">
        <v>0</v>
      </c>
      <c r="G41" s="69">
        <v>0</v>
      </c>
      <c r="H41" s="69"/>
      <c r="I41" s="69"/>
      <c r="J41" s="67"/>
      <c r="K41" s="67"/>
      <c r="L41" s="67"/>
      <c r="M41" s="67"/>
      <c r="N41" s="67"/>
      <c r="O41" s="67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04"/>
      <c r="B42" s="62" t="s">
        <v>59</v>
      </c>
      <c r="C42" s="56"/>
      <c r="D42" s="56"/>
      <c r="E42" s="66" t="s">
        <v>40</v>
      </c>
      <c r="F42" s="67">
        <v>0</v>
      </c>
      <c r="G42" s="94">
        <v>0</v>
      </c>
      <c r="H42" s="67"/>
      <c r="I42" s="67"/>
      <c r="J42" s="67"/>
      <c r="K42" s="67"/>
      <c r="L42" s="67"/>
      <c r="M42" s="67"/>
      <c r="N42" s="67"/>
      <c r="O42" s="67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04"/>
      <c r="B43" s="63"/>
      <c r="C43" s="56" t="s">
        <v>73</v>
      </c>
      <c r="D43" s="56"/>
      <c r="E43" s="66"/>
      <c r="F43" s="67">
        <v>0</v>
      </c>
      <c r="G43" s="94">
        <v>0</v>
      </c>
      <c r="H43" s="67"/>
      <c r="I43" s="67"/>
      <c r="J43" s="69"/>
      <c r="K43" s="69"/>
      <c r="L43" s="67"/>
      <c r="M43" s="67"/>
      <c r="N43" s="67"/>
      <c r="O43" s="67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04"/>
      <c r="B44" s="56" t="s">
        <v>70</v>
      </c>
      <c r="C44" s="56"/>
      <c r="D44" s="56"/>
      <c r="E44" s="66" t="s">
        <v>160</v>
      </c>
      <c r="F44" s="69">
        <f t="shared" ref="F44:O44" si="5">F40-F42</f>
        <v>0</v>
      </c>
      <c r="G44" s="69">
        <f t="shared" si="5"/>
        <v>0</v>
      </c>
      <c r="H44" s="69">
        <f t="shared" si="5"/>
        <v>0</v>
      </c>
      <c r="I44" s="69">
        <f t="shared" si="5"/>
        <v>0</v>
      </c>
      <c r="J44" s="69">
        <f t="shared" si="5"/>
        <v>0</v>
      </c>
      <c r="K44" s="69">
        <f t="shared" si="5"/>
        <v>0</v>
      </c>
      <c r="L44" s="69">
        <f t="shared" si="5"/>
        <v>0</v>
      </c>
      <c r="M44" s="69">
        <f t="shared" si="5"/>
        <v>0</v>
      </c>
      <c r="N44" s="69">
        <f t="shared" si="5"/>
        <v>0</v>
      </c>
      <c r="O44" s="69">
        <f t="shared" si="5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03" t="s">
        <v>78</v>
      </c>
      <c r="B45" s="30" t="s">
        <v>74</v>
      </c>
      <c r="C45" s="30"/>
      <c r="D45" s="30"/>
      <c r="E45" s="66" t="s">
        <v>161</v>
      </c>
      <c r="F45" s="67">
        <f t="shared" ref="F45:O45" si="6">F39+F44</f>
        <v>0</v>
      </c>
      <c r="G45" s="94">
        <f t="shared" si="6"/>
        <v>0</v>
      </c>
      <c r="H45" s="67">
        <f t="shared" si="6"/>
        <v>0</v>
      </c>
      <c r="I45" s="67">
        <f t="shared" si="6"/>
        <v>0</v>
      </c>
      <c r="J45" s="67">
        <f t="shared" si="6"/>
        <v>0</v>
      </c>
      <c r="K45" s="67">
        <f t="shared" si="6"/>
        <v>0</v>
      </c>
      <c r="L45" s="67">
        <f t="shared" si="6"/>
        <v>0</v>
      </c>
      <c r="M45" s="67">
        <f t="shared" si="6"/>
        <v>0</v>
      </c>
      <c r="N45" s="67">
        <f t="shared" si="6"/>
        <v>0</v>
      </c>
      <c r="O45" s="67">
        <f t="shared" si="6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04"/>
      <c r="B46" s="56" t="s">
        <v>75</v>
      </c>
      <c r="C46" s="56"/>
      <c r="D46" s="56"/>
      <c r="E46" s="56"/>
      <c r="F46" s="69">
        <v>0</v>
      </c>
      <c r="G46" s="69">
        <v>0</v>
      </c>
      <c r="H46" s="69"/>
      <c r="I46" s="69"/>
      <c r="J46" s="69"/>
      <c r="K46" s="69"/>
      <c r="L46" s="67"/>
      <c r="M46" s="67"/>
      <c r="N46" s="69"/>
      <c r="O46" s="69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04"/>
      <c r="B47" s="56" t="s">
        <v>76</v>
      </c>
      <c r="C47" s="56"/>
      <c r="D47" s="56"/>
      <c r="E47" s="56"/>
      <c r="F47" s="67">
        <v>669</v>
      </c>
      <c r="G47" s="94">
        <v>669</v>
      </c>
      <c r="H47" s="67"/>
      <c r="I47" s="67"/>
      <c r="J47" s="67"/>
      <c r="K47" s="67"/>
      <c r="L47" s="67"/>
      <c r="M47" s="67"/>
      <c r="N47" s="67"/>
      <c r="O47" s="67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04"/>
      <c r="B48" s="56" t="s">
        <v>77</v>
      </c>
      <c r="C48" s="56"/>
      <c r="D48" s="56"/>
      <c r="E48" s="56"/>
      <c r="F48" s="67">
        <v>669</v>
      </c>
      <c r="G48" s="94">
        <v>669</v>
      </c>
      <c r="H48" s="67"/>
      <c r="I48" s="67"/>
      <c r="J48" s="67"/>
      <c r="K48" s="67"/>
      <c r="L48" s="67"/>
      <c r="M48" s="67"/>
      <c r="N48" s="67"/>
      <c r="O48" s="67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5" ht="15.95" customHeight="1">
      <c r="A49" s="11" t="s">
        <v>162</v>
      </c>
      <c r="O49" s="4"/>
    </row>
    <row r="50" spans="1:15" ht="15.95" customHeight="1">
      <c r="A50" s="11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Normal="100" zoomScaleSheetLayoutView="100" workbookViewId="0">
      <pane xSplit="4" ySplit="7" topLeftCell="E8" activePane="bottomRight" state="frozen"/>
      <selection sqref="A1:D1"/>
      <selection pane="topRight" sqref="A1:D1"/>
      <selection pane="bottomLeft" sqref="A1:D1"/>
      <selection pane="bottomRight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37" t="s">
        <v>0</v>
      </c>
      <c r="B1" s="37"/>
      <c r="C1" s="43" t="s">
        <v>250</v>
      </c>
      <c r="D1" s="44"/>
    </row>
    <row r="3" spans="1:14" ht="15" customHeight="1">
      <c r="A3" s="15" t="s">
        <v>163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239</v>
      </c>
      <c r="C5" s="45"/>
      <c r="D5" s="45"/>
      <c r="H5" s="16"/>
      <c r="L5" s="16"/>
      <c r="N5" s="16" t="s">
        <v>164</v>
      </c>
    </row>
    <row r="6" spans="1:14" ht="15" customHeight="1">
      <c r="A6" s="46"/>
      <c r="B6" s="47"/>
      <c r="C6" s="47"/>
      <c r="D6" s="92"/>
      <c r="E6" s="115" t="s">
        <v>256</v>
      </c>
      <c r="F6" s="116"/>
      <c r="G6" s="115" t="s">
        <v>257</v>
      </c>
      <c r="H6" s="116"/>
      <c r="I6" s="95" t="s">
        <v>258</v>
      </c>
      <c r="J6" s="96"/>
      <c r="K6" s="115" t="s">
        <v>259</v>
      </c>
      <c r="L6" s="116"/>
      <c r="M6" s="117"/>
      <c r="N6" s="117"/>
    </row>
    <row r="7" spans="1:14" ht="15" customHeight="1">
      <c r="A7" s="48"/>
      <c r="B7" s="49"/>
      <c r="C7" s="49"/>
      <c r="D7" s="93"/>
      <c r="E7" s="28" t="s">
        <v>237</v>
      </c>
      <c r="F7" s="86" t="s">
        <v>240</v>
      </c>
      <c r="G7" s="28" t="s">
        <v>237</v>
      </c>
      <c r="H7" s="28" t="s">
        <v>240</v>
      </c>
      <c r="I7" s="28" t="s">
        <v>237</v>
      </c>
      <c r="J7" s="28" t="s">
        <v>240</v>
      </c>
      <c r="K7" s="28" t="s">
        <v>237</v>
      </c>
      <c r="L7" s="28" t="s">
        <v>240</v>
      </c>
      <c r="M7" s="28" t="s">
        <v>237</v>
      </c>
      <c r="N7" s="28" t="s">
        <v>240</v>
      </c>
    </row>
    <row r="8" spans="1:14" ht="18" customHeight="1">
      <c r="A8" s="98" t="s">
        <v>165</v>
      </c>
      <c r="B8" s="87" t="s">
        <v>166</v>
      </c>
      <c r="C8" s="88"/>
      <c r="D8" s="88"/>
      <c r="E8" s="89">
        <v>5</v>
      </c>
      <c r="F8" s="89">
        <v>5</v>
      </c>
      <c r="G8" s="89">
        <v>4</v>
      </c>
      <c r="H8" s="89">
        <v>4</v>
      </c>
      <c r="I8" s="89">
        <v>1</v>
      </c>
      <c r="J8" s="89">
        <v>1</v>
      </c>
      <c r="K8" s="89">
        <v>3</v>
      </c>
      <c r="L8" s="89">
        <v>3</v>
      </c>
      <c r="M8" s="89"/>
      <c r="N8" s="89"/>
    </row>
    <row r="9" spans="1:14" ht="18" customHeight="1">
      <c r="A9" s="98"/>
      <c r="B9" s="98" t="s">
        <v>167</v>
      </c>
      <c r="C9" s="56" t="s">
        <v>168</v>
      </c>
      <c r="D9" s="56"/>
      <c r="E9" s="89">
        <v>99</v>
      </c>
      <c r="F9" s="89">
        <v>99</v>
      </c>
      <c r="G9" s="89">
        <v>13</v>
      </c>
      <c r="H9" s="89">
        <v>13</v>
      </c>
      <c r="I9" s="89">
        <v>20</v>
      </c>
      <c r="J9" s="89">
        <v>20</v>
      </c>
      <c r="K9" s="89">
        <v>2950</v>
      </c>
      <c r="L9" s="89">
        <v>2950</v>
      </c>
      <c r="M9" s="89"/>
      <c r="N9" s="89"/>
    </row>
    <row r="10" spans="1:14" ht="18" customHeight="1">
      <c r="A10" s="98"/>
      <c r="B10" s="98"/>
      <c r="C10" s="56" t="s">
        <v>169</v>
      </c>
      <c r="D10" s="56"/>
      <c r="E10" s="89">
        <v>50</v>
      </c>
      <c r="F10" s="89">
        <v>50</v>
      </c>
      <c r="G10" s="89">
        <v>7</v>
      </c>
      <c r="H10" s="89">
        <v>7</v>
      </c>
      <c r="I10" s="89">
        <v>20</v>
      </c>
      <c r="J10" s="89">
        <v>20</v>
      </c>
      <c r="K10" s="89">
        <v>1540</v>
      </c>
      <c r="L10" s="89">
        <v>1540</v>
      </c>
      <c r="M10" s="89"/>
      <c r="N10" s="89"/>
    </row>
    <row r="11" spans="1:14" ht="18" customHeight="1">
      <c r="A11" s="98"/>
      <c r="B11" s="98"/>
      <c r="C11" s="56" t="s">
        <v>170</v>
      </c>
      <c r="D11" s="56"/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/>
      <c r="N11" s="89"/>
    </row>
    <row r="12" spans="1:14" ht="18" customHeight="1">
      <c r="A12" s="98"/>
      <c r="B12" s="98"/>
      <c r="C12" s="56" t="s">
        <v>171</v>
      </c>
      <c r="D12" s="56"/>
      <c r="E12" s="89">
        <v>49</v>
      </c>
      <c r="F12" s="89">
        <v>49</v>
      </c>
      <c r="G12" s="89">
        <v>6</v>
      </c>
      <c r="H12" s="89">
        <v>6</v>
      </c>
      <c r="I12" s="89">
        <v>0</v>
      </c>
      <c r="J12" s="89">
        <v>0</v>
      </c>
      <c r="K12" s="89">
        <v>10</v>
      </c>
      <c r="L12" s="89">
        <v>10</v>
      </c>
      <c r="M12" s="89"/>
      <c r="N12" s="89"/>
    </row>
    <row r="13" spans="1:14" ht="18" customHeight="1">
      <c r="A13" s="98"/>
      <c r="B13" s="98"/>
      <c r="C13" s="56" t="s">
        <v>172</v>
      </c>
      <c r="D13" s="56"/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/>
      <c r="N13" s="89"/>
    </row>
    <row r="14" spans="1:14" ht="18" customHeight="1">
      <c r="A14" s="98"/>
      <c r="B14" s="98"/>
      <c r="C14" s="56" t="s">
        <v>78</v>
      </c>
      <c r="D14" s="56"/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1400</v>
      </c>
      <c r="L14" s="89">
        <v>1400</v>
      </c>
      <c r="M14" s="89"/>
      <c r="N14" s="89"/>
    </row>
    <row r="15" spans="1:14" ht="18" customHeight="1">
      <c r="A15" s="98" t="s">
        <v>173</v>
      </c>
      <c r="B15" s="98" t="s">
        <v>174</v>
      </c>
      <c r="C15" s="56" t="s">
        <v>175</v>
      </c>
      <c r="D15" s="56"/>
      <c r="E15" s="67">
        <v>451</v>
      </c>
      <c r="F15" s="94">
        <v>468</v>
      </c>
      <c r="G15" s="67">
        <v>22</v>
      </c>
      <c r="H15" s="94">
        <v>23</v>
      </c>
      <c r="I15" s="67">
        <v>4985</v>
      </c>
      <c r="J15" s="94">
        <v>5022</v>
      </c>
      <c r="K15" s="67">
        <v>961</v>
      </c>
      <c r="L15" s="94">
        <v>929</v>
      </c>
      <c r="M15" s="67"/>
      <c r="N15" s="67"/>
    </row>
    <row r="16" spans="1:14" ht="18" customHeight="1">
      <c r="A16" s="98"/>
      <c r="B16" s="98"/>
      <c r="C16" s="56" t="s">
        <v>176</v>
      </c>
      <c r="D16" s="56"/>
      <c r="E16" s="67">
        <v>839</v>
      </c>
      <c r="F16" s="94">
        <v>840</v>
      </c>
      <c r="G16" s="67">
        <v>64</v>
      </c>
      <c r="H16" s="94">
        <v>69</v>
      </c>
      <c r="I16" s="67">
        <v>0</v>
      </c>
      <c r="J16" s="94">
        <v>0</v>
      </c>
      <c r="K16" s="67">
        <v>2179</v>
      </c>
      <c r="L16" s="94">
        <v>2219</v>
      </c>
      <c r="M16" s="67"/>
      <c r="N16" s="67"/>
    </row>
    <row r="17" spans="1:15" ht="18" customHeight="1">
      <c r="A17" s="98"/>
      <c r="B17" s="98"/>
      <c r="C17" s="56" t="s">
        <v>177</v>
      </c>
      <c r="D17" s="56"/>
      <c r="E17" s="57">
        <v>4</v>
      </c>
      <c r="F17" s="94">
        <v>0</v>
      </c>
      <c r="G17" s="67"/>
      <c r="H17" s="94">
        <v>0</v>
      </c>
      <c r="I17" s="67">
        <v>0</v>
      </c>
      <c r="J17" s="94">
        <v>0</v>
      </c>
      <c r="K17" s="67">
        <v>0</v>
      </c>
      <c r="L17" s="94">
        <v>0</v>
      </c>
      <c r="M17" s="67"/>
      <c r="N17" s="67"/>
    </row>
    <row r="18" spans="1:15" ht="18" customHeight="1">
      <c r="A18" s="98"/>
      <c r="B18" s="98"/>
      <c r="C18" s="56" t="s">
        <v>178</v>
      </c>
      <c r="D18" s="56"/>
      <c r="E18" s="67">
        <v>1294</v>
      </c>
      <c r="F18" s="94">
        <v>1308</v>
      </c>
      <c r="G18" s="67">
        <v>86</v>
      </c>
      <c r="H18" s="94">
        <v>92</v>
      </c>
      <c r="I18" s="67">
        <v>4985</v>
      </c>
      <c r="J18" s="94">
        <v>5022</v>
      </c>
      <c r="K18" s="67">
        <v>3140</v>
      </c>
      <c r="L18" s="94">
        <v>3148</v>
      </c>
      <c r="M18" s="67"/>
      <c r="N18" s="67"/>
    </row>
    <row r="19" spans="1:15" ht="18" customHeight="1">
      <c r="A19" s="98"/>
      <c r="B19" s="98" t="s">
        <v>179</v>
      </c>
      <c r="C19" s="56" t="s">
        <v>180</v>
      </c>
      <c r="D19" s="56"/>
      <c r="E19" s="67">
        <v>94</v>
      </c>
      <c r="F19" s="94">
        <v>61</v>
      </c>
      <c r="G19" s="67">
        <v>1</v>
      </c>
      <c r="H19" s="94">
        <v>1</v>
      </c>
      <c r="I19" s="67">
        <v>25</v>
      </c>
      <c r="J19" s="94">
        <v>60</v>
      </c>
      <c r="K19" s="67">
        <v>22</v>
      </c>
      <c r="L19" s="94">
        <v>22</v>
      </c>
      <c r="M19" s="67"/>
      <c r="N19" s="67"/>
    </row>
    <row r="20" spans="1:15" ht="18" customHeight="1">
      <c r="A20" s="98"/>
      <c r="B20" s="98"/>
      <c r="C20" s="56" t="s">
        <v>181</v>
      </c>
      <c r="D20" s="56"/>
      <c r="E20" s="67">
        <v>41</v>
      </c>
      <c r="F20" s="94">
        <v>42</v>
      </c>
      <c r="G20" s="67">
        <v>4</v>
      </c>
      <c r="H20" s="94">
        <v>4</v>
      </c>
      <c r="I20" s="67">
        <v>4000</v>
      </c>
      <c r="J20" s="94">
        <v>4000</v>
      </c>
      <c r="K20" s="67">
        <v>0</v>
      </c>
      <c r="L20" s="94">
        <v>0</v>
      </c>
      <c r="M20" s="67"/>
      <c r="N20" s="67"/>
    </row>
    <row r="21" spans="1:15" ht="18" customHeight="1">
      <c r="A21" s="98"/>
      <c r="B21" s="98"/>
      <c r="C21" s="56" t="s">
        <v>182</v>
      </c>
      <c r="D21" s="56"/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/>
      <c r="N21" s="90"/>
    </row>
    <row r="22" spans="1:15" ht="18" customHeight="1">
      <c r="A22" s="98"/>
      <c r="B22" s="98"/>
      <c r="C22" s="30" t="s">
        <v>183</v>
      </c>
      <c r="D22" s="30"/>
      <c r="E22" s="67">
        <v>135</v>
      </c>
      <c r="F22" s="94">
        <v>103</v>
      </c>
      <c r="G22" s="67">
        <v>5</v>
      </c>
      <c r="H22" s="94">
        <v>5</v>
      </c>
      <c r="I22" s="67">
        <v>4025</v>
      </c>
      <c r="J22" s="94">
        <v>4060</v>
      </c>
      <c r="K22" s="67">
        <v>22</v>
      </c>
      <c r="L22" s="94">
        <v>22</v>
      </c>
      <c r="M22" s="67"/>
      <c r="N22" s="67"/>
    </row>
    <row r="23" spans="1:15" ht="18" customHeight="1">
      <c r="A23" s="98"/>
      <c r="B23" s="98" t="s">
        <v>184</v>
      </c>
      <c r="C23" s="56" t="s">
        <v>185</v>
      </c>
      <c r="D23" s="56"/>
      <c r="E23" s="67">
        <v>99</v>
      </c>
      <c r="F23" s="94">
        <v>99</v>
      </c>
      <c r="G23" s="67">
        <v>13</v>
      </c>
      <c r="H23" s="94">
        <v>13</v>
      </c>
      <c r="I23" s="67">
        <v>20</v>
      </c>
      <c r="J23" s="94">
        <v>20</v>
      </c>
      <c r="K23" s="67">
        <v>2950</v>
      </c>
      <c r="L23" s="94">
        <v>2950</v>
      </c>
      <c r="M23" s="67"/>
      <c r="N23" s="67"/>
    </row>
    <row r="24" spans="1:15" ht="18" customHeight="1">
      <c r="A24" s="98"/>
      <c r="B24" s="98"/>
      <c r="C24" s="56" t="s">
        <v>186</v>
      </c>
      <c r="D24" s="56"/>
      <c r="E24" s="67">
        <v>1059</v>
      </c>
      <c r="F24" s="94">
        <v>1106</v>
      </c>
      <c r="G24" s="67">
        <v>69</v>
      </c>
      <c r="H24" s="94">
        <v>74</v>
      </c>
      <c r="I24" s="67">
        <v>0</v>
      </c>
      <c r="J24" s="94">
        <v>0</v>
      </c>
      <c r="K24" s="67">
        <v>167</v>
      </c>
      <c r="L24" s="94">
        <v>177</v>
      </c>
      <c r="M24" s="67"/>
      <c r="N24" s="67"/>
    </row>
    <row r="25" spans="1:15" ht="18" customHeight="1">
      <c r="A25" s="98"/>
      <c r="B25" s="98"/>
      <c r="C25" s="56" t="s">
        <v>187</v>
      </c>
      <c r="D25" s="56"/>
      <c r="E25" s="67">
        <v>0</v>
      </c>
      <c r="F25" s="94">
        <v>0</v>
      </c>
      <c r="G25" s="67">
        <v>0</v>
      </c>
      <c r="H25" s="94">
        <v>0</v>
      </c>
      <c r="I25" s="67">
        <v>940</v>
      </c>
      <c r="J25" s="94">
        <v>942</v>
      </c>
      <c r="K25" s="67">
        <v>0</v>
      </c>
      <c r="L25" s="94">
        <v>0</v>
      </c>
      <c r="M25" s="67"/>
      <c r="N25" s="67"/>
    </row>
    <row r="26" spans="1:15" ht="18" customHeight="1">
      <c r="A26" s="98"/>
      <c r="B26" s="98"/>
      <c r="C26" s="56" t="s">
        <v>188</v>
      </c>
      <c r="D26" s="56"/>
      <c r="E26" s="67">
        <v>1158</v>
      </c>
      <c r="F26" s="94">
        <v>1205</v>
      </c>
      <c r="G26" s="67">
        <v>82</v>
      </c>
      <c r="H26" s="94">
        <v>87</v>
      </c>
      <c r="I26" s="67">
        <v>960</v>
      </c>
      <c r="J26" s="94">
        <v>962</v>
      </c>
      <c r="K26" s="67">
        <v>3117</v>
      </c>
      <c r="L26" s="94">
        <v>3127</v>
      </c>
      <c r="M26" s="67"/>
      <c r="N26" s="67"/>
    </row>
    <row r="27" spans="1:15" ht="18" customHeight="1">
      <c r="A27" s="98"/>
      <c r="B27" s="56" t="s">
        <v>189</v>
      </c>
      <c r="C27" s="56"/>
      <c r="D27" s="56"/>
      <c r="E27" s="67">
        <f>1293+1</f>
        <v>1294</v>
      </c>
      <c r="F27" s="94">
        <v>1308</v>
      </c>
      <c r="G27" s="67">
        <v>86</v>
      </c>
      <c r="H27" s="94">
        <v>92</v>
      </c>
      <c r="I27" s="67">
        <v>4985</v>
      </c>
      <c r="J27" s="94">
        <v>5022</v>
      </c>
      <c r="K27" s="67">
        <v>3140</v>
      </c>
      <c r="L27" s="94">
        <v>3148</v>
      </c>
      <c r="M27" s="67"/>
      <c r="N27" s="67"/>
    </row>
    <row r="28" spans="1:15" ht="18" customHeight="1">
      <c r="A28" s="98" t="s">
        <v>190</v>
      </c>
      <c r="B28" s="98" t="s">
        <v>191</v>
      </c>
      <c r="C28" s="56" t="s">
        <v>192</v>
      </c>
      <c r="D28" s="91" t="s">
        <v>36</v>
      </c>
      <c r="E28" s="67">
        <v>406</v>
      </c>
      <c r="F28" s="94">
        <v>372</v>
      </c>
      <c r="G28" s="67">
        <v>7</v>
      </c>
      <c r="H28" s="94">
        <v>7</v>
      </c>
      <c r="I28" s="67">
        <v>262</v>
      </c>
      <c r="J28" s="94">
        <v>93</v>
      </c>
      <c r="K28" s="67">
        <v>124</v>
      </c>
      <c r="L28" s="94">
        <v>116</v>
      </c>
      <c r="M28" s="67"/>
      <c r="N28" s="67"/>
    </row>
    <row r="29" spans="1:15" ht="18" customHeight="1">
      <c r="A29" s="98"/>
      <c r="B29" s="98"/>
      <c r="C29" s="56" t="s">
        <v>193</v>
      </c>
      <c r="D29" s="91" t="s">
        <v>37</v>
      </c>
      <c r="E29" s="67">
        <v>32</v>
      </c>
      <c r="F29" s="94">
        <v>40</v>
      </c>
      <c r="G29" s="67">
        <v>0</v>
      </c>
      <c r="H29" s="94">
        <v>0</v>
      </c>
      <c r="I29" s="67">
        <v>256</v>
      </c>
      <c r="J29" s="94">
        <v>88</v>
      </c>
      <c r="K29" s="67">
        <v>0</v>
      </c>
      <c r="L29" s="94">
        <v>0</v>
      </c>
      <c r="M29" s="67"/>
      <c r="N29" s="67"/>
    </row>
    <row r="30" spans="1:15" ht="18" customHeight="1">
      <c r="A30" s="98"/>
      <c r="B30" s="98"/>
      <c r="C30" s="56" t="s">
        <v>194</v>
      </c>
      <c r="D30" s="91" t="s">
        <v>195</v>
      </c>
      <c r="E30" s="67">
        <v>474</v>
      </c>
      <c r="F30" s="57">
        <v>429</v>
      </c>
      <c r="G30" s="67">
        <v>12</v>
      </c>
      <c r="H30" s="94">
        <v>13</v>
      </c>
      <c r="I30" s="67">
        <v>8</v>
      </c>
      <c r="J30" s="94">
        <v>8</v>
      </c>
      <c r="K30" s="67">
        <v>135</v>
      </c>
      <c r="L30" s="94">
        <v>138</v>
      </c>
      <c r="M30" s="67"/>
      <c r="N30" s="67"/>
    </row>
    <row r="31" spans="1:15" ht="18" customHeight="1">
      <c r="A31" s="98"/>
      <c r="B31" s="98"/>
      <c r="C31" s="30" t="s">
        <v>196</v>
      </c>
      <c r="D31" s="91" t="s">
        <v>197</v>
      </c>
      <c r="E31" s="67">
        <f>E28-E29-E30</f>
        <v>-100</v>
      </c>
      <c r="F31" s="94">
        <f t="shared" ref="F31:N31" si="0">F28-F29-F30</f>
        <v>-97</v>
      </c>
      <c r="G31" s="67">
        <f t="shared" si="0"/>
        <v>-5</v>
      </c>
      <c r="H31" s="94">
        <f t="shared" si="0"/>
        <v>-6</v>
      </c>
      <c r="I31" s="67">
        <f t="shared" si="0"/>
        <v>-2</v>
      </c>
      <c r="J31" s="94">
        <f t="shared" si="0"/>
        <v>-3</v>
      </c>
      <c r="K31" s="67">
        <f t="shared" si="0"/>
        <v>-11</v>
      </c>
      <c r="L31" s="94">
        <f t="shared" si="0"/>
        <v>-22</v>
      </c>
      <c r="M31" s="67">
        <f t="shared" si="0"/>
        <v>0</v>
      </c>
      <c r="N31" s="67">
        <f t="shared" si="0"/>
        <v>0</v>
      </c>
      <c r="O31" s="7"/>
    </row>
    <row r="32" spans="1:15" ht="18" customHeight="1">
      <c r="A32" s="98"/>
      <c r="B32" s="98"/>
      <c r="C32" s="56" t="s">
        <v>198</v>
      </c>
      <c r="D32" s="91" t="s">
        <v>199</v>
      </c>
      <c r="E32" s="67">
        <v>58</v>
      </c>
      <c r="F32" s="94">
        <v>54</v>
      </c>
      <c r="G32" s="67">
        <v>0</v>
      </c>
      <c r="H32" s="94">
        <v>0</v>
      </c>
      <c r="I32" s="67">
        <v>0</v>
      </c>
      <c r="J32" s="94">
        <v>0</v>
      </c>
      <c r="K32" s="67">
        <v>2</v>
      </c>
      <c r="L32" s="94">
        <v>2</v>
      </c>
      <c r="M32" s="67"/>
      <c r="N32" s="67"/>
    </row>
    <row r="33" spans="1:14" ht="18" customHeight="1">
      <c r="A33" s="98"/>
      <c r="B33" s="98"/>
      <c r="C33" s="56" t="s">
        <v>200</v>
      </c>
      <c r="D33" s="91" t="s">
        <v>201</v>
      </c>
      <c r="E33" s="67">
        <v>4</v>
      </c>
      <c r="F33" s="94">
        <v>0</v>
      </c>
      <c r="G33" s="67">
        <v>0</v>
      </c>
      <c r="H33" s="94">
        <v>0</v>
      </c>
      <c r="I33" s="67">
        <v>0</v>
      </c>
      <c r="J33" s="94">
        <v>0</v>
      </c>
      <c r="K33" s="67">
        <v>0</v>
      </c>
      <c r="L33" s="94">
        <v>0</v>
      </c>
      <c r="M33" s="67"/>
      <c r="N33" s="67"/>
    </row>
    <row r="34" spans="1:14" ht="18" customHeight="1">
      <c r="A34" s="98"/>
      <c r="B34" s="98"/>
      <c r="C34" s="30" t="s">
        <v>202</v>
      </c>
      <c r="D34" s="91" t="s">
        <v>203</v>
      </c>
      <c r="E34" s="67">
        <f t="shared" ref="E34:N34" si="1">E31+E32-E33</f>
        <v>-46</v>
      </c>
      <c r="F34" s="94">
        <f t="shared" si="1"/>
        <v>-43</v>
      </c>
      <c r="G34" s="67">
        <f t="shared" si="1"/>
        <v>-5</v>
      </c>
      <c r="H34" s="94">
        <f t="shared" si="1"/>
        <v>-6</v>
      </c>
      <c r="I34" s="67">
        <f t="shared" si="1"/>
        <v>-2</v>
      </c>
      <c r="J34" s="94">
        <f t="shared" si="1"/>
        <v>-3</v>
      </c>
      <c r="K34" s="67">
        <f t="shared" si="1"/>
        <v>-9</v>
      </c>
      <c r="L34" s="94">
        <f t="shared" si="1"/>
        <v>-20</v>
      </c>
      <c r="M34" s="67">
        <f t="shared" si="1"/>
        <v>0</v>
      </c>
      <c r="N34" s="67">
        <f t="shared" si="1"/>
        <v>0</v>
      </c>
    </row>
    <row r="35" spans="1:14" ht="18" customHeight="1">
      <c r="A35" s="98"/>
      <c r="B35" s="98" t="s">
        <v>204</v>
      </c>
      <c r="C35" s="56" t="s">
        <v>205</v>
      </c>
      <c r="D35" s="91" t="s">
        <v>206</v>
      </c>
      <c r="E35" s="67">
        <v>0</v>
      </c>
      <c r="F35" s="94">
        <v>0</v>
      </c>
      <c r="G35" s="67">
        <v>0</v>
      </c>
      <c r="H35" s="94">
        <v>0</v>
      </c>
      <c r="I35" s="67">
        <v>0</v>
      </c>
      <c r="J35" s="94">
        <v>0</v>
      </c>
      <c r="K35" s="67">
        <v>0</v>
      </c>
      <c r="L35" s="94">
        <v>0</v>
      </c>
      <c r="M35" s="67"/>
      <c r="N35" s="67"/>
    </row>
    <row r="36" spans="1:14" ht="18" customHeight="1">
      <c r="A36" s="98"/>
      <c r="B36" s="98"/>
      <c r="C36" s="56" t="s">
        <v>207</v>
      </c>
      <c r="D36" s="91" t="s">
        <v>208</v>
      </c>
      <c r="E36" s="67">
        <v>0</v>
      </c>
      <c r="F36" s="94">
        <v>0</v>
      </c>
      <c r="G36" s="67">
        <v>0</v>
      </c>
      <c r="H36" s="94">
        <v>0</v>
      </c>
      <c r="I36" s="67">
        <v>0</v>
      </c>
      <c r="J36" s="94">
        <v>0</v>
      </c>
      <c r="K36" s="67">
        <v>0</v>
      </c>
      <c r="L36" s="94">
        <v>0</v>
      </c>
      <c r="M36" s="67"/>
      <c r="N36" s="67"/>
    </row>
    <row r="37" spans="1:14" ht="18" customHeight="1">
      <c r="A37" s="98"/>
      <c r="B37" s="98"/>
      <c r="C37" s="56" t="s">
        <v>209</v>
      </c>
      <c r="D37" s="91" t="s">
        <v>210</v>
      </c>
      <c r="E37" s="67">
        <f t="shared" ref="E37:N37" si="2">E34+E35-E36</f>
        <v>-46</v>
      </c>
      <c r="F37" s="94">
        <f t="shared" si="2"/>
        <v>-43</v>
      </c>
      <c r="G37" s="67">
        <f t="shared" si="2"/>
        <v>-5</v>
      </c>
      <c r="H37" s="94">
        <f t="shared" si="2"/>
        <v>-6</v>
      </c>
      <c r="I37" s="67">
        <f t="shared" si="2"/>
        <v>-2</v>
      </c>
      <c r="J37" s="94">
        <f t="shared" si="2"/>
        <v>-3</v>
      </c>
      <c r="K37" s="67">
        <f t="shared" si="2"/>
        <v>-9</v>
      </c>
      <c r="L37" s="94">
        <f t="shared" si="2"/>
        <v>-20</v>
      </c>
      <c r="M37" s="67">
        <f t="shared" si="2"/>
        <v>0</v>
      </c>
      <c r="N37" s="67">
        <f t="shared" si="2"/>
        <v>0</v>
      </c>
    </row>
    <row r="38" spans="1:14" ht="18" customHeight="1">
      <c r="A38" s="98"/>
      <c r="B38" s="98"/>
      <c r="C38" s="56" t="s">
        <v>211</v>
      </c>
      <c r="D38" s="91" t="s">
        <v>212</v>
      </c>
      <c r="E38" s="67">
        <v>0</v>
      </c>
      <c r="F38" s="94">
        <v>0</v>
      </c>
      <c r="G38" s="67">
        <v>0</v>
      </c>
      <c r="H38" s="94">
        <v>0</v>
      </c>
      <c r="I38" s="67">
        <v>0</v>
      </c>
      <c r="J38" s="94">
        <v>0</v>
      </c>
      <c r="K38" s="67">
        <v>0</v>
      </c>
      <c r="L38" s="94">
        <v>0</v>
      </c>
      <c r="M38" s="67"/>
      <c r="N38" s="67"/>
    </row>
    <row r="39" spans="1:14" ht="18" customHeight="1">
      <c r="A39" s="98"/>
      <c r="B39" s="98"/>
      <c r="C39" s="56" t="s">
        <v>213</v>
      </c>
      <c r="D39" s="91" t="s">
        <v>214</v>
      </c>
      <c r="E39" s="67">
        <v>0</v>
      </c>
      <c r="F39" s="94">
        <v>0</v>
      </c>
      <c r="G39" s="67">
        <v>0</v>
      </c>
      <c r="H39" s="94">
        <v>0</v>
      </c>
      <c r="I39" s="67">
        <v>0</v>
      </c>
      <c r="J39" s="94">
        <v>0</v>
      </c>
      <c r="K39" s="67">
        <v>0</v>
      </c>
      <c r="L39" s="94">
        <v>0</v>
      </c>
      <c r="M39" s="67"/>
      <c r="N39" s="67"/>
    </row>
    <row r="40" spans="1:14" ht="18" customHeight="1">
      <c r="A40" s="98"/>
      <c r="B40" s="98"/>
      <c r="C40" s="56" t="s">
        <v>215</v>
      </c>
      <c r="D40" s="91" t="s">
        <v>216</v>
      </c>
      <c r="E40" s="67">
        <v>1</v>
      </c>
      <c r="F40" s="94">
        <v>0</v>
      </c>
      <c r="G40" s="67">
        <v>0</v>
      </c>
      <c r="H40" s="94">
        <v>0</v>
      </c>
      <c r="I40" s="67">
        <v>0</v>
      </c>
      <c r="J40" s="94">
        <v>0</v>
      </c>
      <c r="K40" s="90">
        <v>0</v>
      </c>
      <c r="L40" s="94">
        <v>3</v>
      </c>
      <c r="M40" s="67"/>
      <c r="N40" s="67"/>
    </row>
    <row r="41" spans="1:14" ht="18" customHeight="1">
      <c r="A41" s="98"/>
      <c r="B41" s="98"/>
      <c r="C41" s="30" t="s">
        <v>217</v>
      </c>
      <c r="D41" s="91" t="s">
        <v>218</v>
      </c>
      <c r="E41" s="67">
        <f t="shared" ref="E41:N41" si="3">E34+E35-E36-E40</f>
        <v>-47</v>
      </c>
      <c r="F41" s="94">
        <f t="shared" si="3"/>
        <v>-43</v>
      </c>
      <c r="G41" s="67">
        <f t="shared" si="3"/>
        <v>-5</v>
      </c>
      <c r="H41" s="94">
        <f t="shared" si="3"/>
        <v>-6</v>
      </c>
      <c r="I41" s="67">
        <f t="shared" si="3"/>
        <v>-2</v>
      </c>
      <c r="J41" s="94">
        <f t="shared" si="3"/>
        <v>-3</v>
      </c>
      <c r="K41" s="67">
        <f t="shared" si="3"/>
        <v>-9</v>
      </c>
      <c r="L41" s="94">
        <f t="shared" si="3"/>
        <v>-23</v>
      </c>
      <c r="M41" s="67">
        <f t="shared" si="3"/>
        <v>0</v>
      </c>
      <c r="N41" s="67">
        <f t="shared" si="3"/>
        <v>0</v>
      </c>
    </row>
    <row r="42" spans="1:14" ht="18" customHeight="1">
      <c r="A42" s="98"/>
      <c r="B42" s="98"/>
      <c r="C42" s="118" t="s">
        <v>219</v>
      </c>
      <c r="D42" s="118"/>
      <c r="E42" s="67">
        <f t="shared" ref="E42:N42" si="4">E37+E38-E39-E40</f>
        <v>-47</v>
      </c>
      <c r="F42" s="94">
        <f t="shared" si="4"/>
        <v>-43</v>
      </c>
      <c r="G42" s="67">
        <f t="shared" si="4"/>
        <v>-5</v>
      </c>
      <c r="H42" s="94">
        <f t="shared" si="4"/>
        <v>-6</v>
      </c>
      <c r="I42" s="67">
        <f t="shared" si="4"/>
        <v>-2</v>
      </c>
      <c r="J42" s="94">
        <f t="shared" si="4"/>
        <v>-3</v>
      </c>
      <c r="K42" s="67">
        <f t="shared" si="4"/>
        <v>-9</v>
      </c>
      <c r="L42" s="94">
        <f t="shared" si="4"/>
        <v>-23</v>
      </c>
      <c r="M42" s="67">
        <f t="shared" si="4"/>
        <v>0</v>
      </c>
      <c r="N42" s="67">
        <f t="shared" si="4"/>
        <v>0</v>
      </c>
    </row>
    <row r="43" spans="1:14" ht="18" customHeight="1">
      <c r="A43" s="98"/>
      <c r="B43" s="98"/>
      <c r="C43" s="56" t="s">
        <v>220</v>
      </c>
      <c r="D43" s="91" t="s">
        <v>221</v>
      </c>
      <c r="E43" s="90">
        <v>1093</v>
      </c>
      <c r="F43" s="94">
        <v>1136</v>
      </c>
      <c r="G43" s="90">
        <v>-2</v>
      </c>
      <c r="H43" s="94">
        <v>4</v>
      </c>
      <c r="I43" s="90">
        <v>0</v>
      </c>
      <c r="J43" s="94">
        <v>0</v>
      </c>
      <c r="K43" s="90">
        <v>176</v>
      </c>
      <c r="L43" s="94">
        <v>199</v>
      </c>
      <c r="M43" s="67"/>
      <c r="N43" s="67"/>
    </row>
    <row r="44" spans="1:14" ht="18" customHeight="1">
      <c r="A44" s="98"/>
      <c r="B44" s="98"/>
      <c r="C44" s="30" t="s">
        <v>222</v>
      </c>
      <c r="D44" s="66" t="s">
        <v>223</v>
      </c>
      <c r="E44" s="67">
        <f>E41+E43</f>
        <v>1046</v>
      </c>
      <c r="F44" s="94">
        <f t="shared" ref="F44:N44" si="5">F41+F43</f>
        <v>1093</v>
      </c>
      <c r="G44" s="67">
        <f t="shared" si="5"/>
        <v>-7</v>
      </c>
      <c r="H44" s="94">
        <f t="shared" si="5"/>
        <v>-2</v>
      </c>
      <c r="I44" s="67">
        <f t="shared" si="5"/>
        <v>-2</v>
      </c>
      <c r="J44" s="94">
        <f t="shared" si="5"/>
        <v>-3</v>
      </c>
      <c r="K44" s="67">
        <f t="shared" si="5"/>
        <v>167</v>
      </c>
      <c r="L44" s="94">
        <f t="shared" si="5"/>
        <v>176</v>
      </c>
      <c r="M44" s="67">
        <f t="shared" si="5"/>
        <v>0</v>
      </c>
      <c r="N44" s="67">
        <f t="shared" si="5"/>
        <v>0</v>
      </c>
    </row>
    <row r="45" spans="1:14" ht="14.1" customHeight="1">
      <c r="A45" s="11" t="s">
        <v>224</v>
      </c>
    </row>
    <row r="46" spans="1:14" ht="14.1" customHeight="1">
      <c r="A46" s="11" t="s">
        <v>225</v>
      </c>
    </row>
    <row r="47" spans="1:14">
      <c r="A47" s="50"/>
    </row>
  </sheetData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2023-08-23T09:46:33Z</cp:lastPrinted>
  <dcterms:created xsi:type="dcterms:W3CDTF">1999-07-06T05:17:05Z</dcterms:created>
  <dcterms:modified xsi:type="dcterms:W3CDTF">2023-08-23T10:27:16Z</dcterms:modified>
</cp:coreProperties>
</file>