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2023年度\業務別\500　起債関係\510　年度別作業用\04 通知・照会\04地方債協会\007_【地方債協会】都道府県及び指定都市の財政状況について（照会）（825〆）\03提出\"/>
    </mc:Choice>
  </mc:AlternateContent>
  <xr:revisionPtr revIDLastSave="0" documentId="13_ncr:1_{1F99B708-9DE0-45B8-B386-292DB398C4B9}" xr6:coauthVersionLast="47" xr6:coauthVersionMax="47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L12" i="9"/>
  <c r="J12" i="9"/>
  <c r="L9" i="9"/>
  <c r="J9" i="9"/>
  <c r="F40" i="2"/>
  <c r="I22" i="8" l="1"/>
  <c r="I20" i="8"/>
  <c r="F22" i="8"/>
  <c r="I16" i="2"/>
  <c r="H40" i="7"/>
  <c r="F40" i="7"/>
  <c r="H22" i="7"/>
  <c r="F22" i="7"/>
  <c r="G9" i="7" s="1"/>
  <c r="H40" i="2"/>
  <c r="G38" i="2"/>
  <c r="H22" i="2"/>
  <c r="F22" i="2"/>
  <c r="G20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I31" i="10"/>
  <c r="I34" i="10" s="1"/>
  <c r="H31" i="10"/>
  <c r="H34" i="10" s="1"/>
  <c r="G31" i="10"/>
  <c r="G34" i="10" s="1"/>
  <c r="F31" i="10"/>
  <c r="F34" i="10" s="1"/>
  <c r="F37" i="10" s="1"/>
  <c r="F42" i="10" s="1"/>
  <c r="E31" i="10"/>
  <c r="E34" i="10" s="1"/>
  <c r="E37" i="10" s="1"/>
  <c r="E42" i="10" s="1"/>
  <c r="O44" i="9"/>
  <c r="N44" i="9"/>
  <c r="M44" i="9"/>
  <c r="L44" i="9"/>
  <c r="K44" i="9"/>
  <c r="J44" i="9"/>
  <c r="I44" i="9"/>
  <c r="H44" i="9"/>
  <c r="G44" i="9"/>
  <c r="F44" i="9"/>
  <c r="O39" i="9"/>
  <c r="N39" i="9"/>
  <c r="M39" i="9"/>
  <c r="M45" i="9" s="1"/>
  <c r="L39" i="9"/>
  <c r="K39" i="9"/>
  <c r="J39" i="9"/>
  <c r="I39" i="9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E22" i="8"/>
  <c r="H20" i="8"/>
  <c r="G20" i="8"/>
  <c r="F20" i="8"/>
  <c r="E20" i="8"/>
  <c r="I19" i="8"/>
  <c r="H19" i="8"/>
  <c r="H21" i="8" s="1"/>
  <c r="G19" i="8"/>
  <c r="F19" i="8"/>
  <c r="F21" i="8" s="1"/>
  <c r="E19" i="8"/>
  <c r="E21" i="8" s="1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M39" i="6"/>
  <c r="L39" i="6"/>
  <c r="K39" i="6"/>
  <c r="J39" i="6"/>
  <c r="I39" i="6"/>
  <c r="H39" i="6"/>
  <c r="H45" i="6" s="1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K45" i="9" l="1"/>
  <c r="I45" i="9"/>
  <c r="G45" i="9"/>
  <c r="L45" i="6"/>
  <c r="G31" i="2"/>
  <c r="G34" i="2"/>
  <c r="O45" i="9"/>
  <c r="I23" i="8"/>
  <c r="I21" i="8"/>
  <c r="G40" i="2"/>
  <c r="F23" i="8"/>
  <c r="G21" i="2"/>
  <c r="F45" i="6"/>
  <c r="N45" i="6"/>
  <c r="I40" i="7"/>
  <c r="K37" i="10"/>
  <c r="K42" i="10" s="1"/>
  <c r="G13" i="2"/>
  <c r="I45" i="6"/>
  <c r="J45" i="9"/>
  <c r="K45" i="6"/>
  <c r="E23" i="8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F45" i="9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I22" i="2"/>
  <c r="G22" i="2"/>
  <c r="G10" i="2"/>
  <c r="L45" i="9"/>
  <c r="G16" i="2"/>
  <c r="G14" i="2"/>
  <c r="F41" i="10"/>
  <c r="F44" i="10" s="1"/>
  <c r="G45" i="6"/>
  <c r="J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21" i="8"/>
  <c r="G12" i="2"/>
  <c r="G13" i="7"/>
  <c r="G18" i="2"/>
  <c r="G15" i="7"/>
  <c r="G22" i="7"/>
  <c r="G11" i="2"/>
  <c r="G33" i="2"/>
  <c r="G23" i="2"/>
  <c r="G25" i="2"/>
  <c r="G36" i="2"/>
  <c r="G23" i="8" l="1"/>
  <c r="G22" i="8"/>
  <c r="H23" i="8" l="1"/>
  <c r="H22" i="8"/>
</calcChain>
</file>

<file path=xl/sharedStrings.xml><?xml version="1.0" encoding="utf-8"?>
<sst xmlns="http://schemas.openxmlformats.org/spreadsheetml/2006/main" count="427" uniqueCount="254">
  <si>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</si>
  <si>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</si>
  <si>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</si>
  <si>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</si>
  <si>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</si>
  <si>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</si>
  <si>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</si>
  <si>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</si>
  <si>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</si>
  <si>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</si>
  <si>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</si>
  <si>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</si>
  <si>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</si>
  <si>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</si>
  <si>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</si>
  <si>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</si>
  <si>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</si>
  <si>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</si>
  <si>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</si>
  <si>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</si>
  <si>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</si>
  <si>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</si>
  <si>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</si>
  <si>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</si>
  <si>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</si>
  <si>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</si>
  <si>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</si>
  <si>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</si>
  <si>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</si>
  <si>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</si>
  <si>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</si>
  <si>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</si>
  <si>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</si>
  <si>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</si>
  <si>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</si>
  <si>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</si>
  <si>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</si>
  <si>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</si>
  <si>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</si>
  <si>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</si>
  <si>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</si>
  <si>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</si>
  <si>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</si>
  <si>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</si>
  <si>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</si>
  <si>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</si>
  <si>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</si>
  <si>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</si>
  <si>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</si>
  <si>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</si>
  <si>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</si>
  <si>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</si>
  <si>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</si>
  <si>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</si>
  <si>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</si>
  <si>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</si>
  <si>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</si>
  <si>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</si>
  <si>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</si>
  <si>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</si>
  <si>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</si>
  <si>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</si>
  <si>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</si>
  <si>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</si>
  <si>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</si>
  <si>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</si>
  <si>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</si>
  <si>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</si>
  <si>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</si>
  <si>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</si>
  <si>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</si>
  <si>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</si>
  <si>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</si>
  <si>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</si>
  <si>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</si>
  <si>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</si>
  <si>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</si>
  <si>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</si>
  <si>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</si>
  <si>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</si>
  <si>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</si>
  <si>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</si>
  <si>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</si>
  <si>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</si>
  <si>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</si>
  <si>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</si>
  <si>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</si>
  <si>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</si>
  <si>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</si>
  <si>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</si>
  <si>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</si>
  <si>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</si>
  <si>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</si>
  <si>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</si>
  <si>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</si>
  <si>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</si>
  <si>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</si>
  <si>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</si>
  <si>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</si>
  <si>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</si>
  <si>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</si>
  <si>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</si>
  <si>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</si>
  <si>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</si>
  <si>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</si>
  <si>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</si>
  <si>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</si>
  <si>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</si>
  <si>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</si>
  <si>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</si>
  <si>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</si>
  <si>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</si>
  <si>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</si>
  <si>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</si>
  <si>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</si>
  <si>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</si>
  <si>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</si>
  <si>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</si>
  <si>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</si>
  <si>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</si>
  <si>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</si>
  <si>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</si>
  <si>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</si>
  <si>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</si>
  <si>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</si>
  <si>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</si>
  <si>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</si>
  <si>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</si>
  <si>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</si>
  <si>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</si>
  <si>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</si>
  <si>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</si>
  <si>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</si>
  <si>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</si>
  <si>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</si>
  <si>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</si>
  <si>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</si>
  <si>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</si>
  <si>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</si>
  <si>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</si>
  <si>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</si>
  <si>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</si>
  <si>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</si>
  <si>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</si>
  <si>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</si>
  <si>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</si>
  <si>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</si>
  <si>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</si>
  <si>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</si>
  <si>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</si>
  <si>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</si>
  <si>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</si>
  <si>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</si>
  <si>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</si>
  <si>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</si>
  <si>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</si>
  <si>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</si>
  <si>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</si>
  <si>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</si>
  <si>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</si>
  <si>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</si>
  <si>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</si>
  <si>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</si>
  <si>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</si>
  <si>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</si>
  <si>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</si>
  <si>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</si>
  <si>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</si>
  <si>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</si>
  <si>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</si>
  <si>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</si>
  <si>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</si>
  <si>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</si>
  <si>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</si>
  <si>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</si>
  <si>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</si>
  <si>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</si>
  <si>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</si>
  <si>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</si>
  <si>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</si>
  <si>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</si>
  <si>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</si>
  <si>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</si>
  <si>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</si>
  <si>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</si>
  <si>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</si>
  <si>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</si>
  <si>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</si>
  <si>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</si>
  <si>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</si>
  <si>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</si>
  <si>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</si>
  <si>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</si>
  <si>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</si>
  <si>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</si>
  <si>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</si>
  <si>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</si>
  <si>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</si>
  <si>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</si>
  <si>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</si>
  <si>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</si>
  <si>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</si>
  <si>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</si>
  <si>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</si>
  <si>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</si>
  <si>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</si>
  <si>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</si>
  <si>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</si>
  <si>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</si>
  <si>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</si>
  <si>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</si>
  <si>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</si>
  <si>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</si>
  <si>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</si>
  <si>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</si>
  <si>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</si>
  <si>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</si>
  <si>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</si>
  <si>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</si>
  <si>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</si>
  <si>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</si>
  <si>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</si>
  <si>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</si>
  <si>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</si>
  <si>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</si>
  <si>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</si>
  <si>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</si>
  <si>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</si>
  <si>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</si>
  <si>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</si>
  <si>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</si>
  <si>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</si>
  <si>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</si>
  <si>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</si>
  <si>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</si>
  <si>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</si>
  <si>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</si>
  <si>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</si>
  <si>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</si>
  <si>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</si>
  <si>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</si>
  <si>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</si>
  <si>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</si>
  <si>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</si>
  <si>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熊本市</t>
    <rPh sb="0" eb="3">
      <t>クマモトシ</t>
    </rPh>
    <phoneticPr fontId="7"/>
  </si>
  <si>
    <t>熊本市</t>
    <rPh sb="0" eb="3">
      <t>クマモトシ</t>
    </rPh>
    <phoneticPr fontId="15"/>
  </si>
  <si>
    <t>農業集落排水事業</t>
  </si>
  <si>
    <t>宅地造成事業</t>
  </si>
  <si>
    <t>駐車場整備事業</t>
  </si>
  <si>
    <t>病院事業</t>
    <rPh sb="0" eb="4">
      <t>ビョウインジギョウ</t>
    </rPh>
    <phoneticPr fontId="7"/>
  </si>
  <si>
    <t>交通事業会計</t>
    <rPh sb="0" eb="6">
      <t>コウツウジギョウカイケイ</t>
    </rPh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</si>
  <si>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7"/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</si>
  <si>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</si>
  <si>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工業用水道事業会計</t>
    <rPh sb="0" eb="2">
      <t>コウギョウ</t>
    </rPh>
    <rPh sb="2" eb="3">
      <t>ヨウ</t>
    </rPh>
    <rPh sb="3" eb="5">
      <t>スイドウ</t>
    </rPh>
    <rPh sb="5" eb="7">
      <t>ジギョウ</t>
    </rPh>
    <rPh sb="7" eb="9">
      <t>カイケイ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</si>
</sst>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17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0" fillId="0" borderId="4" xfId="0" applyFont="1" applyBorder="1" applyAlignment="1">
      <alignment horizontal="distributed" vertical="center" justifyLastLine="1"/>
    </xf>
    <xf numFmtId="41" fontId="20" fillId="0" borderId="4" xfId="0" applyNumberFormat="1" applyFont="1" applyBorder="1" applyAlignment="1">
      <alignment horizontal="distributed" vertical="center" justifyLastLine="1"/>
    </xf>
    <xf numFmtId="0" fontId="21" fillId="0" borderId="4" xfId="0" applyFont="1" applyBorder="1" applyAlignment="1">
      <alignment horizontal="distributed" vertical="center" justifyLastLine="1"/>
    </xf>
    <xf numFmtId="177" fontId="0" fillId="0" borderId="8" xfId="0" applyNumberFormat="1" applyFill="1" applyBorder="1" applyAlignment="1">
      <alignment vertical="center"/>
    </xf>
    <xf numFmtId="177" fontId="2" fillId="0" borderId="8" xfId="1" applyNumberForma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41" fontId="16" fillId="0" borderId="8" xfId="0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177" fontId="17" fillId="0" borderId="8" xfId="0" quotePrefix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F6" sqref="F6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96" t="s">
        <v>0</v>
      </c>
      <c r="B1" s="96"/>
      <c r="C1" s="96"/>
      <c r="D1" s="96"/>
      <c r="E1" s="91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98" t="s">
        <v>104</v>
      </c>
      <c r="H6" s="99"/>
      <c r="I6" s="99"/>
    </row>
    <row r="7" spans="1:9" ht="27" customHeight="1">
      <c r="A7" s="8"/>
      <c r="B7" s="4"/>
      <c r="C7" s="4"/>
      <c r="D7" s="4"/>
      <c r="E7" s="57"/>
      <c r="F7" s="49" t="s">
        <v>233</v>
      </c>
      <c r="G7" s="49"/>
      <c r="H7" s="49" t="s">
        <v>243</v>
      </c>
      <c r="I7" s="50" t="s">
        <v>20</v>
      </c>
    </row>
    <row r="8" spans="1:9" ht="17.100000000000001" customHeight="1">
      <c r="A8" s="5"/>
      <c r="B8" s="6"/>
      <c r="C8" s="6"/>
      <c r="D8" s="6"/>
      <c r="E8" s="58"/>
      <c r="F8" s="51" t="s">
        <v>101</v>
      </c>
      <c r="G8" s="51" t="s">
        <v>1</v>
      </c>
      <c r="H8" s="51" t="s">
        <v>230</v>
      </c>
      <c r="I8" s="52"/>
    </row>
    <row r="9" spans="1:9" ht="18" customHeight="1">
      <c r="A9" s="97" t="s">
        <v>79</v>
      </c>
      <c r="B9" s="97" t="s">
        <v>80</v>
      </c>
      <c r="C9" s="59" t="s">
        <v>2</v>
      </c>
      <c r="D9" s="53"/>
      <c r="E9" s="53"/>
      <c r="F9" s="54">
        <v>126964</v>
      </c>
      <c r="G9" s="55">
        <f t="shared" ref="G9:G22" si="0">F9/$F$22*100</f>
        <v>33.011359647640319</v>
      </c>
      <c r="H9" s="54">
        <v>123414</v>
      </c>
      <c r="I9" s="55">
        <f t="shared" ref="I9:I21" si="1">(F9/H9-1)*100</f>
        <v>2.8764969938580798</v>
      </c>
    </row>
    <row r="10" spans="1:9" ht="18" customHeight="1">
      <c r="A10" s="97"/>
      <c r="B10" s="97"/>
      <c r="C10" s="61"/>
      <c r="D10" s="59" t="s">
        <v>21</v>
      </c>
      <c r="E10" s="53"/>
      <c r="F10" s="54">
        <v>63701</v>
      </c>
      <c r="G10" s="55">
        <f t="shared" si="0"/>
        <v>16.562621065139222</v>
      </c>
      <c r="H10" s="54">
        <v>63284</v>
      </c>
      <c r="I10" s="55">
        <f t="shared" si="1"/>
        <v>0.6589343277921822</v>
      </c>
    </row>
    <row r="11" spans="1:9" ht="18" customHeight="1">
      <c r="A11" s="97"/>
      <c r="B11" s="97"/>
      <c r="C11" s="48"/>
      <c r="D11" s="48"/>
      <c r="E11" s="28" t="s">
        <v>22</v>
      </c>
      <c r="F11" s="54">
        <v>52744</v>
      </c>
      <c r="G11" s="55">
        <f t="shared" si="0"/>
        <v>13.713738959509318</v>
      </c>
      <c r="H11" s="54">
        <v>51334</v>
      </c>
      <c r="I11" s="55">
        <f t="shared" si="1"/>
        <v>2.7467175750964357</v>
      </c>
    </row>
    <row r="12" spans="1:9" ht="18" customHeight="1">
      <c r="A12" s="97"/>
      <c r="B12" s="97"/>
      <c r="C12" s="48"/>
      <c r="D12" s="27"/>
      <c r="E12" s="28" t="s">
        <v>23</v>
      </c>
      <c r="F12" s="54">
        <v>6293</v>
      </c>
      <c r="G12" s="55">
        <f>F12/$F$22*100</f>
        <v>1.636215669501595</v>
      </c>
      <c r="H12" s="54">
        <v>7716</v>
      </c>
      <c r="I12" s="55">
        <f t="shared" si="1"/>
        <v>-18.442198030067392</v>
      </c>
    </row>
    <row r="13" spans="1:9" ht="18" customHeight="1">
      <c r="A13" s="97"/>
      <c r="B13" s="97"/>
      <c r="C13" s="60"/>
      <c r="D13" s="53" t="s">
        <v>24</v>
      </c>
      <c r="E13" s="53"/>
      <c r="F13" s="54">
        <v>44339</v>
      </c>
      <c r="G13" s="55">
        <f t="shared" si="0"/>
        <v>11.528391318930753</v>
      </c>
      <c r="H13" s="54">
        <v>42006</v>
      </c>
      <c r="I13" s="55">
        <f t="shared" si="1"/>
        <v>5.5539684806932277</v>
      </c>
    </row>
    <row r="14" spans="1:9" ht="18" customHeight="1">
      <c r="A14" s="97"/>
      <c r="B14" s="97"/>
      <c r="C14" s="53" t="s">
        <v>3</v>
      </c>
      <c r="D14" s="53"/>
      <c r="E14" s="53"/>
      <c r="F14" s="54">
        <v>2198</v>
      </c>
      <c r="G14" s="55">
        <f t="shared" si="0"/>
        <v>0.57149245853559605</v>
      </c>
      <c r="H14" s="54">
        <v>2541</v>
      </c>
      <c r="I14" s="55">
        <f t="shared" si="1"/>
        <v>-13.498622589531683</v>
      </c>
    </row>
    <row r="15" spans="1:9" ht="18" customHeight="1">
      <c r="A15" s="97"/>
      <c r="B15" s="97"/>
      <c r="C15" s="53" t="s">
        <v>4</v>
      </c>
      <c r="D15" s="53"/>
      <c r="E15" s="53"/>
      <c r="F15" s="54">
        <v>55674</v>
      </c>
      <c r="G15" s="55">
        <f t="shared" si="0"/>
        <v>14.475555567111362</v>
      </c>
      <c r="H15" s="54">
        <v>52199</v>
      </c>
      <c r="I15" s="55">
        <f t="shared" si="1"/>
        <v>6.6572156554723261</v>
      </c>
    </row>
    <row r="16" spans="1:9" ht="18" customHeight="1">
      <c r="A16" s="97"/>
      <c r="B16" s="97"/>
      <c r="C16" s="53" t="s">
        <v>25</v>
      </c>
      <c r="D16" s="53"/>
      <c r="E16" s="53"/>
      <c r="F16" s="54">
        <v>9138</v>
      </c>
      <c r="G16" s="55">
        <f t="shared" si="0"/>
        <v>2.3759317953131376</v>
      </c>
      <c r="H16" s="54">
        <v>9276</v>
      </c>
      <c r="I16" s="55">
        <f>(F16/H16-1)*100</f>
        <v>-1.487710219922378</v>
      </c>
    </row>
    <row r="17" spans="1:9" ht="18" customHeight="1">
      <c r="A17" s="97"/>
      <c r="B17" s="97"/>
      <c r="C17" s="53" t="s">
        <v>5</v>
      </c>
      <c r="D17" s="53"/>
      <c r="E17" s="53"/>
      <c r="F17" s="54">
        <v>83888</v>
      </c>
      <c r="G17" s="55">
        <f t="shared" si="0"/>
        <v>21.811355487549626</v>
      </c>
      <c r="H17" s="54">
        <v>88091</v>
      </c>
      <c r="I17" s="55">
        <f t="shared" si="1"/>
        <v>-4.7712025064989616</v>
      </c>
    </row>
    <row r="18" spans="1:9" ht="18" customHeight="1">
      <c r="A18" s="97"/>
      <c r="B18" s="97"/>
      <c r="C18" s="53" t="s">
        <v>26</v>
      </c>
      <c r="D18" s="53"/>
      <c r="E18" s="53"/>
      <c r="F18" s="54">
        <v>24286</v>
      </c>
      <c r="G18" s="55">
        <f t="shared" si="0"/>
        <v>6.3144976560489026</v>
      </c>
      <c r="H18" s="54">
        <v>23189</v>
      </c>
      <c r="I18" s="55">
        <f t="shared" si="1"/>
        <v>4.7306912760360476</v>
      </c>
    </row>
    <row r="19" spans="1:9" ht="18" customHeight="1">
      <c r="A19" s="97"/>
      <c r="B19" s="97"/>
      <c r="C19" s="53" t="s">
        <v>27</v>
      </c>
      <c r="D19" s="53"/>
      <c r="E19" s="53"/>
      <c r="F19" s="54">
        <v>3952</v>
      </c>
      <c r="G19" s="55">
        <f t="shared" si="0"/>
        <v>1.0275424004243294</v>
      </c>
      <c r="H19" s="54">
        <v>4047</v>
      </c>
      <c r="I19" s="55">
        <f t="shared" si="1"/>
        <v>-2.3474178403755874</v>
      </c>
    </row>
    <row r="20" spans="1:9" ht="18" customHeight="1">
      <c r="A20" s="97"/>
      <c r="B20" s="97"/>
      <c r="C20" s="53" t="s">
        <v>6</v>
      </c>
      <c r="D20" s="53"/>
      <c r="E20" s="53"/>
      <c r="F20" s="54">
        <v>35325</v>
      </c>
      <c r="G20" s="55">
        <f t="shared" si="0"/>
        <v>9.1847002264649369</v>
      </c>
      <c r="H20" s="54">
        <v>52636</v>
      </c>
      <c r="I20" s="55">
        <f t="shared" si="1"/>
        <v>-32.888137396458696</v>
      </c>
    </row>
    <row r="21" spans="1:9" ht="18" customHeight="1">
      <c r="A21" s="97"/>
      <c r="B21" s="97"/>
      <c r="C21" s="53" t="s">
        <v>7</v>
      </c>
      <c r="D21" s="53"/>
      <c r="E21" s="53"/>
      <c r="F21" s="54">
        <v>43182</v>
      </c>
      <c r="G21" s="55">
        <f t="shared" si="0"/>
        <v>11.227564760911788</v>
      </c>
      <c r="H21" s="54">
        <v>27736</v>
      </c>
      <c r="I21" s="55">
        <f t="shared" si="1"/>
        <v>55.689356792616081</v>
      </c>
    </row>
    <row r="22" spans="1:9" ht="18" customHeight="1">
      <c r="A22" s="97"/>
      <c r="B22" s="97"/>
      <c r="C22" s="53" t="s">
        <v>8</v>
      </c>
      <c r="D22" s="53"/>
      <c r="E22" s="53"/>
      <c r="F22" s="54">
        <f>SUM(F9,F14:F21)</f>
        <v>384607</v>
      </c>
      <c r="G22" s="55">
        <f t="shared" si="0"/>
        <v>100</v>
      </c>
      <c r="H22" s="54">
        <f>SUM(H9,H14:H21)</f>
        <v>383129</v>
      </c>
      <c r="I22" s="55">
        <f t="shared" ref="I22:I40" si="2">(F22/H22-1)*100</f>
        <v>0.38577085002702294</v>
      </c>
    </row>
    <row r="23" spans="1:9" ht="18" customHeight="1">
      <c r="A23" s="97"/>
      <c r="B23" s="97" t="s">
        <v>81</v>
      </c>
      <c r="C23" s="62" t="s">
        <v>9</v>
      </c>
      <c r="D23" s="28"/>
      <c r="E23" s="28"/>
      <c r="F23" s="54">
        <v>229491</v>
      </c>
      <c r="G23" s="55">
        <f t="shared" ref="G23:G37" si="3">F23/$F$40*100</f>
        <v>59.668960783345085</v>
      </c>
      <c r="H23" s="54">
        <v>229792</v>
      </c>
      <c r="I23" s="55">
        <f t="shared" si="2"/>
        <v>-0.13098802395209441</v>
      </c>
    </row>
    <row r="24" spans="1:9" ht="18" customHeight="1">
      <c r="A24" s="97"/>
      <c r="B24" s="97"/>
      <c r="C24" s="61"/>
      <c r="D24" s="28" t="s">
        <v>10</v>
      </c>
      <c r="E24" s="28"/>
      <c r="F24" s="54">
        <v>82961</v>
      </c>
      <c r="G24" s="55">
        <f t="shared" si="3"/>
        <v>21.570330233199083</v>
      </c>
      <c r="H24" s="54">
        <v>86427</v>
      </c>
      <c r="I24" s="55">
        <f t="shared" si="2"/>
        <v>-4.0103208488088242</v>
      </c>
    </row>
    <row r="25" spans="1:9" ht="18" customHeight="1">
      <c r="A25" s="97"/>
      <c r="B25" s="97"/>
      <c r="C25" s="61"/>
      <c r="D25" s="28" t="s">
        <v>28</v>
      </c>
      <c r="E25" s="28"/>
      <c r="F25" s="54">
        <v>109777</v>
      </c>
      <c r="G25" s="55">
        <f t="shared" si="3"/>
        <v>28.542642229600606</v>
      </c>
      <c r="H25" s="54">
        <v>107330</v>
      </c>
      <c r="I25" s="55">
        <f t="shared" si="2"/>
        <v>2.2798844684617459</v>
      </c>
    </row>
    <row r="26" spans="1:9" ht="18" customHeight="1">
      <c r="A26" s="97"/>
      <c r="B26" s="97"/>
      <c r="C26" s="60"/>
      <c r="D26" s="28" t="s">
        <v>11</v>
      </c>
      <c r="E26" s="28"/>
      <c r="F26" s="54">
        <v>36753</v>
      </c>
      <c r="G26" s="55">
        <f t="shared" si="3"/>
        <v>9.5559883205453868</v>
      </c>
      <c r="H26" s="54">
        <v>36035</v>
      </c>
      <c r="I26" s="55">
        <f t="shared" si="2"/>
        <v>1.9925072845844216</v>
      </c>
    </row>
    <row r="27" spans="1:9" ht="18" customHeight="1">
      <c r="A27" s="97"/>
      <c r="B27" s="97"/>
      <c r="C27" s="62" t="s">
        <v>12</v>
      </c>
      <c r="D27" s="28"/>
      <c r="E27" s="28"/>
      <c r="F27" s="54">
        <v>108899</v>
      </c>
      <c r="G27" s="55">
        <f t="shared" si="3"/>
        <v>28.314357252988113</v>
      </c>
      <c r="H27" s="54">
        <v>109462</v>
      </c>
      <c r="I27" s="55">
        <f t="shared" si="2"/>
        <v>-0.51433374138970533</v>
      </c>
    </row>
    <row r="28" spans="1:9" ht="18" customHeight="1">
      <c r="A28" s="97"/>
      <c r="B28" s="97"/>
      <c r="C28" s="61"/>
      <c r="D28" s="28" t="s">
        <v>13</v>
      </c>
      <c r="E28" s="28"/>
      <c r="F28" s="54">
        <v>46053</v>
      </c>
      <c r="G28" s="55">
        <f t="shared" si="3"/>
        <v>11.974041034094544</v>
      </c>
      <c r="H28" s="54">
        <v>45806</v>
      </c>
      <c r="I28" s="55">
        <f t="shared" si="2"/>
        <v>0.5392306684713688</v>
      </c>
    </row>
    <row r="29" spans="1:9" ht="18" customHeight="1">
      <c r="A29" s="97"/>
      <c r="B29" s="97"/>
      <c r="C29" s="61"/>
      <c r="D29" s="28" t="s">
        <v>29</v>
      </c>
      <c r="E29" s="28"/>
      <c r="F29" s="54">
        <v>4458</v>
      </c>
      <c r="G29" s="55">
        <f t="shared" si="3"/>
        <v>1.1591052684948531</v>
      </c>
      <c r="H29" s="54">
        <v>4129</v>
      </c>
      <c r="I29" s="55">
        <f t="shared" si="2"/>
        <v>7.9680310002421928</v>
      </c>
    </row>
    <row r="30" spans="1:9" ht="18" customHeight="1">
      <c r="A30" s="97"/>
      <c r="B30" s="97"/>
      <c r="C30" s="61"/>
      <c r="D30" s="28" t="s">
        <v>30</v>
      </c>
      <c r="E30" s="28"/>
      <c r="F30" s="54">
        <v>25966</v>
      </c>
      <c r="G30" s="55">
        <f t="shared" si="3"/>
        <v>6.7513071784964911</v>
      </c>
      <c r="H30" s="54">
        <v>28384</v>
      </c>
      <c r="I30" s="55">
        <f t="shared" si="2"/>
        <v>-8.5188838782412688</v>
      </c>
    </row>
    <row r="31" spans="1:9" ht="18" customHeight="1">
      <c r="A31" s="97"/>
      <c r="B31" s="97"/>
      <c r="C31" s="61"/>
      <c r="D31" s="28" t="s">
        <v>31</v>
      </c>
      <c r="E31" s="28"/>
      <c r="F31" s="54">
        <v>21715</v>
      </c>
      <c r="G31" s="55">
        <f t="shared" si="3"/>
        <v>5.6460230833032155</v>
      </c>
      <c r="H31" s="54">
        <v>21526</v>
      </c>
      <c r="I31" s="55">
        <f t="shared" si="2"/>
        <v>0.87800799033725951</v>
      </c>
    </row>
    <row r="32" spans="1:9" ht="18" customHeight="1">
      <c r="A32" s="97"/>
      <c r="B32" s="97"/>
      <c r="C32" s="61"/>
      <c r="D32" s="28" t="s">
        <v>14</v>
      </c>
      <c r="E32" s="28"/>
      <c r="F32" s="54">
        <v>5370</v>
      </c>
      <c r="G32" s="55">
        <f t="shared" si="3"/>
        <v>1.3962304378235444</v>
      </c>
      <c r="H32" s="54">
        <v>3442</v>
      </c>
      <c r="I32" s="55">
        <f t="shared" si="2"/>
        <v>56.013945380592681</v>
      </c>
    </row>
    <row r="33" spans="1:9" ht="18" customHeight="1">
      <c r="A33" s="97"/>
      <c r="B33" s="97"/>
      <c r="C33" s="60"/>
      <c r="D33" s="28" t="s">
        <v>32</v>
      </c>
      <c r="E33" s="28"/>
      <c r="F33" s="54">
        <v>5217</v>
      </c>
      <c r="G33" s="55">
        <f t="shared" si="3"/>
        <v>1.3564495706006392</v>
      </c>
      <c r="H33" s="54">
        <v>6055</v>
      </c>
      <c r="I33" s="55">
        <f t="shared" si="2"/>
        <v>-13.839801816680431</v>
      </c>
    </row>
    <row r="34" spans="1:9" ht="18" customHeight="1">
      <c r="A34" s="97"/>
      <c r="B34" s="97"/>
      <c r="C34" s="62" t="s">
        <v>15</v>
      </c>
      <c r="D34" s="28"/>
      <c r="E34" s="28"/>
      <c r="F34" s="54">
        <v>46217</v>
      </c>
      <c r="G34" s="55">
        <f t="shared" si="3"/>
        <v>12.016681963666807</v>
      </c>
      <c r="H34" s="54">
        <v>43875</v>
      </c>
      <c r="I34" s="55">
        <f t="shared" si="2"/>
        <v>5.3378917378917423</v>
      </c>
    </row>
    <row r="35" spans="1:9" ht="18" customHeight="1">
      <c r="A35" s="97"/>
      <c r="B35" s="97"/>
      <c r="C35" s="61"/>
      <c r="D35" s="62" t="s">
        <v>16</v>
      </c>
      <c r="E35" s="28"/>
      <c r="F35" s="54">
        <v>42765</v>
      </c>
      <c r="G35" s="55">
        <f t="shared" si="3"/>
        <v>11.119142397304262</v>
      </c>
      <c r="H35" s="54">
        <v>38357</v>
      </c>
      <c r="I35" s="55">
        <f t="shared" si="2"/>
        <v>11.492035352086983</v>
      </c>
    </row>
    <row r="36" spans="1:9" ht="18" customHeight="1">
      <c r="A36" s="97"/>
      <c r="B36" s="97"/>
      <c r="C36" s="61"/>
      <c r="D36" s="61"/>
      <c r="E36" s="56" t="s">
        <v>102</v>
      </c>
      <c r="F36" s="54">
        <v>18593</v>
      </c>
      <c r="G36" s="55">
        <f t="shared" si="3"/>
        <v>4.8342853874214455</v>
      </c>
      <c r="H36" s="54">
        <v>15168</v>
      </c>
      <c r="I36" s="55">
        <f>(F36/H36-1)*100</f>
        <v>22.580432489451475</v>
      </c>
    </row>
    <row r="37" spans="1:9" ht="18" customHeight="1">
      <c r="A37" s="97"/>
      <c r="B37" s="97"/>
      <c r="C37" s="61"/>
      <c r="D37" s="60"/>
      <c r="E37" s="28" t="s">
        <v>33</v>
      </c>
      <c r="F37" s="54">
        <v>24172</v>
      </c>
      <c r="G37" s="55">
        <f t="shared" si="3"/>
        <v>6.284857009882816</v>
      </c>
      <c r="H37" s="54">
        <v>23189</v>
      </c>
      <c r="I37" s="55">
        <f t="shared" si="2"/>
        <v>4.2390788736038632</v>
      </c>
    </row>
    <row r="38" spans="1:9" ht="18" customHeight="1">
      <c r="A38" s="97"/>
      <c r="B38" s="97"/>
      <c r="C38" s="61"/>
      <c r="D38" s="53" t="s">
        <v>34</v>
      </c>
      <c r="E38" s="53"/>
      <c r="F38" s="54">
        <v>3452</v>
      </c>
      <c r="G38" s="55">
        <f>F38/$F$40*100</f>
        <v>0.89753956636254673</v>
      </c>
      <c r="H38" s="54">
        <v>5518</v>
      </c>
      <c r="I38" s="55">
        <f t="shared" si="2"/>
        <v>-37.441101848495826</v>
      </c>
    </row>
    <row r="39" spans="1:9" ht="18" customHeight="1">
      <c r="A39" s="97"/>
      <c r="B39" s="97"/>
      <c r="C39" s="60"/>
      <c r="D39" s="53" t="s">
        <v>35</v>
      </c>
      <c r="E39" s="53"/>
      <c r="F39" s="54">
        <v>0</v>
      </c>
      <c r="G39" s="55">
        <f>F39/$F$40*100</f>
        <v>0</v>
      </c>
      <c r="H39" s="54">
        <v>0</v>
      </c>
      <c r="I39" s="55" t="e">
        <f t="shared" si="2"/>
        <v>#DIV/0!</v>
      </c>
    </row>
    <row r="40" spans="1:9" ht="18" customHeight="1">
      <c r="A40" s="97"/>
      <c r="B40" s="97"/>
      <c r="C40" s="28" t="s">
        <v>17</v>
      </c>
      <c r="D40" s="28"/>
      <c r="E40" s="28"/>
      <c r="F40" s="54">
        <f>SUM(F23,F27,F34)</f>
        <v>384607</v>
      </c>
      <c r="G40" s="55">
        <f>F40/$F$40*100</f>
        <v>100</v>
      </c>
      <c r="H40" s="54">
        <f>SUM(H23,H27,H34)</f>
        <v>383129</v>
      </c>
      <c r="I40" s="55">
        <f t="shared" si="2"/>
        <v>0.38577085002702294</v>
      </c>
    </row>
    <row r="41" spans="1:9" ht="18" customHeight="1">
      <c r="A41" s="24" t="s">
        <v>18</v>
      </c>
      <c r="B41" s="24"/>
    </row>
    <row r="42" spans="1:9" ht="18" customHeight="1">
      <c r="A42" s="25" t="s">
        <v>19</v>
      </c>
      <c r="B42" s="24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G10" sqref="G10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3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09" t="s">
        <v>44</v>
      </c>
      <c r="B6" s="108"/>
      <c r="C6" s="108"/>
      <c r="D6" s="108"/>
      <c r="E6" s="108"/>
      <c r="F6" s="102" t="s">
        <v>249</v>
      </c>
      <c r="G6" s="100"/>
      <c r="H6" s="103" t="s">
        <v>250</v>
      </c>
      <c r="I6" s="100"/>
      <c r="J6" s="103" t="s">
        <v>251</v>
      </c>
      <c r="K6" s="100"/>
      <c r="L6" s="103" t="s">
        <v>252</v>
      </c>
      <c r="M6" s="100"/>
      <c r="N6" s="103" t="s">
        <v>253</v>
      </c>
      <c r="O6" s="100"/>
    </row>
    <row r="7" spans="1:25" ht="15.95" customHeight="1">
      <c r="A7" s="108"/>
      <c r="B7" s="108"/>
      <c r="C7" s="108"/>
      <c r="D7" s="108"/>
      <c r="E7" s="108"/>
      <c r="F7" s="51" t="s">
        <v>235</v>
      </c>
      <c r="G7" s="51" t="s">
        <v>243</v>
      </c>
      <c r="H7" s="51" t="s">
        <v>235</v>
      </c>
      <c r="I7" s="51" t="s">
        <v>243</v>
      </c>
      <c r="J7" s="51" t="s">
        <v>235</v>
      </c>
      <c r="K7" s="51" t="s">
        <v>243</v>
      </c>
      <c r="L7" s="51" t="s">
        <v>235</v>
      </c>
      <c r="M7" s="51" t="s">
        <v>243</v>
      </c>
      <c r="N7" s="51" t="s">
        <v>235</v>
      </c>
      <c r="O7" s="51" t="s">
        <v>243</v>
      </c>
    </row>
    <row r="8" spans="1:25" ht="15.95" customHeight="1">
      <c r="A8" s="106" t="s">
        <v>83</v>
      </c>
      <c r="B8" s="59" t="s">
        <v>45</v>
      </c>
      <c r="C8" s="53"/>
      <c r="D8" s="53"/>
      <c r="E8" s="63" t="s">
        <v>36</v>
      </c>
      <c r="F8" s="64">
        <v>16443</v>
      </c>
      <c r="G8" s="64">
        <v>15510</v>
      </c>
      <c r="H8" s="64">
        <v>2302</v>
      </c>
      <c r="I8" s="64">
        <v>2368</v>
      </c>
      <c r="J8" s="95">
        <v>13793</v>
      </c>
      <c r="K8" s="95">
        <v>13923</v>
      </c>
      <c r="L8" s="95">
        <v>20291</v>
      </c>
      <c r="M8" s="95">
        <v>20554</v>
      </c>
      <c r="N8" s="95">
        <v>7</v>
      </c>
      <c r="O8" s="95">
        <v>7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6"/>
      <c r="B9" s="61"/>
      <c r="C9" s="53" t="s">
        <v>46</v>
      </c>
      <c r="D9" s="53"/>
      <c r="E9" s="63" t="s">
        <v>37</v>
      </c>
      <c r="F9" s="64">
        <v>16253</v>
      </c>
      <c r="G9" s="64">
        <v>15331</v>
      </c>
      <c r="H9" s="64">
        <v>2292</v>
      </c>
      <c r="I9" s="64">
        <v>2358</v>
      </c>
      <c r="J9" s="95">
        <v>13790</v>
      </c>
      <c r="K9" s="95">
        <v>13920</v>
      </c>
      <c r="L9" s="95">
        <v>20246</v>
      </c>
      <c r="M9" s="95">
        <v>20472</v>
      </c>
      <c r="N9" s="95">
        <v>7</v>
      </c>
      <c r="O9" s="95">
        <v>7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6"/>
      <c r="B10" s="60"/>
      <c r="C10" s="53" t="s">
        <v>47</v>
      </c>
      <c r="D10" s="53"/>
      <c r="E10" s="63" t="s">
        <v>38</v>
      </c>
      <c r="F10" s="64">
        <v>190</v>
      </c>
      <c r="G10" s="64">
        <v>179</v>
      </c>
      <c r="H10" s="64">
        <v>10</v>
      </c>
      <c r="I10" s="64">
        <v>10</v>
      </c>
      <c r="J10" s="95">
        <v>3</v>
      </c>
      <c r="K10" s="95">
        <v>3</v>
      </c>
      <c r="L10" s="95">
        <v>45</v>
      </c>
      <c r="M10" s="95">
        <v>82</v>
      </c>
      <c r="N10" s="65">
        <v>0</v>
      </c>
      <c r="O10" s="65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6"/>
      <c r="B11" s="59" t="s">
        <v>48</v>
      </c>
      <c r="C11" s="53"/>
      <c r="D11" s="53"/>
      <c r="E11" s="63" t="s">
        <v>39</v>
      </c>
      <c r="F11" s="64">
        <v>16961</v>
      </c>
      <c r="G11" s="64">
        <v>16062</v>
      </c>
      <c r="H11" s="64">
        <v>2311</v>
      </c>
      <c r="I11" s="64">
        <v>2295</v>
      </c>
      <c r="J11" s="95">
        <v>11494</v>
      </c>
      <c r="K11" s="95">
        <v>11440</v>
      </c>
      <c r="L11" s="95">
        <v>18608</v>
      </c>
      <c r="M11" s="95">
        <v>17923</v>
      </c>
      <c r="N11" s="95">
        <v>7</v>
      </c>
      <c r="O11" s="95">
        <v>7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6"/>
      <c r="B12" s="61"/>
      <c r="C12" s="53" t="s">
        <v>49</v>
      </c>
      <c r="D12" s="53"/>
      <c r="E12" s="63" t="s">
        <v>40</v>
      </c>
      <c r="F12" s="64">
        <v>16395</v>
      </c>
      <c r="G12" s="64">
        <v>15481</v>
      </c>
      <c r="H12" s="64">
        <v>2311</v>
      </c>
      <c r="I12" s="64">
        <v>2295</v>
      </c>
      <c r="J12" s="95">
        <v>11477</v>
      </c>
      <c r="K12" s="95">
        <v>11383</v>
      </c>
      <c r="L12" s="95">
        <v>18585</v>
      </c>
      <c r="M12" s="95">
        <v>17861</v>
      </c>
      <c r="N12" s="95">
        <v>6</v>
      </c>
      <c r="O12" s="95">
        <v>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6"/>
      <c r="B13" s="60"/>
      <c r="C13" s="53" t="s">
        <v>50</v>
      </c>
      <c r="D13" s="53"/>
      <c r="E13" s="63" t="s">
        <v>41</v>
      </c>
      <c r="F13" s="64">
        <v>554</v>
      </c>
      <c r="G13" s="64">
        <v>569</v>
      </c>
      <c r="H13" s="65">
        <v>0</v>
      </c>
      <c r="I13" s="65">
        <v>0</v>
      </c>
      <c r="J13" s="95">
        <v>12</v>
      </c>
      <c r="K13" s="95">
        <v>52</v>
      </c>
      <c r="L13" s="65">
        <v>18</v>
      </c>
      <c r="M13" s="65">
        <v>56</v>
      </c>
      <c r="N13" s="115">
        <v>0</v>
      </c>
      <c r="O13" s="65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6"/>
      <c r="B14" s="53" t="s">
        <v>51</v>
      </c>
      <c r="C14" s="53"/>
      <c r="D14" s="53"/>
      <c r="E14" s="63" t="s">
        <v>87</v>
      </c>
      <c r="F14" s="64">
        <f t="shared" ref="F14:O14" si="0">F9-F12</f>
        <v>-142</v>
      </c>
      <c r="G14" s="64">
        <f t="shared" si="0"/>
        <v>-150</v>
      </c>
      <c r="H14" s="64">
        <f t="shared" si="0"/>
        <v>-19</v>
      </c>
      <c r="I14" s="64">
        <f t="shared" si="0"/>
        <v>63</v>
      </c>
      <c r="J14" s="64">
        <f t="shared" si="0"/>
        <v>2313</v>
      </c>
      <c r="K14" s="64">
        <f t="shared" si="0"/>
        <v>2537</v>
      </c>
      <c r="L14" s="64">
        <f t="shared" si="0"/>
        <v>1661</v>
      </c>
      <c r="M14" s="64">
        <f t="shared" si="0"/>
        <v>2611</v>
      </c>
      <c r="N14" s="64">
        <f t="shared" si="0"/>
        <v>1</v>
      </c>
      <c r="O14" s="64">
        <f t="shared" si="0"/>
        <v>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6"/>
      <c r="B15" s="53" t="s">
        <v>52</v>
      </c>
      <c r="C15" s="53"/>
      <c r="D15" s="53"/>
      <c r="E15" s="63" t="s">
        <v>88</v>
      </c>
      <c r="F15" s="64">
        <f t="shared" ref="F15:O15" si="1">F10-F13</f>
        <v>-364</v>
      </c>
      <c r="G15" s="64">
        <f t="shared" si="1"/>
        <v>-390</v>
      </c>
      <c r="H15" s="64">
        <f t="shared" si="1"/>
        <v>10</v>
      </c>
      <c r="I15" s="64">
        <f t="shared" si="1"/>
        <v>10</v>
      </c>
      <c r="J15" s="64">
        <f t="shared" si="1"/>
        <v>-9</v>
      </c>
      <c r="K15" s="64">
        <f t="shared" si="1"/>
        <v>-49</v>
      </c>
      <c r="L15" s="64">
        <f t="shared" si="1"/>
        <v>27</v>
      </c>
      <c r="M15" s="64">
        <f t="shared" si="1"/>
        <v>26</v>
      </c>
      <c r="N15" s="64">
        <f t="shared" si="1"/>
        <v>0</v>
      </c>
      <c r="O15" s="64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6"/>
      <c r="B16" s="53" t="s">
        <v>53</v>
      </c>
      <c r="C16" s="53"/>
      <c r="D16" s="53"/>
      <c r="E16" s="63" t="s">
        <v>89</v>
      </c>
      <c r="F16" s="64">
        <f t="shared" ref="F16:O16" si="2">F8-F11</f>
        <v>-518</v>
      </c>
      <c r="G16" s="64">
        <f t="shared" si="2"/>
        <v>-552</v>
      </c>
      <c r="H16" s="64">
        <f t="shared" si="2"/>
        <v>-9</v>
      </c>
      <c r="I16" s="64">
        <f t="shared" si="2"/>
        <v>73</v>
      </c>
      <c r="J16" s="64">
        <f t="shared" si="2"/>
        <v>2299</v>
      </c>
      <c r="K16" s="64">
        <f t="shared" si="2"/>
        <v>2483</v>
      </c>
      <c r="L16" s="64">
        <f t="shared" si="2"/>
        <v>1683</v>
      </c>
      <c r="M16" s="64">
        <f t="shared" si="2"/>
        <v>2631</v>
      </c>
      <c r="N16" s="64">
        <f t="shared" si="2"/>
        <v>0</v>
      </c>
      <c r="O16" s="64">
        <f t="shared" si="2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6"/>
      <c r="B17" s="53" t="s">
        <v>54</v>
      </c>
      <c r="C17" s="53"/>
      <c r="D17" s="53"/>
      <c r="E17" s="51"/>
      <c r="F17" s="64">
        <v>16621</v>
      </c>
      <c r="G17" s="64">
        <v>19323</v>
      </c>
      <c r="H17" s="65">
        <v>0</v>
      </c>
      <c r="I17" s="65">
        <v>0</v>
      </c>
      <c r="J17" s="116">
        <v>0</v>
      </c>
      <c r="K17" s="95">
        <v>0</v>
      </c>
      <c r="L17" s="65">
        <v>0</v>
      </c>
      <c r="M17" s="65">
        <v>0</v>
      </c>
      <c r="N17" s="95">
        <v>0</v>
      </c>
      <c r="O17" s="95"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6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6" t="s">
        <v>84</v>
      </c>
      <c r="B19" s="59" t="s">
        <v>56</v>
      </c>
      <c r="C19" s="53"/>
      <c r="D19" s="53"/>
      <c r="E19" s="63"/>
      <c r="F19" s="64">
        <v>940</v>
      </c>
      <c r="G19" s="64">
        <v>757</v>
      </c>
      <c r="H19" s="64">
        <v>1111</v>
      </c>
      <c r="I19" s="64">
        <v>570</v>
      </c>
      <c r="J19" s="95">
        <v>1886</v>
      </c>
      <c r="K19" s="95">
        <v>1781</v>
      </c>
      <c r="L19" s="95">
        <v>12387</v>
      </c>
      <c r="M19" s="95">
        <v>12223</v>
      </c>
      <c r="N19" s="95">
        <v>0</v>
      </c>
      <c r="O19" s="95">
        <v>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6"/>
      <c r="B20" s="60"/>
      <c r="C20" s="53" t="s">
        <v>57</v>
      </c>
      <c r="D20" s="53"/>
      <c r="E20" s="63"/>
      <c r="F20" s="64">
        <v>403</v>
      </c>
      <c r="G20" s="64">
        <v>301</v>
      </c>
      <c r="H20" s="64">
        <v>664</v>
      </c>
      <c r="I20" s="64">
        <v>320</v>
      </c>
      <c r="J20" s="95">
        <v>1000</v>
      </c>
      <c r="K20" s="95">
        <v>1000</v>
      </c>
      <c r="L20" s="95">
        <v>6990</v>
      </c>
      <c r="M20" s="95">
        <v>7080</v>
      </c>
      <c r="N20" s="95">
        <v>0</v>
      </c>
      <c r="O20" s="65">
        <v>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6"/>
      <c r="B21" s="53" t="s">
        <v>58</v>
      </c>
      <c r="C21" s="53"/>
      <c r="D21" s="53"/>
      <c r="E21" s="63" t="s">
        <v>90</v>
      </c>
      <c r="F21" s="64">
        <v>940</v>
      </c>
      <c r="G21" s="64">
        <v>757</v>
      </c>
      <c r="H21" s="64">
        <v>1111</v>
      </c>
      <c r="I21" s="64">
        <v>570</v>
      </c>
      <c r="J21" s="95">
        <v>1886</v>
      </c>
      <c r="K21" s="95">
        <v>1781</v>
      </c>
      <c r="L21" s="95">
        <v>12387</v>
      </c>
      <c r="M21" s="95">
        <v>12223</v>
      </c>
      <c r="N21" s="95">
        <v>0</v>
      </c>
      <c r="O21" s="95">
        <v>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6"/>
      <c r="B22" s="59" t="s">
        <v>59</v>
      </c>
      <c r="C22" s="53"/>
      <c r="D22" s="53"/>
      <c r="E22" s="63" t="s">
        <v>91</v>
      </c>
      <c r="F22" s="64">
        <v>1600</v>
      </c>
      <c r="G22" s="64">
        <v>1284</v>
      </c>
      <c r="H22" s="64">
        <v>1493</v>
      </c>
      <c r="I22" s="64">
        <v>891</v>
      </c>
      <c r="J22" s="95">
        <v>9500</v>
      </c>
      <c r="K22" s="95">
        <v>15241</v>
      </c>
      <c r="L22" s="95">
        <v>21481</v>
      </c>
      <c r="M22" s="95">
        <v>21057</v>
      </c>
      <c r="N22" s="95">
        <v>0.8</v>
      </c>
      <c r="O22" s="95">
        <v>0.8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6"/>
      <c r="B23" s="60" t="s">
        <v>60</v>
      </c>
      <c r="C23" s="53" t="s">
        <v>61</v>
      </c>
      <c r="D23" s="53"/>
      <c r="E23" s="63"/>
      <c r="F23" s="64">
        <v>1149</v>
      </c>
      <c r="G23" s="64">
        <v>876</v>
      </c>
      <c r="H23" s="64">
        <v>302</v>
      </c>
      <c r="I23" s="64">
        <v>322</v>
      </c>
      <c r="J23" s="95">
        <v>2078</v>
      </c>
      <c r="K23" s="95">
        <v>2031</v>
      </c>
      <c r="L23" s="95">
        <v>8864</v>
      </c>
      <c r="M23" s="95">
        <v>9055</v>
      </c>
      <c r="N23" s="95">
        <v>0.1</v>
      </c>
      <c r="O23" s="95">
        <v>0.1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6"/>
      <c r="B24" s="53" t="s">
        <v>92</v>
      </c>
      <c r="C24" s="53"/>
      <c r="D24" s="53"/>
      <c r="E24" s="63" t="s">
        <v>93</v>
      </c>
      <c r="F24" s="64">
        <f t="shared" ref="F24:O24" si="3">F21-F22</f>
        <v>-660</v>
      </c>
      <c r="G24" s="64">
        <f t="shared" si="3"/>
        <v>-527</v>
      </c>
      <c r="H24" s="64">
        <f t="shared" si="3"/>
        <v>-382</v>
      </c>
      <c r="I24" s="64">
        <f t="shared" si="3"/>
        <v>-321</v>
      </c>
      <c r="J24" s="64">
        <f t="shared" si="3"/>
        <v>-7614</v>
      </c>
      <c r="K24" s="64">
        <f t="shared" si="3"/>
        <v>-13460</v>
      </c>
      <c r="L24" s="64">
        <f t="shared" si="3"/>
        <v>-9094</v>
      </c>
      <c r="M24" s="64">
        <f t="shared" si="3"/>
        <v>-8834</v>
      </c>
      <c r="N24" s="64">
        <f t="shared" si="3"/>
        <v>-0.8</v>
      </c>
      <c r="O24" s="64">
        <f t="shared" si="3"/>
        <v>-0.8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6"/>
      <c r="B25" s="59" t="s">
        <v>62</v>
      </c>
      <c r="C25" s="59"/>
      <c r="D25" s="59"/>
      <c r="E25" s="110" t="s">
        <v>94</v>
      </c>
      <c r="F25" s="104">
        <v>660</v>
      </c>
      <c r="G25" s="104">
        <v>527</v>
      </c>
      <c r="H25" s="104">
        <v>382</v>
      </c>
      <c r="I25" s="104">
        <v>321</v>
      </c>
      <c r="J25" s="104">
        <v>7614</v>
      </c>
      <c r="K25" s="104">
        <v>13460</v>
      </c>
      <c r="L25" s="104">
        <v>9094</v>
      </c>
      <c r="M25" s="104">
        <v>8834</v>
      </c>
      <c r="N25" s="104">
        <v>0.8</v>
      </c>
      <c r="O25" s="104">
        <v>0.8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6"/>
      <c r="B26" s="80" t="s">
        <v>63</v>
      </c>
      <c r="C26" s="80"/>
      <c r="D26" s="80"/>
      <c r="E26" s="111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6"/>
      <c r="B27" s="53" t="s">
        <v>95</v>
      </c>
      <c r="C27" s="53"/>
      <c r="D27" s="53"/>
      <c r="E27" s="63" t="s">
        <v>96</v>
      </c>
      <c r="F27" s="64">
        <f t="shared" ref="F27:O27" si="4">F24+F25</f>
        <v>0</v>
      </c>
      <c r="G27" s="64">
        <f t="shared" si="4"/>
        <v>0</v>
      </c>
      <c r="H27" s="64">
        <f t="shared" si="4"/>
        <v>0</v>
      </c>
      <c r="I27" s="64">
        <f t="shared" si="4"/>
        <v>0</v>
      </c>
      <c r="J27" s="64">
        <f t="shared" si="4"/>
        <v>0</v>
      </c>
      <c r="K27" s="64">
        <f t="shared" si="4"/>
        <v>0</v>
      </c>
      <c r="L27" s="64">
        <f t="shared" si="4"/>
        <v>0</v>
      </c>
      <c r="M27" s="64">
        <f t="shared" si="4"/>
        <v>0</v>
      </c>
      <c r="N27" s="64">
        <f t="shared" si="4"/>
        <v>0</v>
      </c>
      <c r="O27" s="64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8" t="s">
        <v>64</v>
      </c>
      <c r="B30" s="108"/>
      <c r="C30" s="108"/>
      <c r="D30" s="108"/>
      <c r="E30" s="108"/>
      <c r="F30" s="101" t="s">
        <v>246</v>
      </c>
      <c r="G30" s="101"/>
      <c r="H30" s="101"/>
      <c r="I30" s="101"/>
      <c r="J30" s="101"/>
      <c r="K30" s="101"/>
      <c r="L30" s="101"/>
      <c r="M30" s="101"/>
      <c r="N30" s="101"/>
      <c r="O30" s="101"/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08"/>
      <c r="B31" s="108"/>
      <c r="C31" s="108"/>
      <c r="D31" s="108"/>
      <c r="E31" s="108"/>
      <c r="F31" s="51" t="s">
        <v>235</v>
      </c>
      <c r="G31" s="51" t="s">
        <v>243</v>
      </c>
      <c r="H31" s="51" t="s">
        <v>235</v>
      </c>
      <c r="I31" s="51" t="s">
        <v>243</v>
      </c>
      <c r="J31" s="51" t="s">
        <v>235</v>
      </c>
      <c r="K31" s="51" t="s">
        <v>243</v>
      </c>
      <c r="L31" s="51" t="s">
        <v>235</v>
      </c>
      <c r="M31" s="51" t="s">
        <v>243</v>
      </c>
      <c r="N31" s="51" t="s">
        <v>235</v>
      </c>
      <c r="O31" s="51" t="s">
        <v>243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06" t="s">
        <v>85</v>
      </c>
      <c r="B32" s="59" t="s">
        <v>45</v>
      </c>
      <c r="C32" s="53"/>
      <c r="D32" s="53"/>
      <c r="E32" s="63" t="s">
        <v>36</v>
      </c>
      <c r="F32" s="64">
        <v>346</v>
      </c>
      <c r="G32" s="64">
        <v>371</v>
      </c>
      <c r="H32" s="64"/>
      <c r="I32" s="64"/>
      <c r="J32" s="64"/>
      <c r="K32" s="64"/>
      <c r="L32" s="64"/>
      <c r="M32" s="64"/>
      <c r="N32" s="64"/>
      <c r="O32" s="64"/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12"/>
      <c r="B33" s="61"/>
      <c r="C33" s="59" t="s">
        <v>65</v>
      </c>
      <c r="D33" s="53"/>
      <c r="E33" s="63"/>
      <c r="F33" s="64">
        <v>34</v>
      </c>
      <c r="G33" s="64">
        <v>34</v>
      </c>
      <c r="H33" s="64"/>
      <c r="I33" s="64"/>
      <c r="J33" s="64"/>
      <c r="K33" s="64"/>
      <c r="L33" s="64"/>
      <c r="M33" s="64"/>
      <c r="N33" s="64"/>
      <c r="O33" s="64"/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12"/>
      <c r="B34" s="61"/>
      <c r="C34" s="60"/>
      <c r="D34" s="53" t="s">
        <v>66</v>
      </c>
      <c r="E34" s="63"/>
      <c r="F34" s="64">
        <v>34</v>
      </c>
      <c r="G34" s="64">
        <v>34</v>
      </c>
      <c r="H34" s="64"/>
      <c r="I34" s="64"/>
      <c r="J34" s="64"/>
      <c r="K34" s="64"/>
      <c r="L34" s="64"/>
      <c r="M34" s="64"/>
      <c r="N34" s="64"/>
      <c r="O34" s="64"/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12"/>
      <c r="B35" s="60"/>
      <c r="C35" s="53" t="s">
        <v>67</v>
      </c>
      <c r="D35" s="53"/>
      <c r="E35" s="63"/>
      <c r="F35" s="64">
        <v>312</v>
      </c>
      <c r="G35" s="64">
        <v>337</v>
      </c>
      <c r="H35" s="64"/>
      <c r="I35" s="64"/>
      <c r="J35" s="66"/>
      <c r="K35" s="66"/>
      <c r="L35" s="64"/>
      <c r="M35" s="64"/>
      <c r="N35" s="64"/>
      <c r="O35" s="64"/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12"/>
      <c r="B36" s="59" t="s">
        <v>48</v>
      </c>
      <c r="C36" s="53"/>
      <c r="D36" s="53"/>
      <c r="E36" s="63" t="s">
        <v>37</v>
      </c>
      <c r="F36" s="64">
        <v>252</v>
      </c>
      <c r="G36" s="64">
        <v>277</v>
      </c>
      <c r="H36" s="64"/>
      <c r="I36" s="64"/>
      <c r="J36" s="64"/>
      <c r="K36" s="64"/>
      <c r="L36" s="64"/>
      <c r="M36" s="64"/>
      <c r="N36" s="64"/>
      <c r="O36" s="64"/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12"/>
      <c r="B37" s="61"/>
      <c r="C37" s="53" t="s">
        <v>68</v>
      </c>
      <c r="D37" s="53"/>
      <c r="E37" s="63"/>
      <c r="F37" s="64">
        <v>240</v>
      </c>
      <c r="G37" s="64">
        <v>264</v>
      </c>
      <c r="H37" s="64"/>
      <c r="I37" s="64"/>
      <c r="J37" s="64"/>
      <c r="K37" s="64"/>
      <c r="L37" s="64"/>
      <c r="M37" s="64"/>
      <c r="N37" s="64"/>
      <c r="O37" s="64"/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12"/>
      <c r="B38" s="60"/>
      <c r="C38" s="53" t="s">
        <v>69</v>
      </c>
      <c r="D38" s="53"/>
      <c r="E38" s="63"/>
      <c r="F38" s="64">
        <v>12</v>
      </c>
      <c r="G38" s="64">
        <v>13</v>
      </c>
      <c r="H38" s="64"/>
      <c r="I38" s="64"/>
      <c r="J38" s="64"/>
      <c r="K38" s="66"/>
      <c r="L38" s="64"/>
      <c r="M38" s="64"/>
      <c r="N38" s="64"/>
      <c r="O38" s="64"/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12"/>
      <c r="B39" s="28" t="s">
        <v>70</v>
      </c>
      <c r="C39" s="28"/>
      <c r="D39" s="28"/>
      <c r="E39" s="63" t="s">
        <v>97</v>
      </c>
      <c r="F39" s="64">
        <f t="shared" ref="F39:O39" si="5">F32-F36</f>
        <v>94</v>
      </c>
      <c r="G39" s="64">
        <f t="shared" si="5"/>
        <v>94</v>
      </c>
      <c r="H39" s="64">
        <f t="shared" si="5"/>
        <v>0</v>
      </c>
      <c r="I39" s="64">
        <f t="shared" si="5"/>
        <v>0</v>
      </c>
      <c r="J39" s="64">
        <f t="shared" si="5"/>
        <v>0</v>
      </c>
      <c r="K39" s="64">
        <f t="shared" si="5"/>
        <v>0</v>
      </c>
      <c r="L39" s="64">
        <f t="shared" si="5"/>
        <v>0</v>
      </c>
      <c r="M39" s="64">
        <f t="shared" si="5"/>
        <v>0</v>
      </c>
      <c r="N39" s="64">
        <f t="shared" si="5"/>
        <v>0</v>
      </c>
      <c r="O39" s="64">
        <f t="shared" si="5"/>
        <v>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06" t="s">
        <v>86</v>
      </c>
      <c r="B40" s="59" t="s">
        <v>71</v>
      </c>
      <c r="C40" s="53"/>
      <c r="D40" s="53"/>
      <c r="E40" s="63" t="s">
        <v>39</v>
      </c>
      <c r="F40" s="64">
        <v>0</v>
      </c>
      <c r="G40" s="64">
        <v>0</v>
      </c>
      <c r="H40" s="64"/>
      <c r="I40" s="64"/>
      <c r="J40" s="64"/>
      <c r="K40" s="64"/>
      <c r="L40" s="64"/>
      <c r="M40" s="64"/>
      <c r="N40" s="64"/>
      <c r="O40" s="64"/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07"/>
      <c r="B41" s="60"/>
      <c r="C41" s="53" t="s">
        <v>72</v>
      </c>
      <c r="D41" s="53"/>
      <c r="E41" s="63"/>
      <c r="F41" s="66">
        <v>0</v>
      </c>
      <c r="G41" s="66">
        <v>0</v>
      </c>
      <c r="H41" s="66"/>
      <c r="I41" s="66"/>
      <c r="J41" s="64"/>
      <c r="K41" s="64"/>
      <c r="L41" s="64"/>
      <c r="M41" s="64"/>
      <c r="N41" s="64"/>
      <c r="O41" s="64"/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07"/>
      <c r="B42" s="59" t="s">
        <v>59</v>
      </c>
      <c r="C42" s="53"/>
      <c r="D42" s="53"/>
      <c r="E42" s="63" t="s">
        <v>40</v>
      </c>
      <c r="F42" s="64">
        <v>94</v>
      </c>
      <c r="G42" s="64">
        <v>94</v>
      </c>
      <c r="H42" s="64"/>
      <c r="I42" s="64"/>
      <c r="J42" s="64"/>
      <c r="K42" s="64"/>
      <c r="L42" s="64"/>
      <c r="M42" s="64"/>
      <c r="N42" s="64"/>
      <c r="O42" s="64"/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07"/>
      <c r="B43" s="60"/>
      <c r="C43" s="53" t="s">
        <v>73</v>
      </c>
      <c r="D43" s="53"/>
      <c r="E43" s="63"/>
      <c r="F43" s="64">
        <v>94</v>
      </c>
      <c r="G43" s="64">
        <v>94</v>
      </c>
      <c r="H43" s="64"/>
      <c r="I43" s="64"/>
      <c r="J43" s="66"/>
      <c r="K43" s="66"/>
      <c r="L43" s="64"/>
      <c r="M43" s="64"/>
      <c r="N43" s="64"/>
      <c r="O43" s="64"/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07"/>
      <c r="B44" s="53" t="s">
        <v>70</v>
      </c>
      <c r="C44" s="53"/>
      <c r="D44" s="53"/>
      <c r="E44" s="63" t="s">
        <v>98</v>
      </c>
      <c r="F44" s="66">
        <f t="shared" ref="F44:O44" si="6">F40-F42</f>
        <v>-94</v>
      </c>
      <c r="G44" s="66">
        <f t="shared" si="6"/>
        <v>-94</v>
      </c>
      <c r="H44" s="66">
        <f t="shared" si="6"/>
        <v>0</v>
      </c>
      <c r="I44" s="66">
        <f t="shared" si="6"/>
        <v>0</v>
      </c>
      <c r="J44" s="66">
        <f t="shared" si="6"/>
        <v>0</v>
      </c>
      <c r="K44" s="66">
        <f t="shared" si="6"/>
        <v>0</v>
      </c>
      <c r="L44" s="66">
        <f t="shared" si="6"/>
        <v>0</v>
      </c>
      <c r="M44" s="66">
        <f t="shared" si="6"/>
        <v>0</v>
      </c>
      <c r="N44" s="66">
        <f t="shared" si="6"/>
        <v>0</v>
      </c>
      <c r="O44" s="66">
        <f t="shared" si="6"/>
        <v>0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06" t="s">
        <v>78</v>
      </c>
      <c r="B45" s="28" t="s">
        <v>74</v>
      </c>
      <c r="C45" s="28"/>
      <c r="D45" s="28"/>
      <c r="E45" s="63" t="s">
        <v>99</v>
      </c>
      <c r="F45" s="64">
        <f t="shared" ref="F45:O45" si="7">F39+F44</f>
        <v>0</v>
      </c>
      <c r="G45" s="64">
        <f t="shared" si="7"/>
        <v>0</v>
      </c>
      <c r="H45" s="64">
        <f t="shared" si="7"/>
        <v>0</v>
      </c>
      <c r="I45" s="64">
        <f t="shared" si="7"/>
        <v>0</v>
      </c>
      <c r="J45" s="64">
        <f t="shared" si="7"/>
        <v>0</v>
      </c>
      <c r="K45" s="64">
        <f t="shared" si="7"/>
        <v>0</v>
      </c>
      <c r="L45" s="64">
        <f t="shared" si="7"/>
        <v>0</v>
      </c>
      <c r="M45" s="64">
        <f t="shared" si="7"/>
        <v>0</v>
      </c>
      <c r="N45" s="64">
        <f t="shared" si="7"/>
        <v>0</v>
      </c>
      <c r="O45" s="64">
        <f t="shared" si="7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07"/>
      <c r="B46" s="53" t="s">
        <v>75</v>
      </c>
      <c r="C46" s="53"/>
      <c r="D46" s="53"/>
      <c r="E46" s="53"/>
      <c r="F46" s="66"/>
      <c r="G46" s="66">
        <v>0</v>
      </c>
      <c r="H46" s="66"/>
      <c r="I46" s="66"/>
      <c r="J46" s="66"/>
      <c r="K46" s="66"/>
      <c r="L46" s="64"/>
      <c r="M46" s="64"/>
      <c r="N46" s="66"/>
      <c r="O46" s="66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07"/>
      <c r="B47" s="53" t="s">
        <v>76</v>
      </c>
      <c r="C47" s="53"/>
      <c r="D47" s="53"/>
      <c r="E47" s="53"/>
      <c r="F47" s="64"/>
      <c r="G47" s="64">
        <v>0</v>
      </c>
      <c r="H47" s="64"/>
      <c r="I47" s="64"/>
      <c r="J47" s="64"/>
      <c r="K47" s="64"/>
      <c r="L47" s="64"/>
      <c r="M47" s="64"/>
      <c r="N47" s="64"/>
      <c r="O47" s="64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07"/>
      <c r="B48" s="53" t="s">
        <v>77</v>
      </c>
      <c r="C48" s="53"/>
      <c r="D48" s="53"/>
      <c r="E48" s="53"/>
      <c r="F48" s="64"/>
      <c r="G48" s="64">
        <v>0</v>
      </c>
      <c r="H48" s="64"/>
      <c r="I48" s="64"/>
      <c r="J48" s="64"/>
      <c r="K48" s="64"/>
      <c r="L48" s="64"/>
      <c r="M48" s="64"/>
      <c r="N48" s="64"/>
      <c r="O48" s="64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69" orientation="landscape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E14" sqref="E14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96" t="s">
        <v>0</v>
      </c>
      <c r="B1" s="96"/>
      <c r="C1" s="96"/>
      <c r="D1" s="96"/>
      <c r="E1" s="91" t="s">
        <v>245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98" t="s">
        <v>106</v>
      </c>
      <c r="H6" s="99"/>
      <c r="I6" s="99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8"/>
      <c r="B7" s="4"/>
      <c r="C7" s="4"/>
      <c r="D7" s="4"/>
      <c r="E7" s="57"/>
      <c r="F7" s="49" t="s">
        <v>237</v>
      </c>
      <c r="G7" s="49"/>
      <c r="H7" s="49" t="s">
        <v>240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00000000000001" customHeight="1">
      <c r="A8" s="5"/>
      <c r="B8" s="6"/>
      <c r="C8" s="6"/>
      <c r="D8" s="6"/>
      <c r="E8" s="58"/>
      <c r="F8" s="51" t="s">
        <v>231</v>
      </c>
      <c r="G8" s="51" t="s">
        <v>1</v>
      </c>
      <c r="H8" s="51" t="s">
        <v>231</v>
      </c>
      <c r="I8" s="52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8" customHeight="1">
      <c r="A9" s="97" t="s">
        <v>79</v>
      </c>
      <c r="B9" s="97" t="s">
        <v>80</v>
      </c>
      <c r="C9" s="59" t="s">
        <v>2</v>
      </c>
      <c r="D9" s="53"/>
      <c r="E9" s="53"/>
      <c r="F9" s="54">
        <v>120680</v>
      </c>
      <c r="G9" s="55">
        <f t="shared" ref="G9:G22" si="0">F9/$F$22*100</f>
        <v>28.029199792823619</v>
      </c>
      <c r="H9" s="54">
        <v>116857</v>
      </c>
      <c r="I9" s="55">
        <f t="shared" ref="I9:I40" si="1">(F9/H9-1)*100</f>
        <v>3.2715198918336075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97"/>
      <c r="B10" s="97"/>
      <c r="C10" s="61"/>
      <c r="D10" s="59" t="s">
        <v>21</v>
      </c>
      <c r="E10" s="53"/>
      <c r="F10" s="54">
        <v>60520</v>
      </c>
      <c r="G10" s="55">
        <f t="shared" si="0"/>
        <v>14.056406790368619</v>
      </c>
      <c r="H10" s="54">
        <v>61805</v>
      </c>
      <c r="I10" s="55">
        <f t="shared" si="1"/>
        <v>-2.079119812312924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97"/>
      <c r="B11" s="97"/>
      <c r="C11" s="48"/>
      <c r="D11" s="48"/>
      <c r="E11" s="28" t="s">
        <v>22</v>
      </c>
      <c r="F11" s="54">
        <v>50487</v>
      </c>
      <c r="G11" s="55">
        <f t="shared" si="0"/>
        <v>11.726136973320234</v>
      </c>
      <c r="H11" s="54">
        <v>52228</v>
      </c>
      <c r="I11" s="55">
        <f t="shared" si="1"/>
        <v>-3.3334609787853298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97"/>
      <c r="B12" s="97"/>
      <c r="C12" s="48"/>
      <c r="D12" s="27"/>
      <c r="E12" s="28" t="s">
        <v>23</v>
      </c>
      <c r="F12" s="54">
        <v>5832</v>
      </c>
      <c r="G12" s="55">
        <f t="shared" si="0"/>
        <v>1.3545433642007567</v>
      </c>
      <c r="H12" s="54">
        <v>5369</v>
      </c>
      <c r="I12" s="55">
        <f t="shared" si="1"/>
        <v>8.6235798100204875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97"/>
      <c r="B13" s="97"/>
      <c r="C13" s="60"/>
      <c r="D13" s="53" t="s">
        <v>24</v>
      </c>
      <c r="E13" s="53"/>
      <c r="F13" s="54">
        <v>42307</v>
      </c>
      <c r="G13" s="55">
        <f t="shared" si="0"/>
        <v>9.8262459035050433</v>
      </c>
      <c r="H13" s="54">
        <v>43505</v>
      </c>
      <c r="I13" s="55">
        <f t="shared" si="1"/>
        <v>-2.7537064705206338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97"/>
      <c r="B14" s="97"/>
      <c r="C14" s="53" t="s">
        <v>3</v>
      </c>
      <c r="D14" s="53"/>
      <c r="E14" s="53"/>
      <c r="F14" s="54">
        <v>2271</v>
      </c>
      <c r="G14" s="55">
        <f t="shared" si="0"/>
        <v>0.52746364542179669</v>
      </c>
      <c r="H14" s="54">
        <v>2574</v>
      </c>
      <c r="I14" s="55">
        <f t="shared" si="1"/>
        <v>-11.771561771561768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97"/>
      <c r="B15" s="97"/>
      <c r="C15" s="53" t="s">
        <v>4</v>
      </c>
      <c r="D15" s="53"/>
      <c r="E15" s="53"/>
      <c r="F15" s="54">
        <v>53825</v>
      </c>
      <c r="G15" s="55">
        <f t="shared" si="0"/>
        <v>12.501422595697143</v>
      </c>
      <c r="H15" s="54">
        <v>45543</v>
      </c>
      <c r="I15" s="55">
        <f t="shared" si="1"/>
        <v>18.185011966712782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97"/>
      <c r="B16" s="97"/>
      <c r="C16" s="53" t="s">
        <v>25</v>
      </c>
      <c r="D16" s="53"/>
      <c r="E16" s="53"/>
      <c r="F16" s="54">
        <v>7855</v>
      </c>
      <c r="G16" s="55">
        <f t="shared" si="0"/>
        <v>1.8244064001709439</v>
      </c>
      <c r="H16" s="54">
        <v>7665</v>
      </c>
      <c r="I16" s="55">
        <f t="shared" si="1"/>
        <v>2.4787997390737226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97"/>
      <c r="B17" s="97"/>
      <c r="C17" s="53" t="s">
        <v>5</v>
      </c>
      <c r="D17" s="53"/>
      <c r="E17" s="53"/>
      <c r="F17" s="54">
        <v>119517</v>
      </c>
      <c r="G17" s="55">
        <f t="shared" si="0"/>
        <v>27.759080805758202</v>
      </c>
      <c r="H17" s="54">
        <v>170584</v>
      </c>
      <c r="I17" s="55">
        <f t="shared" si="1"/>
        <v>-29.936570839000144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97"/>
      <c r="B18" s="97"/>
      <c r="C18" s="53" t="s">
        <v>26</v>
      </c>
      <c r="D18" s="53"/>
      <c r="E18" s="53"/>
      <c r="F18" s="54">
        <v>26943</v>
      </c>
      <c r="G18" s="55">
        <f t="shared" si="0"/>
        <v>6.2577952437690305</v>
      </c>
      <c r="H18" s="54">
        <v>24522</v>
      </c>
      <c r="I18" s="55">
        <f t="shared" si="1"/>
        <v>9.8727673109860525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97"/>
      <c r="B19" s="97"/>
      <c r="C19" s="53" t="s">
        <v>27</v>
      </c>
      <c r="D19" s="53"/>
      <c r="E19" s="53"/>
      <c r="F19" s="54">
        <v>3783</v>
      </c>
      <c r="G19" s="55">
        <f t="shared" si="0"/>
        <v>0.87864155465902993</v>
      </c>
      <c r="H19" s="54">
        <v>3324</v>
      </c>
      <c r="I19" s="55">
        <f t="shared" si="1"/>
        <v>13.808664259927795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97"/>
      <c r="B20" s="97"/>
      <c r="C20" s="53" t="s">
        <v>6</v>
      </c>
      <c r="D20" s="53"/>
      <c r="E20" s="53"/>
      <c r="F20" s="54">
        <v>41327</v>
      </c>
      <c r="G20" s="55">
        <f t="shared" si="0"/>
        <v>9.598630591962392</v>
      </c>
      <c r="H20" s="54">
        <v>37295</v>
      </c>
      <c r="I20" s="55">
        <f t="shared" si="1"/>
        <v>10.811100683737763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97"/>
      <c r="B21" s="97"/>
      <c r="C21" s="53" t="s">
        <v>7</v>
      </c>
      <c r="D21" s="53"/>
      <c r="E21" s="53"/>
      <c r="F21" s="54">
        <v>54350</v>
      </c>
      <c r="G21" s="55">
        <f t="shared" si="0"/>
        <v>12.623359369737846</v>
      </c>
      <c r="H21" s="54">
        <v>50961</v>
      </c>
      <c r="I21" s="55">
        <f t="shared" si="1"/>
        <v>6.650183473636706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97"/>
      <c r="B22" s="97"/>
      <c r="C22" s="53" t="s">
        <v>8</v>
      </c>
      <c r="D22" s="53"/>
      <c r="E22" s="53"/>
      <c r="F22" s="54">
        <f>SUM(F9,F14:F21)</f>
        <v>430551</v>
      </c>
      <c r="G22" s="55">
        <f t="shared" si="0"/>
        <v>100</v>
      </c>
      <c r="H22" s="54">
        <f>SUM(H9,H14:H21)</f>
        <v>459325</v>
      </c>
      <c r="I22" s="55">
        <f t="shared" si="1"/>
        <v>-6.2644097316714724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97"/>
      <c r="B23" s="97" t="s">
        <v>81</v>
      </c>
      <c r="C23" s="62" t="s">
        <v>9</v>
      </c>
      <c r="D23" s="28"/>
      <c r="E23" s="28"/>
      <c r="F23" s="54">
        <v>246361</v>
      </c>
      <c r="G23" s="55">
        <f t="shared" ref="G23:G40" si="2">F23/$F$40*100</f>
        <v>58.6198363429137</v>
      </c>
      <c r="H23" s="54">
        <v>221690</v>
      </c>
      <c r="I23" s="55">
        <f t="shared" si="1"/>
        <v>11.128603004195048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97"/>
      <c r="B24" s="97"/>
      <c r="C24" s="61"/>
      <c r="D24" s="28" t="s">
        <v>10</v>
      </c>
      <c r="E24" s="28"/>
      <c r="F24" s="54">
        <v>85847</v>
      </c>
      <c r="G24" s="55">
        <f t="shared" si="2"/>
        <v>20.426679103145844</v>
      </c>
      <c r="H24" s="54">
        <v>85266</v>
      </c>
      <c r="I24" s="55">
        <f t="shared" si="1"/>
        <v>0.68139703985174993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97"/>
      <c r="B25" s="97"/>
      <c r="C25" s="61"/>
      <c r="D25" s="28" t="s">
        <v>28</v>
      </c>
      <c r="E25" s="28"/>
      <c r="F25" s="54">
        <v>126819</v>
      </c>
      <c r="G25" s="55">
        <f t="shared" si="2"/>
        <v>30.175673199783947</v>
      </c>
      <c r="H25" s="54">
        <v>106027</v>
      </c>
      <c r="I25" s="55">
        <f t="shared" si="1"/>
        <v>19.610099314325602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97"/>
      <c r="B26" s="97"/>
      <c r="C26" s="60"/>
      <c r="D26" s="28" t="s">
        <v>11</v>
      </c>
      <c r="E26" s="28"/>
      <c r="F26" s="54">
        <v>33695</v>
      </c>
      <c r="G26" s="55">
        <f t="shared" si="2"/>
        <v>8.0174840399839145</v>
      </c>
      <c r="H26" s="54">
        <v>30397</v>
      </c>
      <c r="I26" s="55">
        <f t="shared" si="1"/>
        <v>10.849754910024023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97"/>
      <c r="B27" s="97"/>
      <c r="C27" s="62" t="s">
        <v>12</v>
      </c>
      <c r="D27" s="28"/>
      <c r="E27" s="28"/>
      <c r="F27" s="54">
        <v>118295</v>
      </c>
      <c r="G27" s="55">
        <f t="shared" si="2"/>
        <v>28.147448419940563</v>
      </c>
      <c r="H27" s="54">
        <v>180878</v>
      </c>
      <c r="I27" s="55">
        <f t="shared" si="1"/>
        <v>-34.599564347239578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97"/>
      <c r="B28" s="97"/>
      <c r="C28" s="61"/>
      <c r="D28" s="28" t="s">
        <v>13</v>
      </c>
      <c r="E28" s="28"/>
      <c r="F28" s="54">
        <v>50273</v>
      </c>
      <c r="G28" s="55">
        <f t="shared" si="2"/>
        <v>11.962100464226484</v>
      </c>
      <c r="H28" s="54">
        <v>40745</v>
      </c>
      <c r="I28" s="55">
        <f t="shared" si="1"/>
        <v>23.384464351454159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97"/>
      <c r="B29" s="97"/>
      <c r="C29" s="61"/>
      <c r="D29" s="28" t="s">
        <v>29</v>
      </c>
      <c r="E29" s="28"/>
      <c r="F29" s="54">
        <v>2964</v>
      </c>
      <c r="G29" s="55">
        <f t="shared" si="2"/>
        <v>0.7052625818225946</v>
      </c>
      <c r="H29" s="54">
        <v>3086</v>
      </c>
      <c r="I29" s="55">
        <f t="shared" si="1"/>
        <v>-3.9533376539209297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97"/>
      <c r="B30" s="97"/>
      <c r="C30" s="61"/>
      <c r="D30" s="28" t="s">
        <v>30</v>
      </c>
      <c r="E30" s="28"/>
      <c r="F30" s="54">
        <v>23406</v>
      </c>
      <c r="G30" s="55">
        <f t="shared" si="2"/>
        <v>5.5692901451213386</v>
      </c>
      <c r="H30" s="54">
        <v>94617</v>
      </c>
      <c r="I30" s="55">
        <f t="shared" si="1"/>
        <v>-75.262373569231741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97"/>
      <c r="B31" s="97"/>
      <c r="C31" s="61"/>
      <c r="D31" s="28" t="s">
        <v>31</v>
      </c>
      <c r="E31" s="28"/>
      <c r="F31" s="54">
        <v>29476</v>
      </c>
      <c r="G31" s="55">
        <f t="shared" si="2"/>
        <v>7.0136031922411597</v>
      </c>
      <c r="H31" s="54">
        <v>29279</v>
      </c>
      <c r="I31" s="55">
        <f t="shared" si="1"/>
        <v>0.67283718706239171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97"/>
      <c r="B32" s="97"/>
      <c r="C32" s="61"/>
      <c r="D32" s="28" t="s">
        <v>14</v>
      </c>
      <c r="E32" s="28"/>
      <c r="F32" s="54">
        <v>6513</v>
      </c>
      <c r="G32" s="55">
        <f t="shared" si="2"/>
        <v>1.5497217258470171</v>
      </c>
      <c r="H32" s="54">
        <v>7676</v>
      </c>
      <c r="I32" s="55">
        <f t="shared" si="1"/>
        <v>-15.151120375195415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97"/>
      <c r="B33" s="97"/>
      <c r="C33" s="60"/>
      <c r="D33" s="28" t="s">
        <v>32</v>
      </c>
      <c r="E33" s="28"/>
      <c r="F33" s="54">
        <v>5663</v>
      </c>
      <c r="G33" s="55">
        <f t="shared" si="2"/>
        <v>1.3474703106819679</v>
      </c>
      <c r="H33" s="54">
        <v>5475</v>
      </c>
      <c r="I33" s="55">
        <f t="shared" si="1"/>
        <v>3.4337899543378958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97"/>
      <c r="B34" s="97"/>
      <c r="C34" s="62" t="s">
        <v>15</v>
      </c>
      <c r="D34" s="28"/>
      <c r="E34" s="28"/>
      <c r="F34" s="54">
        <v>55613</v>
      </c>
      <c r="G34" s="55">
        <f t="shared" si="2"/>
        <v>13.232715237145735</v>
      </c>
      <c r="H34" s="54">
        <v>45806</v>
      </c>
      <c r="I34" s="55">
        <f t="shared" si="1"/>
        <v>21.409858970440542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97"/>
      <c r="B35" s="97"/>
      <c r="C35" s="61"/>
      <c r="D35" s="62" t="s">
        <v>16</v>
      </c>
      <c r="E35" s="28"/>
      <c r="F35" s="54">
        <v>52609</v>
      </c>
      <c r="G35" s="55">
        <f t="shared" si="2"/>
        <v>12.517934941668313</v>
      </c>
      <c r="H35" s="54">
        <v>40438</v>
      </c>
      <c r="I35" s="55">
        <f t="shared" si="1"/>
        <v>30.097927691775062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97"/>
      <c r="B36" s="97"/>
      <c r="C36" s="61"/>
      <c r="D36" s="61"/>
      <c r="E36" s="56" t="s">
        <v>102</v>
      </c>
      <c r="F36" s="54">
        <v>32416</v>
      </c>
      <c r="G36" s="55">
        <f t="shared" si="2"/>
        <v>7.7131551458708589</v>
      </c>
      <c r="H36" s="54">
        <v>23749</v>
      </c>
      <c r="I36" s="55">
        <f t="shared" si="1"/>
        <v>36.494168175502125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97"/>
      <c r="B37" s="97"/>
      <c r="C37" s="61"/>
      <c r="D37" s="60"/>
      <c r="E37" s="28" t="s">
        <v>33</v>
      </c>
      <c r="F37" s="54">
        <v>20193</v>
      </c>
      <c r="G37" s="55">
        <f t="shared" si="2"/>
        <v>4.8047797957974536</v>
      </c>
      <c r="H37" s="54">
        <v>16689</v>
      </c>
      <c r="I37" s="55">
        <f t="shared" si="1"/>
        <v>20.995865540176162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97"/>
      <c r="B38" s="97"/>
      <c r="C38" s="61"/>
      <c r="D38" s="53" t="s">
        <v>34</v>
      </c>
      <c r="E38" s="53"/>
      <c r="F38" s="54">
        <v>3004</v>
      </c>
      <c r="G38" s="55">
        <f t="shared" si="2"/>
        <v>0.71478029547742039</v>
      </c>
      <c r="H38" s="54">
        <v>5368</v>
      </c>
      <c r="I38" s="55">
        <f t="shared" si="1"/>
        <v>-44.038748137108797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97"/>
      <c r="B39" s="97"/>
      <c r="C39" s="60"/>
      <c r="D39" s="53" t="s">
        <v>35</v>
      </c>
      <c r="E39" s="53"/>
      <c r="F39" s="54">
        <v>0</v>
      </c>
      <c r="G39" s="55">
        <f t="shared" si="2"/>
        <v>0</v>
      </c>
      <c r="H39" s="54">
        <v>0</v>
      </c>
      <c r="I39" s="55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97"/>
      <c r="B40" s="97"/>
      <c r="C40" s="28" t="s">
        <v>17</v>
      </c>
      <c r="D40" s="28"/>
      <c r="E40" s="28"/>
      <c r="F40" s="54">
        <f>SUM(F23,F27,F34)</f>
        <v>420269</v>
      </c>
      <c r="G40" s="55">
        <f t="shared" si="2"/>
        <v>100</v>
      </c>
      <c r="H40" s="54">
        <f>SUM(H23,H27,H34)</f>
        <v>448374</v>
      </c>
      <c r="I40" s="55">
        <f t="shared" si="1"/>
        <v>-6.2682046684241266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4" t="s">
        <v>18</v>
      </c>
    </row>
    <row r="42" spans="1:24" ht="18" customHeight="1">
      <c r="A42" s="25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I9" sqref="I9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5" t="s">
        <v>0</v>
      </c>
      <c r="B1" s="35"/>
      <c r="C1" s="91" t="s">
        <v>245</v>
      </c>
      <c r="D1" s="36"/>
      <c r="E1" s="36"/>
    </row>
    <row r="4" spans="1:9">
      <c r="A4" s="9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49"/>
      <c r="C6" s="49"/>
      <c r="D6" s="49"/>
      <c r="E6" s="26" t="s">
        <v>226</v>
      </c>
      <c r="F6" s="26" t="s">
        <v>227</v>
      </c>
      <c r="G6" s="26" t="s">
        <v>228</v>
      </c>
      <c r="H6" s="26" t="s">
        <v>229</v>
      </c>
      <c r="I6" s="26" t="s">
        <v>241</v>
      </c>
    </row>
    <row r="7" spans="1:9" ht="27" customHeight="1">
      <c r="A7" s="97" t="s">
        <v>110</v>
      </c>
      <c r="B7" s="59" t="s">
        <v>111</v>
      </c>
      <c r="C7" s="53"/>
      <c r="D7" s="63" t="s">
        <v>112</v>
      </c>
      <c r="E7" s="30">
        <v>422783</v>
      </c>
      <c r="F7" s="26">
        <v>393708</v>
      </c>
      <c r="G7" s="26">
        <v>407076</v>
      </c>
      <c r="H7" s="26">
        <v>459325</v>
      </c>
      <c r="I7" s="26">
        <v>430551</v>
      </c>
    </row>
    <row r="8" spans="1:9" ht="27" customHeight="1">
      <c r="A8" s="97"/>
      <c r="B8" s="80"/>
      <c r="C8" s="53" t="s">
        <v>113</v>
      </c>
      <c r="D8" s="63" t="s">
        <v>37</v>
      </c>
      <c r="E8" s="69">
        <v>176715</v>
      </c>
      <c r="F8" s="69">
        <v>182775</v>
      </c>
      <c r="G8" s="69">
        <v>185916</v>
      </c>
      <c r="H8" s="69">
        <v>190777</v>
      </c>
      <c r="I8" s="70">
        <v>203127</v>
      </c>
    </row>
    <row r="9" spans="1:9" ht="27" customHeight="1">
      <c r="A9" s="97"/>
      <c r="B9" s="53" t="s">
        <v>114</v>
      </c>
      <c r="C9" s="53"/>
      <c r="D9" s="63"/>
      <c r="E9" s="69">
        <v>410086</v>
      </c>
      <c r="F9" s="69">
        <v>382888</v>
      </c>
      <c r="G9" s="69">
        <v>398501</v>
      </c>
      <c r="H9" s="69">
        <v>448374</v>
      </c>
      <c r="I9" s="71">
        <v>420269</v>
      </c>
    </row>
    <row r="10" spans="1:9" ht="27" customHeight="1">
      <c r="A10" s="97"/>
      <c r="B10" s="53" t="s">
        <v>115</v>
      </c>
      <c r="C10" s="53"/>
      <c r="D10" s="63"/>
      <c r="E10" s="69">
        <v>12697</v>
      </c>
      <c r="F10" s="69">
        <v>10820</v>
      </c>
      <c r="G10" s="69">
        <v>8575</v>
      </c>
      <c r="H10" s="69">
        <v>10951</v>
      </c>
      <c r="I10" s="71">
        <v>10282</v>
      </c>
    </row>
    <row r="11" spans="1:9" ht="27" customHeight="1">
      <c r="A11" s="97"/>
      <c r="B11" s="53" t="s">
        <v>116</v>
      </c>
      <c r="C11" s="53"/>
      <c r="D11" s="63"/>
      <c r="E11" s="69">
        <v>6439</v>
      </c>
      <c r="F11" s="69">
        <v>4399</v>
      </c>
      <c r="G11" s="69">
        <v>1904</v>
      </c>
      <c r="H11" s="69">
        <v>5399</v>
      </c>
      <c r="I11" s="71">
        <v>3609</v>
      </c>
    </row>
    <row r="12" spans="1:9" ht="27" customHeight="1">
      <c r="A12" s="97"/>
      <c r="B12" s="53" t="s">
        <v>117</v>
      </c>
      <c r="C12" s="53"/>
      <c r="D12" s="63"/>
      <c r="E12" s="69">
        <v>6258</v>
      </c>
      <c r="F12" s="69">
        <v>6421</v>
      </c>
      <c r="G12" s="69">
        <v>6671</v>
      </c>
      <c r="H12" s="69">
        <v>5551</v>
      </c>
      <c r="I12" s="71">
        <v>6672</v>
      </c>
    </row>
    <row r="13" spans="1:9" ht="27" customHeight="1">
      <c r="A13" s="97"/>
      <c r="B13" s="53" t="s">
        <v>118</v>
      </c>
      <c r="C13" s="53"/>
      <c r="D13" s="63"/>
      <c r="E13" s="69">
        <v>3251</v>
      </c>
      <c r="F13" s="69">
        <v>163</v>
      </c>
      <c r="G13" s="69">
        <v>250</v>
      </c>
      <c r="H13" s="69">
        <v>-1119</v>
      </c>
      <c r="I13" s="71">
        <v>1116</v>
      </c>
    </row>
    <row r="14" spans="1:9" ht="27" customHeight="1">
      <c r="A14" s="97"/>
      <c r="B14" s="53" t="s">
        <v>119</v>
      </c>
      <c r="C14" s="53"/>
      <c r="D14" s="63"/>
      <c r="E14" s="69">
        <v>0</v>
      </c>
      <c r="F14" s="69">
        <v>0</v>
      </c>
      <c r="G14" s="69">
        <v>0</v>
      </c>
      <c r="H14" s="69">
        <v>0</v>
      </c>
      <c r="I14" s="71">
        <v>0</v>
      </c>
    </row>
    <row r="15" spans="1:9" ht="27" customHeight="1">
      <c r="A15" s="97"/>
      <c r="B15" s="53" t="s">
        <v>120</v>
      </c>
      <c r="C15" s="53"/>
      <c r="D15" s="63"/>
      <c r="E15" s="69">
        <v>936</v>
      </c>
      <c r="F15" s="69">
        <v>168</v>
      </c>
      <c r="G15" s="69">
        <v>-434</v>
      </c>
      <c r="H15" s="69">
        <v>-1516</v>
      </c>
      <c r="I15" s="71">
        <v>1120</v>
      </c>
    </row>
    <row r="16" spans="1:9" ht="27" customHeight="1">
      <c r="A16" s="97"/>
      <c r="B16" s="53" t="s">
        <v>121</v>
      </c>
      <c r="C16" s="53"/>
      <c r="D16" s="63" t="s">
        <v>38</v>
      </c>
      <c r="E16" s="69">
        <v>19211</v>
      </c>
      <c r="F16" s="69">
        <v>22960</v>
      </c>
      <c r="G16" s="69">
        <v>22545</v>
      </c>
      <c r="H16" s="69">
        <v>25133</v>
      </c>
      <c r="I16" s="71">
        <v>26310</v>
      </c>
    </row>
    <row r="17" spans="1:9" ht="27" customHeight="1">
      <c r="A17" s="97"/>
      <c r="B17" s="53" t="s">
        <v>122</v>
      </c>
      <c r="C17" s="53"/>
      <c r="D17" s="63" t="s">
        <v>39</v>
      </c>
      <c r="E17" s="69">
        <v>71120</v>
      </c>
      <c r="F17" s="69">
        <v>88295</v>
      </c>
      <c r="G17" s="69">
        <v>66147</v>
      </c>
      <c r="H17" s="69">
        <v>68554</v>
      </c>
      <c r="I17" s="71">
        <v>64363</v>
      </c>
    </row>
    <row r="18" spans="1:9" ht="27" customHeight="1">
      <c r="A18" s="97"/>
      <c r="B18" s="53" t="s">
        <v>123</v>
      </c>
      <c r="C18" s="53"/>
      <c r="D18" s="63" t="s">
        <v>40</v>
      </c>
      <c r="E18" s="69">
        <v>432065</v>
      </c>
      <c r="F18" s="69">
        <v>454325</v>
      </c>
      <c r="G18" s="69">
        <v>481313</v>
      </c>
      <c r="H18" s="69">
        <v>490423</v>
      </c>
      <c r="I18" s="71">
        <v>499990</v>
      </c>
    </row>
    <row r="19" spans="1:9" ht="27" customHeight="1">
      <c r="A19" s="97"/>
      <c r="B19" s="53" t="s">
        <v>124</v>
      </c>
      <c r="C19" s="53"/>
      <c r="D19" s="63" t="s">
        <v>125</v>
      </c>
      <c r="E19" s="69">
        <f>E17+E18-E16</f>
        <v>483974</v>
      </c>
      <c r="F19" s="69">
        <f>F17+F18-F16</f>
        <v>519660</v>
      </c>
      <c r="G19" s="69">
        <f>G17+G18-G16</f>
        <v>524915</v>
      </c>
      <c r="H19" s="69">
        <f>H17+H18-H16</f>
        <v>533844</v>
      </c>
      <c r="I19" s="69">
        <f>I17+I18-I16</f>
        <v>538043</v>
      </c>
    </row>
    <row r="20" spans="1:9" ht="27" customHeight="1">
      <c r="A20" s="97"/>
      <c r="B20" s="53" t="s">
        <v>126</v>
      </c>
      <c r="C20" s="53"/>
      <c r="D20" s="63" t="s">
        <v>127</v>
      </c>
      <c r="E20" s="72">
        <f>E18/E8</f>
        <v>2.4449820332173275</v>
      </c>
      <c r="F20" s="72">
        <f>F18/F8</f>
        <v>2.485706469703187</v>
      </c>
      <c r="G20" s="72">
        <f>G18/G8</f>
        <v>2.5888734697390219</v>
      </c>
      <c r="H20" s="72">
        <f>H18/H8</f>
        <v>2.5706610335627462</v>
      </c>
      <c r="I20" s="72">
        <f>I18/I8</f>
        <v>2.4614649948062048</v>
      </c>
    </row>
    <row r="21" spans="1:9" ht="27" customHeight="1">
      <c r="A21" s="97"/>
      <c r="B21" s="53" t="s">
        <v>128</v>
      </c>
      <c r="C21" s="53"/>
      <c r="D21" s="63" t="s">
        <v>129</v>
      </c>
      <c r="E21" s="72">
        <f>E19/E8</f>
        <v>2.738726197549727</v>
      </c>
      <c r="F21" s="72">
        <f>F19/F8</f>
        <v>2.8431678292983178</v>
      </c>
      <c r="G21" s="72">
        <f>G19/G8</f>
        <v>2.8233987392155595</v>
      </c>
      <c r="H21" s="72">
        <f>H19/H8</f>
        <v>2.7982618449813135</v>
      </c>
      <c r="I21" s="72">
        <f>I19/I8</f>
        <v>2.6488009964209582</v>
      </c>
    </row>
    <row r="22" spans="1:9" ht="27" customHeight="1">
      <c r="A22" s="97"/>
      <c r="B22" s="53" t="s">
        <v>130</v>
      </c>
      <c r="C22" s="53"/>
      <c r="D22" s="63" t="s">
        <v>131</v>
      </c>
      <c r="E22" s="69">
        <f>E18/E24*1000000</f>
        <v>583223.77035239234</v>
      </c>
      <c r="F22" s="69">
        <f>F18/F24*1000000</f>
        <v>613271.47411928908</v>
      </c>
      <c r="G22" s="69">
        <f>G18/G24*1000000</f>
        <v>649701.27776982868</v>
      </c>
      <c r="H22" s="69">
        <f>H18/H24*1000000</f>
        <v>663751.8355856617</v>
      </c>
      <c r="I22" s="69">
        <f>I18/I24*1000000</f>
        <v>676700.07376178331</v>
      </c>
    </row>
    <row r="23" spans="1:9" ht="27" customHeight="1">
      <c r="A23" s="97"/>
      <c r="B23" s="53" t="s">
        <v>132</v>
      </c>
      <c r="C23" s="53"/>
      <c r="D23" s="63" t="s">
        <v>133</v>
      </c>
      <c r="E23" s="69">
        <f>E19/E24*1000000</f>
        <v>653293.2337322596</v>
      </c>
      <c r="F23" s="69">
        <f>F19/F24*1000000</f>
        <v>701464.04939378146</v>
      </c>
      <c r="G23" s="69">
        <f>G19/G24*1000000</f>
        <v>708557.52123992005</v>
      </c>
      <c r="H23" s="69">
        <f>H19/H24*1000000</f>
        <v>722518.99873454554</v>
      </c>
      <c r="I23" s="69">
        <f>I19/I24*1000000</f>
        <v>728202.03961481468</v>
      </c>
    </row>
    <row r="24" spans="1:9" ht="27" customHeight="1">
      <c r="A24" s="97"/>
      <c r="B24" s="73" t="s">
        <v>134</v>
      </c>
      <c r="C24" s="74"/>
      <c r="D24" s="63" t="s">
        <v>135</v>
      </c>
      <c r="E24" s="69">
        <v>740822</v>
      </c>
      <c r="F24" s="69">
        <v>740822</v>
      </c>
      <c r="G24" s="69">
        <v>740822</v>
      </c>
      <c r="H24" s="94">
        <v>738865</v>
      </c>
      <c r="I24" s="71">
        <v>738865</v>
      </c>
    </row>
    <row r="25" spans="1:9" ht="27" customHeight="1">
      <c r="A25" s="97"/>
      <c r="B25" s="28" t="s">
        <v>136</v>
      </c>
      <c r="C25" s="28"/>
      <c r="D25" s="28"/>
      <c r="E25" s="69">
        <v>189205</v>
      </c>
      <c r="F25" s="69">
        <v>143060</v>
      </c>
      <c r="G25" s="69">
        <v>147367</v>
      </c>
      <c r="H25" s="69">
        <v>195249</v>
      </c>
      <c r="I25" s="64">
        <v>208961</v>
      </c>
    </row>
    <row r="26" spans="1:9" ht="27" customHeight="1">
      <c r="A26" s="97"/>
      <c r="B26" s="28" t="s">
        <v>137</v>
      </c>
      <c r="C26" s="28"/>
      <c r="D26" s="28"/>
      <c r="E26" s="75">
        <v>0.72</v>
      </c>
      <c r="F26" s="75">
        <v>0.71</v>
      </c>
      <c r="G26" s="75">
        <v>0.7</v>
      </c>
      <c r="H26" s="75">
        <v>0.71</v>
      </c>
      <c r="I26" s="76">
        <v>0.7</v>
      </c>
    </row>
    <row r="27" spans="1:9" ht="27" customHeight="1">
      <c r="A27" s="97"/>
      <c r="B27" s="28" t="s">
        <v>138</v>
      </c>
      <c r="C27" s="28"/>
      <c r="D27" s="28"/>
      <c r="E27" s="77">
        <v>3.3</v>
      </c>
      <c r="F27" s="77">
        <v>3.4</v>
      </c>
      <c r="G27" s="77">
        <v>3.5</v>
      </c>
      <c r="H27" s="77">
        <v>2.8</v>
      </c>
      <c r="I27" s="78">
        <v>3.2</v>
      </c>
    </row>
    <row r="28" spans="1:9" ht="27" customHeight="1">
      <c r="A28" s="97"/>
      <c r="B28" s="28" t="s">
        <v>139</v>
      </c>
      <c r="C28" s="28"/>
      <c r="D28" s="28"/>
      <c r="E28" s="77">
        <v>92.2</v>
      </c>
      <c r="F28" s="77">
        <v>90</v>
      </c>
      <c r="G28" s="77">
        <v>91.6</v>
      </c>
      <c r="H28" s="77">
        <v>91</v>
      </c>
      <c r="I28" s="78">
        <v>90.8</v>
      </c>
    </row>
    <row r="29" spans="1:9" ht="27" customHeight="1">
      <c r="A29" s="97"/>
      <c r="B29" s="28" t="s">
        <v>140</v>
      </c>
      <c r="C29" s="28"/>
      <c r="D29" s="28"/>
      <c r="E29" s="77">
        <v>32.700000000000003</v>
      </c>
      <c r="F29" s="77">
        <v>38.799999999999997</v>
      </c>
      <c r="G29" s="77">
        <v>40.200000000000003</v>
      </c>
      <c r="H29" s="77">
        <v>33.299999999999997</v>
      </c>
      <c r="I29" s="78">
        <v>37.200000000000003</v>
      </c>
    </row>
    <row r="30" spans="1:9" ht="27" customHeight="1">
      <c r="A30" s="97"/>
      <c r="B30" s="97" t="s">
        <v>141</v>
      </c>
      <c r="C30" s="28" t="s">
        <v>142</v>
      </c>
      <c r="D30" s="28"/>
      <c r="E30" s="77">
        <v>0</v>
      </c>
      <c r="F30" s="77">
        <v>0</v>
      </c>
      <c r="G30" s="77">
        <v>0</v>
      </c>
      <c r="H30" s="77">
        <v>0</v>
      </c>
      <c r="I30" s="78">
        <v>0</v>
      </c>
    </row>
    <row r="31" spans="1:9" ht="27" customHeight="1">
      <c r="A31" s="97"/>
      <c r="B31" s="97"/>
      <c r="C31" s="28" t="s">
        <v>143</v>
      </c>
      <c r="D31" s="28"/>
      <c r="E31" s="77">
        <v>0</v>
      </c>
      <c r="F31" s="77">
        <v>0</v>
      </c>
      <c r="G31" s="77">
        <v>0</v>
      </c>
      <c r="H31" s="77">
        <v>0</v>
      </c>
      <c r="I31" s="78">
        <v>0</v>
      </c>
    </row>
    <row r="32" spans="1:9" ht="27" customHeight="1">
      <c r="A32" s="97"/>
      <c r="B32" s="97"/>
      <c r="C32" s="28" t="s">
        <v>144</v>
      </c>
      <c r="D32" s="28"/>
      <c r="E32" s="77">
        <v>8.8000000000000007</v>
      </c>
      <c r="F32" s="77">
        <v>7.7</v>
      </c>
      <c r="G32" s="77">
        <v>6.6</v>
      </c>
      <c r="H32" s="77">
        <v>6</v>
      </c>
      <c r="I32" s="78">
        <v>5.4</v>
      </c>
    </row>
    <row r="33" spans="1:9" ht="27" customHeight="1">
      <c r="A33" s="97"/>
      <c r="B33" s="97"/>
      <c r="C33" s="28" t="s">
        <v>145</v>
      </c>
      <c r="D33" s="28"/>
      <c r="E33" s="77">
        <v>127.8</v>
      </c>
      <c r="F33" s="77">
        <v>116.6</v>
      </c>
      <c r="G33" s="77">
        <v>126.7</v>
      </c>
      <c r="H33" s="77">
        <v>121.9</v>
      </c>
      <c r="I33" s="79">
        <v>104.6</v>
      </c>
    </row>
    <row r="34" spans="1:9" ht="27" customHeight="1">
      <c r="A34" s="1" t="s">
        <v>242</v>
      </c>
      <c r="E34" s="38"/>
      <c r="F34" s="38"/>
      <c r="G34" s="38"/>
      <c r="H34" s="38"/>
      <c r="I34" s="39"/>
    </row>
    <row r="35" spans="1:9" ht="27" customHeight="1">
      <c r="A35" s="11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tabSelected="1"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K14" sqref="K14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3" t="s">
        <v>245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09" t="s">
        <v>44</v>
      </c>
      <c r="B6" s="108"/>
      <c r="C6" s="108"/>
      <c r="D6" s="108"/>
      <c r="E6" s="108"/>
      <c r="F6" s="102" t="s">
        <v>249</v>
      </c>
      <c r="G6" s="100"/>
      <c r="H6" s="103" t="s">
        <v>250</v>
      </c>
      <c r="I6" s="100"/>
      <c r="J6" s="103" t="s">
        <v>251</v>
      </c>
      <c r="K6" s="100"/>
      <c r="L6" s="103" t="s">
        <v>252</v>
      </c>
      <c r="M6" s="100"/>
      <c r="N6" s="103" t="s">
        <v>253</v>
      </c>
      <c r="O6" s="100"/>
    </row>
    <row r="7" spans="1:25" ht="15.95" customHeight="1">
      <c r="A7" s="108"/>
      <c r="B7" s="108"/>
      <c r="C7" s="108"/>
      <c r="D7" s="108"/>
      <c r="E7" s="108"/>
      <c r="F7" s="51" t="s">
        <v>237</v>
      </c>
      <c r="G7" s="81" t="s">
        <v>240</v>
      </c>
      <c r="H7" s="51" t="s">
        <v>237</v>
      </c>
      <c r="I7" s="82" t="s">
        <v>240</v>
      </c>
      <c r="J7" s="51" t="s">
        <v>237</v>
      </c>
      <c r="K7" s="82" t="s">
        <v>240</v>
      </c>
      <c r="L7" s="51" t="s">
        <v>237</v>
      </c>
      <c r="M7" s="82" t="s">
        <v>240</v>
      </c>
      <c r="N7" s="51" t="s">
        <v>237</v>
      </c>
      <c r="O7" s="82" t="s">
        <v>240</v>
      </c>
    </row>
    <row r="8" spans="1:25" ht="15.95" customHeight="1">
      <c r="A8" s="106" t="s">
        <v>83</v>
      </c>
      <c r="B8" s="59" t="s">
        <v>45</v>
      </c>
      <c r="C8" s="53"/>
      <c r="D8" s="53"/>
      <c r="E8" s="63" t="s">
        <v>36</v>
      </c>
      <c r="F8" s="64">
        <v>17441</v>
      </c>
      <c r="G8" s="64">
        <v>16075</v>
      </c>
      <c r="H8" s="64">
        <v>1972</v>
      </c>
      <c r="I8" s="64">
        <v>1816</v>
      </c>
      <c r="J8" s="95">
        <v>13140</v>
      </c>
      <c r="K8" s="95">
        <v>13094</v>
      </c>
      <c r="L8" s="95">
        <v>19354</v>
      </c>
      <c r="M8" s="95">
        <v>19312</v>
      </c>
      <c r="N8" s="95">
        <v>5</v>
      </c>
      <c r="O8" s="95">
        <v>5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6"/>
      <c r="B9" s="61"/>
      <c r="C9" s="53" t="s">
        <v>46</v>
      </c>
      <c r="D9" s="53"/>
      <c r="E9" s="63" t="s">
        <v>37</v>
      </c>
      <c r="F9" s="64">
        <v>17216</v>
      </c>
      <c r="G9" s="64">
        <v>15543</v>
      </c>
      <c r="H9" s="64">
        <v>1948</v>
      </c>
      <c r="I9" s="64">
        <v>1796</v>
      </c>
      <c r="J9" s="95">
        <f>12026+1090</f>
        <v>13116</v>
      </c>
      <c r="K9" s="95">
        <v>13089</v>
      </c>
      <c r="L9" s="95">
        <f>11298+8011</f>
        <v>19309</v>
      </c>
      <c r="M9" s="95">
        <v>19278</v>
      </c>
      <c r="N9" s="95">
        <v>5</v>
      </c>
      <c r="O9" s="95">
        <v>5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6"/>
      <c r="B10" s="60"/>
      <c r="C10" s="53" t="s">
        <v>47</v>
      </c>
      <c r="D10" s="53"/>
      <c r="E10" s="63" t="s">
        <v>38</v>
      </c>
      <c r="F10" s="64">
        <v>225</v>
      </c>
      <c r="G10" s="64">
        <v>531</v>
      </c>
      <c r="H10" s="64">
        <v>24</v>
      </c>
      <c r="I10" s="64">
        <v>20</v>
      </c>
      <c r="J10" s="95">
        <v>24</v>
      </c>
      <c r="K10" s="95">
        <v>5</v>
      </c>
      <c r="L10" s="95">
        <v>45</v>
      </c>
      <c r="M10" s="95">
        <v>34</v>
      </c>
      <c r="N10" s="65">
        <v>0</v>
      </c>
      <c r="O10" s="65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6"/>
      <c r="B11" s="59" t="s">
        <v>48</v>
      </c>
      <c r="C11" s="53"/>
      <c r="D11" s="53"/>
      <c r="E11" s="63" t="s">
        <v>39</v>
      </c>
      <c r="F11" s="64">
        <v>14809</v>
      </c>
      <c r="G11" s="64">
        <v>14273</v>
      </c>
      <c r="H11" s="64">
        <v>2007</v>
      </c>
      <c r="I11" s="64">
        <v>2021</v>
      </c>
      <c r="J11" s="95">
        <v>10257</v>
      </c>
      <c r="K11" s="95">
        <v>10259</v>
      </c>
      <c r="L11" s="95">
        <v>17382</v>
      </c>
      <c r="M11" s="95">
        <v>17535</v>
      </c>
      <c r="N11" s="95">
        <v>5</v>
      </c>
      <c r="O11" s="95">
        <v>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6"/>
      <c r="B12" s="61"/>
      <c r="C12" s="53" t="s">
        <v>49</v>
      </c>
      <c r="D12" s="53"/>
      <c r="E12" s="63" t="s">
        <v>40</v>
      </c>
      <c r="F12" s="64">
        <v>14772</v>
      </c>
      <c r="G12" s="64">
        <v>14002</v>
      </c>
      <c r="H12" s="64">
        <v>2006</v>
      </c>
      <c r="I12" s="64">
        <v>1992</v>
      </c>
      <c r="J12" s="95">
        <f>9797+450</f>
        <v>10247</v>
      </c>
      <c r="K12" s="95">
        <v>10243</v>
      </c>
      <c r="L12" s="95">
        <f>15481+1861</f>
        <v>17342</v>
      </c>
      <c r="M12" s="95">
        <v>17511</v>
      </c>
      <c r="N12" s="95">
        <f>5+0</f>
        <v>5</v>
      </c>
      <c r="O12" s="95">
        <v>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6"/>
      <c r="B13" s="60"/>
      <c r="C13" s="53" t="s">
        <v>50</v>
      </c>
      <c r="D13" s="53"/>
      <c r="E13" s="63" t="s">
        <v>41</v>
      </c>
      <c r="F13" s="64">
        <v>37</v>
      </c>
      <c r="G13" s="64">
        <v>270</v>
      </c>
      <c r="H13" s="65">
        <v>1</v>
      </c>
      <c r="I13" s="65">
        <v>29</v>
      </c>
      <c r="J13" s="95">
        <v>10</v>
      </c>
      <c r="K13" s="95">
        <v>16</v>
      </c>
      <c r="L13" s="65">
        <v>40</v>
      </c>
      <c r="M13" s="65">
        <v>24</v>
      </c>
      <c r="N13" s="65">
        <v>0</v>
      </c>
      <c r="O13" s="65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6"/>
      <c r="B14" s="53" t="s">
        <v>51</v>
      </c>
      <c r="C14" s="53"/>
      <c r="D14" s="53"/>
      <c r="E14" s="63" t="s">
        <v>148</v>
      </c>
      <c r="F14" s="64">
        <f>F9-F12</f>
        <v>2444</v>
      </c>
      <c r="G14" s="64">
        <f t="shared" ref="F14:O15" si="0">G9-G12</f>
        <v>1541</v>
      </c>
      <c r="H14" s="64">
        <f t="shared" si="0"/>
        <v>-58</v>
      </c>
      <c r="I14" s="64">
        <f t="shared" si="0"/>
        <v>-196</v>
      </c>
      <c r="J14" s="64">
        <f t="shared" si="0"/>
        <v>2869</v>
      </c>
      <c r="K14" s="64">
        <f t="shared" si="0"/>
        <v>2846</v>
      </c>
      <c r="L14" s="64">
        <f t="shared" si="0"/>
        <v>1967</v>
      </c>
      <c r="M14" s="64">
        <f t="shared" si="0"/>
        <v>1767</v>
      </c>
      <c r="N14" s="64">
        <f t="shared" si="0"/>
        <v>0</v>
      </c>
      <c r="O14" s="64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6"/>
      <c r="B15" s="53" t="s">
        <v>52</v>
      </c>
      <c r="C15" s="53"/>
      <c r="D15" s="53"/>
      <c r="E15" s="63" t="s">
        <v>149</v>
      </c>
      <c r="F15" s="64">
        <f t="shared" si="0"/>
        <v>188</v>
      </c>
      <c r="G15" s="64">
        <f t="shared" si="0"/>
        <v>261</v>
      </c>
      <c r="H15" s="64">
        <f t="shared" si="0"/>
        <v>23</v>
      </c>
      <c r="I15" s="64">
        <f t="shared" si="0"/>
        <v>-9</v>
      </c>
      <c r="J15" s="64">
        <f t="shared" si="0"/>
        <v>14</v>
      </c>
      <c r="K15" s="64">
        <f t="shared" si="0"/>
        <v>-11</v>
      </c>
      <c r="L15" s="64">
        <f t="shared" si="0"/>
        <v>5</v>
      </c>
      <c r="M15" s="64">
        <f t="shared" si="0"/>
        <v>10</v>
      </c>
      <c r="N15" s="64">
        <f t="shared" si="0"/>
        <v>0</v>
      </c>
      <c r="O15" s="64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6"/>
      <c r="B16" s="53" t="s">
        <v>53</v>
      </c>
      <c r="C16" s="53"/>
      <c r="D16" s="53"/>
      <c r="E16" s="63" t="s">
        <v>150</v>
      </c>
      <c r="F16" s="64">
        <f t="shared" ref="F16:O16" si="1">F8-F11</f>
        <v>2632</v>
      </c>
      <c r="G16" s="64">
        <f t="shared" si="1"/>
        <v>1802</v>
      </c>
      <c r="H16" s="64">
        <f t="shared" si="1"/>
        <v>-35</v>
      </c>
      <c r="I16" s="64">
        <f t="shared" si="1"/>
        <v>-205</v>
      </c>
      <c r="J16" s="64">
        <f t="shared" si="1"/>
        <v>2883</v>
      </c>
      <c r="K16" s="64">
        <f t="shared" si="1"/>
        <v>2835</v>
      </c>
      <c r="L16" s="64">
        <f t="shared" si="1"/>
        <v>1972</v>
      </c>
      <c r="M16" s="64">
        <f t="shared" si="1"/>
        <v>1777</v>
      </c>
      <c r="N16" s="64">
        <f t="shared" si="1"/>
        <v>0</v>
      </c>
      <c r="O16" s="64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6"/>
      <c r="B17" s="53" t="s">
        <v>54</v>
      </c>
      <c r="C17" s="53"/>
      <c r="D17" s="53"/>
      <c r="E17" s="51"/>
      <c r="F17" s="65">
        <v>17700</v>
      </c>
      <c r="G17" s="65">
        <v>20332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6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6" t="s">
        <v>84</v>
      </c>
      <c r="B19" s="59" t="s">
        <v>56</v>
      </c>
      <c r="C19" s="53"/>
      <c r="D19" s="53"/>
      <c r="E19" s="63"/>
      <c r="F19" s="64">
        <v>574</v>
      </c>
      <c r="G19" s="64">
        <v>540</v>
      </c>
      <c r="H19" s="64">
        <v>843</v>
      </c>
      <c r="I19" s="64">
        <v>353</v>
      </c>
      <c r="J19" s="95">
        <v>1659</v>
      </c>
      <c r="K19" s="95">
        <v>1751</v>
      </c>
      <c r="L19" s="95">
        <v>12935</v>
      </c>
      <c r="M19" s="95">
        <v>14036</v>
      </c>
      <c r="N19" s="95">
        <v>0</v>
      </c>
      <c r="O19" s="95">
        <v>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6"/>
      <c r="B20" s="60"/>
      <c r="C20" s="53" t="s">
        <v>57</v>
      </c>
      <c r="D20" s="53"/>
      <c r="E20" s="63"/>
      <c r="F20" s="64">
        <v>231</v>
      </c>
      <c r="G20" s="64">
        <v>96</v>
      </c>
      <c r="H20" s="64">
        <v>347</v>
      </c>
      <c r="I20" s="64">
        <v>142</v>
      </c>
      <c r="J20" s="95">
        <v>1000</v>
      </c>
      <c r="K20" s="95">
        <v>1000</v>
      </c>
      <c r="L20" s="95">
        <v>7563</v>
      </c>
      <c r="M20" s="95">
        <v>8578</v>
      </c>
      <c r="N20" s="95">
        <v>0</v>
      </c>
      <c r="O20" s="65">
        <v>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6"/>
      <c r="B21" s="53" t="s">
        <v>58</v>
      </c>
      <c r="C21" s="53"/>
      <c r="D21" s="53"/>
      <c r="E21" s="63" t="s">
        <v>151</v>
      </c>
      <c r="F21" s="64">
        <v>574</v>
      </c>
      <c r="G21" s="64">
        <v>540</v>
      </c>
      <c r="H21" s="64">
        <v>843</v>
      </c>
      <c r="I21" s="64">
        <v>353</v>
      </c>
      <c r="J21" s="95">
        <v>1659</v>
      </c>
      <c r="K21" s="95">
        <v>1751</v>
      </c>
      <c r="L21" s="95">
        <v>12935</v>
      </c>
      <c r="M21" s="95">
        <v>14036</v>
      </c>
      <c r="N21" s="95">
        <v>0</v>
      </c>
      <c r="O21" s="95">
        <v>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6"/>
      <c r="B22" s="59" t="s">
        <v>59</v>
      </c>
      <c r="C22" s="53"/>
      <c r="D22" s="53"/>
      <c r="E22" s="63" t="s">
        <v>152</v>
      </c>
      <c r="F22" s="64">
        <v>1090</v>
      </c>
      <c r="G22" s="64">
        <v>1114</v>
      </c>
      <c r="H22" s="64">
        <v>1256</v>
      </c>
      <c r="I22" s="64">
        <v>774</v>
      </c>
      <c r="J22" s="95">
        <v>7557</v>
      </c>
      <c r="K22" s="95">
        <v>9123</v>
      </c>
      <c r="L22" s="95">
        <v>23066</v>
      </c>
      <c r="M22" s="95">
        <v>22147</v>
      </c>
      <c r="N22" s="95">
        <v>1</v>
      </c>
      <c r="O22" s="95">
        <v>0.2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6"/>
      <c r="B23" s="60" t="s">
        <v>60</v>
      </c>
      <c r="C23" s="53" t="s">
        <v>61</v>
      </c>
      <c r="D23" s="53"/>
      <c r="E23" s="63"/>
      <c r="F23" s="64">
        <v>776</v>
      </c>
      <c r="G23" s="64">
        <v>864</v>
      </c>
      <c r="H23" s="64">
        <v>327</v>
      </c>
      <c r="I23" s="64">
        <v>360</v>
      </c>
      <c r="J23" s="95">
        <v>1903</v>
      </c>
      <c r="K23" s="95">
        <v>1863</v>
      </c>
      <c r="L23" s="95">
        <v>10284</v>
      </c>
      <c r="M23" s="95">
        <v>8991</v>
      </c>
      <c r="N23" s="95">
        <v>0.1</v>
      </c>
      <c r="O23" s="95">
        <v>0.1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6"/>
      <c r="B24" s="53" t="s">
        <v>153</v>
      </c>
      <c r="C24" s="53"/>
      <c r="D24" s="53"/>
      <c r="E24" s="63" t="s">
        <v>154</v>
      </c>
      <c r="F24" s="64">
        <f>F21-F22</f>
        <v>-516</v>
      </c>
      <c r="G24" s="64">
        <f t="shared" ref="G24:O24" si="2">G21-G22</f>
        <v>-574</v>
      </c>
      <c r="H24" s="64">
        <f t="shared" si="2"/>
        <v>-413</v>
      </c>
      <c r="I24" s="64">
        <f t="shared" si="2"/>
        <v>-421</v>
      </c>
      <c r="J24" s="64">
        <f t="shared" si="2"/>
        <v>-5898</v>
      </c>
      <c r="K24" s="64">
        <f t="shared" si="2"/>
        <v>-7372</v>
      </c>
      <c r="L24" s="64">
        <f t="shared" si="2"/>
        <v>-10131</v>
      </c>
      <c r="M24" s="64">
        <f t="shared" si="2"/>
        <v>-8111</v>
      </c>
      <c r="N24" s="64">
        <f t="shared" si="2"/>
        <v>-1</v>
      </c>
      <c r="O24" s="64">
        <f t="shared" si="2"/>
        <v>-0.2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6"/>
      <c r="B25" s="59" t="s">
        <v>62</v>
      </c>
      <c r="C25" s="59"/>
      <c r="D25" s="59"/>
      <c r="E25" s="110" t="s">
        <v>155</v>
      </c>
      <c r="F25" s="104">
        <v>516</v>
      </c>
      <c r="G25" s="104">
        <v>574</v>
      </c>
      <c r="H25" s="104">
        <v>413</v>
      </c>
      <c r="I25" s="104">
        <v>421</v>
      </c>
      <c r="J25" s="104">
        <v>5898</v>
      </c>
      <c r="K25" s="104">
        <v>7372</v>
      </c>
      <c r="L25" s="104">
        <v>10131</v>
      </c>
      <c r="M25" s="104">
        <v>8111</v>
      </c>
      <c r="N25" s="104">
        <v>1</v>
      </c>
      <c r="O25" s="104">
        <v>0.2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6"/>
      <c r="B26" s="80" t="s">
        <v>63</v>
      </c>
      <c r="C26" s="80"/>
      <c r="D26" s="80"/>
      <c r="E26" s="111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6"/>
      <c r="B27" s="53" t="s">
        <v>156</v>
      </c>
      <c r="C27" s="53"/>
      <c r="D27" s="53"/>
      <c r="E27" s="63" t="s">
        <v>157</v>
      </c>
      <c r="F27" s="64">
        <f t="shared" ref="F27:O27" si="3">F24+F25</f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  <c r="J27" s="64">
        <f t="shared" si="3"/>
        <v>0</v>
      </c>
      <c r="K27" s="64">
        <f t="shared" si="3"/>
        <v>0</v>
      </c>
      <c r="L27" s="64">
        <f t="shared" si="3"/>
        <v>0</v>
      </c>
      <c r="M27" s="64">
        <f t="shared" si="3"/>
        <v>0</v>
      </c>
      <c r="N27" s="64">
        <f t="shared" si="3"/>
        <v>0</v>
      </c>
      <c r="O27" s="64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8" t="s">
        <v>64</v>
      </c>
      <c r="B30" s="108"/>
      <c r="C30" s="108"/>
      <c r="D30" s="108"/>
      <c r="E30" s="108"/>
      <c r="F30" s="101" t="s">
        <v>246</v>
      </c>
      <c r="G30" s="101"/>
      <c r="H30" s="101" t="s">
        <v>247</v>
      </c>
      <c r="I30" s="101"/>
      <c r="J30" s="101" t="s">
        <v>248</v>
      </c>
      <c r="K30" s="101"/>
      <c r="L30" s="101"/>
      <c r="M30" s="101"/>
      <c r="N30" s="101"/>
      <c r="O30" s="101"/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08"/>
      <c r="B31" s="108"/>
      <c r="C31" s="108"/>
      <c r="D31" s="108"/>
      <c r="E31" s="108"/>
      <c r="F31" s="51" t="s">
        <v>237</v>
      </c>
      <c r="G31" s="82" t="s">
        <v>240</v>
      </c>
      <c r="H31" s="51" t="s">
        <v>237</v>
      </c>
      <c r="I31" s="82" t="s">
        <v>240</v>
      </c>
      <c r="J31" s="51" t="s">
        <v>237</v>
      </c>
      <c r="K31" s="82" t="s">
        <v>240</v>
      </c>
      <c r="L31" s="51" t="s">
        <v>237</v>
      </c>
      <c r="M31" s="82" t="s">
        <v>240</v>
      </c>
      <c r="N31" s="51" t="s">
        <v>237</v>
      </c>
      <c r="O31" s="82" t="s">
        <v>240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06" t="s">
        <v>85</v>
      </c>
      <c r="B32" s="59" t="s">
        <v>45</v>
      </c>
      <c r="C32" s="53"/>
      <c r="D32" s="53"/>
      <c r="E32" s="63" t="s">
        <v>36</v>
      </c>
      <c r="F32" s="64">
        <v>372</v>
      </c>
      <c r="G32" s="64">
        <v>359</v>
      </c>
      <c r="H32" s="64">
        <v>4</v>
      </c>
      <c r="I32" s="64">
        <v>4</v>
      </c>
      <c r="J32" s="64">
        <v>0</v>
      </c>
      <c r="K32" s="64">
        <v>0</v>
      </c>
      <c r="L32" s="64"/>
      <c r="M32" s="64"/>
      <c r="N32" s="64"/>
      <c r="O32" s="64"/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12"/>
      <c r="B33" s="61"/>
      <c r="C33" s="59" t="s">
        <v>65</v>
      </c>
      <c r="D33" s="53"/>
      <c r="E33" s="63"/>
      <c r="F33" s="64">
        <v>34</v>
      </c>
      <c r="G33" s="64">
        <v>33</v>
      </c>
      <c r="H33" s="64">
        <v>0</v>
      </c>
      <c r="I33" s="64">
        <v>0</v>
      </c>
      <c r="J33" s="64">
        <v>0</v>
      </c>
      <c r="K33" s="64">
        <v>0</v>
      </c>
      <c r="L33" s="64"/>
      <c r="M33" s="64"/>
      <c r="N33" s="64"/>
      <c r="O33" s="64"/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12"/>
      <c r="B34" s="61"/>
      <c r="C34" s="60"/>
      <c r="D34" s="53" t="s">
        <v>66</v>
      </c>
      <c r="E34" s="63"/>
      <c r="F34" s="64">
        <v>34</v>
      </c>
      <c r="G34" s="64">
        <v>33</v>
      </c>
      <c r="H34" s="64">
        <v>0</v>
      </c>
      <c r="I34" s="64">
        <v>0</v>
      </c>
      <c r="J34" s="64">
        <v>0</v>
      </c>
      <c r="K34" s="64">
        <v>0</v>
      </c>
      <c r="L34" s="64"/>
      <c r="M34" s="64"/>
      <c r="N34" s="64"/>
      <c r="O34" s="64"/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12"/>
      <c r="B35" s="60"/>
      <c r="C35" s="53" t="s">
        <v>67</v>
      </c>
      <c r="D35" s="53"/>
      <c r="E35" s="63"/>
      <c r="F35" s="64">
        <v>338</v>
      </c>
      <c r="G35" s="64">
        <v>325</v>
      </c>
      <c r="H35" s="64">
        <v>4</v>
      </c>
      <c r="I35" s="64">
        <v>4</v>
      </c>
      <c r="J35" s="66">
        <v>0</v>
      </c>
      <c r="K35" s="66">
        <v>0</v>
      </c>
      <c r="L35" s="64"/>
      <c r="M35" s="64"/>
      <c r="N35" s="64"/>
      <c r="O35" s="64"/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12"/>
      <c r="B36" s="59" t="s">
        <v>48</v>
      </c>
      <c r="C36" s="53"/>
      <c r="D36" s="53"/>
      <c r="E36" s="63" t="s">
        <v>37</v>
      </c>
      <c r="F36" s="64">
        <v>209</v>
      </c>
      <c r="G36" s="64">
        <v>260</v>
      </c>
      <c r="H36" s="64">
        <v>4</v>
      </c>
      <c r="I36" s="64">
        <v>4</v>
      </c>
      <c r="J36" s="64">
        <v>0</v>
      </c>
      <c r="K36" s="64">
        <v>0</v>
      </c>
      <c r="L36" s="64"/>
      <c r="M36" s="64"/>
      <c r="N36" s="64"/>
      <c r="O36" s="64"/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12"/>
      <c r="B37" s="61"/>
      <c r="C37" s="53" t="s">
        <v>68</v>
      </c>
      <c r="D37" s="53"/>
      <c r="E37" s="63"/>
      <c r="F37" s="64">
        <v>196</v>
      </c>
      <c r="G37" s="64">
        <v>244</v>
      </c>
      <c r="H37" s="64">
        <v>0</v>
      </c>
      <c r="I37" s="64">
        <v>0</v>
      </c>
      <c r="J37" s="64">
        <v>0</v>
      </c>
      <c r="K37" s="64">
        <v>0</v>
      </c>
      <c r="L37" s="64"/>
      <c r="M37" s="64"/>
      <c r="N37" s="64"/>
      <c r="O37" s="64"/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12"/>
      <c r="B38" s="60"/>
      <c r="C38" s="53" t="s">
        <v>69</v>
      </c>
      <c r="D38" s="53"/>
      <c r="E38" s="63"/>
      <c r="F38" s="64">
        <v>13</v>
      </c>
      <c r="G38" s="64">
        <v>16</v>
      </c>
      <c r="H38" s="64">
        <v>4</v>
      </c>
      <c r="I38" s="64">
        <v>4</v>
      </c>
      <c r="J38" s="64">
        <v>0</v>
      </c>
      <c r="K38" s="66">
        <v>0</v>
      </c>
      <c r="L38" s="64"/>
      <c r="M38" s="64"/>
      <c r="N38" s="64"/>
      <c r="O38" s="64"/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12"/>
      <c r="B39" s="28" t="s">
        <v>70</v>
      </c>
      <c r="C39" s="28"/>
      <c r="D39" s="28"/>
      <c r="E39" s="63" t="s">
        <v>159</v>
      </c>
      <c r="F39" s="64">
        <f t="shared" ref="F39:O39" si="4">F32-F36</f>
        <v>163</v>
      </c>
      <c r="G39" s="64">
        <f t="shared" si="4"/>
        <v>99</v>
      </c>
      <c r="H39" s="64">
        <f t="shared" si="4"/>
        <v>0</v>
      </c>
      <c r="I39" s="64">
        <f t="shared" si="4"/>
        <v>0</v>
      </c>
      <c r="J39" s="64">
        <f t="shared" si="4"/>
        <v>0</v>
      </c>
      <c r="K39" s="64">
        <f t="shared" si="4"/>
        <v>0</v>
      </c>
      <c r="L39" s="64">
        <f t="shared" si="4"/>
        <v>0</v>
      </c>
      <c r="M39" s="64">
        <f t="shared" si="4"/>
        <v>0</v>
      </c>
      <c r="N39" s="64">
        <f t="shared" si="4"/>
        <v>0</v>
      </c>
      <c r="O39" s="64">
        <f t="shared" si="4"/>
        <v>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06" t="s">
        <v>86</v>
      </c>
      <c r="B40" s="59" t="s">
        <v>71</v>
      </c>
      <c r="C40" s="53"/>
      <c r="D40" s="53"/>
      <c r="E40" s="63" t="s">
        <v>39</v>
      </c>
      <c r="F40" s="64"/>
      <c r="G40" s="64">
        <v>0</v>
      </c>
      <c r="H40" s="64">
        <v>36</v>
      </c>
      <c r="I40" s="64">
        <v>36</v>
      </c>
      <c r="J40" s="64">
        <v>0</v>
      </c>
      <c r="K40" s="64">
        <v>0</v>
      </c>
      <c r="L40" s="64"/>
      <c r="M40" s="64"/>
      <c r="N40" s="64"/>
      <c r="O40" s="64"/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07"/>
      <c r="B41" s="60"/>
      <c r="C41" s="53" t="s">
        <v>72</v>
      </c>
      <c r="D41" s="53"/>
      <c r="E41" s="63"/>
      <c r="F41" s="66"/>
      <c r="G41" s="66">
        <v>0</v>
      </c>
      <c r="H41" s="66">
        <v>0</v>
      </c>
      <c r="I41" s="66">
        <v>0</v>
      </c>
      <c r="J41" s="64">
        <v>0</v>
      </c>
      <c r="K41" s="64">
        <v>0</v>
      </c>
      <c r="L41" s="64"/>
      <c r="M41" s="64"/>
      <c r="N41" s="64"/>
      <c r="O41" s="64"/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07"/>
      <c r="B42" s="59" t="s">
        <v>59</v>
      </c>
      <c r="C42" s="53"/>
      <c r="D42" s="53"/>
      <c r="E42" s="63" t="s">
        <v>40</v>
      </c>
      <c r="F42" s="64">
        <v>93</v>
      </c>
      <c r="G42" s="64">
        <v>90</v>
      </c>
      <c r="H42" s="64">
        <v>36</v>
      </c>
      <c r="I42" s="64">
        <v>36</v>
      </c>
      <c r="J42" s="64">
        <v>0</v>
      </c>
      <c r="K42" s="64">
        <v>0</v>
      </c>
      <c r="L42" s="64"/>
      <c r="M42" s="64"/>
      <c r="N42" s="64"/>
      <c r="O42" s="64"/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07"/>
      <c r="B43" s="60"/>
      <c r="C43" s="53" t="s">
        <v>73</v>
      </c>
      <c r="D43" s="53"/>
      <c r="E43" s="63"/>
      <c r="F43" s="64">
        <v>93</v>
      </c>
      <c r="G43" s="64">
        <v>90</v>
      </c>
      <c r="H43" s="64">
        <v>36</v>
      </c>
      <c r="I43" s="64">
        <v>36</v>
      </c>
      <c r="J43" s="66">
        <v>0</v>
      </c>
      <c r="K43" s="66">
        <v>0</v>
      </c>
      <c r="L43" s="64"/>
      <c r="M43" s="64"/>
      <c r="N43" s="64"/>
      <c r="O43" s="64"/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07"/>
      <c r="B44" s="53" t="s">
        <v>70</v>
      </c>
      <c r="C44" s="53"/>
      <c r="D44" s="53"/>
      <c r="E44" s="63" t="s">
        <v>160</v>
      </c>
      <c r="F44" s="66">
        <f t="shared" ref="F44:O44" si="5">F40-F42</f>
        <v>-93</v>
      </c>
      <c r="G44" s="66">
        <f t="shared" si="5"/>
        <v>-90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66">
        <f t="shared" si="5"/>
        <v>0</v>
      </c>
      <c r="O44" s="66">
        <f t="shared" si="5"/>
        <v>0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06" t="s">
        <v>78</v>
      </c>
      <c r="B45" s="28" t="s">
        <v>74</v>
      </c>
      <c r="C45" s="28"/>
      <c r="D45" s="28"/>
      <c r="E45" s="63" t="s">
        <v>161</v>
      </c>
      <c r="F45" s="64">
        <f t="shared" ref="F45:O45" si="6">F39+F44</f>
        <v>70</v>
      </c>
      <c r="G45" s="64">
        <f t="shared" si="6"/>
        <v>9</v>
      </c>
      <c r="H45" s="64">
        <f t="shared" si="6"/>
        <v>0</v>
      </c>
      <c r="I45" s="64">
        <f t="shared" si="6"/>
        <v>0</v>
      </c>
      <c r="J45" s="64">
        <f t="shared" si="6"/>
        <v>0</v>
      </c>
      <c r="K45" s="64">
        <f t="shared" si="6"/>
        <v>0</v>
      </c>
      <c r="L45" s="64">
        <f t="shared" si="6"/>
        <v>0</v>
      </c>
      <c r="M45" s="64">
        <f t="shared" si="6"/>
        <v>0</v>
      </c>
      <c r="N45" s="64">
        <f t="shared" si="6"/>
        <v>0</v>
      </c>
      <c r="O45" s="64">
        <f t="shared" si="6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07"/>
      <c r="B46" s="53" t="s">
        <v>75</v>
      </c>
      <c r="C46" s="53"/>
      <c r="D46" s="53"/>
      <c r="E46" s="53"/>
      <c r="F46" s="66"/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4"/>
      <c r="M46" s="64"/>
      <c r="N46" s="66"/>
      <c r="O46" s="66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07"/>
      <c r="B47" s="53" t="s">
        <v>76</v>
      </c>
      <c r="C47" s="53"/>
      <c r="D47" s="53"/>
      <c r="E47" s="53"/>
      <c r="F47" s="64">
        <v>79</v>
      </c>
      <c r="G47" s="64">
        <v>13</v>
      </c>
      <c r="H47" s="64">
        <v>0</v>
      </c>
      <c r="I47" s="64">
        <v>0</v>
      </c>
      <c r="J47" s="64">
        <v>0</v>
      </c>
      <c r="K47" s="64">
        <v>0</v>
      </c>
      <c r="L47" s="64"/>
      <c r="M47" s="64"/>
      <c r="N47" s="64"/>
      <c r="O47" s="64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07"/>
      <c r="B48" s="53" t="s">
        <v>77</v>
      </c>
      <c r="C48" s="53"/>
      <c r="D48" s="53"/>
      <c r="E48" s="53"/>
      <c r="F48" s="64">
        <v>10</v>
      </c>
      <c r="G48" s="64">
        <v>-8</v>
      </c>
      <c r="H48" s="64">
        <v>0</v>
      </c>
      <c r="I48" s="64">
        <v>0</v>
      </c>
      <c r="J48" s="64">
        <v>0</v>
      </c>
      <c r="K48" s="64">
        <v>0</v>
      </c>
      <c r="L48" s="64"/>
      <c r="M48" s="64"/>
      <c r="N48" s="64"/>
      <c r="O48" s="64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0" orientation="landscape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C2" sqref="C2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5" t="s">
        <v>0</v>
      </c>
      <c r="B1" s="35"/>
      <c r="C1" s="92" t="s">
        <v>245</v>
      </c>
      <c r="D1" s="41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2"/>
      <c r="B5" s="42" t="s">
        <v>239</v>
      </c>
      <c r="C5" s="42"/>
      <c r="D5" s="42"/>
      <c r="H5" s="16"/>
      <c r="L5" s="16"/>
      <c r="N5" s="16" t="s">
        <v>164</v>
      </c>
    </row>
    <row r="6" spans="1:14" ht="15" customHeight="1">
      <c r="A6" s="43"/>
      <c r="B6" s="44"/>
      <c r="C6" s="44"/>
      <c r="D6" s="89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5" customHeight="1">
      <c r="A7" s="45"/>
      <c r="B7" s="46"/>
      <c r="C7" s="46"/>
      <c r="D7" s="90"/>
      <c r="E7" s="26" t="s">
        <v>237</v>
      </c>
      <c r="F7" s="83" t="s">
        <v>240</v>
      </c>
      <c r="G7" s="26" t="s">
        <v>237</v>
      </c>
      <c r="H7" s="26" t="s">
        <v>240</v>
      </c>
      <c r="I7" s="26" t="s">
        <v>237</v>
      </c>
      <c r="J7" s="26" t="s">
        <v>240</v>
      </c>
      <c r="K7" s="26" t="s">
        <v>237</v>
      </c>
      <c r="L7" s="26" t="s">
        <v>240</v>
      </c>
      <c r="M7" s="26" t="s">
        <v>237</v>
      </c>
      <c r="N7" s="26" t="s">
        <v>240</v>
      </c>
    </row>
    <row r="8" spans="1:14" ht="18" customHeight="1">
      <c r="A8" s="97" t="s">
        <v>165</v>
      </c>
      <c r="B8" s="84" t="s">
        <v>166</v>
      </c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8" customHeight="1">
      <c r="A9" s="97"/>
      <c r="B9" s="97" t="s">
        <v>167</v>
      </c>
      <c r="C9" s="53" t="s">
        <v>168</v>
      </c>
      <c r="D9" s="53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8" customHeight="1">
      <c r="A10" s="97"/>
      <c r="B10" s="97"/>
      <c r="C10" s="53" t="s">
        <v>169</v>
      </c>
      <c r="D10" s="53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8" customHeight="1">
      <c r="A11" s="97"/>
      <c r="B11" s="97"/>
      <c r="C11" s="53" t="s">
        <v>170</v>
      </c>
      <c r="D11" s="53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8" customHeight="1">
      <c r="A12" s="97"/>
      <c r="B12" s="97"/>
      <c r="C12" s="53" t="s">
        <v>171</v>
      </c>
      <c r="D12" s="53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8" customHeight="1">
      <c r="A13" s="97"/>
      <c r="B13" s="97"/>
      <c r="C13" s="53" t="s">
        <v>172</v>
      </c>
      <c r="D13" s="53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8" customHeight="1">
      <c r="A14" s="97"/>
      <c r="B14" s="97"/>
      <c r="C14" s="53" t="s">
        <v>78</v>
      </c>
      <c r="D14" s="53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8" customHeight="1">
      <c r="A15" s="97" t="s">
        <v>173</v>
      </c>
      <c r="B15" s="97" t="s">
        <v>174</v>
      </c>
      <c r="C15" s="53" t="s">
        <v>175</v>
      </c>
      <c r="D15" s="53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8" customHeight="1">
      <c r="A16" s="97"/>
      <c r="B16" s="97"/>
      <c r="C16" s="53" t="s">
        <v>176</v>
      </c>
      <c r="D16" s="53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5" ht="18" customHeight="1">
      <c r="A17" s="97"/>
      <c r="B17" s="97"/>
      <c r="C17" s="53" t="s">
        <v>177</v>
      </c>
      <c r="D17" s="53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5" ht="18" customHeight="1">
      <c r="A18" s="97"/>
      <c r="B18" s="97"/>
      <c r="C18" s="53" t="s">
        <v>178</v>
      </c>
      <c r="D18" s="53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5" ht="18" customHeight="1">
      <c r="A19" s="97"/>
      <c r="B19" s="97" t="s">
        <v>179</v>
      </c>
      <c r="C19" s="53" t="s">
        <v>180</v>
      </c>
      <c r="D19" s="53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5" ht="18" customHeight="1">
      <c r="A20" s="97"/>
      <c r="B20" s="97"/>
      <c r="C20" s="53" t="s">
        <v>181</v>
      </c>
      <c r="D20" s="53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5" ht="18" customHeight="1">
      <c r="A21" s="97"/>
      <c r="B21" s="97"/>
      <c r="C21" s="53" t="s">
        <v>182</v>
      </c>
      <c r="D21" s="53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5" ht="18" customHeight="1">
      <c r="A22" s="97"/>
      <c r="B22" s="97"/>
      <c r="C22" s="28" t="s">
        <v>183</v>
      </c>
      <c r="D22" s="28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5" ht="18" customHeight="1">
      <c r="A23" s="97"/>
      <c r="B23" s="97" t="s">
        <v>184</v>
      </c>
      <c r="C23" s="53" t="s">
        <v>185</v>
      </c>
      <c r="D23" s="53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5" ht="18" customHeight="1">
      <c r="A24" s="97"/>
      <c r="B24" s="97"/>
      <c r="C24" s="53" t="s">
        <v>186</v>
      </c>
      <c r="D24" s="53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" customHeight="1">
      <c r="A25" s="97"/>
      <c r="B25" s="97"/>
      <c r="C25" s="53" t="s">
        <v>187</v>
      </c>
      <c r="D25" s="53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5" ht="18" customHeight="1">
      <c r="A26" s="97"/>
      <c r="B26" s="97"/>
      <c r="C26" s="53" t="s">
        <v>188</v>
      </c>
      <c r="D26" s="53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5" ht="18" customHeight="1">
      <c r="A27" s="97"/>
      <c r="B27" s="53" t="s">
        <v>189</v>
      </c>
      <c r="C27" s="53"/>
      <c r="D27" s="53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5" ht="18" customHeight="1">
      <c r="A28" s="97" t="s">
        <v>190</v>
      </c>
      <c r="B28" s="97" t="s">
        <v>191</v>
      </c>
      <c r="C28" s="53" t="s">
        <v>192</v>
      </c>
      <c r="D28" s="88" t="s">
        <v>36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5" ht="18" customHeight="1">
      <c r="A29" s="97"/>
      <c r="B29" s="97"/>
      <c r="C29" s="53" t="s">
        <v>193</v>
      </c>
      <c r="D29" s="88" t="s">
        <v>37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5" ht="18" customHeight="1">
      <c r="A30" s="97"/>
      <c r="B30" s="97"/>
      <c r="C30" s="53" t="s">
        <v>194</v>
      </c>
      <c r="D30" s="88" t="s">
        <v>195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ht="18" customHeight="1">
      <c r="A31" s="97"/>
      <c r="B31" s="97"/>
      <c r="C31" s="28" t="s">
        <v>196</v>
      </c>
      <c r="D31" s="88" t="s">
        <v>197</v>
      </c>
      <c r="E31" s="64">
        <f t="shared" ref="E31:N31" si="0">E28-E29-E30</f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  <c r="N31" s="64">
        <f t="shared" si="0"/>
        <v>0</v>
      </c>
      <c r="O31" s="7"/>
    </row>
    <row r="32" spans="1:15" ht="18" customHeight="1">
      <c r="A32" s="97"/>
      <c r="B32" s="97"/>
      <c r="C32" s="53" t="s">
        <v>198</v>
      </c>
      <c r="D32" s="88" t="s">
        <v>199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8" customHeight="1">
      <c r="A33" s="97"/>
      <c r="B33" s="97"/>
      <c r="C33" s="53" t="s">
        <v>200</v>
      </c>
      <c r="D33" s="88" t="s">
        <v>201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8" customHeight="1">
      <c r="A34" s="97"/>
      <c r="B34" s="97"/>
      <c r="C34" s="28" t="s">
        <v>202</v>
      </c>
      <c r="D34" s="88" t="s">
        <v>203</v>
      </c>
      <c r="E34" s="64">
        <f t="shared" ref="E34:N34" si="1">E31+E32-E33</f>
        <v>0</v>
      </c>
      <c r="F34" s="64">
        <f t="shared" si="1"/>
        <v>0</v>
      </c>
      <c r="G34" s="64">
        <f t="shared" si="1"/>
        <v>0</v>
      </c>
      <c r="H34" s="64">
        <f t="shared" si="1"/>
        <v>0</v>
      </c>
      <c r="I34" s="64">
        <f t="shared" si="1"/>
        <v>0</v>
      </c>
      <c r="J34" s="64">
        <f t="shared" si="1"/>
        <v>0</v>
      </c>
      <c r="K34" s="64">
        <f t="shared" si="1"/>
        <v>0</v>
      </c>
      <c r="L34" s="64">
        <f t="shared" si="1"/>
        <v>0</v>
      </c>
      <c r="M34" s="64">
        <f t="shared" si="1"/>
        <v>0</v>
      </c>
      <c r="N34" s="64">
        <f t="shared" si="1"/>
        <v>0</v>
      </c>
    </row>
    <row r="35" spans="1:14" ht="18" customHeight="1">
      <c r="A35" s="97"/>
      <c r="B35" s="97" t="s">
        <v>204</v>
      </c>
      <c r="C35" s="53" t="s">
        <v>205</v>
      </c>
      <c r="D35" s="88" t="s">
        <v>206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8" customHeight="1">
      <c r="A36" s="97"/>
      <c r="B36" s="97"/>
      <c r="C36" s="53" t="s">
        <v>207</v>
      </c>
      <c r="D36" s="88" t="s">
        <v>208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18" customHeight="1">
      <c r="A37" s="97"/>
      <c r="B37" s="97"/>
      <c r="C37" s="53" t="s">
        <v>209</v>
      </c>
      <c r="D37" s="88" t="s">
        <v>210</v>
      </c>
      <c r="E37" s="64">
        <f t="shared" ref="E37:N37" si="2">E34+E35-E36</f>
        <v>0</v>
      </c>
      <c r="F37" s="64">
        <f t="shared" si="2"/>
        <v>0</v>
      </c>
      <c r="G37" s="64">
        <f t="shared" si="2"/>
        <v>0</v>
      </c>
      <c r="H37" s="64">
        <f t="shared" si="2"/>
        <v>0</v>
      </c>
      <c r="I37" s="64">
        <f t="shared" si="2"/>
        <v>0</v>
      </c>
      <c r="J37" s="64">
        <f t="shared" si="2"/>
        <v>0</v>
      </c>
      <c r="K37" s="64">
        <f t="shared" si="2"/>
        <v>0</v>
      </c>
      <c r="L37" s="64">
        <f t="shared" si="2"/>
        <v>0</v>
      </c>
      <c r="M37" s="64">
        <f t="shared" si="2"/>
        <v>0</v>
      </c>
      <c r="N37" s="64">
        <f t="shared" si="2"/>
        <v>0</v>
      </c>
    </row>
    <row r="38" spans="1:14" ht="18" customHeight="1">
      <c r="A38" s="97"/>
      <c r="B38" s="97"/>
      <c r="C38" s="53" t="s">
        <v>211</v>
      </c>
      <c r="D38" s="88" t="s">
        <v>212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 ht="18" customHeight="1">
      <c r="A39" s="97"/>
      <c r="B39" s="97"/>
      <c r="C39" s="53" t="s">
        <v>213</v>
      </c>
      <c r="D39" s="88" t="s">
        <v>214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18" customHeight="1">
      <c r="A40" s="97"/>
      <c r="B40" s="97"/>
      <c r="C40" s="53" t="s">
        <v>215</v>
      </c>
      <c r="D40" s="88" t="s">
        <v>216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ht="18" customHeight="1">
      <c r="A41" s="97"/>
      <c r="B41" s="97"/>
      <c r="C41" s="28" t="s">
        <v>217</v>
      </c>
      <c r="D41" s="88" t="s">
        <v>218</v>
      </c>
      <c r="E41" s="64">
        <f t="shared" ref="E41:N41" si="3">E34+E35-E36-E40</f>
        <v>0</v>
      </c>
      <c r="F41" s="64">
        <f t="shared" si="3"/>
        <v>0</v>
      </c>
      <c r="G41" s="64">
        <f t="shared" si="3"/>
        <v>0</v>
      </c>
      <c r="H41" s="64">
        <f t="shared" si="3"/>
        <v>0</v>
      </c>
      <c r="I41" s="64">
        <f t="shared" si="3"/>
        <v>0</v>
      </c>
      <c r="J41" s="64">
        <f t="shared" si="3"/>
        <v>0</v>
      </c>
      <c r="K41" s="64">
        <f t="shared" si="3"/>
        <v>0</v>
      </c>
      <c r="L41" s="64">
        <f t="shared" si="3"/>
        <v>0</v>
      </c>
      <c r="M41" s="64">
        <f t="shared" si="3"/>
        <v>0</v>
      </c>
      <c r="N41" s="64">
        <f t="shared" si="3"/>
        <v>0</v>
      </c>
    </row>
    <row r="42" spans="1:14" ht="18" customHeight="1">
      <c r="A42" s="97"/>
      <c r="B42" s="97"/>
      <c r="C42" s="113" t="s">
        <v>219</v>
      </c>
      <c r="D42" s="113"/>
      <c r="E42" s="64">
        <f t="shared" ref="E42:N42" si="4">E37+E38-E39-E40</f>
        <v>0</v>
      </c>
      <c r="F42" s="64">
        <f t="shared" si="4"/>
        <v>0</v>
      </c>
      <c r="G42" s="64">
        <f t="shared" si="4"/>
        <v>0</v>
      </c>
      <c r="H42" s="64">
        <f t="shared" si="4"/>
        <v>0</v>
      </c>
      <c r="I42" s="64">
        <f t="shared" si="4"/>
        <v>0</v>
      </c>
      <c r="J42" s="64">
        <f t="shared" si="4"/>
        <v>0</v>
      </c>
      <c r="K42" s="64">
        <f t="shared" si="4"/>
        <v>0</v>
      </c>
      <c r="L42" s="64">
        <f t="shared" si="4"/>
        <v>0</v>
      </c>
      <c r="M42" s="64">
        <f t="shared" si="4"/>
        <v>0</v>
      </c>
      <c r="N42" s="64">
        <f t="shared" si="4"/>
        <v>0</v>
      </c>
    </row>
    <row r="43" spans="1:14" ht="18" customHeight="1">
      <c r="A43" s="97"/>
      <c r="B43" s="97"/>
      <c r="C43" s="53" t="s">
        <v>220</v>
      </c>
      <c r="D43" s="88" t="s">
        <v>221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ht="18" customHeight="1">
      <c r="A44" s="97"/>
      <c r="B44" s="97"/>
      <c r="C44" s="28" t="s">
        <v>222</v>
      </c>
      <c r="D44" s="63" t="s">
        <v>223</v>
      </c>
      <c r="E44" s="64">
        <f t="shared" ref="E44:N44" si="5">E41+E43</f>
        <v>0</v>
      </c>
      <c r="F44" s="64">
        <f t="shared" si="5"/>
        <v>0</v>
      </c>
      <c r="G44" s="64">
        <f t="shared" si="5"/>
        <v>0</v>
      </c>
      <c r="H44" s="64">
        <f t="shared" si="5"/>
        <v>0</v>
      </c>
      <c r="I44" s="64">
        <f t="shared" si="5"/>
        <v>0</v>
      </c>
      <c r="J44" s="64">
        <f t="shared" si="5"/>
        <v>0</v>
      </c>
      <c r="K44" s="64">
        <f t="shared" si="5"/>
        <v>0</v>
      </c>
      <c r="L44" s="64">
        <f t="shared" si="5"/>
        <v>0</v>
      </c>
      <c r="M44" s="64">
        <f t="shared" si="5"/>
        <v>0</v>
      </c>
      <c r="N44" s="64">
        <f t="shared" si="5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7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6" orientation="portrait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2023-07-27T04:36:55Z</cp:lastPrinted>
  <dcterms:created xsi:type="dcterms:W3CDTF">1999-07-06T05:17:05Z</dcterms:created>
  <dcterms:modified xsi:type="dcterms:W3CDTF">2023-07-27T04:37:13Z</dcterms:modified>
</cp:coreProperties>
</file>