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codeName="ThisWorkbook" defaultThemeVersion="124226"/>
  <mc:AlternateContent xmlns:mc="http://schemas.openxmlformats.org/markup-compatibility/2006">
    <mc:Choice Requires="x15">
      <x15ac:absPath xmlns:x15ac="http://schemas.microsoft.com/office/spreadsheetml/2010/11/ac" url="\\Server\共有\007.ＩＲ関係\007.IR投資家説明会\Fy29\合同IR\04 冊子「55団体の財政状況」\★最終版\"/>
    </mc:Choice>
  </mc:AlternateContent>
  <xr:revisionPtr revIDLastSave="0" documentId="10_ncr:8100000_{19FF6A6D-E7B5-49A0-9462-EBDDF3175F92}" xr6:coauthVersionLast="34" xr6:coauthVersionMax="34" xr10:uidLastSave="{00000000-0000-0000-0000-000000000000}"/>
  <bookViews>
    <workbookView xWindow="-75" yWindow="-180" windowWidth="10830" windowHeight="10065" tabRatio="863" activeTab="8" xr2:uid="{00000000-000D-0000-FFFF-FFFF00000000}"/>
  </bookViews>
  <sheets>
    <sheet name="表紙" sheetId="1" r:id="rId1"/>
    <sheet name="目次" sheetId="2" r:id="rId2"/>
    <sheet name="29予算（歳入）" sheetId="14" r:id="rId3"/>
    <sheet name="29予算 (歳出)" sheetId="15" r:id="rId4"/>
    <sheet name="決算歳入（県）" sheetId="5" r:id="rId5"/>
    <sheet name="決算歳出（県）" sheetId="6" r:id="rId6"/>
    <sheet name="決算歳入 (市)" sheetId="7" r:id="rId7"/>
    <sheet name="決算歳出（市）" sheetId="8" r:id="rId8"/>
    <sheet name="財政指標（県）" sheetId="9" r:id="rId9"/>
    <sheet name="財政指標 (市)" sheetId="10" r:id="rId10"/>
    <sheet name="発行実績 （県)" sheetId="16" r:id="rId11"/>
    <sheet name="発行実績 (市)" sheetId="17" r:id="rId12"/>
    <sheet name="共同発行債" sheetId="13" r:id="rId13"/>
  </sheets>
  <definedNames>
    <definedName name="_xlnm._FilterDatabase" localSheetId="12" hidden="1">共同発行債!$E$4:$P$44</definedName>
    <definedName name="_xlnm._FilterDatabase" localSheetId="5" hidden="1">'決算歳出（県）'!$A$5:$AQ$181</definedName>
    <definedName name="_xlnm._FilterDatabase" localSheetId="7" hidden="1">'決算歳出（市）'!$A$5:$AR$106</definedName>
    <definedName name="_xlnm._FilterDatabase" localSheetId="6" hidden="1">'決算歳入 (市)'!$A$5:$AT$106</definedName>
    <definedName name="_xlnm._FilterDatabase" localSheetId="4" hidden="1">'決算歳入（県）'!$A$5:$AR$181</definedName>
    <definedName name="_xlnm._FilterDatabase" localSheetId="9" hidden="1">'財政指標 (市)'!$A$3:$AT$107</definedName>
    <definedName name="_xlnm._FilterDatabase" localSheetId="8" hidden="1">'財政指標（県）'!$A$4:$AQ$179</definedName>
    <definedName name="_xlnm._FilterDatabase" localSheetId="10" hidden="1">'発行実績 （県)'!$A$4:$AI$125</definedName>
    <definedName name="_xlnm._FilterDatabase" localSheetId="11" hidden="1">'発行実績 (市)'!$A$4:$X$78</definedName>
    <definedName name="_xlnm.Print_Area" localSheetId="3">'29予算 (歳出)'!$A$1:$R$62</definedName>
    <definedName name="_xlnm.Print_Area" localSheetId="2">'29予算（歳入）'!$A$1:$T$62</definedName>
    <definedName name="_xlnm.Print_Area" localSheetId="5">'決算歳出（県）'!$A$1:$S$181</definedName>
    <definedName name="_xlnm.Print_Area" localSheetId="7">'決算歳出（市）'!$A$1:$S$106</definedName>
    <definedName name="_xlnm.Print_Area" localSheetId="6">'決算歳入 (市)'!$A$1:$U$106</definedName>
    <definedName name="_xlnm.Print_Area" localSheetId="4">'決算歳入（県）'!$A$1:$S$181</definedName>
    <definedName name="_xlnm.Print_Area" localSheetId="9">'財政指標 (市)'!$A$1:$T$107</definedName>
    <definedName name="_xlnm.Print_Area" localSheetId="8">'財政指標（県）'!$A$1:$T$179</definedName>
    <definedName name="_xlnm.Print_Area" localSheetId="10">'発行実績 （県)'!$A$1:$W$125</definedName>
    <definedName name="_xlnm.Print_Area" localSheetId="11">'発行実績 (市)'!$A$1:$W$78</definedName>
    <definedName name="_xlnm.Print_Area">#REF!</definedName>
    <definedName name="_xlnm.Print_Titles" localSheetId="5">'決算歳出（県）'!$1:$5</definedName>
    <definedName name="_xlnm.Print_Titles" localSheetId="7">'決算歳出（市）'!$1:$5</definedName>
    <definedName name="_xlnm.Print_Titles" localSheetId="6">'決算歳入 (市)'!$2:$5</definedName>
    <definedName name="_xlnm.Print_Titles" localSheetId="4">'決算歳入（県）'!$2:$5</definedName>
    <definedName name="_xlnm.Print_Titles" localSheetId="9">'財政指標 (市)'!$1:$3</definedName>
    <definedName name="_xlnm.Print_Titles" localSheetId="8">'財政指標（県）'!$2:$4</definedName>
    <definedName name="Z_47FE580C_1B40_484B_A27C_9C582BD9B048_.wvu.FilterData" localSheetId="12" hidden="1">共同発行債!$E$4:$P$44</definedName>
    <definedName name="Z_47FE580C_1B40_484B_A27C_9C582BD9B048_.wvu.PrintArea" localSheetId="3" hidden="1">'29予算 (歳出)'!$A$1:$T$62</definedName>
    <definedName name="Z_47FE580C_1B40_484B_A27C_9C582BD9B048_.wvu.PrintArea" localSheetId="2" hidden="1">'29予算（歳入）'!$A$1:$T$62</definedName>
    <definedName name="Z_47FE580C_1B40_484B_A27C_9C582BD9B048_.wvu.PrintArea" localSheetId="12" hidden="1">共同発行債!$A$1:$P$44</definedName>
    <definedName name="Z_47FE580C_1B40_484B_A27C_9C582BD9B048_.wvu.PrintArea" localSheetId="5" hidden="1">'決算歳出（県）'!$A$1:$S$181</definedName>
    <definedName name="Z_47FE580C_1B40_484B_A27C_9C582BD9B048_.wvu.PrintArea" localSheetId="7" hidden="1">'決算歳出（市）'!$A$1:$S$106</definedName>
    <definedName name="Z_47FE580C_1B40_484B_A27C_9C582BD9B048_.wvu.PrintArea" localSheetId="6" hidden="1">'決算歳入 (市)'!$A$1:$U$106</definedName>
    <definedName name="Z_47FE580C_1B40_484B_A27C_9C582BD9B048_.wvu.PrintArea" localSheetId="4" hidden="1">'決算歳入（県）'!$A$1:$S$181</definedName>
    <definedName name="Z_47FE580C_1B40_484B_A27C_9C582BD9B048_.wvu.PrintArea" localSheetId="9" hidden="1">'財政指標 (市)'!$A$1:$T$108</definedName>
    <definedName name="Z_47FE580C_1B40_484B_A27C_9C582BD9B048_.wvu.PrintArea" localSheetId="8" hidden="1">'財政指標（県）'!$A$1:$T$180</definedName>
    <definedName name="Z_47FE580C_1B40_484B_A27C_9C582BD9B048_.wvu.PrintArea" localSheetId="10" hidden="1">'発行実績 （県)'!$A$1:$W$126</definedName>
    <definedName name="Z_47FE580C_1B40_484B_A27C_9C582BD9B048_.wvu.PrintArea" localSheetId="11" hidden="1">'発行実績 (市)'!$A$1:$W$79</definedName>
    <definedName name="Z_47FE580C_1B40_484B_A27C_9C582BD9B048_.wvu.PrintTitles" localSheetId="5" hidden="1">'決算歳出（県）'!$1:$5</definedName>
    <definedName name="Z_47FE580C_1B40_484B_A27C_9C582BD9B048_.wvu.PrintTitles" localSheetId="7" hidden="1">'決算歳出（市）'!$1:$5</definedName>
    <definedName name="Z_47FE580C_1B40_484B_A27C_9C582BD9B048_.wvu.PrintTitles" localSheetId="6" hidden="1">'決算歳入 (市)'!$2:$5</definedName>
    <definedName name="Z_47FE580C_1B40_484B_A27C_9C582BD9B048_.wvu.PrintTitles" localSheetId="4" hidden="1">'決算歳入（県）'!$2:$5</definedName>
    <definedName name="Z_47FE580C_1B40_484B_A27C_9C582BD9B048_.wvu.PrintTitles" localSheetId="9" hidden="1">'財政指標 (市)'!$1:$3</definedName>
    <definedName name="Z_47FE580C_1B40_484B_A27C_9C582BD9B048_.wvu.PrintTitles" localSheetId="8" hidden="1">'財政指標（県）'!$2:$4</definedName>
    <definedName name="Z_47FE580C_1B40_484B_A27C_9C582BD9B048_.wvu.PrintTitles" localSheetId="10" hidden="1">'発行実績 （県)'!$2:$4</definedName>
    <definedName name="Z_47FE580C_1B40_484B_A27C_9C582BD9B048_.wvu.PrintTitles" localSheetId="11" hidden="1">'発行実績 (市)'!$2:$4</definedName>
    <definedName name="Z_9B2D8C31_2190_4904_B039_E0AF2BC504F7_.wvu.FilterData" localSheetId="11" hidden="1">'発行実績 (市)'!$A$4:$X$78</definedName>
    <definedName name="Z_9CD6CDFB_0526_4987_BB9B_F12261C08409_.wvu.FilterData" localSheetId="12" hidden="1">共同発行債!$E$4:$P$44</definedName>
    <definedName name="Z_9CD6CDFB_0526_4987_BB9B_F12261C08409_.wvu.FilterData" localSheetId="10" hidden="1">'発行実績 （県)'!$A$4:$AI$125</definedName>
    <definedName name="Z_9CD6CDFB_0526_4987_BB9B_F12261C08409_.wvu.FilterData" localSheetId="11" hidden="1">'発行実績 (市)'!$A$4:$X$78</definedName>
    <definedName name="Z_9CD6CDFB_0526_4987_BB9B_F12261C08409_.wvu.PrintArea" localSheetId="3" hidden="1">'29予算 (歳出)'!$A$1:$T$62</definedName>
    <definedName name="Z_9CD6CDFB_0526_4987_BB9B_F12261C08409_.wvu.PrintArea" localSheetId="2" hidden="1">'29予算（歳入）'!$A$1:$T$62</definedName>
    <definedName name="Z_B07D689D_A88D_4FD6_A5A1_1BAAB5F2B100_.wvu.FilterData" localSheetId="12" hidden="1">共同発行債!$E$4:$P$44</definedName>
    <definedName name="Z_B07D689D_A88D_4FD6_A5A1_1BAAB5F2B100_.wvu.FilterData" localSheetId="10" hidden="1">'発行実績 （県)'!$A$4:$AI$125</definedName>
    <definedName name="Z_B07D689D_A88D_4FD6_A5A1_1BAAB5F2B100_.wvu.FilterData" localSheetId="11" hidden="1">'発行実績 (市)'!$A$4:$X$78</definedName>
    <definedName name="Z_B07D689D_A88D_4FD6_A5A1_1BAAB5F2B100_.wvu.PrintArea" localSheetId="12" hidden="1">共同発行債!$A$1:$P$44</definedName>
    <definedName name="Z_B07D689D_A88D_4FD6_A5A1_1BAAB5F2B100_.wvu.PrintArea" localSheetId="5" hidden="1">'決算歳出（県）'!$A$1:$S$181</definedName>
    <definedName name="Z_B07D689D_A88D_4FD6_A5A1_1BAAB5F2B100_.wvu.PrintArea" localSheetId="7" hidden="1">'決算歳出（市）'!$A$1:$S$106</definedName>
    <definedName name="Z_B07D689D_A88D_4FD6_A5A1_1BAAB5F2B100_.wvu.PrintArea" localSheetId="6" hidden="1">'決算歳入 (市)'!$A$1:$U$106</definedName>
    <definedName name="Z_B07D689D_A88D_4FD6_A5A1_1BAAB5F2B100_.wvu.PrintArea" localSheetId="4" hidden="1">'決算歳入（県）'!$A$1:$S$181</definedName>
    <definedName name="Z_B07D689D_A88D_4FD6_A5A1_1BAAB5F2B100_.wvu.PrintArea" localSheetId="9" hidden="1">'財政指標 (市)'!$A$1:$T$108</definedName>
    <definedName name="Z_B07D689D_A88D_4FD6_A5A1_1BAAB5F2B100_.wvu.PrintArea" localSheetId="8" hidden="1">'財政指標（県）'!$A$1:$T$180</definedName>
    <definedName name="Z_B07D689D_A88D_4FD6_A5A1_1BAAB5F2B100_.wvu.PrintArea" localSheetId="10" hidden="1">'発行実績 （県)'!$A$1:$W$126</definedName>
    <definedName name="Z_B07D689D_A88D_4FD6_A5A1_1BAAB5F2B100_.wvu.PrintArea" localSheetId="11" hidden="1">'発行実績 (市)'!$A$1:$W$79</definedName>
    <definedName name="Z_B07D689D_A88D_4FD6_A5A1_1BAAB5F2B100_.wvu.PrintTitles" localSheetId="5" hidden="1">'決算歳出（県）'!$1:$5</definedName>
    <definedName name="Z_B07D689D_A88D_4FD6_A5A1_1BAAB5F2B100_.wvu.PrintTitles" localSheetId="7" hidden="1">'決算歳出（市）'!$1:$5</definedName>
    <definedName name="Z_B07D689D_A88D_4FD6_A5A1_1BAAB5F2B100_.wvu.PrintTitles" localSheetId="6" hidden="1">'決算歳入 (市)'!$2:$5</definedName>
    <definedName name="Z_B07D689D_A88D_4FD6_A5A1_1BAAB5F2B100_.wvu.PrintTitles" localSheetId="4" hidden="1">'決算歳入（県）'!$2:$5</definedName>
    <definedName name="Z_B07D689D_A88D_4FD6_A5A1_1BAAB5F2B100_.wvu.PrintTitles" localSheetId="9" hidden="1">'財政指標 (市)'!$1:$3</definedName>
    <definedName name="Z_B07D689D_A88D_4FD6_A5A1_1BAAB5F2B100_.wvu.PrintTitles" localSheetId="8" hidden="1">'財政指標（県）'!$2:$4</definedName>
    <definedName name="Z_B07D689D_A88D_4FD6_A5A1_1BAAB5F2B100_.wvu.PrintTitles" localSheetId="10" hidden="1">'発行実績 （県)'!$2:$4</definedName>
    <definedName name="Z_B07D689D_A88D_4FD6_A5A1_1BAAB5F2B100_.wvu.PrintTitles" localSheetId="11" hidden="1">'発行実績 (市)'!$2:$4</definedName>
    <definedName name="Z_B2E4CA60_2AA4_48FC_8CF3_63D4644291F1_.wvu.FilterData" localSheetId="11" hidden="1">'発行実績 (市)'!$A$4:$X$78</definedName>
  </definedNames>
  <calcPr calcId="162913"/>
  <customWorkbookViews>
    <customWorkbookView name="koga - 個人用ビュー" guid="{B07D689D-A88D-4FD6-A5A1-1BAAB5F2B100}" mergeInterval="0" personalView="1" maximized="1" windowWidth="1436" windowHeight="633" tabRatio="897" activeSheetId="11"/>
    <customWorkbookView name="matsuda - 個人用ビュー" guid="{47FE580C-1B40-484B-A27C-9C582BD9B048}" mergeInterval="0" personalView="1" maximized="1" windowWidth="1436" windowHeight="652" tabRatio="863" activeSheetId="11"/>
    <customWorkbookView name="izawa - 個人用ビュー" guid="{9CD6CDFB-0526-4987-BB9B-F12261C08409}" mergeInterval="0" personalView="1" maximized="1" windowWidth="1436" windowHeight="615" tabRatio="863" activeSheetId="4"/>
  </customWorkbookViews>
</workbook>
</file>

<file path=xl/calcChain.xml><?xml version="1.0" encoding="utf-8"?>
<calcChain xmlns="http://schemas.openxmlformats.org/spreadsheetml/2006/main">
  <c r="T7" i="14" l="1"/>
  <c r="R7" i="14"/>
  <c r="P7" i="14"/>
  <c r="L7" i="14"/>
  <c r="J7" i="14"/>
  <c r="H7" i="14"/>
  <c r="F7" i="14"/>
  <c r="D7" i="14"/>
  <c r="U41" i="5" l="1"/>
  <c r="D7" i="15"/>
  <c r="F7" i="15"/>
  <c r="H7" i="15"/>
  <c r="J7" i="15"/>
  <c r="R7" i="15"/>
  <c r="P7" i="15"/>
  <c r="P8" i="15"/>
  <c r="N7" i="15"/>
  <c r="B39" i="15" l="1"/>
  <c r="B39" i="14"/>
  <c r="X41" i="16" l="1"/>
  <c r="X21" i="17" l="1"/>
  <c r="X20" i="17"/>
  <c r="N11" i="15" l="1"/>
  <c r="V41" i="17" l="1"/>
  <c r="V39" i="17"/>
  <c r="U87" i="17" l="1"/>
  <c r="T87" i="17"/>
  <c r="S87" i="17"/>
  <c r="R87" i="17"/>
  <c r="Q87" i="17"/>
  <c r="P87" i="17"/>
  <c r="N87" i="17"/>
  <c r="M87" i="17"/>
  <c r="L87" i="17"/>
  <c r="K87" i="17"/>
  <c r="J87" i="17"/>
  <c r="I87" i="17"/>
  <c r="H87" i="17"/>
  <c r="G87" i="17"/>
  <c r="F87" i="17"/>
  <c r="E87" i="17"/>
  <c r="D87" i="17"/>
  <c r="C87" i="17"/>
  <c r="V86" i="17"/>
  <c r="U86" i="17"/>
  <c r="T86" i="17"/>
  <c r="S86" i="17"/>
  <c r="R86" i="17"/>
  <c r="Q86" i="17"/>
  <c r="P86" i="17"/>
  <c r="N86" i="17"/>
  <c r="M86" i="17"/>
  <c r="L86" i="17"/>
  <c r="K86" i="17"/>
  <c r="J86" i="17"/>
  <c r="I86" i="17"/>
  <c r="H86" i="17"/>
  <c r="G86" i="17"/>
  <c r="F86" i="17"/>
  <c r="E86" i="17"/>
  <c r="D86" i="17"/>
  <c r="C86" i="17"/>
  <c r="U85" i="17"/>
  <c r="T85" i="17"/>
  <c r="S85" i="17"/>
  <c r="R85" i="17"/>
  <c r="Q85" i="17"/>
  <c r="P85" i="17"/>
  <c r="N85" i="17"/>
  <c r="M85" i="17"/>
  <c r="L85" i="17"/>
  <c r="K85" i="17"/>
  <c r="J85" i="17"/>
  <c r="I85" i="17"/>
  <c r="H85" i="17"/>
  <c r="G85" i="17"/>
  <c r="F85" i="17"/>
  <c r="E85" i="17"/>
  <c r="D85" i="17"/>
  <c r="C85" i="17"/>
  <c r="V84" i="17"/>
  <c r="U84" i="17"/>
  <c r="T84" i="17"/>
  <c r="S84" i="17"/>
  <c r="R84" i="17"/>
  <c r="Q84" i="17"/>
  <c r="P84" i="17"/>
  <c r="N84" i="17"/>
  <c r="M84" i="17"/>
  <c r="L84" i="17"/>
  <c r="K84" i="17"/>
  <c r="J84" i="17"/>
  <c r="I84" i="17"/>
  <c r="H84" i="17"/>
  <c r="G84" i="17"/>
  <c r="F84" i="17"/>
  <c r="E84" i="17"/>
  <c r="D84" i="17"/>
  <c r="C84" i="17"/>
  <c r="V83" i="17"/>
  <c r="U83" i="17"/>
  <c r="T83" i="17"/>
  <c r="S83" i="17"/>
  <c r="R83" i="17"/>
  <c r="Q83" i="17"/>
  <c r="P83" i="17"/>
  <c r="N83" i="17"/>
  <c r="M83" i="17"/>
  <c r="L83" i="17"/>
  <c r="K83" i="17"/>
  <c r="J83" i="17"/>
  <c r="I83" i="17"/>
  <c r="H83" i="17"/>
  <c r="G83" i="17"/>
  <c r="F83" i="17"/>
  <c r="E83" i="17"/>
  <c r="D83" i="17"/>
  <c r="C83" i="17"/>
  <c r="W82" i="17"/>
  <c r="V82" i="17"/>
  <c r="U82" i="17"/>
  <c r="T82" i="17"/>
  <c r="S82" i="17"/>
  <c r="R82" i="17"/>
  <c r="Q82" i="17"/>
  <c r="P82" i="17"/>
  <c r="O82" i="17"/>
  <c r="N82" i="17"/>
  <c r="M82" i="17"/>
  <c r="L82" i="17"/>
  <c r="L88" i="17" s="1"/>
  <c r="K82" i="17"/>
  <c r="J82" i="17"/>
  <c r="I82" i="17"/>
  <c r="H82" i="17"/>
  <c r="G82" i="17"/>
  <c r="F82" i="17"/>
  <c r="E82" i="17"/>
  <c r="D82" i="17"/>
  <c r="C82" i="17"/>
  <c r="V81" i="17"/>
  <c r="U81" i="17"/>
  <c r="T81" i="17"/>
  <c r="S81" i="17"/>
  <c r="R81" i="17"/>
  <c r="Q81" i="17"/>
  <c r="Q88" i="17" s="1"/>
  <c r="P81" i="17"/>
  <c r="N81" i="17"/>
  <c r="N88" i="17" s="1"/>
  <c r="M81" i="17"/>
  <c r="L81" i="17"/>
  <c r="K81" i="17"/>
  <c r="J81" i="17"/>
  <c r="I81" i="17"/>
  <c r="H81" i="17"/>
  <c r="G81" i="17"/>
  <c r="G88" i="17" s="1"/>
  <c r="F81" i="17"/>
  <c r="E81" i="17"/>
  <c r="D81" i="17"/>
  <c r="C81" i="17"/>
  <c r="C88" i="17" s="1"/>
  <c r="X75" i="17"/>
  <c r="X74" i="17"/>
  <c r="X73" i="17"/>
  <c r="V73" i="17"/>
  <c r="X72" i="17"/>
  <c r="X71" i="17"/>
  <c r="X70" i="17"/>
  <c r="X69" i="17"/>
  <c r="X68" i="17"/>
  <c r="X67" i="17"/>
  <c r="X66" i="17"/>
  <c r="X65" i="17"/>
  <c r="X64" i="17"/>
  <c r="X63" i="17"/>
  <c r="X62" i="17"/>
  <c r="X61" i="17"/>
  <c r="X60" i="17"/>
  <c r="X59" i="17"/>
  <c r="X58" i="17"/>
  <c r="X57" i="17"/>
  <c r="X56" i="17"/>
  <c r="X55" i="17"/>
  <c r="X54" i="17"/>
  <c r="X53" i="17"/>
  <c r="X52" i="17"/>
  <c r="X51" i="17"/>
  <c r="X50" i="17"/>
  <c r="X49" i="17"/>
  <c r="X48" i="17"/>
  <c r="X47" i="17"/>
  <c r="X46" i="17"/>
  <c r="X45" i="17"/>
  <c r="X44" i="17"/>
  <c r="X43" i="17"/>
  <c r="X42" i="17"/>
  <c r="X41" i="17"/>
  <c r="X40" i="17"/>
  <c r="X39" i="17"/>
  <c r="V85" i="17"/>
  <c r="X38" i="17"/>
  <c r="X37" i="17"/>
  <c r="X36" i="17"/>
  <c r="X35" i="17"/>
  <c r="X34" i="17"/>
  <c r="X33" i="17"/>
  <c r="X32" i="17"/>
  <c r="X31" i="17"/>
  <c r="X30" i="17"/>
  <c r="X29" i="17"/>
  <c r="X28" i="17"/>
  <c r="X26" i="17"/>
  <c r="X25" i="17"/>
  <c r="X24" i="17"/>
  <c r="X23" i="17"/>
  <c r="V87" i="17"/>
  <c r="X22" i="17"/>
  <c r="X19" i="17"/>
  <c r="W84" i="17"/>
  <c r="O84" i="17"/>
  <c r="X18" i="17"/>
  <c r="X17" i="17"/>
  <c r="O81" i="17"/>
  <c r="X16" i="17"/>
  <c r="X15" i="17"/>
  <c r="X14" i="17"/>
  <c r="W86" i="17"/>
  <c r="X13" i="17"/>
  <c r="X12" i="17"/>
  <c r="X10" i="17"/>
  <c r="X9" i="17"/>
  <c r="X8" i="17"/>
  <c r="X7" i="17"/>
  <c r="O85" i="17"/>
  <c r="X6" i="17"/>
  <c r="W83" i="17"/>
  <c r="X5" i="17"/>
  <c r="U134" i="16"/>
  <c r="T134" i="16"/>
  <c r="T97" i="17" s="1"/>
  <c r="S134" i="16"/>
  <c r="R134" i="16"/>
  <c r="Q134" i="16"/>
  <c r="P134" i="16"/>
  <c r="P97" i="17" s="1"/>
  <c r="N134" i="16"/>
  <c r="M134" i="16"/>
  <c r="L134" i="16"/>
  <c r="K134" i="16"/>
  <c r="J134" i="16"/>
  <c r="I134" i="16"/>
  <c r="H134" i="16"/>
  <c r="G134" i="16"/>
  <c r="G97" i="17" s="1"/>
  <c r="F134" i="16"/>
  <c r="E134" i="16"/>
  <c r="D134" i="16"/>
  <c r="C134" i="16"/>
  <c r="C97" i="17" s="1"/>
  <c r="V133" i="16"/>
  <c r="U133" i="16"/>
  <c r="T133" i="16"/>
  <c r="S133" i="16"/>
  <c r="S96" i="17" s="1"/>
  <c r="R133" i="16"/>
  <c r="Q133" i="16"/>
  <c r="P133" i="16"/>
  <c r="N133" i="16"/>
  <c r="N96" i="17" s="1"/>
  <c r="M133" i="16"/>
  <c r="L133" i="16"/>
  <c r="K133" i="16"/>
  <c r="J133" i="16"/>
  <c r="J96" i="17" s="1"/>
  <c r="I133" i="16"/>
  <c r="H133" i="16"/>
  <c r="G133" i="16"/>
  <c r="F133" i="16"/>
  <c r="F96" i="17" s="1"/>
  <c r="E133" i="16"/>
  <c r="D133" i="16"/>
  <c r="C133" i="16"/>
  <c r="V132" i="16"/>
  <c r="U132" i="16"/>
  <c r="T132" i="16"/>
  <c r="S132" i="16"/>
  <c r="R132" i="16"/>
  <c r="Q132" i="16"/>
  <c r="P132" i="16"/>
  <c r="N132" i="16"/>
  <c r="N95" i="17" s="1"/>
  <c r="M132" i="16"/>
  <c r="L132" i="16"/>
  <c r="K132" i="16"/>
  <c r="J132" i="16"/>
  <c r="I132" i="16"/>
  <c r="H132" i="16"/>
  <c r="G132" i="16"/>
  <c r="F132" i="16"/>
  <c r="E132" i="16"/>
  <c r="D132" i="16"/>
  <c r="C132" i="16"/>
  <c r="V131" i="16"/>
  <c r="U131" i="16"/>
  <c r="T131" i="16"/>
  <c r="S131" i="16"/>
  <c r="R131" i="16"/>
  <c r="Q131" i="16"/>
  <c r="P131" i="16"/>
  <c r="P94" i="17" s="1"/>
  <c r="N131" i="16"/>
  <c r="M131" i="16"/>
  <c r="L131" i="16"/>
  <c r="K131" i="16"/>
  <c r="J131" i="16"/>
  <c r="I131" i="16"/>
  <c r="H131" i="16"/>
  <c r="G131" i="16"/>
  <c r="F131" i="16"/>
  <c r="E131" i="16"/>
  <c r="D131" i="16"/>
  <c r="C131" i="16"/>
  <c r="C94" i="17" s="1"/>
  <c r="V130" i="16"/>
  <c r="U130" i="16"/>
  <c r="T130" i="16"/>
  <c r="S130" i="16"/>
  <c r="R130" i="16"/>
  <c r="Q130" i="16"/>
  <c r="P130" i="16"/>
  <c r="N130" i="16"/>
  <c r="M130" i="16"/>
  <c r="L130" i="16"/>
  <c r="K130" i="16"/>
  <c r="J130" i="16"/>
  <c r="I130" i="16"/>
  <c r="H130" i="16"/>
  <c r="G130" i="16"/>
  <c r="F130" i="16"/>
  <c r="E130" i="16"/>
  <c r="D130" i="16"/>
  <c r="C130" i="16"/>
  <c r="V129" i="16"/>
  <c r="U129" i="16"/>
  <c r="T129" i="16"/>
  <c r="S129" i="16"/>
  <c r="R129" i="16"/>
  <c r="Q129" i="16"/>
  <c r="P129" i="16"/>
  <c r="N129" i="16"/>
  <c r="M129" i="16"/>
  <c r="L129" i="16"/>
  <c r="K129" i="16"/>
  <c r="J129" i="16"/>
  <c r="I129" i="16"/>
  <c r="H129" i="16"/>
  <c r="G129" i="16"/>
  <c r="F129" i="16"/>
  <c r="E129" i="16"/>
  <c r="D129" i="16"/>
  <c r="D92" i="17" s="1"/>
  <c r="C129" i="16"/>
  <c r="V128" i="16"/>
  <c r="U128" i="16"/>
  <c r="T128" i="16"/>
  <c r="S128" i="16"/>
  <c r="R128" i="16"/>
  <c r="Q128" i="16"/>
  <c r="P128" i="16"/>
  <c r="P91" i="17" s="1"/>
  <c r="N128" i="16"/>
  <c r="M128" i="16"/>
  <c r="L128" i="16"/>
  <c r="K128" i="16"/>
  <c r="J128" i="16"/>
  <c r="I128" i="16"/>
  <c r="H128" i="16"/>
  <c r="H135" i="16" s="1"/>
  <c r="G128" i="16"/>
  <c r="F128" i="16"/>
  <c r="E128" i="16"/>
  <c r="D128" i="16"/>
  <c r="C128" i="16"/>
  <c r="X125" i="16"/>
  <c r="X124" i="16"/>
  <c r="X123" i="16"/>
  <c r="X122" i="16"/>
  <c r="X121" i="16"/>
  <c r="X120" i="16"/>
  <c r="X119" i="16"/>
  <c r="X118" i="16"/>
  <c r="X117" i="16"/>
  <c r="X116" i="16"/>
  <c r="X115" i="16"/>
  <c r="X114" i="16"/>
  <c r="X113" i="16"/>
  <c r="X112" i="16"/>
  <c r="V111" i="16"/>
  <c r="X111" i="16" s="1"/>
  <c r="X109" i="16"/>
  <c r="X108" i="16"/>
  <c r="X107" i="16"/>
  <c r="X106" i="16"/>
  <c r="X105" i="16"/>
  <c r="X104" i="16"/>
  <c r="X103" i="16"/>
  <c r="X102" i="16"/>
  <c r="X101" i="16"/>
  <c r="X100" i="16"/>
  <c r="X99" i="16"/>
  <c r="X98" i="16"/>
  <c r="X97" i="16"/>
  <c r="X96" i="16"/>
  <c r="X95" i="16"/>
  <c r="X94" i="16"/>
  <c r="X93" i="16"/>
  <c r="X92" i="16"/>
  <c r="X91" i="16"/>
  <c r="X90" i="16"/>
  <c r="X89" i="16"/>
  <c r="X87" i="16"/>
  <c r="X86" i="16"/>
  <c r="X85" i="16"/>
  <c r="X84" i="16"/>
  <c r="X83" i="16"/>
  <c r="X82" i="16"/>
  <c r="X81" i="16"/>
  <c r="X80" i="16"/>
  <c r="X79" i="16"/>
  <c r="X78" i="16"/>
  <c r="X77" i="16"/>
  <c r="X76" i="16"/>
  <c r="X75" i="16"/>
  <c r="X74" i="16"/>
  <c r="X73" i="16"/>
  <c r="X72" i="16"/>
  <c r="X71" i="16"/>
  <c r="X70" i="16"/>
  <c r="X69" i="16"/>
  <c r="X68" i="16"/>
  <c r="X67" i="16"/>
  <c r="X66" i="16"/>
  <c r="X65" i="16"/>
  <c r="X64" i="16"/>
  <c r="X63" i="16"/>
  <c r="O131" i="16"/>
  <c r="X62" i="16"/>
  <c r="X61" i="16"/>
  <c r="X60" i="16"/>
  <c r="X59" i="16"/>
  <c r="X58" i="16"/>
  <c r="X57" i="16"/>
  <c r="X56" i="16"/>
  <c r="X55" i="16"/>
  <c r="X54" i="16"/>
  <c r="X53" i="16"/>
  <c r="X52" i="16"/>
  <c r="X51" i="16"/>
  <c r="X50" i="16"/>
  <c r="X49" i="16"/>
  <c r="X48" i="16"/>
  <c r="X47" i="16"/>
  <c r="X46" i="16"/>
  <c r="X45" i="16"/>
  <c r="X44" i="16"/>
  <c r="X43" i="16"/>
  <c r="X40" i="16"/>
  <c r="X39" i="16"/>
  <c r="X38" i="16"/>
  <c r="X37" i="16"/>
  <c r="X36" i="16"/>
  <c r="X35" i="16"/>
  <c r="X34" i="16"/>
  <c r="X33" i="16"/>
  <c r="X32" i="16"/>
  <c r="X31" i="16"/>
  <c r="X30" i="16"/>
  <c r="X29" i="16"/>
  <c r="X28" i="16"/>
  <c r="W129" i="16"/>
  <c r="O129" i="16"/>
  <c r="X27" i="16"/>
  <c r="X26" i="16"/>
  <c r="X25" i="16"/>
  <c r="X24" i="16"/>
  <c r="X23" i="16"/>
  <c r="X22" i="16"/>
  <c r="X21" i="16"/>
  <c r="X20" i="16"/>
  <c r="X19" i="16"/>
  <c r="X18" i="16"/>
  <c r="X17" i="16"/>
  <c r="X16" i="16"/>
  <c r="X15" i="16"/>
  <c r="X14" i="16"/>
  <c r="X13" i="16"/>
  <c r="X12" i="16"/>
  <c r="X11" i="16"/>
  <c r="X10" i="16"/>
  <c r="X9" i="16"/>
  <c r="X8" i="16"/>
  <c r="X7" i="16"/>
  <c r="X6" i="16"/>
  <c r="X5" i="16"/>
  <c r="W49" i="15"/>
  <c r="W51" i="15"/>
  <c r="W56" i="15"/>
  <c r="W60" i="15"/>
  <c r="P61" i="15"/>
  <c r="H61" i="15"/>
  <c r="F61" i="15"/>
  <c r="B61" i="15"/>
  <c r="N60" i="15"/>
  <c r="F60" i="15"/>
  <c r="B60" i="15"/>
  <c r="P60" i="15"/>
  <c r="B59" i="15"/>
  <c r="W59" i="15" s="1"/>
  <c r="B58" i="15"/>
  <c r="N58" i="15"/>
  <c r="B57" i="15"/>
  <c r="W57" i="15" s="1"/>
  <c r="B56" i="15"/>
  <c r="N56" i="15" s="1"/>
  <c r="P56" i="15"/>
  <c r="B55" i="15"/>
  <c r="L55" i="15"/>
  <c r="N54" i="15"/>
  <c r="F54" i="15"/>
  <c r="B54" i="15"/>
  <c r="W54" i="15" s="1"/>
  <c r="P54" i="15"/>
  <c r="B53" i="15"/>
  <c r="W53" i="15" s="1"/>
  <c r="L53" i="15"/>
  <c r="F52" i="15"/>
  <c r="B52" i="15"/>
  <c r="N52" i="15" s="1"/>
  <c r="P52" i="15"/>
  <c r="B51" i="15"/>
  <c r="L51" i="15"/>
  <c r="N50" i="15"/>
  <c r="F50" i="15"/>
  <c r="B50" i="15"/>
  <c r="W50" i="15" s="1"/>
  <c r="P50" i="15"/>
  <c r="B49" i="15"/>
  <c r="L49" i="15"/>
  <c r="B48" i="15"/>
  <c r="F48" i="15" s="1"/>
  <c r="B47" i="15"/>
  <c r="M46" i="15"/>
  <c r="B46" i="15"/>
  <c r="N46" i="15" s="1"/>
  <c r="J45" i="15"/>
  <c r="B45" i="15"/>
  <c r="N45" i="15" s="1"/>
  <c r="R44" i="15"/>
  <c r="N44" i="15"/>
  <c r="L44" i="15"/>
  <c r="J44" i="15"/>
  <c r="V44" i="15" s="1"/>
  <c r="F44" i="15"/>
  <c r="D44" i="15"/>
  <c r="B44" i="15"/>
  <c r="P44" i="15" s="1"/>
  <c r="J43" i="15"/>
  <c r="B43" i="15"/>
  <c r="W43" i="15" s="1"/>
  <c r="R42" i="15"/>
  <c r="N42" i="15"/>
  <c r="L42" i="15"/>
  <c r="J42" i="15"/>
  <c r="V42" i="15" s="1"/>
  <c r="F42" i="15"/>
  <c r="D42" i="15"/>
  <c r="B42" i="15"/>
  <c r="J41" i="15"/>
  <c r="B41" i="15"/>
  <c r="N41" i="15" s="1"/>
  <c r="R40" i="15"/>
  <c r="N40" i="15"/>
  <c r="L40" i="15"/>
  <c r="J40" i="15"/>
  <c r="V40" i="15" s="1"/>
  <c r="F40" i="15"/>
  <c r="D40" i="15"/>
  <c r="B40" i="15"/>
  <c r="J39" i="15"/>
  <c r="N39" i="15"/>
  <c r="R38" i="15"/>
  <c r="N38" i="15"/>
  <c r="L38" i="15"/>
  <c r="J38" i="15"/>
  <c r="V38" i="15" s="1"/>
  <c r="F38" i="15"/>
  <c r="D38" i="15"/>
  <c r="B38" i="15"/>
  <c r="J37" i="15"/>
  <c r="B37" i="15"/>
  <c r="N37" i="15" s="1"/>
  <c r="R36" i="15"/>
  <c r="N36" i="15"/>
  <c r="L36" i="15"/>
  <c r="J36" i="15"/>
  <c r="V36" i="15" s="1"/>
  <c r="F36" i="15"/>
  <c r="D36" i="15"/>
  <c r="B36" i="15"/>
  <c r="P36" i="15" s="1"/>
  <c r="J35" i="15"/>
  <c r="B35" i="15"/>
  <c r="N35" i="15" s="1"/>
  <c r="R34" i="15"/>
  <c r="N34" i="15"/>
  <c r="L34" i="15"/>
  <c r="J34" i="15"/>
  <c r="V34" i="15" s="1"/>
  <c r="F34" i="15"/>
  <c r="D34" i="15"/>
  <c r="B34" i="15"/>
  <c r="J33" i="15"/>
  <c r="B33" i="15"/>
  <c r="N33" i="15" s="1"/>
  <c r="R32" i="15"/>
  <c r="N32" i="15"/>
  <c r="L32" i="15"/>
  <c r="J32" i="15"/>
  <c r="V32" i="15" s="1"/>
  <c r="F32" i="15"/>
  <c r="D32" i="15"/>
  <c r="B32" i="15"/>
  <c r="P32" i="15" s="1"/>
  <c r="B31" i="15"/>
  <c r="N31" i="15" s="1"/>
  <c r="N30" i="15"/>
  <c r="L30" i="15"/>
  <c r="F30" i="15"/>
  <c r="D30" i="15"/>
  <c r="B30" i="15"/>
  <c r="R29" i="15"/>
  <c r="J29" i="15"/>
  <c r="B29" i="15"/>
  <c r="H29" i="15" s="1"/>
  <c r="N28" i="15"/>
  <c r="L28" i="15"/>
  <c r="F28" i="15"/>
  <c r="D28" i="15"/>
  <c r="B28" i="15"/>
  <c r="R28" i="15" s="1"/>
  <c r="B27" i="15"/>
  <c r="J27" i="15" s="1"/>
  <c r="N26" i="15"/>
  <c r="L26" i="15"/>
  <c r="F26" i="15"/>
  <c r="D26" i="15"/>
  <c r="B26" i="15"/>
  <c r="P25" i="15"/>
  <c r="N25" i="15"/>
  <c r="H25" i="15"/>
  <c r="F25" i="15"/>
  <c r="D25" i="15"/>
  <c r="B25" i="15"/>
  <c r="R25" i="15"/>
  <c r="P24" i="15"/>
  <c r="L24" i="15"/>
  <c r="B24" i="15"/>
  <c r="R24" i="15"/>
  <c r="L23" i="15"/>
  <c r="H23" i="15"/>
  <c r="B23" i="15"/>
  <c r="R23" i="15"/>
  <c r="L22" i="15"/>
  <c r="H22" i="15"/>
  <c r="D22" i="15"/>
  <c r="B22" i="15"/>
  <c r="R22" i="15"/>
  <c r="B21" i="15"/>
  <c r="H21" i="15" s="1"/>
  <c r="P20" i="15"/>
  <c r="L20" i="15"/>
  <c r="B20" i="15"/>
  <c r="R20" i="15"/>
  <c r="L19" i="15"/>
  <c r="H19" i="15"/>
  <c r="B19" i="15"/>
  <c r="R19" i="15"/>
  <c r="L18" i="15"/>
  <c r="H18" i="15"/>
  <c r="D18" i="15"/>
  <c r="B18" i="15"/>
  <c r="R18" i="15"/>
  <c r="P17" i="15"/>
  <c r="N17" i="15"/>
  <c r="H17" i="15"/>
  <c r="F17" i="15"/>
  <c r="D17" i="15"/>
  <c r="B17" i="15"/>
  <c r="R17" i="15"/>
  <c r="P16" i="15"/>
  <c r="L16" i="15"/>
  <c r="B16" i="15"/>
  <c r="R16" i="15"/>
  <c r="L15" i="15"/>
  <c r="H15" i="15"/>
  <c r="B15" i="15"/>
  <c r="R15" i="15"/>
  <c r="L14" i="15"/>
  <c r="H14" i="15"/>
  <c r="D14" i="15"/>
  <c r="B14" i="15"/>
  <c r="R14" i="15"/>
  <c r="P13" i="15"/>
  <c r="N13" i="15"/>
  <c r="H13" i="15"/>
  <c r="F13" i="15"/>
  <c r="D13" i="15"/>
  <c r="B13" i="15"/>
  <c r="R13" i="15"/>
  <c r="P12" i="15"/>
  <c r="L12" i="15"/>
  <c r="B12" i="15"/>
  <c r="R12" i="15"/>
  <c r="B11" i="15"/>
  <c r="H11" i="15"/>
  <c r="L10" i="15"/>
  <c r="B10" i="15"/>
  <c r="P10" i="15" s="1"/>
  <c r="R10" i="15"/>
  <c r="B9" i="15"/>
  <c r="B8" i="15"/>
  <c r="B7" i="15"/>
  <c r="P61" i="14"/>
  <c r="B61" i="14"/>
  <c r="R61" i="14" s="1"/>
  <c r="J60" i="14"/>
  <c r="H60" i="14"/>
  <c r="B60" i="14"/>
  <c r="R60" i="14" s="1"/>
  <c r="B59" i="14"/>
  <c r="L59" i="14"/>
  <c r="B58" i="14"/>
  <c r="H57" i="14"/>
  <c r="B57" i="14"/>
  <c r="N56" i="14"/>
  <c r="H56" i="14"/>
  <c r="B56" i="14"/>
  <c r="F56" i="14" s="1"/>
  <c r="T56" i="14"/>
  <c r="T55" i="14"/>
  <c r="L55" i="14"/>
  <c r="H55" i="14"/>
  <c r="B55" i="14"/>
  <c r="R55" i="14"/>
  <c r="B54" i="14"/>
  <c r="P53" i="14"/>
  <c r="B53" i="14"/>
  <c r="N52" i="14"/>
  <c r="H52" i="14"/>
  <c r="B52" i="14"/>
  <c r="F52" i="14" s="1"/>
  <c r="T52" i="14"/>
  <c r="T51" i="14"/>
  <c r="L51" i="14"/>
  <c r="H51" i="14"/>
  <c r="B51" i="14"/>
  <c r="R51" i="14"/>
  <c r="B50" i="14"/>
  <c r="T50" i="14"/>
  <c r="J49" i="14"/>
  <c r="H49" i="14"/>
  <c r="B49" i="14"/>
  <c r="P49" i="14"/>
  <c r="N48" i="14"/>
  <c r="B48" i="14"/>
  <c r="P48" i="14" s="1"/>
  <c r="T48" i="14"/>
  <c r="L47" i="14"/>
  <c r="B47" i="14"/>
  <c r="N47" i="14" s="1"/>
  <c r="B46" i="14"/>
  <c r="L46" i="14" s="1"/>
  <c r="B45" i="14"/>
  <c r="P45" i="14" s="1"/>
  <c r="B44" i="14"/>
  <c r="T44" i="14" s="1"/>
  <c r="N43" i="14"/>
  <c r="D43" i="14"/>
  <c r="B43" i="14"/>
  <c r="L43" i="14" s="1"/>
  <c r="B42" i="14"/>
  <c r="T42" i="14"/>
  <c r="B41" i="14"/>
  <c r="H41" i="14" s="1"/>
  <c r="P41" i="14"/>
  <c r="B40" i="14"/>
  <c r="P40" i="14" s="1"/>
  <c r="T39" i="14"/>
  <c r="P39" i="14"/>
  <c r="H39" i="14"/>
  <c r="F39" i="14"/>
  <c r="D39" i="14"/>
  <c r="L39" i="14"/>
  <c r="R39" i="14"/>
  <c r="B38" i="14"/>
  <c r="D38" i="14" s="1"/>
  <c r="B37" i="14"/>
  <c r="P37" i="14" s="1"/>
  <c r="B36" i="14"/>
  <c r="P36" i="14" s="1"/>
  <c r="P35" i="14"/>
  <c r="H35" i="14"/>
  <c r="B35" i="14"/>
  <c r="F35" i="14" s="1"/>
  <c r="R35" i="14"/>
  <c r="B34" i="14"/>
  <c r="T34" i="14" s="1"/>
  <c r="B33" i="14"/>
  <c r="H33" i="14" s="1"/>
  <c r="B32" i="14"/>
  <c r="W32" i="15" s="1"/>
  <c r="T32" i="14"/>
  <c r="B31" i="14"/>
  <c r="B30" i="14"/>
  <c r="J30" i="14"/>
  <c r="B29" i="14"/>
  <c r="H29" i="14" s="1"/>
  <c r="B28" i="14"/>
  <c r="W28" i="15" s="1"/>
  <c r="B27" i="14"/>
  <c r="R27" i="14" s="1"/>
  <c r="B26" i="14"/>
  <c r="B25" i="14"/>
  <c r="H25" i="14" s="1"/>
  <c r="P25" i="14"/>
  <c r="H24" i="14"/>
  <c r="B24" i="14"/>
  <c r="P24" i="14" s="1"/>
  <c r="T24" i="14"/>
  <c r="B23" i="14"/>
  <c r="L23" i="14" s="1"/>
  <c r="B22" i="14"/>
  <c r="L22" i="14" s="1"/>
  <c r="B21" i="14"/>
  <c r="L21" i="14" s="1"/>
  <c r="B20" i="14"/>
  <c r="P20" i="14"/>
  <c r="B19" i="14"/>
  <c r="F19" i="14" s="1"/>
  <c r="H18" i="14"/>
  <c r="D18" i="14"/>
  <c r="B18" i="14"/>
  <c r="T18" i="14" s="1"/>
  <c r="R18" i="14"/>
  <c r="L17" i="14"/>
  <c r="D17" i="14"/>
  <c r="B17" i="14"/>
  <c r="B16" i="14"/>
  <c r="W16" i="15" s="1"/>
  <c r="B15" i="14"/>
  <c r="H15" i="14" s="1"/>
  <c r="B14" i="14"/>
  <c r="L14" i="14" s="1"/>
  <c r="B13" i="14"/>
  <c r="T13" i="14" s="1"/>
  <c r="B12" i="14"/>
  <c r="P12" i="14"/>
  <c r="B11" i="14"/>
  <c r="B10" i="14"/>
  <c r="L10" i="14" s="1"/>
  <c r="B9" i="14"/>
  <c r="L9" i="14" s="1"/>
  <c r="B8" i="14"/>
  <c r="P8" i="14"/>
  <c r="B7" i="14"/>
  <c r="W7" i="15" s="1"/>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E41" i="13"/>
  <c r="F41" i="13"/>
  <c r="G41" i="13"/>
  <c r="H41" i="13"/>
  <c r="I41" i="13"/>
  <c r="J41" i="13"/>
  <c r="K41" i="13"/>
  <c r="L41" i="13"/>
  <c r="M41" i="13"/>
  <c r="N41" i="13"/>
  <c r="O41" i="13"/>
  <c r="P41" i="13"/>
  <c r="E42" i="13"/>
  <c r="F42" i="13"/>
  <c r="G42" i="13"/>
  <c r="H42" i="13"/>
  <c r="I42" i="13"/>
  <c r="J42" i="13"/>
  <c r="K42" i="13"/>
  <c r="L42" i="13"/>
  <c r="M42" i="13"/>
  <c r="N42" i="13"/>
  <c r="O42" i="13"/>
  <c r="P42" i="13"/>
  <c r="T6" i="8"/>
  <c r="T7" i="8"/>
  <c r="T8" i="8"/>
  <c r="T9" i="8"/>
  <c r="T10" i="8"/>
  <c r="T11" i="8"/>
  <c r="T12" i="8"/>
  <c r="T13" i="8"/>
  <c r="T14" i="8"/>
  <c r="T15" i="8"/>
  <c r="T16" i="8"/>
  <c r="T17" i="8"/>
  <c r="T18" i="8"/>
  <c r="T19" i="8"/>
  <c r="T20" i="8"/>
  <c r="T21" i="8"/>
  <c r="T22" i="8"/>
  <c r="T23" i="8"/>
  <c r="T24" i="8"/>
  <c r="T25" i="8"/>
  <c r="T26" i="8"/>
  <c r="T27" i="8"/>
  <c r="T28" i="8"/>
  <c r="T29" i="8"/>
  <c r="T30" i="8"/>
  <c r="T31" i="8"/>
  <c r="T32" i="8"/>
  <c r="T33" i="8"/>
  <c r="T34" i="8"/>
  <c r="T35" i="8"/>
  <c r="T36" i="8"/>
  <c r="T37" i="8"/>
  <c r="T38" i="8"/>
  <c r="T39" i="8"/>
  <c r="T40" i="8"/>
  <c r="T41" i="8"/>
  <c r="T42" i="8"/>
  <c r="T43" i="8"/>
  <c r="T44" i="8"/>
  <c r="T45" i="8"/>
  <c r="T46" i="8"/>
  <c r="T47" i="8"/>
  <c r="T48" i="8"/>
  <c r="T49" i="8"/>
  <c r="T50" i="8"/>
  <c r="T51" i="8"/>
  <c r="T52" i="8"/>
  <c r="T53" i="8"/>
  <c r="T54" i="8"/>
  <c r="T55" i="8"/>
  <c r="T56" i="8"/>
  <c r="T57" i="8"/>
  <c r="T58" i="8"/>
  <c r="T59" i="8"/>
  <c r="T60" i="8"/>
  <c r="T61" i="8"/>
  <c r="T62" i="8"/>
  <c r="T63" i="8"/>
  <c r="T64" i="8"/>
  <c r="T65" i="8"/>
  <c r="T66" i="8"/>
  <c r="T67" i="8"/>
  <c r="T68" i="8"/>
  <c r="T69" i="8"/>
  <c r="T70" i="8"/>
  <c r="T71" i="8"/>
  <c r="T72" i="8"/>
  <c r="T73" i="8"/>
  <c r="T74" i="8"/>
  <c r="T75" i="8"/>
  <c r="T76" i="8"/>
  <c r="T77" i="8"/>
  <c r="T78" i="8"/>
  <c r="T79" i="8"/>
  <c r="T80" i="8"/>
  <c r="T81" i="8"/>
  <c r="T82" i="8"/>
  <c r="T83" i="8"/>
  <c r="T84" i="8"/>
  <c r="T85" i="8"/>
  <c r="T86" i="8"/>
  <c r="T87" i="8"/>
  <c r="T88" i="8"/>
  <c r="T89" i="8"/>
  <c r="T90" i="8"/>
  <c r="T91" i="8"/>
  <c r="T92" i="8"/>
  <c r="T93" i="8"/>
  <c r="T94" i="8"/>
  <c r="T95" i="8"/>
  <c r="T96" i="8"/>
  <c r="T97" i="8"/>
  <c r="T98" i="8"/>
  <c r="T99" i="8"/>
  <c r="T100" i="8"/>
  <c r="T101" i="8"/>
  <c r="T102" i="8"/>
  <c r="T103" i="8"/>
  <c r="T104" i="8"/>
  <c r="T105" i="8"/>
  <c r="W6" i="7"/>
  <c r="W7" i="7"/>
  <c r="W8" i="7"/>
  <c r="W9" i="7"/>
  <c r="W10" i="7"/>
  <c r="W11" i="7"/>
  <c r="W12" i="7"/>
  <c r="W13" i="7"/>
  <c r="W14" i="7"/>
  <c r="W15" i="7"/>
  <c r="W16" i="7"/>
  <c r="W17" i="7"/>
  <c r="W18" i="7"/>
  <c r="W19" i="7"/>
  <c r="W20" i="7"/>
  <c r="W21" i="7"/>
  <c r="W22" i="7"/>
  <c r="W23" i="7"/>
  <c r="W24" i="7"/>
  <c r="W25" i="7"/>
  <c r="W26" i="7"/>
  <c r="W27" i="7"/>
  <c r="W28" i="7"/>
  <c r="W29" i="7"/>
  <c r="W30" i="7"/>
  <c r="W31" i="7"/>
  <c r="W32" i="7"/>
  <c r="W33" i="7"/>
  <c r="W34" i="7"/>
  <c r="W35" i="7"/>
  <c r="W36" i="7"/>
  <c r="W37" i="7"/>
  <c r="W38" i="7"/>
  <c r="W39" i="7"/>
  <c r="W40" i="7"/>
  <c r="W41" i="7"/>
  <c r="W42" i="7"/>
  <c r="W43" i="7"/>
  <c r="W44" i="7"/>
  <c r="W45" i="7"/>
  <c r="W46" i="7"/>
  <c r="W47" i="7"/>
  <c r="W48" i="7"/>
  <c r="W49" i="7"/>
  <c r="W50" i="7"/>
  <c r="W51" i="7"/>
  <c r="W52" i="7"/>
  <c r="W53" i="7"/>
  <c r="W55" i="7"/>
  <c r="W56" i="7"/>
  <c r="W57" i="7"/>
  <c r="W58" i="7"/>
  <c r="W59" i="7"/>
  <c r="W60" i="7"/>
  <c r="W61" i="7"/>
  <c r="W62" i="7"/>
  <c r="W63" i="7"/>
  <c r="W64" i="7"/>
  <c r="W65" i="7"/>
  <c r="W66" i="7"/>
  <c r="W67" i="7"/>
  <c r="W68" i="7"/>
  <c r="W69" i="7"/>
  <c r="W70" i="7"/>
  <c r="W71" i="7"/>
  <c r="W72" i="7"/>
  <c r="W73" i="7"/>
  <c r="W74" i="7"/>
  <c r="W75" i="7"/>
  <c r="W76" i="7"/>
  <c r="W77" i="7"/>
  <c r="W78" i="7"/>
  <c r="W79" i="7"/>
  <c r="W80" i="7"/>
  <c r="W81" i="7"/>
  <c r="W82" i="7"/>
  <c r="W83" i="7"/>
  <c r="W84" i="7"/>
  <c r="W85" i="7"/>
  <c r="W86" i="7"/>
  <c r="W87" i="7"/>
  <c r="W88" i="7"/>
  <c r="W89" i="7"/>
  <c r="W90" i="7"/>
  <c r="W91" i="7"/>
  <c r="W92" i="7"/>
  <c r="W93" i="7"/>
  <c r="W94" i="7"/>
  <c r="W95" i="7"/>
  <c r="W96" i="7"/>
  <c r="W97" i="7"/>
  <c r="W98" i="7"/>
  <c r="W99" i="7"/>
  <c r="W100" i="7"/>
  <c r="W101" i="7"/>
  <c r="W102" i="7"/>
  <c r="W103" i="7"/>
  <c r="W104" i="7"/>
  <c r="W105" i="7"/>
  <c r="U6" i="6"/>
  <c r="U7" i="6"/>
  <c r="U8" i="6"/>
  <c r="U9" i="6"/>
  <c r="U10" i="6"/>
  <c r="U11" i="6"/>
  <c r="U12" i="6"/>
  <c r="U13" i="6"/>
  <c r="U14" i="6"/>
  <c r="U15" i="6"/>
  <c r="U16" i="6"/>
  <c r="U17" i="6"/>
  <c r="U18" i="6"/>
  <c r="U19" i="6"/>
  <c r="U20" i="6"/>
  <c r="U21" i="6"/>
  <c r="U22" i="6"/>
  <c r="U23" i="6"/>
  <c r="U24" i="6"/>
  <c r="U25" i="6"/>
  <c r="U26" i="6"/>
  <c r="U27" i="6"/>
  <c r="U28" i="6"/>
  <c r="U29" i="6"/>
  <c r="U30" i="6"/>
  <c r="U31" i="6"/>
  <c r="U32" i="6"/>
  <c r="U33" i="6"/>
  <c r="U34" i="6"/>
  <c r="U35" i="6"/>
  <c r="U36" i="6"/>
  <c r="U37" i="6"/>
  <c r="U38" i="6"/>
  <c r="U39" i="6"/>
  <c r="U40" i="6"/>
  <c r="U41" i="6"/>
  <c r="U42" i="6"/>
  <c r="U43" i="6"/>
  <c r="U44" i="6"/>
  <c r="U45" i="6"/>
  <c r="U46" i="6"/>
  <c r="U47" i="6"/>
  <c r="U48" i="6"/>
  <c r="U49" i="6"/>
  <c r="U50" i="6"/>
  <c r="U51" i="6"/>
  <c r="U52" i="6"/>
  <c r="U53" i="6"/>
  <c r="U54" i="6"/>
  <c r="U55" i="6"/>
  <c r="U56" i="6"/>
  <c r="U57" i="6"/>
  <c r="U58" i="6"/>
  <c r="U59" i="6"/>
  <c r="U60" i="6"/>
  <c r="U61" i="6"/>
  <c r="U62" i="6"/>
  <c r="U63" i="6"/>
  <c r="U64" i="6"/>
  <c r="U65" i="6"/>
  <c r="U66" i="6"/>
  <c r="U67" i="6"/>
  <c r="U68" i="6"/>
  <c r="U70" i="6"/>
  <c r="U71" i="6"/>
  <c r="U72" i="6"/>
  <c r="U73" i="6"/>
  <c r="U74" i="6"/>
  <c r="U75" i="6"/>
  <c r="U76" i="6"/>
  <c r="U77" i="6"/>
  <c r="U78" i="6"/>
  <c r="U79" i="6"/>
  <c r="U80" i="6"/>
  <c r="U81" i="6"/>
  <c r="U82" i="6"/>
  <c r="U83" i="6"/>
  <c r="U84" i="6"/>
  <c r="U85" i="6"/>
  <c r="U86" i="6"/>
  <c r="U87" i="6"/>
  <c r="U88" i="6"/>
  <c r="U89" i="6"/>
  <c r="U90" i="6"/>
  <c r="U91" i="6"/>
  <c r="U92" i="6"/>
  <c r="U93" i="6"/>
  <c r="U94" i="6"/>
  <c r="U95" i="6"/>
  <c r="U96" i="6"/>
  <c r="U97" i="6"/>
  <c r="U98" i="6"/>
  <c r="U99" i="6"/>
  <c r="U100" i="6"/>
  <c r="U101" i="6"/>
  <c r="U102" i="6"/>
  <c r="U103" i="6"/>
  <c r="U104" i="6"/>
  <c r="U105" i="6"/>
  <c r="U106" i="6"/>
  <c r="U107" i="6"/>
  <c r="U108" i="6"/>
  <c r="U109" i="6"/>
  <c r="U110" i="6"/>
  <c r="U111" i="6"/>
  <c r="U112" i="6"/>
  <c r="U113" i="6"/>
  <c r="U114" i="6"/>
  <c r="U115" i="6"/>
  <c r="U116" i="6"/>
  <c r="U117" i="6"/>
  <c r="U118" i="6"/>
  <c r="U119" i="6"/>
  <c r="U120" i="6"/>
  <c r="U121" i="6"/>
  <c r="U122" i="6"/>
  <c r="U123" i="6"/>
  <c r="U124" i="6"/>
  <c r="U125" i="6"/>
  <c r="U126" i="6"/>
  <c r="U127" i="6"/>
  <c r="U128" i="6"/>
  <c r="U129" i="6"/>
  <c r="U130" i="6"/>
  <c r="U131" i="6"/>
  <c r="U132" i="6"/>
  <c r="U133" i="6"/>
  <c r="U134" i="6"/>
  <c r="U135" i="6"/>
  <c r="U136" i="6"/>
  <c r="U137" i="6"/>
  <c r="U138" i="6"/>
  <c r="U139" i="6"/>
  <c r="U140" i="6"/>
  <c r="U141" i="6"/>
  <c r="U142" i="6"/>
  <c r="U143" i="6"/>
  <c r="U144" i="6"/>
  <c r="U145" i="6"/>
  <c r="U146" i="6"/>
  <c r="U147" i="6"/>
  <c r="U148" i="6"/>
  <c r="U149" i="6"/>
  <c r="U150" i="6"/>
  <c r="U151" i="6"/>
  <c r="U152" i="6"/>
  <c r="U153" i="6"/>
  <c r="U154" i="6"/>
  <c r="U155" i="6"/>
  <c r="U156" i="6"/>
  <c r="U157" i="6"/>
  <c r="U158" i="6"/>
  <c r="U159" i="6"/>
  <c r="U160" i="6"/>
  <c r="U161" i="6"/>
  <c r="U162" i="6"/>
  <c r="U163" i="6"/>
  <c r="U164" i="6"/>
  <c r="U165" i="6"/>
  <c r="U166" i="6"/>
  <c r="U167" i="6"/>
  <c r="U168" i="6"/>
  <c r="U169" i="6"/>
  <c r="U170" i="6"/>
  <c r="U171" i="6"/>
  <c r="U172" i="6"/>
  <c r="U173" i="6"/>
  <c r="U174" i="6"/>
  <c r="U175" i="6"/>
  <c r="U176" i="6"/>
  <c r="U177" i="6"/>
  <c r="U178" i="6"/>
  <c r="U179" i="6"/>
  <c r="U180" i="6"/>
  <c r="U6" i="5"/>
  <c r="U7" i="5"/>
  <c r="U8" i="5"/>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2" i="5"/>
  <c r="U43" i="5"/>
  <c r="U44" i="5"/>
  <c r="U45" i="5"/>
  <c r="U46" i="5"/>
  <c r="U47" i="5"/>
  <c r="U48" i="5"/>
  <c r="U49" i="5"/>
  <c r="U50" i="5"/>
  <c r="U51" i="5"/>
  <c r="U52" i="5"/>
  <c r="U53" i="5"/>
  <c r="U54" i="5"/>
  <c r="U55" i="5"/>
  <c r="U56" i="5"/>
  <c r="U57" i="5"/>
  <c r="U58" i="5"/>
  <c r="U59" i="5"/>
  <c r="U60" i="5"/>
  <c r="U61" i="5"/>
  <c r="U62" i="5"/>
  <c r="U63" i="5"/>
  <c r="U64" i="5"/>
  <c r="U65" i="5"/>
  <c r="U66" i="5"/>
  <c r="U67" i="5"/>
  <c r="U68"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16" i="5"/>
  <c r="U117" i="5"/>
  <c r="U118" i="5"/>
  <c r="U119" i="5"/>
  <c r="U120" i="5"/>
  <c r="U121" i="5"/>
  <c r="U122" i="5"/>
  <c r="U123" i="5"/>
  <c r="U124" i="5"/>
  <c r="U125" i="5"/>
  <c r="U126" i="5"/>
  <c r="U127" i="5"/>
  <c r="U128" i="5"/>
  <c r="U129" i="5"/>
  <c r="U130" i="5"/>
  <c r="U131" i="5"/>
  <c r="U132" i="5"/>
  <c r="U133" i="5"/>
  <c r="U134" i="5"/>
  <c r="U135" i="5"/>
  <c r="U136" i="5"/>
  <c r="U137" i="5"/>
  <c r="U138" i="5"/>
  <c r="U139" i="5"/>
  <c r="U140" i="5"/>
  <c r="U141" i="5"/>
  <c r="U142" i="5"/>
  <c r="U143" i="5"/>
  <c r="U144" i="5"/>
  <c r="U145" i="5"/>
  <c r="U146" i="5"/>
  <c r="U147" i="5"/>
  <c r="U148" i="5"/>
  <c r="U149" i="5"/>
  <c r="U150" i="5"/>
  <c r="U151" i="5"/>
  <c r="U152" i="5"/>
  <c r="U153" i="5"/>
  <c r="U154" i="5"/>
  <c r="U155" i="5"/>
  <c r="U156" i="5"/>
  <c r="U157" i="5"/>
  <c r="U158" i="5"/>
  <c r="U159" i="5"/>
  <c r="U160" i="5"/>
  <c r="U161" i="5"/>
  <c r="U162" i="5"/>
  <c r="U163" i="5"/>
  <c r="U164" i="5"/>
  <c r="U165" i="5"/>
  <c r="U166" i="5"/>
  <c r="U167" i="5"/>
  <c r="U168" i="5"/>
  <c r="U169" i="5"/>
  <c r="U170" i="5"/>
  <c r="U171" i="5"/>
  <c r="U172" i="5"/>
  <c r="U173" i="5"/>
  <c r="U174" i="5"/>
  <c r="U175" i="5"/>
  <c r="U176" i="5"/>
  <c r="U177" i="5"/>
  <c r="U178" i="5"/>
  <c r="U179" i="5"/>
  <c r="U180" i="5"/>
  <c r="R8" i="14"/>
  <c r="J12" i="14"/>
  <c r="R20" i="14"/>
  <c r="P26" i="14"/>
  <c r="H26" i="14"/>
  <c r="F26" i="14"/>
  <c r="R42" i="14"/>
  <c r="R50" i="14"/>
  <c r="P58" i="14"/>
  <c r="R58" i="14"/>
  <c r="H58" i="14"/>
  <c r="N58" i="14"/>
  <c r="F58" i="14"/>
  <c r="D8" i="14"/>
  <c r="L8" i="14"/>
  <c r="T8" i="14"/>
  <c r="F9" i="14"/>
  <c r="D12" i="14"/>
  <c r="L12" i="14"/>
  <c r="T12" i="14"/>
  <c r="F13" i="14"/>
  <c r="J15" i="14"/>
  <c r="R15" i="14"/>
  <c r="D16" i="14"/>
  <c r="L16" i="14"/>
  <c r="T16" i="14"/>
  <c r="F17" i="14"/>
  <c r="J19" i="14"/>
  <c r="R19" i="14"/>
  <c r="D20" i="14"/>
  <c r="L20" i="14"/>
  <c r="T20" i="14"/>
  <c r="F21" i="14"/>
  <c r="J25" i="14"/>
  <c r="D26" i="14"/>
  <c r="T26" i="14"/>
  <c r="J29" i="14"/>
  <c r="D30" i="14"/>
  <c r="T30" i="14"/>
  <c r="D34" i="14"/>
  <c r="F37" i="14"/>
  <c r="T37" i="14"/>
  <c r="L37" i="14"/>
  <c r="D37" i="14"/>
  <c r="R37" i="14"/>
  <c r="D42" i="14"/>
  <c r="V42" i="14" s="1"/>
  <c r="N45" i="14"/>
  <c r="F45" i="14"/>
  <c r="V45" i="14" s="1"/>
  <c r="T45" i="14"/>
  <c r="L45" i="14"/>
  <c r="D45" i="14"/>
  <c r="R45" i="14"/>
  <c r="D50" i="14"/>
  <c r="N53" i="14"/>
  <c r="F53" i="14"/>
  <c r="T53" i="14"/>
  <c r="L53" i="14"/>
  <c r="D53" i="14"/>
  <c r="V53" i="14" s="1"/>
  <c r="R53" i="14"/>
  <c r="D58" i="14"/>
  <c r="J16" i="14"/>
  <c r="J20" i="14"/>
  <c r="R26" i="14"/>
  <c r="R30" i="14"/>
  <c r="P34" i="14"/>
  <c r="H34" i="14"/>
  <c r="F34" i="14"/>
  <c r="P42" i="14"/>
  <c r="H42" i="14"/>
  <c r="N42" i="14"/>
  <c r="F42" i="14"/>
  <c r="P50" i="14"/>
  <c r="H50" i="14"/>
  <c r="N50" i="14"/>
  <c r="F50" i="14"/>
  <c r="V50" i="14" s="1"/>
  <c r="T58" i="14"/>
  <c r="F8" i="14"/>
  <c r="H9" i="14"/>
  <c r="P9" i="14"/>
  <c r="J10" i="14"/>
  <c r="F12" i="14"/>
  <c r="H13" i="14"/>
  <c r="P13" i="14"/>
  <c r="J14" i="14"/>
  <c r="D15" i="14"/>
  <c r="L15" i="14"/>
  <c r="T15" i="14"/>
  <c r="F16" i="14"/>
  <c r="H17" i="14"/>
  <c r="P17" i="14"/>
  <c r="J18" i="14"/>
  <c r="D19" i="14"/>
  <c r="L19" i="14"/>
  <c r="T19" i="14"/>
  <c r="F20" i="14"/>
  <c r="H21" i="14"/>
  <c r="P21" i="14"/>
  <c r="J22" i="14"/>
  <c r="J26" i="14"/>
  <c r="J34" i="14"/>
  <c r="H37" i="14"/>
  <c r="P38" i="14"/>
  <c r="H38" i="14"/>
  <c r="F38" i="14"/>
  <c r="R38" i="14"/>
  <c r="J42" i="14"/>
  <c r="H45" i="14"/>
  <c r="P46" i="14"/>
  <c r="H46" i="14"/>
  <c r="N46" i="14"/>
  <c r="F46" i="14"/>
  <c r="R46" i="14"/>
  <c r="J50" i="14"/>
  <c r="H53" i="14"/>
  <c r="P54" i="14"/>
  <c r="H54" i="14"/>
  <c r="N54" i="14"/>
  <c r="F54" i="14"/>
  <c r="R54" i="14"/>
  <c r="J58" i="14"/>
  <c r="L7" i="15"/>
  <c r="V7" i="15"/>
  <c r="J8" i="14"/>
  <c r="R12" i="14"/>
  <c r="R16" i="14"/>
  <c r="P30" i="14"/>
  <c r="H30" i="14"/>
  <c r="F30" i="14"/>
  <c r="R34" i="14"/>
  <c r="H8" i="14"/>
  <c r="J9" i="14"/>
  <c r="H12" i="14"/>
  <c r="V12" i="14" s="1"/>
  <c r="J13" i="14"/>
  <c r="H16" i="14"/>
  <c r="J17" i="14"/>
  <c r="H20" i="14"/>
  <c r="J21" i="14"/>
  <c r="F25" i="14"/>
  <c r="T25" i="14"/>
  <c r="L25" i="14"/>
  <c r="D25" i="14"/>
  <c r="R25" i="14"/>
  <c r="L26" i="14"/>
  <c r="F29" i="14"/>
  <c r="T29" i="14"/>
  <c r="L29" i="14"/>
  <c r="D29" i="14"/>
  <c r="R29" i="14"/>
  <c r="L30" i="14"/>
  <c r="F33" i="14"/>
  <c r="T33" i="14"/>
  <c r="L33" i="14"/>
  <c r="D33" i="14"/>
  <c r="R33" i="14"/>
  <c r="L34" i="14"/>
  <c r="J37" i="14"/>
  <c r="T38" i="14"/>
  <c r="F41" i="14"/>
  <c r="T41" i="14"/>
  <c r="L41" i="14"/>
  <c r="D41" i="14"/>
  <c r="R41" i="14"/>
  <c r="L42" i="14"/>
  <c r="J45" i="14"/>
  <c r="D46" i="14"/>
  <c r="T46" i="14"/>
  <c r="N49" i="14"/>
  <c r="F49" i="14"/>
  <c r="T49" i="14"/>
  <c r="L49" i="14"/>
  <c r="D49" i="14"/>
  <c r="V49" i="14" s="1"/>
  <c r="R49" i="14"/>
  <c r="L50" i="14"/>
  <c r="J53" i="14"/>
  <c r="D54" i="14"/>
  <c r="T54" i="14"/>
  <c r="N57" i="14"/>
  <c r="F57" i="14"/>
  <c r="T57" i="14"/>
  <c r="L57" i="14"/>
  <c r="D57" i="14"/>
  <c r="R57" i="14"/>
  <c r="L58" i="14"/>
  <c r="P23" i="14"/>
  <c r="J24" i="14"/>
  <c r="R24" i="14"/>
  <c r="H27" i="14"/>
  <c r="P27" i="14"/>
  <c r="J28" i="14"/>
  <c r="R28" i="14"/>
  <c r="H31" i="14"/>
  <c r="P31" i="14"/>
  <c r="J32" i="14"/>
  <c r="R32" i="14"/>
  <c r="J36" i="14"/>
  <c r="R36" i="14"/>
  <c r="J40" i="14"/>
  <c r="R40" i="14"/>
  <c r="J44" i="14"/>
  <c r="R44" i="14"/>
  <c r="J48" i="14"/>
  <c r="R48" i="14"/>
  <c r="J52" i="14"/>
  <c r="R52" i="14"/>
  <c r="J56" i="14"/>
  <c r="R56" i="14"/>
  <c r="H8" i="15"/>
  <c r="L8" i="15"/>
  <c r="D8" i="15"/>
  <c r="R8" i="15"/>
  <c r="J23" i="14"/>
  <c r="D24" i="14"/>
  <c r="L24" i="14"/>
  <c r="J27" i="14"/>
  <c r="D28" i="14"/>
  <c r="L28" i="14"/>
  <c r="J31" i="14"/>
  <c r="D32" i="14"/>
  <c r="L32" i="14"/>
  <c r="J35" i="14"/>
  <c r="D36" i="14"/>
  <c r="L36" i="14"/>
  <c r="J39" i="14"/>
  <c r="V39" i="14" s="1"/>
  <c r="D40" i="14"/>
  <c r="L40" i="14"/>
  <c r="J43" i="14"/>
  <c r="D44" i="14"/>
  <c r="L44" i="14"/>
  <c r="J47" i="14"/>
  <c r="D48" i="14"/>
  <c r="L48" i="14"/>
  <c r="J51" i="14"/>
  <c r="D52" i="14"/>
  <c r="L52" i="14"/>
  <c r="J55" i="14"/>
  <c r="D56" i="14"/>
  <c r="L56" i="14"/>
  <c r="T60" i="14"/>
  <c r="L60" i="14"/>
  <c r="D60" i="14"/>
  <c r="N60" i="14"/>
  <c r="F8" i="15"/>
  <c r="L9" i="15"/>
  <c r="D9" i="15"/>
  <c r="P9" i="15"/>
  <c r="H9" i="15"/>
  <c r="R9" i="15"/>
  <c r="L47" i="15"/>
  <c r="D47" i="15"/>
  <c r="R47" i="15"/>
  <c r="J47" i="15"/>
  <c r="P47" i="15"/>
  <c r="H47" i="15"/>
  <c r="N47" i="15"/>
  <c r="F47" i="15"/>
  <c r="J48" i="15"/>
  <c r="R48" i="15"/>
  <c r="F49" i="15"/>
  <c r="N49" i="15"/>
  <c r="J50" i="15"/>
  <c r="R50" i="15"/>
  <c r="F51" i="15"/>
  <c r="N51" i="15"/>
  <c r="J52" i="15"/>
  <c r="R52" i="15"/>
  <c r="F53" i="15"/>
  <c r="N53" i="15"/>
  <c r="J54" i="15"/>
  <c r="R54" i="15"/>
  <c r="F55" i="15"/>
  <c r="N55" i="15"/>
  <c r="J56" i="15"/>
  <c r="V56" i="15" s="1"/>
  <c r="R56" i="15"/>
  <c r="F57" i="15"/>
  <c r="N57" i="15"/>
  <c r="J58" i="15"/>
  <c r="R58" i="15"/>
  <c r="F59" i="15"/>
  <c r="N59" i="15"/>
  <c r="J60" i="15"/>
  <c r="R60" i="15"/>
  <c r="J59" i="14"/>
  <c r="F61" i="14"/>
  <c r="N61" i="14"/>
  <c r="F10" i="15"/>
  <c r="N10" i="15"/>
  <c r="J11" i="15"/>
  <c r="F12" i="15"/>
  <c r="N12" i="15"/>
  <c r="J13" i="15"/>
  <c r="V13" i="15"/>
  <c r="F14" i="15"/>
  <c r="N14" i="15"/>
  <c r="J15" i="15"/>
  <c r="F16" i="15"/>
  <c r="N16" i="15"/>
  <c r="J17" i="15"/>
  <c r="V17" i="15"/>
  <c r="F18" i="15"/>
  <c r="N18" i="15"/>
  <c r="J19" i="15"/>
  <c r="F20" i="15"/>
  <c r="N20" i="15"/>
  <c r="J21" i="15"/>
  <c r="F22" i="15"/>
  <c r="N22" i="15"/>
  <c r="V22" i="15" s="1"/>
  <c r="J23" i="15"/>
  <c r="F24" i="15"/>
  <c r="N24" i="15"/>
  <c r="J25" i="15"/>
  <c r="V25" i="15" s="1"/>
  <c r="F46" i="15"/>
  <c r="D48" i="15"/>
  <c r="L48" i="15"/>
  <c r="H49" i="15"/>
  <c r="P49" i="15"/>
  <c r="D50" i="15"/>
  <c r="L50" i="15"/>
  <c r="H51" i="15"/>
  <c r="P51" i="15"/>
  <c r="D52" i="15"/>
  <c r="L52" i="15"/>
  <c r="H53" i="15"/>
  <c r="P53" i="15"/>
  <c r="D54" i="15"/>
  <c r="V54" i="15" s="1"/>
  <c r="L54" i="15"/>
  <c r="H55" i="15"/>
  <c r="P55" i="15"/>
  <c r="D56" i="15"/>
  <c r="L56" i="15"/>
  <c r="H57" i="15"/>
  <c r="P57" i="15"/>
  <c r="D58" i="15"/>
  <c r="V58" i="15" s="1"/>
  <c r="L58" i="15"/>
  <c r="H59" i="15"/>
  <c r="P59" i="15"/>
  <c r="D60" i="15"/>
  <c r="L60" i="15"/>
  <c r="J49" i="15"/>
  <c r="R49" i="15"/>
  <c r="J51" i="15"/>
  <c r="R51" i="15"/>
  <c r="J53" i="15"/>
  <c r="R53" i="15"/>
  <c r="J55" i="15"/>
  <c r="R55" i="15"/>
  <c r="J57" i="15"/>
  <c r="R57" i="15"/>
  <c r="J59" i="15"/>
  <c r="R59" i="15"/>
  <c r="J61" i="14"/>
  <c r="J10" i="15"/>
  <c r="J12" i="15"/>
  <c r="J14" i="15"/>
  <c r="V14" i="15" s="1"/>
  <c r="J16" i="15"/>
  <c r="J18" i="15"/>
  <c r="V18" i="15"/>
  <c r="J20" i="15"/>
  <c r="J22" i="15"/>
  <c r="J24" i="15"/>
  <c r="J46" i="15"/>
  <c r="H48" i="15"/>
  <c r="D49" i="15"/>
  <c r="H50" i="15"/>
  <c r="D51" i="15"/>
  <c r="H52" i="15"/>
  <c r="D53" i="15"/>
  <c r="H54" i="15"/>
  <c r="D55" i="15"/>
  <c r="V55" i="15" s="1"/>
  <c r="H56" i="15"/>
  <c r="D57" i="15"/>
  <c r="V57" i="15" s="1"/>
  <c r="H58" i="15"/>
  <c r="D59" i="15"/>
  <c r="H60" i="15"/>
  <c r="V49" i="15"/>
  <c r="V52" i="15"/>
  <c r="V20" i="14"/>
  <c r="V53" i="15"/>
  <c r="V51" i="15"/>
  <c r="V47" i="15"/>
  <c r="G91" i="17"/>
  <c r="V59" i="15"/>
  <c r="P58" i="15"/>
  <c r="F58" i="15"/>
  <c r="R59" i="14"/>
  <c r="N59" i="14"/>
  <c r="T59" i="14"/>
  <c r="D59" i="14"/>
  <c r="V59" i="14" s="1"/>
  <c r="H59" i="14"/>
  <c r="F59" i="14"/>
  <c r="P59" i="14"/>
  <c r="V58" i="14"/>
  <c r="L11" i="15"/>
  <c r="D11" i="15"/>
  <c r="F11" i="15"/>
  <c r="P11" i="15"/>
  <c r="R11" i="15"/>
  <c r="T11" i="14"/>
  <c r="P11" i="14"/>
  <c r="F11" i="14"/>
  <c r="L11" i="14"/>
  <c r="R11" i="14"/>
  <c r="D11" i="14"/>
  <c r="J11" i="14"/>
  <c r="H11" i="14"/>
  <c r="V11" i="15"/>
  <c r="R94" i="17" l="1"/>
  <c r="L92" i="17"/>
  <c r="I94" i="17"/>
  <c r="K97" i="17"/>
  <c r="T94" i="17"/>
  <c r="S95" i="17"/>
  <c r="F93" i="17"/>
  <c r="E88" i="17"/>
  <c r="W92" i="17"/>
  <c r="J95" i="17"/>
  <c r="E91" i="17"/>
  <c r="K91" i="17"/>
  <c r="K94" i="17"/>
  <c r="O92" i="17"/>
  <c r="K88" i="17"/>
  <c r="J88" i="17"/>
  <c r="O94" i="17"/>
  <c r="V134" i="16"/>
  <c r="V97" i="17" s="1"/>
  <c r="J31" i="15"/>
  <c r="J135" i="16"/>
  <c r="J98" i="17" s="1"/>
  <c r="T135" i="16"/>
  <c r="O130" i="16"/>
  <c r="O128" i="16"/>
  <c r="O91" i="17" s="1"/>
  <c r="V94" i="17"/>
  <c r="T21" i="14"/>
  <c r="F21" i="15"/>
  <c r="R21" i="15"/>
  <c r="L21" i="15"/>
  <c r="W21" i="15"/>
  <c r="N21" i="15"/>
  <c r="D21" i="15"/>
  <c r="P21" i="15"/>
  <c r="V11" i="14"/>
  <c r="V30" i="14"/>
  <c r="P14" i="14"/>
  <c r="T23" i="14"/>
  <c r="W9" i="15"/>
  <c r="W23" i="15"/>
  <c r="V8" i="14"/>
  <c r="V7" i="14"/>
  <c r="V34" i="14"/>
  <c r="V26" i="14"/>
  <c r="T9" i="14"/>
  <c r="D13" i="14"/>
  <c r="D14" i="14"/>
  <c r="D23" i="14"/>
  <c r="F36" i="14"/>
  <c r="V36" i="14" s="1"/>
  <c r="J38" i="14"/>
  <c r="V38" i="14" s="1"/>
  <c r="W11" i="15"/>
  <c r="W26" i="15"/>
  <c r="L13" i="14"/>
  <c r="V13" i="14" s="1"/>
  <c r="F14" i="14"/>
  <c r="L18" i="14"/>
  <c r="H22" i="14"/>
  <c r="F23" i="14"/>
  <c r="F28" i="14"/>
  <c r="H32" i="14"/>
  <c r="T35" i="14"/>
  <c r="H36" i="14"/>
  <c r="L38" i="14"/>
  <c r="J41" i="14"/>
  <c r="V41" i="14" s="1"/>
  <c r="H10" i="14"/>
  <c r="R13" i="14"/>
  <c r="R23" i="14"/>
  <c r="H23" i="14"/>
  <c r="V23" i="14" s="1"/>
  <c r="F24" i="14"/>
  <c r="P29" i="14"/>
  <c r="T36" i="14"/>
  <c r="F40" i="14"/>
  <c r="W36" i="15"/>
  <c r="I91" i="17"/>
  <c r="F92" i="17"/>
  <c r="J92" i="17"/>
  <c r="N92" i="17"/>
  <c r="R92" i="17"/>
  <c r="J94" i="17"/>
  <c r="U135" i="16"/>
  <c r="S91" i="17"/>
  <c r="S92" i="17"/>
  <c r="J93" i="17"/>
  <c r="N93" i="17"/>
  <c r="S93" i="17"/>
  <c r="G94" i="17"/>
  <c r="E96" i="17"/>
  <c r="I96" i="17"/>
  <c r="M96" i="17"/>
  <c r="R96" i="17"/>
  <c r="F97" i="17"/>
  <c r="J97" i="17"/>
  <c r="N97" i="17"/>
  <c r="S97" i="17"/>
  <c r="O133" i="16"/>
  <c r="L135" i="16"/>
  <c r="L98" i="17" s="1"/>
  <c r="F135" i="16"/>
  <c r="C93" i="17"/>
  <c r="G93" i="17"/>
  <c r="K93" i="17"/>
  <c r="P93" i="17"/>
  <c r="T93" i="17"/>
  <c r="Q94" i="17"/>
  <c r="D95" i="17"/>
  <c r="H95" i="17"/>
  <c r="L95" i="17"/>
  <c r="Q95" i="17"/>
  <c r="U95" i="17"/>
  <c r="K135" i="16"/>
  <c r="I135" i="16"/>
  <c r="C135" i="16"/>
  <c r="C98" i="17" s="1"/>
  <c r="G135" i="16"/>
  <c r="G98" i="17" s="1"/>
  <c r="Q91" i="17"/>
  <c r="M94" i="17"/>
  <c r="D31" i="14"/>
  <c r="F31" i="14"/>
  <c r="R31" i="14"/>
  <c r="L31" i="14"/>
  <c r="T31" i="14"/>
  <c r="W31" i="15"/>
  <c r="W81" i="17"/>
  <c r="U88" i="17"/>
  <c r="D88" i="17"/>
  <c r="H88" i="17"/>
  <c r="H98" i="17" s="1"/>
  <c r="M88" i="17"/>
  <c r="T88" i="17"/>
  <c r="F88" i="17"/>
  <c r="I88" i="17"/>
  <c r="P88" i="17"/>
  <c r="C91" i="17"/>
  <c r="D93" i="17"/>
  <c r="H93" i="17"/>
  <c r="L93" i="17"/>
  <c r="Q93" i="17"/>
  <c r="U93" i="17"/>
  <c r="E94" i="17"/>
  <c r="O87" i="17"/>
  <c r="O86" i="17"/>
  <c r="U92" i="17"/>
  <c r="F95" i="17"/>
  <c r="V88" i="17"/>
  <c r="R88" i="17"/>
  <c r="D96" i="17"/>
  <c r="H96" i="17"/>
  <c r="L96" i="17"/>
  <c r="Q96" i="17"/>
  <c r="U96" i="17"/>
  <c r="E97" i="17"/>
  <c r="I97" i="17"/>
  <c r="M97" i="17"/>
  <c r="R97" i="17"/>
  <c r="O83" i="17"/>
  <c r="V91" i="17"/>
  <c r="W87" i="17"/>
  <c r="V95" i="17"/>
  <c r="V92" i="17"/>
  <c r="V96" i="17"/>
  <c r="V25" i="14"/>
  <c r="V60" i="15"/>
  <c r="V50" i="15"/>
  <c r="V24" i="14"/>
  <c r="V29" i="14"/>
  <c r="V37" i="14"/>
  <c r="R9" i="14"/>
  <c r="R10" i="14"/>
  <c r="T14" i="14"/>
  <c r="H14" i="14"/>
  <c r="R14" i="14"/>
  <c r="F15" i="14"/>
  <c r="T17" i="14"/>
  <c r="R17" i="14"/>
  <c r="V17" i="14" s="1"/>
  <c r="P18" i="14"/>
  <c r="F18" i="14"/>
  <c r="H19" i="14"/>
  <c r="R21" i="14"/>
  <c r="R22" i="14"/>
  <c r="L27" i="14"/>
  <c r="P28" i="14"/>
  <c r="N44" i="14"/>
  <c r="J46" i="14"/>
  <c r="V46" i="14" s="1"/>
  <c r="P51" i="14"/>
  <c r="F51" i="14"/>
  <c r="N51" i="14"/>
  <c r="D51" i="14"/>
  <c r="P55" i="14"/>
  <c r="F55" i="14"/>
  <c r="N55" i="14"/>
  <c r="D55" i="14"/>
  <c r="P57" i="14"/>
  <c r="J57" i="14"/>
  <c r="V57" i="14" s="1"/>
  <c r="F9" i="15"/>
  <c r="H12" i="15"/>
  <c r="W12" i="15"/>
  <c r="D12" i="15"/>
  <c r="V12" i="15" s="1"/>
  <c r="P15" i="15"/>
  <c r="F15" i="15"/>
  <c r="N15" i="15"/>
  <c r="D15" i="15"/>
  <c r="V15" i="15" s="1"/>
  <c r="H16" i="15"/>
  <c r="D16" i="15"/>
  <c r="V16" i="15" s="1"/>
  <c r="W17" i="15"/>
  <c r="W19" i="15"/>
  <c r="P19" i="15"/>
  <c r="F19" i="15"/>
  <c r="N19" i="15"/>
  <c r="D19" i="15"/>
  <c r="V19" i="15" s="1"/>
  <c r="H20" i="15"/>
  <c r="W20" i="15"/>
  <c r="D20" i="15"/>
  <c r="V20" i="15" s="1"/>
  <c r="P23" i="15"/>
  <c r="F23" i="15"/>
  <c r="N23" i="15"/>
  <c r="D23" i="15"/>
  <c r="V23" i="15" s="1"/>
  <c r="W24" i="15"/>
  <c r="H24" i="15"/>
  <c r="D24" i="15"/>
  <c r="V24" i="15" s="1"/>
  <c r="W25" i="15"/>
  <c r="R27" i="15"/>
  <c r="N43" i="15"/>
  <c r="W55" i="15"/>
  <c r="W15" i="15"/>
  <c r="W128" i="16"/>
  <c r="D41" i="13"/>
  <c r="D10" i="14"/>
  <c r="P10" i="14"/>
  <c r="P15" i="14"/>
  <c r="P19" i="14"/>
  <c r="D22" i="14"/>
  <c r="P22" i="14"/>
  <c r="P44" i="14"/>
  <c r="W47" i="15"/>
  <c r="T47" i="14"/>
  <c r="H47" i="14"/>
  <c r="R47" i="14"/>
  <c r="P47" i="14"/>
  <c r="F47" i="14"/>
  <c r="H61" i="14"/>
  <c r="T61" i="14"/>
  <c r="D61" i="14"/>
  <c r="V61" i="14" s="1"/>
  <c r="H27" i="15"/>
  <c r="L31" i="15"/>
  <c r="D31" i="15"/>
  <c r="V31" i="15" s="1"/>
  <c r="R31" i="15"/>
  <c r="H31" i="15"/>
  <c r="P31" i="15"/>
  <c r="F31" i="15"/>
  <c r="L33" i="15"/>
  <c r="D33" i="15"/>
  <c r="V33" i="15" s="1"/>
  <c r="R33" i="15"/>
  <c r="H33" i="15"/>
  <c r="W33" i="15"/>
  <c r="P33" i="15"/>
  <c r="F33" i="15"/>
  <c r="W35" i="15"/>
  <c r="L35" i="15"/>
  <c r="D35" i="15"/>
  <c r="V35" i="15" s="1"/>
  <c r="R35" i="15"/>
  <c r="H35" i="15"/>
  <c r="P35" i="15"/>
  <c r="F35" i="15"/>
  <c r="L37" i="15"/>
  <c r="D37" i="15"/>
  <c r="V37" i="15" s="1"/>
  <c r="R37" i="15"/>
  <c r="H37" i="15"/>
  <c r="P37" i="15"/>
  <c r="F37" i="15"/>
  <c r="L39" i="15"/>
  <c r="D39" i="15"/>
  <c r="V39" i="15" s="1"/>
  <c r="W39" i="15"/>
  <c r="R39" i="15"/>
  <c r="H39" i="15"/>
  <c r="P39" i="15"/>
  <c r="F39" i="15"/>
  <c r="W40" i="15"/>
  <c r="L41" i="15"/>
  <c r="D41" i="15"/>
  <c r="V41" i="15" s="1"/>
  <c r="R41" i="15"/>
  <c r="H41" i="15"/>
  <c r="W41" i="15"/>
  <c r="P41" i="15"/>
  <c r="F41" i="15"/>
  <c r="L43" i="15"/>
  <c r="D43" i="15"/>
  <c r="V43" i="15" s="1"/>
  <c r="R43" i="15"/>
  <c r="H43" i="15"/>
  <c r="P43" i="15"/>
  <c r="F43" i="15"/>
  <c r="W45" i="15"/>
  <c r="L45" i="15"/>
  <c r="D45" i="15"/>
  <c r="V45" i="15" s="1"/>
  <c r="R45" i="15"/>
  <c r="H45" i="15"/>
  <c r="P45" i="15"/>
  <c r="F45" i="15"/>
  <c r="W46" i="15"/>
  <c r="L46" i="15"/>
  <c r="P46" i="15"/>
  <c r="H46" i="15"/>
  <c r="R46" i="15"/>
  <c r="W61" i="15"/>
  <c r="W37" i="15"/>
  <c r="W133" i="16"/>
  <c r="W96" i="17" s="1"/>
  <c r="W130" i="16"/>
  <c r="W93" i="17" s="1"/>
  <c r="D9" i="14"/>
  <c r="V9" i="14" s="1"/>
  <c r="F10" i="14"/>
  <c r="T10" i="14"/>
  <c r="P16" i="14"/>
  <c r="V16" i="14" s="1"/>
  <c r="D21" i="14"/>
  <c r="F22" i="14"/>
  <c r="T22" i="14"/>
  <c r="T28" i="14"/>
  <c r="H28" i="14"/>
  <c r="T40" i="14"/>
  <c r="H40" i="14"/>
  <c r="T43" i="14"/>
  <c r="H43" i="14"/>
  <c r="R43" i="14"/>
  <c r="P43" i="14"/>
  <c r="F43" i="14"/>
  <c r="V43" i="14" s="1"/>
  <c r="D47" i="14"/>
  <c r="H48" i="14"/>
  <c r="F48" i="14"/>
  <c r="V48" i="14" s="1"/>
  <c r="L54" i="14"/>
  <c r="J54" i="14"/>
  <c r="V54" i="14" s="1"/>
  <c r="L61" i="14"/>
  <c r="N8" i="15"/>
  <c r="W8" i="15"/>
  <c r="J8" i="15"/>
  <c r="W10" i="15"/>
  <c r="H10" i="15"/>
  <c r="D10" i="15"/>
  <c r="V10" i="15" s="1"/>
  <c r="W29" i="15"/>
  <c r="N29" i="15"/>
  <c r="F29" i="15"/>
  <c r="L29" i="15"/>
  <c r="D29" i="15"/>
  <c r="P29" i="15"/>
  <c r="D46" i="15"/>
  <c r="V46" i="15" s="1"/>
  <c r="L57" i="15"/>
  <c r="L59" i="15"/>
  <c r="F27" i="14"/>
  <c r="T27" i="14"/>
  <c r="D27" i="14"/>
  <c r="P33" i="14"/>
  <c r="J33" i="14"/>
  <c r="H44" i="14"/>
  <c r="F44" i="14"/>
  <c r="N9" i="15"/>
  <c r="J9" i="15"/>
  <c r="V9" i="15" s="1"/>
  <c r="N27" i="15"/>
  <c r="F27" i="15"/>
  <c r="W27" i="15"/>
  <c r="L27" i="15"/>
  <c r="D27" i="15"/>
  <c r="V27" i="15" s="1"/>
  <c r="P27" i="15"/>
  <c r="N48" i="15"/>
  <c r="V48" i="15" s="1"/>
  <c r="P48" i="15"/>
  <c r="W48" i="15"/>
  <c r="W44" i="15"/>
  <c r="D135" i="16"/>
  <c r="D98" i="17" s="1"/>
  <c r="P135" i="16"/>
  <c r="P98" i="17" s="1"/>
  <c r="S135" i="16"/>
  <c r="T91" i="17"/>
  <c r="P32" i="14"/>
  <c r="L35" i="14"/>
  <c r="P52" i="14"/>
  <c r="V52" i="14" s="1"/>
  <c r="P56" i="14"/>
  <c r="V56" i="14" s="1"/>
  <c r="P60" i="14"/>
  <c r="H26" i="15"/>
  <c r="P26" i="15"/>
  <c r="H28" i="15"/>
  <c r="P28" i="15"/>
  <c r="W30" i="15"/>
  <c r="H30" i="15"/>
  <c r="P30" i="15"/>
  <c r="R61" i="15"/>
  <c r="J61" i="15"/>
  <c r="L61" i="15"/>
  <c r="O134" i="16"/>
  <c r="O132" i="16"/>
  <c r="O95" i="17" s="1"/>
  <c r="W131" i="16"/>
  <c r="W94" i="17" s="1"/>
  <c r="M135" i="16"/>
  <c r="M91" i="17"/>
  <c r="R135" i="16"/>
  <c r="Q135" i="16"/>
  <c r="Q98" i="17" s="1"/>
  <c r="Q92" i="17"/>
  <c r="H92" i="17"/>
  <c r="F32" i="14"/>
  <c r="V32" i="14" s="1"/>
  <c r="D35" i="14"/>
  <c r="V35" i="14" s="1"/>
  <c r="F60" i="14"/>
  <c r="V60" i="14" s="1"/>
  <c r="W13" i="15"/>
  <c r="L13" i="15"/>
  <c r="W14" i="15"/>
  <c r="P14" i="15"/>
  <c r="L17" i="15"/>
  <c r="W18" i="15"/>
  <c r="P18" i="15"/>
  <c r="W22" i="15"/>
  <c r="P22" i="15"/>
  <c r="L25" i="15"/>
  <c r="J26" i="15"/>
  <c r="V26" i="15" s="1"/>
  <c r="R26" i="15"/>
  <c r="J28" i="15"/>
  <c r="V28" i="15" s="1"/>
  <c r="J30" i="15"/>
  <c r="V30" i="15" s="1"/>
  <c r="R30" i="15"/>
  <c r="F56" i="15"/>
  <c r="W58" i="15"/>
  <c r="D61" i="15"/>
  <c r="V61" i="15" s="1"/>
  <c r="N61" i="15"/>
  <c r="W52" i="15"/>
  <c r="W132" i="16"/>
  <c r="X42" i="16"/>
  <c r="W134" i="16"/>
  <c r="N135" i="16"/>
  <c r="N98" i="17" s="1"/>
  <c r="R91" i="17"/>
  <c r="P92" i="17"/>
  <c r="T92" i="17"/>
  <c r="D91" i="17"/>
  <c r="L91" i="17"/>
  <c r="U91" i="17"/>
  <c r="I92" i="17"/>
  <c r="E93" i="17"/>
  <c r="M93" i="17"/>
  <c r="V93" i="17"/>
  <c r="S94" i="17"/>
  <c r="G95" i="17"/>
  <c r="P95" i="17"/>
  <c r="J91" i="17"/>
  <c r="S88" i="17"/>
  <c r="G92" i="17"/>
  <c r="H94" i="17"/>
  <c r="E95" i="17"/>
  <c r="M95" i="17"/>
  <c r="C96" i="17"/>
  <c r="K96" i="17"/>
  <c r="T96" i="17"/>
  <c r="H97" i="17"/>
  <c r="Q97" i="17"/>
  <c r="W85" i="17"/>
  <c r="H91" i="17"/>
  <c r="E92" i="17"/>
  <c r="M92" i="17"/>
  <c r="I93" i="17"/>
  <c r="R93" i="17"/>
  <c r="F94" i="17"/>
  <c r="N94" i="17"/>
  <c r="C95" i="17"/>
  <c r="K95" i="17"/>
  <c r="T95" i="17"/>
  <c r="H32" i="15"/>
  <c r="W34" i="15"/>
  <c r="H34" i="15"/>
  <c r="P34" i="15"/>
  <c r="H36" i="15"/>
  <c r="W38" i="15"/>
  <c r="H38" i="15"/>
  <c r="P38" i="15"/>
  <c r="H40" i="15"/>
  <c r="P40" i="15"/>
  <c r="W42" i="15"/>
  <c r="H42" i="15"/>
  <c r="P42" i="15"/>
  <c r="H44" i="15"/>
  <c r="E135" i="16"/>
  <c r="E98" i="17" s="1"/>
  <c r="F91" i="17"/>
  <c r="N91" i="17"/>
  <c r="C92" i="17"/>
  <c r="K92" i="17"/>
  <c r="D94" i="17"/>
  <c r="L94" i="17"/>
  <c r="U94" i="17"/>
  <c r="I95" i="17"/>
  <c r="R95" i="17"/>
  <c r="G96" i="17"/>
  <c r="P96" i="17"/>
  <c r="D97" i="17"/>
  <c r="L97" i="17"/>
  <c r="U97" i="17"/>
  <c r="M98" i="17" l="1"/>
  <c r="K98" i="17"/>
  <c r="U98" i="17"/>
  <c r="V135" i="16"/>
  <c r="V98" i="17" s="1"/>
  <c r="T98" i="17"/>
  <c r="S98" i="17"/>
  <c r="O93" i="17"/>
  <c r="V21" i="14"/>
  <c r="V21" i="15"/>
  <c r="V33" i="14"/>
  <c r="V40" i="14"/>
  <c r="V28" i="14"/>
  <c r="O96" i="17"/>
  <c r="F98" i="17"/>
  <c r="I98" i="17"/>
  <c r="V31" i="14"/>
  <c r="R98" i="17"/>
  <c r="O97" i="17"/>
  <c r="O88" i="17"/>
  <c r="W97" i="17"/>
  <c r="W88" i="17"/>
  <c r="W95" i="17"/>
  <c r="V44" i="14"/>
  <c r="V27" i="14"/>
  <c r="V29" i="15"/>
  <c r="V10" i="14"/>
  <c r="V14" i="14"/>
  <c r="V8" i="15"/>
  <c r="V47" i="14"/>
  <c r="V55" i="14"/>
  <c r="V51" i="14"/>
  <c r="V18" i="14"/>
  <c r="V15" i="14"/>
  <c r="O135" i="16"/>
  <c r="V22" i="14"/>
  <c r="W135" i="16"/>
  <c r="W91" i="17"/>
  <c r="V19" i="14"/>
  <c r="O98" i="17" l="1"/>
  <c r="W98"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yamasaki</author>
  </authors>
  <commentList>
    <comment ref="B9" authorId="0" shapeId="0" xr:uid="{00000000-0006-0000-0300-000001000000}">
      <text>
        <r>
          <rPr>
            <b/>
            <sz val="9"/>
            <color indexed="81"/>
            <rFont val="MS P ゴシック"/>
            <family val="3"/>
            <charset val="128"/>
          </rPr>
          <t>端数調整　▲2</t>
        </r>
      </text>
    </comment>
    <comment ref="B42" authorId="0" shapeId="0" xr:uid="{00000000-0006-0000-0300-000002000000}">
      <text>
        <r>
          <rPr>
            <b/>
            <sz val="9"/>
            <color indexed="81"/>
            <rFont val="MS P ゴシック"/>
            <family val="3"/>
            <charset val="128"/>
          </rPr>
          <t>端数調整　▲1</t>
        </r>
      </text>
    </comment>
  </commentList>
</comments>
</file>

<file path=xl/sharedStrings.xml><?xml version="1.0" encoding="utf-8"?>
<sst xmlns="http://schemas.openxmlformats.org/spreadsheetml/2006/main" count="1130" uniqueCount="324">
  <si>
    <t>目　　　　次</t>
    <rPh sb="0" eb="6">
      <t>モクジ</t>
    </rPh>
    <phoneticPr fontId="2"/>
  </si>
  <si>
    <t>〔都道府県〕</t>
    <rPh sb="1" eb="5">
      <t>トドウフケン</t>
    </rPh>
    <phoneticPr fontId="2"/>
  </si>
  <si>
    <t>〔政令指定都市〕</t>
    <rPh sb="1" eb="3">
      <t>セイレイ</t>
    </rPh>
    <rPh sb="3" eb="5">
      <t>シテイ</t>
    </rPh>
    <rPh sb="5" eb="7">
      <t>トシ</t>
    </rPh>
    <phoneticPr fontId="2"/>
  </si>
  <si>
    <t>７．用語解説</t>
    <rPh sb="2" eb="4">
      <t>ヨウゴ</t>
    </rPh>
    <rPh sb="4" eb="6">
      <t>カイセツ</t>
    </rPh>
    <phoneticPr fontId="2"/>
  </si>
  <si>
    <t>８．市場公募地方債発行団体地方債担当課連絡先</t>
    <rPh sb="2" eb="4">
      <t>シジョウ</t>
    </rPh>
    <rPh sb="4" eb="6">
      <t>コウボ</t>
    </rPh>
    <rPh sb="6" eb="9">
      <t>チホウサイ</t>
    </rPh>
    <rPh sb="9" eb="11">
      <t>ハッコウ</t>
    </rPh>
    <rPh sb="11" eb="13">
      <t>ダンタイ</t>
    </rPh>
    <rPh sb="13" eb="16">
      <t>チホウサイ</t>
    </rPh>
    <rPh sb="16" eb="18">
      <t>タントウ</t>
    </rPh>
    <rPh sb="18" eb="19">
      <t>カ</t>
    </rPh>
    <rPh sb="19" eb="21">
      <t>レンラク</t>
    </rPh>
    <rPh sb="21" eb="22">
      <t>サキ</t>
    </rPh>
    <phoneticPr fontId="2"/>
  </si>
  <si>
    <t>・・・・・・・</t>
    <phoneticPr fontId="2"/>
  </si>
  <si>
    <t>・・・・・・・</t>
    <phoneticPr fontId="2"/>
  </si>
  <si>
    <t>・・・・・・・</t>
    <phoneticPr fontId="2"/>
  </si>
  <si>
    <t>・・・・・・・</t>
    <phoneticPr fontId="2"/>
  </si>
  <si>
    <t>・・・・・・・</t>
    <phoneticPr fontId="2"/>
  </si>
  <si>
    <t>〔歳入〕</t>
    <rPh sb="1" eb="3">
      <t>サイニュウ</t>
    </rPh>
    <phoneticPr fontId="2"/>
  </si>
  <si>
    <t>（単位：百万円、％）</t>
    <rPh sb="1" eb="3">
      <t>タンイ</t>
    </rPh>
    <rPh sb="4" eb="5">
      <t>ヒャク</t>
    </rPh>
    <rPh sb="5" eb="6">
      <t>マン</t>
    </rPh>
    <rPh sb="6" eb="7">
      <t>センエン</t>
    </rPh>
    <phoneticPr fontId="2"/>
  </si>
  <si>
    <t>団体名</t>
    <rPh sb="0" eb="2">
      <t>ダンタイ</t>
    </rPh>
    <rPh sb="2" eb="3">
      <t>メイ</t>
    </rPh>
    <phoneticPr fontId="2"/>
  </si>
  <si>
    <t>歳入合計</t>
    <rPh sb="0" eb="2">
      <t>サイニュウ</t>
    </rPh>
    <rPh sb="2" eb="4">
      <t>ゴウケイ</t>
    </rPh>
    <phoneticPr fontId="2"/>
  </si>
  <si>
    <t>地方税</t>
    <rPh sb="0" eb="3">
      <t>チホウゼイ</t>
    </rPh>
    <phoneticPr fontId="2"/>
  </si>
  <si>
    <t>地方譲与税</t>
    <rPh sb="0" eb="2">
      <t>チホウ</t>
    </rPh>
    <rPh sb="2" eb="4">
      <t>ジョウヨ</t>
    </rPh>
    <rPh sb="4" eb="5">
      <t>ゼイ</t>
    </rPh>
    <phoneticPr fontId="2"/>
  </si>
  <si>
    <t>地方交付税</t>
    <rPh sb="0" eb="2">
      <t>チホウ</t>
    </rPh>
    <rPh sb="2" eb="4">
      <t>コウフキン</t>
    </rPh>
    <rPh sb="4" eb="5">
      <t>ゼイ</t>
    </rPh>
    <phoneticPr fontId="2"/>
  </si>
  <si>
    <t>使用料・手数料</t>
    <rPh sb="0" eb="2">
      <t>シヨウ</t>
    </rPh>
    <rPh sb="2" eb="3">
      <t>リョウ</t>
    </rPh>
    <rPh sb="4" eb="7">
      <t>テスウリョウ</t>
    </rPh>
    <phoneticPr fontId="2"/>
  </si>
  <si>
    <t>国庫支出金</t>
    <rPh sb="0" eb="2">
      <t>コッコ</t>
    </rPh>
    <rPh sb="2" eb="4">
      <t>シシュツ</t>
    </rPh>
    <rPh sb="4" eb="5">
      <t>キン</t>
    </rPh>
    <phoneticPr fontId="2"/>
  </si>
  <si>
    <t>都道府県支出金</t>
    <rPh sb="0" eb="4">
      <t>トドウフケン</t>
    </rPh>
    <rPh sb="4" eb="7">
      <t>シシュツキン</t>
    </rPh>
    <phoneticPr fontId="2"/>
  </si>
  <si>
    <t>財産収入</t>
    <rPh sb="0" eb="2">
      <t>ザイサン</t>
    </rPh>
    <rPh sb="2" eb="4">
      <t>シュウニュウ</t>
    </rPh>
    <phoneticPr fontId="2"/>
  </si>
  <si>
    <t>地方債</t>
    <rPh sb="0" eb="3">
      <t>チホウサイ</t>
    </rPh>
    <phoneticPr fontId="2"/>
  </si>
  <si>
    <t>その他の収入</t>
    <rPh sb="2" eb="3">
      <t>タ</t>
    </rPh>
    <rPh sb="4" eb="6">
      <t>シュウニュウ</t>
    </rPh>
    <phoneticPr fontId="2"/>
  </si>
  <si>
    <t>構成比</t>
    <rPh sb="0" eb="3">
      <t>コウセイヒ</t>
    </rPh>
    <phoneticPr fontId="2"/>
  </si>
  <si>
    <t>北海道</t>
    <rPh sb="0" eb="2">
      <t>ホッカイ</t>
    </rPh>
    <rPh sb="2" eb="3">
      <t>ドウ</t>
    </rPh>
    <phoneticPr fontId="2"/>
  </si>
  <si>
    <t>宮城県</t>
    <rPh sb="0" eb="2">
      <t>ミヤギ</t>
    </rPh>
    <rPh sb="2" eb="3">
      <t>ケン</t>
    </rPh>
    <phoneticPr fontId="2"/>
  </si>
  <si>
    <t>-</t>
  </si>
  <si>
    <t>福島県</t>
    <rPh sb="0" eb="3">
      <t>フクシマケン</t>
    </rPh>
    <phoneticPr fontId="2"/>
  </si>
  <si>
    <t>茨城県</t>
    <rPh sb="0" eb="2">
      <t>イバラキ</t>
    </rPh>
    <rPh sb="2" eb="3">
      <t>ケン</t>
    </rPh>
    <phoneticPr fontId="2"/>
  </si>
  <si>
    <t>群馬県</t>
    <rPh sb="0" eb="3">
      <t>グンマケン</t>
    </rPh>
    <phoneticPr fontId="2"/>
  </si>
  <si>
    <t>埼玉県</t>
    <rPh sb="0" eb="3">
      <t>サイタマケン</t>
    </rPh>
    <phoneticPr fontId="2"/>
  </si>
  <si>
    <t>千葉県</t>
    <rPh sb="0" eb="3">
      <t>チバケン</t>
    </rPh>
    <phoneticPr fontId="2"/>
  </si>
  <si>
    <t>東京都</t>
    <rPh sb="0" eb="3">
      <t>トウキョウト</t>
    </rPh>
    <phoneticPr fontId="2"/>
  </si>
  <si>
    <t>神奈川県</t>
    <rPh sb="0" eb="4">
      <t>カナガワケン</t>
    </rPh>
    <phoneticPr fontId="2"/>
  </si>
  <si>
    <t>新潟県</t>
    <rPh sb="0" eb="2">
      <t>ニイガタ</t>
    </rPh>
    <rPh sb="2" eb="3">
      <t>ケン</t>
    </rPh>
    <phoneticPr fontId="2"/>
  </si>
  <si>
    <t>山梨県</t>
    <rPh sb="0" eb="2">
      <t>ヤマナシ</t>
    </rPh>
    <rPh sb="2" eb="3">
      <t>ケン</t>
    </rPh>
    <phoneticPr fontId="2"/>
  </si>
  <si>
    <t>長野県</t>
    <rPh sb="0" eb="3">
      <t>ナガノケン</t>
    </rPh>
    <phoneticPr fontId="2"/>
  </si>
  <si>
    <t>岐阜県</t>
    <rPh sb="0" eb="3">
      <t>ギフケン</t>
    </rPh>
    <phoneticPr fontId="2"/>
  </si>
  <si>
    <t>静岡県</t>
    <rPh sb="0" eb="2">
      <t>シズオカ</t>
    </rPh>
    <rPh sb="2" eb="3">
      <t>ケン</t>
    </rPh>
    <phoneticPr fontId="2"/>
  </si>
  <si>
    <t>愛知県</t>
    <rPh sb="0" eb="3">
      <t>アイチケン</t>
    </rPh>
    <phoneticPr fontId="2"/>
  </si>
  <si>
    <t>京都府</t>
    <rPh sb="0" eb="3">
      <t>キョウトフ</t>
    </rPh>
    <phoneticPr fontId="2"/>
  </si>
  <si>
    <t>大阪府</t>
    <rPh sb="0" eb="3">
      <t>オオサカフ</t>
    </rPh>
    <phoneticPr fontId="2"/>
  </si>
  <si>
    <t>兵庫県</t>
    <rPh sb="0" eb="3">
      <t>ヒョウゴケン</t>
    </rPh>
    <phoneticPr fontId="2"/>
  </si>
  <si>
    <t>島根県</t>
    <rPh sb="0" eb="3">
      <t>シマネケン</t>
    </rPh>
    <phoneticPr fontId="2"/>
  </si>
  <si>
    <t>岡山県</t>
    <rPh sb="0" eb="3">
      <t>オカヤマケン</t>
    </rPh>
    <phoneticPr fontId="2"/>
  </si>
  <si>
    <t>広島県</t>
    <rPh sb="0" eb="3">
      <t>ヒロシマケン</t>
    </rPh>
    <phoneticPr fontId="2"/>
  </si>
  <si>
    <t>福岡県</t>
    <rPh sb="0" eb="3">
      <t>フクオカケン</t>
    </rPh>
    <phoneticPr fontId="2"/>
  </si>
  <si>
    <t>熊本県</t>
    <rPh sb="0" eb="3">
      <t>クマモトケン</t>
    </rPh>
    <phoneticPr fontId="2"/>
  </si>
  <si>
    <t>大分県</t>
    <rPh sb="0" eb="3">
      <t>オオイタケン</t>
    </rPh>
    <phoneticPr fontId="2"/>
  </si>
  <si>
    <t>鹿児島県</t>
    <rPh sb="0" eb="4">
      <t>カゴシマケン</t>
    </rPh>
    <phoneticPr fontId="2"/>
  </si>
  <si>
    <t>札幌市</t>
    <rPh sb="0" eb="3">
      <t>サッポロシ</t>
    </rPh>
    <phoneticPr fontId="2"/>
  </si>
  <si>
    <t>仙台市</t>
    <rPh sb="0" eb="2">
      <t>センダイ</t>
    </rPh>
    <rPh sb="2" eb="3">
      <t>シ</t>
    </rPh>
    <phoneticPr fontId="2"/>
  </si>
  <si>
    <t>さいたま市</t>
    <rPh sb="4" eb="5">
      <t>シ</t>
    </rPh>
    <phoneticPr fontId="2"/>
  </si>
  <si>
    <t>千葉市</t>
    <rPh sb="0" eb="2">
      <t>チバ</t>
    </rPh>
    <rPh sb="2" eb="3">
      <t>シ</t>
    </rPh>
    <phoneticPr fontId="2"/>
  </si>
  <si>
    <t>川崎市</t>
    <rPh sb="0" eb="3">
      <t>カワサキシ</t>
    </rPh>
    <phoneticPr fontId="2"/>
  </si>
  <si>
    <t>横浜市</t>
    <rPh sb="0" eb="3">
      <t>ヨコハマシ</t>
    </rPh>
    <phoneticPr fontId="2"/>
  </si>
  <si>
    <t>新潟市</t>
    <rPh sb="0" eb="3">
      <t>ニイガタシ</t>
    </rPh>
    <phoneticPr fontId="2"/>
  </si>
  <si>
    <t>静岡市</t>
    <rPh sb="0" eb="3">
      <t>シズオカシ</t>
    </rPh>
    <phoneticPr fontId="2"/>
  </si>
  <si>
    <t>浜松市</t>
    <rPh sb="0" eb="2">
      <t>ハママツ</t>
    </rPh>
    <rPh sb="2" eb="3">
      <t>シ</t>
    </rPh>
    <phoneticPr fontId="2"/>
  </si>
  <si>
    <t>名古屋市</t>
    <rPh sb="0" eb="4">
      <t>ナゴヤシ</t>
    </rPh>
    <phoneticPr fontId="2"/>
  </si>
  <si>
    <t>京都市</t>
    <rPh sb="0" eb="3">
      <t>キョウトシ</t>
    </rPh>
    <phoneticPr fontId="2"/>
  </si>
  <si>
    <t>大阪市</t>
    <rPh sb="0" eb="3">
      <t>オオサカシ</t>
    </rPh>
    <phoneticPr fontId="2"/>
  </si>
  <si>
    <t>堺市</t>
    <rPh sb="0" eb="2">
      <t>サカイシ</t>
    </rPh>
    <phoneticPr fontId="2"/>
  </si>
  <si>
    <t>神戸市</t>
    <rPh sb="0" eb="3">
      <t>コウベシ</t>
    </rPh>
    <phoneticPr fontId="2"/>
  </si>
  <si>
    <t>広島市</t>
    <rPh sb="0" eb="3">
      <t>ヒロシマシ</t>
    </rPh>
    <phoneticPr fontId="2"/>
  </si>
  <si>
    <t>北九州市</t>
    <rPh sb="0" eb="1">
      <t>キタ</t>
    </rPh>
    <rPh sb="1" eb="3">
      <t>キュウシュウ</t>
    </rPh>
    <rPh sb="3" eb="4">
      <t>シ</t>
    </rPh>
    <phoneticPr fontId="2"/>
  </si>
  <si>
    <t>福岡市</t>
    <rPh sb="0" eb="3">
      <t>フクオカシ</t>
    </rPh>
    <phoneticPr fontId="2"/>
  </si>
  <si>
    <t>（注）表示単位未満を四捨五入して端数調整していないため、合計と一致しない場合がある。</t>
    <rPh sb="1" eb="2">
      <t>チュウ</t>
    </rPh>
    <rPh sb="3" eb="5">
      <t>ヒョウジ</t>
    </rPh>
    <rPh sb="5" eb="7">
      <t>タンイ</t>
    </rPh>
    <rPh sb="7" eb="9">
      <t>ミマン</t>
    </rPh>
    <rPh sb="10" eb="14">
      <t>シシャゴニュウ</t>
    </rPh>
    <rPh sb="16" eb="18">
      <t>ハスウ</t>
    </rPh>
    <rPh sb="18" eb="20">
      <t>チョウセイ</t>
    </rPh>
    <rPh sb="28" eb="30">
      <t>ゴウケイ</t>
    </rPh>
    <rPh sb="31" eb="33">
      <t>イッチ</t>
    </rPh>
    <rPh sb="36" eb="38">
      <t>バアイ</t>
    </rPh>
    <phoneticPr fontId="2"/>
  </si>
  <si>
    <t>〔歳出〕</t>
    <rPh sb="1" eb="2">
      <t>サイニュウ</t>
    </rPh>
    <rPh sb="2" eb="3">
      <t>シュツ</t>
    </rPh>
    <phoneticPr fontId="2"/>
  </si>
  <si>
    <t>歳出合計</t>
    <rPh sb="0" eb="1">
      <t>サイニュウ</t>
    </rPh>
    <rPh sb="1" eb="2">
      <t>シュツ</t>
    </rPh>
    <rPh sb="2" eb="4">
      <t>ゴウケイ</t>
    </rPh>
    <phoneticPr fontId="2"/>
  </si>
  <si>
    <t>義務的経費</t>
    <rPh sb="0" eb="2">
      <t>ギム</t>
    </rPh>
    <rPh sb="2" eb="3">
      <t>テキ</t>
    </rPh>
    <rPh sb="3" eb="5">
      <t>ケイヒ</t>
    </rPh>
    <phoneticPr fontId="2"/>
  </si>
  <si>
    <t>投資的経費</t>
    <rPh sb="0" eb="3">
      <t>トウシテキ</t>
    </rPh>
    <rPh sb="3" eb="5">
      <t>ケイヒ</t>
    </rPh>
    <phoneticPr fontId="2"/>
  </si>
  <si>
    <t>その他の経費</t>
    <rPh sb="2" eb="3">
      <t>タ</t>
    </rPh>
    <rPh sb="4" eb="6">
      <t>ケイヒ</t>
    </rPh>
    <phoneticPr fontId="2"/>
  </si>
  <si>
    <t>うち人件費</t>
    <rPh sb="2" eb="5">
      <t>ジンケンヒ</t>
    </rPh>
    <phoneticPr fontId="2"/>
  </si>
  <si>
    <t>うち公債費</t>
    <rPh sb="2" eb="4">
      <t>コウサイ</t>
    </rPh>
    <rPh sb="4" eb="5">
      <t>ヒ</t>
    </rPh>
    <phoneticPr fontId="2"/>
  </si>
  <si>
    <t>うち普通建設事業費</t>
    <rPh sb="2" eb="4">
      <t>フツウ</t>
    </rPh>
    <rPh sb="4" eb="6">
      <t>ケンセツ</t>
    </rPh>
    <rPh sb="6" eb="9">
      <t>ジギョウヒ</t>
    </rPh>
    <phoneticPr fontId="2"/>
  </si>
  <si>
    <t>うち補助費等</t>
    <rPh sb="2" eb="4">
      <t>ホジョ</t>
    </rPh>
    <rPh sb="4" eb="5">
      <t>ヒ</t>
    </rPh>
    <rPh sb="5" eb="6">
      <t>トウ</t>
    </rPh>
    <phoneticPr fontId="2"/>
  </si>
  <si>
    <t>うち投資・出資・貸付金</t>
    <rPh sb="2" eb="4">
      <t>トウシ</t>
    </rPh>
    <rPh sb="5" eb="7">
      <t>シュッシ</t>
    </rPh>
    <rPh sb="8" eb="10">
      <t>カシツケ</t>
    </rPh>
    <rPh sb="10" eb="11">
      <t>キン</t>
    </rPh>
    <phoneticPr fontId="2"/>
  </si>
  <si>
    <t>山梨県</t>
    <rPh sb="0" eb="3">
      <t>ヤマナシケン</t>
    </rPh>
    <phoneticPr fontId="2"/>
  </si>
  <si>
    <t>〔都道府県・歳入〕</t>
    <rPh sb="1" eb="5">
      <t>トドウフケン</t>
    </rPh>
    <rPh sb="6" eb="8">
      <t>サイニュウ</t>
    </rPh>
    <phoneticPr fontId="2"/>
  </si>
  <si>
    <t>年度</t>
    <rPh sb="0" eb="2">
      <t>ネンド</t>
    </rPh>
    <phoneticPr fontId="2"/>
  </si>
  <si>
    <t>栃木県</t>
    <rPh sb="0" eb="3">
      <t>トチギケン</t>
    </rPh>
    <phoneticPr fontId="2"/>
  </si>
  <si>
    <t>岡山県</t>
    <rPh sb="0" eb="2">
      <t>オカヤマ</t>
    </rPh>
    <rPh sb="2" eb="3">
      <t>ケン</t>
    </rPh>
    <phoneticPr fontId="2"/>
  </si>
  <si>
    <t>徳島県</t>
    <rPh sb="0" eb="2">
      <t>トクシマ</t>
    </rPh>
    <rPh sb="2" eb="3">
      <t>ケン</t>
    </rPh>
    <phoneticPr fontId="2"/>
  </si>
  <si>
    <t>〔都道府県・歳出〕</t>
    <rPh sb="1" eb="5">
      <t>トドウフケン</t>
    </rPh>
    <rPh sb="6" eb="7">
      <t>サイニュウ</t>
    </rPh>
    <rPh sb="7" eb="8">
      <t>シュツ</t>
    </rPh>
    <phoneticPr fontId="2"/>
  </si>
  <si>
    <t>義務的経費</t>
    <rPh sb="0" eb="3">
      <t>ギムテキ</t>
    </rPh>
    <rPh sb="3" eb="5">
      <t>ケイヒ</t>
    </rPh>
    <phoneticPr fontId="2"/>
  </si>
  <si>
    <t>投資的経費</t>
    <rPh sb="0" eb="2">
      <t>トウシ</t>
    </rPh>
    <rPh sb="2" eb="3">
      <t>テキ</t>
    </rPh>
    <rPh sb="3" eb="5">
      <t>ケイヒ</t>
    </rPh>
    <phoneticPr fontId="2"/>
  </si>
  <si>
    <t>うち普通建設事業費</t>
    <rPh sb="2" eb="4">
      <t>フツウ</t>
    </rPh>
    <rPh sb="4" eb="6">
      <t>ケンセツ</t>
    </rPh>
    <rPh sb="6" eb="8">
      <t>ジギョウ</t>
    </rPh>
    <rPh sb="8" eb="9">
      <t>ヒ</t>
    </rPh>
    <phoneticPr fontId="2"/>
  </si>
  <si>
    <t>徳島県</t>
    <rPh sb="0" eb="3">
      <t>トクシマケン</t>
    </rPh>
    <phoneticPr fontId="2"/>
  </si>
  <si>
    <t>大分県</t>
    <rPh sb="0" eb="2">
      <t>オオイタ</t>
    </rPh>
    <rPh sb="2" eb="3">
      <t>ケン</t>
    </rPh>
    <phoneticPr fontId="2"/>
  </si>
  <si>
    <t>鹿児島県</t>
    <rPh sb="0" eb="3">
      <t>カゴシマ</t>
    </rPh>
    <rPh sb="3" eb="4">
      <t>ケン</t>
    </rPh>
    <phoneticPr fontId="2"/>
  </si>
  <si>
    <t>〔政令指定都市・歳入〕</t>
    <rPh sb="1" eb="3">
      <t>セイレイ</t>
    </rPh>
    <rPh sb="3" eb="5">
      <t>シテイ</t>
    </rPh>
    <rPh sb="5" eb="7">
      <t>トシ</t>
    </rPh>
    <rPh sb="8" eb="10">
      <t>サイニュウ</t>
    </rPh>
    <phoneticPr fontId="2"/>
  </si>
  <si>
    <t>都道府県支出金</t>
    <rPh sb="0" eb="4">
      <t>トドウフケン</t>
    </rPh>
    <rPh sb="4" eb="6">
      <t>シシュツ</t>
    </rPh>
    <rPh sb="6" eb="7">
      <t>キン</t>
    </rPh>
    <phoneticPr fontId="2"/>
  </si>
  <si>
    <t>仙台市</t>
    <rPh sb="0" eb="3">
      <t>センダイシ</t>
    </rPh>
    <phoneticPr fontId="2"/>
  </si>
  <si>
    <t>新潟市</t>
    <rPh sb="0" eb="2">
      <t>ニイガタ</t>
    </rPh>
    <rPh sb="2" eb="3">
      <t>シ</t>
    </rPh>
    <phoneticPr fontId="2"/>
  </si>
  <si>
    <t>浜松市</t>
    <rPh sb="0" eb="3">
      <t>ハママツシ</t>
    </rPh>
    <phoneticPr fontId="2"/>
  </si>
  <si>
    <t>北九州市</t>
    <rPh sb="0" eb="3">
      <t>キタキュウシュウ</t>
    </rPh>
    <rPh sb="3" eb="4">
      <t>シ</t>
    </rPh>
    <phoneticPr fontId="2"/>
  </si>
  <si>
    <t>〔政令指定都市・歳出〕</t>
    <rPh sb="1" eb="3">
      <t>セイレイ</t>
    </rPh>
    <rPh sb="3" eb="5">
      <t>シテイ</t>
    </rPh>
    <rPh sb="5" eb="7">
      <t>トシ</t>
    </rPh>
    <rPh sb="8" eb="10">
      <t>サイシュツ</t>
    </rPh>
    <phoneticPr fontId="2"/>
  </si>
  <si>
    <t>形式収支</t>
    <rPh sb="0" eb="2">
      <t>ケイシキ</t>
    </rPh>
    <rPh sb="2" eb="4">
      <t>シュウシ</t>
    </rPh>
    <phoneticPr fontId="2"/>
  </si>
  <si>
    <t>実質収支</t>
    <rPh sb="0" eb="2">
      <t>ジッシツ</t>
    </rPh>
    <rPh sb="2" eb="4">
      <t>シュウシ</t>
    </rPh>
    <phoneticPr fontId="2"/>
  </si>
  <si>
    <t>単年度収支</t>
    <rPh sb="0" eb="3">
      <t>タンネンド</t>
    </rPh>
    <rPh sb="3" eb="5">
      <t>シュウシ</t>
    </rPh>
    <phoneticPr fontId="2"/>
  </si>
  <si>
    <t>実質単年度収支</t>
    <rPh sb="0" eb="2">
      <t>ジッシツ</t>
    </rPh>
    <rPh sb="2" eb="5">
      <t>タンネンド</t>
    </rPh>
    <rPh sb="5" eb="7">
      <t>シュウシ</t>
    </rPh>
    <phoneticPr fontId="2"/>
  </si>
  <si>
    <t>標準財政規模</t>
    <rPh sb="0" eb="2">
      <t>ヒョウジュン</t>
    </rPh>
    <rPh sb="2" eb="4">
      <t>ザイセイ</t>
    </rPh>
    <rPh sb="4" eb="6">
      <t>キボ</t>
    </rPh>
    <phoneticPr fontId="2"/>
  </si>
  <si>
    <t>財政力指数</t>
    <rPh sb="0" eb="2">
      <t>ザイセイ</t>
    </rPh>
    <rPh sb="2" eb="3">
      <t>リョク</t>
    </rPh>
    <rPh sb="3" eb="5">
      <t>シスウ</t>
    </rPh>
    <phoneticPr fontId="2"/>
  </si>
  <si>
    <t>実質赤字比率</t>
    <rPh sb="0" eb="2">
      <t>ジッシツ</t>
    </rPh>
    <rPh sb="2" eb="4">
      <t>アカジ</t>
    </rPh>
    <rPh sb="4" eb="6">
      <t>ヒリツ</t>
    </rPh>
    <phoneticPr fontId="2"/>
  </si>
  <si>
    <t>連結実質赤字比率</t>
    <rPh sb="0" eb="2">
      <t>レンケツ</t>
    </rPh>
    <rPh sb="2" eb="4">
      <t>ジッシツ</t>
    </rPh>
    <rPh sb="4" eb="6">
      <t>アカジ</t>
    </rPh>
    <rPh sb="6" eb="8">
      <t>ヒリツ</t>
    </rPh>
    <phoneticPr fontId="2"/>
  </si>
  <si>
    <t>実質公債費比率</t>
    <rPh sb="0" eb="2">
      <t>ジッシツ</t>
    </rPh>
    <rPh sb="2" eb="5">
      <t>コウサイヒ</t>
    </rPh>
    <rPh sb="5" eb="7">
      <t>ヒリツ</t>
    </rPh>
    <phoneticPr fontId="2"/>
  </si>
  <si>
    <t>将来負担比率</t>
    <rPh sb="0" eb="2">
      <t>ショウライ</t>
    </rPh>
    <rPh sb="2" eb="4">
      <t>フタン</t>
    </rPh>
    <rPh sb="4" eb="6">
      <t>ヒリツ</t>
    </rPh>
    <phoneticPr fontId="2"/>
  </si>
  <si>
    <t>経常収支比率</t>
    <rPh sb="0" eb="2">
      <t>ケイジョウ</t>
    </rPh>
    <rPh sb="2" eb="4">
      <t>シュウシ</t>
    </rPh>
    <rPh sb="4" eb="6">
      <t>ヒリツ</t>
    </rPh>
    <phoneticPr fontId="2"/>
  </si>
  <si>
    <t>自主財源比率</t>
    <rPh sb="0" eb="2">
      <t>ジシュ</t>
    </rPh>
    <rPh sb="2" eb="4">
      <t>ザイゲン</t>
    </rPh>
    <rPh sb="4" eb="6">
      <t>ヒリツ</t>
    </rPh>
    <phoneticPr fontId="2"/>
  </si>
  <si>
    <t>債務負担行為
（翌年度以降支出
　予定額）</t>
    <rPh sb="0" eb="2">
      <t>サイム</t>
    </rPh>
    <rPh sb="2" eb="4">
      <t>フタン</t>
    </rPh>
    <rPh sb="4" eb="6">
      <t>コウイ</t>
    </rPh>
    <rPh sb="8" eb="9">
      <t>ヨク</t>
    </rPh>
    <rPh sb="9" eb="11">
      <t>ネンド</t>
    </rPh>
    <rPh sb="11" eb="13">
      <t>イコウ</t>
    </rPh>
    <rPh sb="13" eb="15">
      <t>シシュツ</t>
    </rPh>
    <rPh sb="17" eb="19">
      <t>ヨテイ</t>
    </rPh>
    <rPh sb="19" eb="20">
      <t>ガク</t>
    </rPh>
    <phoneticPr fontId="2"/>
  </si>
  <si>
    <t>地方債現在高</t>
    <rPh sb="0" eb="3">
      <t>チホウサイ</t>
    </rPh>
    <rPh sb="3" eb="5">
      <t>ゲンザイ</t>
    </rPh>
    <rPh sb="5" eb="6">
      <t>ダカ</t>
    </rPh>
    <phoneticPr fontId="2"/>
  </si>
  <si>
    <t>積立基金現在高　　　　　　　　　　　　　　　　　　　　　　　　　　　　　　　　　　　　　　　　　　　　　　　　　　　　　　　　　　　　　　　　　　　　　　　　　　　　　　　　　　　　(a+b+c)</t>
    <rPh sb="0" eb="2">
      <t>ツミタテ</t>
    </rPh>
    <rPh sb="2" eb="4">
      <t>キキン</t>
    </rPh>
    <rPh sb="4" eb="6">
      <t>ゲンザイ</t>
    </rPh>
    <rPh sb="6" eb="7">
      <t>ダカ</t>
    </rPh>
    <phoneticPr fontId="2"/>
  </si>
  <si>
    <t>財政調整基金  a</t>
    <rPh sb="0" eb="2">
      <t>ザイセイ</t>
    </rPh>
    <rPh sb="2" eb="4">
      <t>チョウセイ</t>
    </rPh>
    <rPh sb="4" eb="6">
      <t>キキン</t>
    </rPh>
    <phoneticPr fontId="2"/>
  </si>
  <si>
    <t>減債基金  b</t>
    <rPh sb="0" eb="2">
      <t>ゲンサイ</t>
    </rPh>
    <rPh sb="2" eb="4">
      <t>キキン</t>
    </rPh>
    <phoneticPr fontId="2"/>
  </si>
  <si>
    <t>その他  c</t>
    <rPh sb="2" eb="3">
      <t>タ</t>
    </rPh>
    <phoneticPr fontId="2"/>
  </si>
  <si>
    <t>積立基金現在高　　　　　　　　　　　　　　　　　　　　　　　　　　　　　　　　　　　　　　　　　　　　　　　　　　　　　　　　　　　　　　　　　　　　　　　　　　　　　　(a+b+c)</t>
    <rPh sb="0" eb="2">
      <t>ツミタテ</t>
    </rPh>
    <rPh sb="2" eb="4">
      <t>キキン</t>
    </rPh>
    <rPh sb="4" eb="6">
      <t>ゲンザイ</t>
    </rPh>
    <rPh sb="6" eb="7">
      <t>ダカ</t>
    </rPh>
    <phoneticPr fontId="2"/>
  </si>
  <si>
    <t>（注1）経常収支比率は経常一般財源に減税補てん債及び臨時財政対策債を含めて算出。</t>
    <rPh sb="1" eb="2">
      <t>チュウ</t>
    </rPh>
    <rPh sb="4" eb="6">
      <t>ケイジョウ</t>
    </rPh>
    <rPh sb="6" eb="8">
      <t>シュウシ</t>
    </rPh>
    <rPh sb="8" eb="10">
      <t>ヒリツ</t>
    </rPh>
    <rPh sb="11" eb="13">
      <t>ケイジョウ</t>
    </rPh>
    <rPh sb="13" eb="15">
      <t>イッパン</t>
    </rPh>
    <rPh sb="15" eb="17">
      <t>ザイゲン</t>
    </rPh>
    <rPh sb="18" eb="20">
      <t>ゲンゼイ</t>
    </rPh>
    <rPh sb="20" eb="21">
      <t>ホ</t>
    </rPh>
    <rPh sb="23" eb="24">
      <t>サイ</t>
    </rPh>
    <rPh sb="24" eb="25">
      <t>オヨ</t>
    </rPh>
    <rPh sb="26" eb="28">
      <t>リンジ</t>
    </rPh>
    <rPh sb="28" eb="30">
      <t>ザイセイ</t>
    </rPh>
    <rPh sb="30" eb="32">
      <t>タイサク</t>
    </rPh>
    <rPh sb="32" eb="33">
      <t>サイ</t>
    </rPh>
    <rPh sb="34" eb="35">
      <t>フク</t>
    </rPh>
    <rPh sb="37" eb="39">
      <t>サンシュツ</t>
    </rPh>
    <phoneticPr fontId="2"/>
  </si>
  <si>
    <t>（注2）地方債現在高には、特定資金公共投資事業債は含まない。</t>
    <rPh sb="1" eb="2">
      <t>チュウ</t>
    </rPh>
    <rPh sb="4" eb="6">
      <t>チホウゼイ</t>
    </rPh>
    <rPh sb="6" eb="7">
      <t>サイ</t>
    </rPh>
    <rPh sb="7" eb="10">
      <t>ゲンザイダカ</t>
    </rPh>
    <rPh sb="13" eb="15">
      <t>トクテイ</t>
    </rPh>
    <rPh sb="15" eb="17">
      <t>シキン</t>
    </rPh>
    <rPh sb="17" eb="19">
      <t>コウキョウ</t>
    </rPh>
    <rPh sb="19" eb="21">
      <t>トウシ</t>
    </rPh>
    <rPh sb="21" eb="23">
      <t>ジギョウ</t>
    </rPh>
    <rPh sb="23" eb="24">
      <t>サイ</t>
    </rPh>
    <rPh sb="25" eb="26">
      <t>フク</t>
    </rPh>
    <phoneticPr fontId="2"/>
  </si>
  <si>
    <t>（注3）満期一括償還方式に係る元利償還金については公債費として歳出計上しているため、減債基金への積立金には含めていない。</t>
    <rPh sb="1" eb="2">
      <t>チュウ</t>
    </rPh>
    <rPh sb="4" eb="6">
      <t>マンキ</t>
    </rPh>
    <rPh sb="6" eb="8">
      <t>イッカツ</t>
    </rPh>
    <rPh sb="8" eb="10">
      <t>ショウカン</t>
    </rPh>
    <rPh sb="10" eb="12">
      <t>ホウシキ</t>
    </rPh>
    <rPh sb="13" eb="14">
      <t>カカ</t>
    </rPh>
    <rPh sb="15" eb="17">
      <t>ガンリ</t>
    </rPh>
    <rPh sb="17" eb="19">
      <t>ショウカン</t>
    </rPh>
    <rPh sb="19" eb="20">
      <t>キン</t>
    </rPh>
    <rPh sb="25" eb="27">
      <t>コウサイ</t>
    </rPh>
    <rPh sb="27" eb="28">
      <t>ヒ</t>
    </rPh>
    <rPh sb="31" eb="33">
      <t>サイシュツ</t>
    </rPh>
    <rPh sb="33" eb="35">
      <t>ケイジョウ</t>
    </rPh>
    <rPh sb="42" eb="44">
      <t>ゲンサイ</t>
    </rPh>
    <rPh sb="44" eb="46">
      <t>キキン</t>
    </rPh>
    <rPh sb="48" eb="50">
      <t>ツミタテ</t>
    </rPh>
    <rPh sb="50" eb="51">
      <t>キン</t>
    </rPh>
    <rPh sb="53" eb="54">
      <t>フク</t>
    </rPh>
    <phoneticPr fontId="2"/>
  </si>
  <si>
    <t>（単位：億円）</t>
  </si>
  <si>
    <t>合計</t>
  </si>
  <si>
    <t>〔月別団体別調達内訳〕</t>
    <rPh sb="1" eb="3">
      <t>ツキベツ</t>
    </rPh>
    <rPh sb="3" eb="5">
      <t>ダンタイ</t>
    </rPh>
    <rPh sb="5" eb="6">
      <t>ベツ</t>
    </rPh>
    <rPh sb="6" eb="8">
      <t>チョウタツ</t>
    </rPh>
    <rPh sb="8" eb="10">
      <t>ウチワケ</t>
    </rPh>
    <phoneticPr fontId="16"/>
  </si>
  <si>
    <t>4月</t>
    <phoneticPr fontId="16"/>
  </si>
  <si>
    <t>5月</t>
    <phoneticPr fontId="16"/>
  </si>
  <si>
    <t>6月</t>
    <phoneticPr fontId="16"/>
  </si>
  <si>
    <t>7月</t>
    <phoneticPr fontId="16"/>
  </si>
  <si>
    <t>8月</t>
    <phoneticPr fontId="16"/>
  </si>
  <si>
    <t>9月</t>
    <phoneticPr fontId="16"/>
  </si>
  <si>
    <t>10月</t>
    <phoneticPr fontId="16"/>
  </si>
  <si>
    <t>11月</t>
    <phoneticPr fontId="16"/>
  </si>
  <si>
    <t>12月</t>
    <phoneticPr fontId="16"/>
  </si>
  <si>
    <t>1月</t>
    <phoneticPr fontId="16"/>
  </si>
  <si>
    <t>2月</t>
    <phoneticPr fontId="16"/>
  </si>
  <si>
    <t>3月</t>
    <phoneticPr fontId="16"/>
  </si>
  <si>
    <t>都道府県</t>
    <rPh sb="0" eb="4">
      <t>トドウフケン</t>
    </rPh>
    <phoneticPr fontId="16"/>
  </si>
  <si>
    <t>政令指定都市</t>
    <rPh sb="0" eb="2">
      <t>セイレイ</t>
    </rPh>
    <rPh sb="2" eb="4">
      <t>シテイ</t>
    </rPh>
    <rPh sb="4" eb="6">
      <t>トシ</t>
    </rPh>
    <phoneticPr fontId="16"/>
  </si>
  <si>
    <t>　計</t>
    <phoneticPr fontId="16"/>
  </si>
  <si>
    <t>団体数</t>
    <rPh sb="0" eb="2">
      <t>ダンタイ</t>
    </rPh>
    <rPh sb="2" eb="3">
      <t>スウ</t>
    </rPh>
    <phoneticPr fontId="16"/>
  </si>
  <si>
    <t>（注1）10年債のみ発行。</t>
    <rPh sb="1" eb="2">
      <t>チュウ</t>
    </rPh>
    <rPh sb="6" eb="7">
      <t>ネン</t>
    </rPh>
    <rPh sb="7" eb="8">
      <t>サイ</t>
    </rPh>
    <rPh sb="10" eb="12">
      <t>ハッコウ</t>
    </rPh>
    <phoneticPr fontId="16"/>
  </si>
  <si>
    <t>（注2）今後の各地方公共団体の状況の変化により、上記の額が変更される可能性がある。</t>
    <rPh sb="1" eb="2">
      <t>チュウ</t>
    </rPh>
    <phoneticPr fontId="16"/>
  </si>
  <si>
    <t>福井県</t>
    <rPh sb="0" eb="3">
      <t>フクイケン</t>
    </rPh>
    <phoneticPr fontId="2"/>
  </si>
  <si>
    <t>奈良県</t>
    <rPh sb="0" eb="3">
      <t>ナラケン</t>
    </rPh>
    <phoneticPr fontId="2"/>
  </si>
  <si>
    <t>福井県</t>
    <rPh sb="0" eb="2">
      <t>フクイ</t>
    </rPh>
    <rPh sb="2" eb="3">
      <t>ケン</t>
    </rPh>
    <phoneticPr fontId="2"/>
  </si>
  <si>
    <t>岡山市</t>
    <rPh sb="0" eb="2">
      <t>オカヤマ</t>
    </rPh>
    <rPh sb="2" eb="3">
      <t>シ</t>
    </rPh>
    <phoneticPr fontId="2"/>
  </si>
  <si>
    <t>奈良県</t>
    <rPh sb="0" eb="2">
      <t>ナラ</t>
    </rPh>
    <rPh sb="2" eb="3">
      <t>ケン</t>
    </rPh>
    <phoneticPr fontId="2"/>
  </si>
  <si>
    <t>相模原市</t>
    <rPh sb="0" eb="4">
      <t>サガミハラシ</t>
    </rPh>
    <phoneticPr fontId="2"/>
  </si>
  <si>
    <t>三重県</t>
    <rPh sb="0" eb="2">
      <t>ミエ</t>
    </rPh>
    <rPh sb="2" eb="3">
      <t>ケン</t>
    </rPh>
    <phoneticPr fontId="2"/>
  </si>
  <si>
    <t>三重県</t>
    <rPh sb="0" eb="3">
      <t>ミエケン</t>
    </rPh>
    <phoneticPr fontId="2"/>
  </si>
  <si>
    <t>相模原市</t>
    <rPh sb="0" eb="3">
      <t>サガミハラ</t>
    </rPh>
    <rPh sb="3" eb="4">
      <t>シ</t>
    </rPh>
    <phoneticPr fontId="2"/>
  </si>
  <si>
    <t>長崎県</t>
    <rPh sb="0" eb="3">
      <t>ナガサキケン</t>
    </rPh>
    <phoneticPr fontId="2"/>
  </si>
  <si>
    <t>滋賀県</t>
    <rPh sb="0" eb="2">
      <t>シガ</t>
    </rPh>
    <rPh sb="2" eb="3">
      <t>ケン</t>
    </rPh>
    <phoneticPr fontId="2"/>
  </si>
  <si>
    <t>長崎県</t>
    <rPh sb="0" eb="2">
      <t>ナガサキ</t>
    </rPh>
    <rPh sb="2" eb="3">
      <t>ケン</t>
    </rPh>
    <phoneticPr fontId="2"/>
  </si>
  <si>
    <t>滋賀県</t>
    <rPh sb="0" eb="3">
      <t>シガケン</t>
    </rPh>
    <phoneticPr fontId="2"/>
  </si>
  <si>
    <t>熊本市</t>
    <rPh sb="0" eb="3">
      <t>クマモトシ</t>
    </rPh>
    <phoneticPr fontId="2"/>
  </si>
  <si>
    <t>北海道</t>
    <rPh sb="0" eb="3">
      <t>ホッカイドウ</t>
    </rPh>
    <phoneticPr fontId="1"/>
  </si>
  <si>
    <t>宮城県</t>
    <rPh sb="0" eb="3">
      <t>ミヤギケン</t>
    </rPh>
    <phoneticPr fontId="1"/>
  </si>
  <si>
    <t>福島県</t>
    <rPh sb="0" eb="3">
      <t>フクシマケン</t>
    </rPh>
    <phoneticPr fontId="1"/>
  </si>
  <si>
    <t>茨城県</t>
    <rPh sb="0" eb="3">
      <t>イバラキケン</t>
    </rPh>
    <phoneticPr fontId="1"/>
  </si>
  <si>
    <t>埼玉県</t>
    <rPh sb="0" eb="3">
      <t>サイタマケン</t>
    </rPh>
    <phoneticPr fontId="1"/>
  </si>
  <si>
    <t>千葉県</t>
    <rPh sb="0" eb="3">
      <t>チバケン</t>
    </rPh>
    <phoneticPr fontId="1"/>
  </si>
  <si>
    <t>神奈川県</t>
    <rPh sb="0" eb="4">
      <t>カナガワケン</t>
    </rPh>
    <phoneticPr fontId="1"/>
  </si>
  <si>
    <t>新潟県</t>
    <rPh sb="0" eb="3">
      <t>ニイガタケン</t>
    </rPh>
    <phoneticPr fontId="1"/>
  </si>
  <si>
    <t>福井県</t>
    <rPh sb="0" eb="2">
      <t>フクイ</t>
    </rPh>
    <rPh sb="2" eb="3">
      <t>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</si>
  <si>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</si>
  <si>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</si>
  <si>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</si>
  <si>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</si>
  <si>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</si>
  <si>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</si>
  <si>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</si>
  <si>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</si>
  <si>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</si>
  <si>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岡山県</t>
    <rPh sb="0" eb="3">
      <t>オカヤマケン</t>
    </rPh>
    <phoneticPr fontId="1"/>
  </si>
  <si>
    <t>広島県</t>
    <rPh sb="0" eb="3">
      <t>ヒロシマケン</t>
    </rPh>
    <phoneticPr fontId="1"/>
  </si>
  <si>
    <t>徳島県</t>
    <rPh sb="0" eb="3">
      <t>トクシマケン</t>
    </rPh>
    <phoneticPr fontId="1"/>
  </si>
  <si>
    <t>熊本県</t>
    <rPh sb="0" eb="3">
      <t>クマモトケン</t>
    </rPh>
    <phoneticPr fontId="1"/>
  </si>
  <si>
    <t>大分県</t>
    <rPh sb="0" eb="3">
      <t>オオイタケン</t>
    </rPh>
    <phoneticPr fontId="1"/>
  </si>
  <si>
    <t>鹿児島県</t>
    <rPh sb="0" eb="4">
      <t>カゴシマケン</t>
    </rPh>
    <phoneticPr fontId="1"/>
  </si>
  <si>
    <t>札幌市</t>
    <rPh sb="0" eb="3">
      <t>サッポロシ</t>
    </rPh>
    <phoneticPr fontId="1"/>
  </si>
  <si>
    <t>仙台市</t>
    <rPh sb="0" eb="3">
      <t>センダイシ</t>
    </rPh>
    <phoneticPr fontId="1"/>
  </si>
  <si>
    <t>千葉市</t>
    <rPh sb="0" eb="3">
      <t>チバシ</t>
    </rPh>
    <phoneticPr fontId="1"/>
  </si>
  <si>
    <t>川崎市</t>
    <rPh sb="0" eb="3">
      <t>カワサキシ</t>
    </rPh>
    <phoneticPr fontId="1"/>
  </si>
  <si>
    <t>新潟市</t>
    <rPh sb="0" eb="3">
      <t>ニイガタシ</t>
    </rPh>
    <phoneticPr fontId="1"/>
  </si>
  <si>
    <t>静岡市</t>
    <rPh sb="0" eb="3">
      <t>シズオカシ</t>
    </rPh>
    <phoneticPr fontId="1"/>
  </si>
  <si>
    <t>京都市</t>
    <rPh sb="0" eb="3">
      <t>キョウトシ</t>
    </rPh>
    <phoneticPr fontId="1"/>
  </si>
  <si>
    <t>大阪市</t>
    <rPh sb="0" eb="3">
      <t>オオサカシ</t>
    </rPh>
    <phoneticPr fontId="1"/>
  </si>
  <si>
    <t>神戸市</t>
    <rPh sb="0" eb="3">
      <t>コウベシ</t>
    </rPh>
    <phoneticPr fontId="1"/>
  </si>
  <si>
    <t>広島市</t>
    <rPh sb="0" eb="3">
      <t>ヒロシマシ</t>
    </rPh>
    <phoneticPr fontId="1"/>
  </si>
  <si>
    <t>北九州市</t>
    <rPh sb="0" eb="4">
      <t>キタキュウシュウシ</t>
    </rPh>
    <phoneticPr fontId="1"/>
  </si>
  <si>
    <t>福岡市</t>
    <rPh sb="0" eb="3">
      <t>フクオカシ</t>
    </rPh>
    <phoneticPr fontId="1"/>
  </si>
  <si>
    <t>3～8</t>
    <phoneticPr fontId="2"/>
  </si>
  <si>
    <t>1～2</t>
    <phoneticPr fontId="2"/>
  </si>
  <si>
    <t>9～12</t>
    <phoneticPr fontId="2"/>
  </si>
  <si>
    <t>13～15</t>
    <phoneticPr fontId="2"/>
  </si>
  <si>
    <t>16～17</t>
    <phoneticPr fontId="2"/>
  </si>
  <si>
    <t>佐賀県</t>
    <rPh sb="0" eb="3">
      <t>サガケン</t>
    </rPh>
    <phoneticPr fontId="2"/>
  </si>
  <si>
    <t>高知県</t>
    <rPh sb="0" eb="3">
      <t>コウチケン</t>
    </rPh>
    <phoneticPr fontId="2"/>
  </si>
  <si>
    <t>高知県</t>
    <rPh sb="0" eb="2">
      <t>コウチ</t>
    </rPh>
    <rPh sb="2" eb="3">
      <t>ケン</t>
    </rPh>
    <phoneticPr fontId="2"/>
  </si>
  <si>
    <t>（注）表示単位未満を四捨五入して端数調整していないため、合計と一致しない場合がある。</t>
    <phoneticPr fontId="2"/>
  </si>
  <si>
    <t>（注4）表示単位未満を四捨五入して端数調整していないため、合計と一致しない場合がある。</t>
    <phoneticPr fontId="2"/>
  </si>
  <si>
    <t>市場公募地方債発行団体・一般財団法人 地方債協会</t>
    <rPh sb="0" eb="2">
      <t>シジョウ</t>
    </rPh>
    <rPh sb="2" eb="4">
      <t>コウボ</t>
    </rPh>
    <rPh sb="4" eb="7">
      <t>チホウサイ</t>
    </rPh>
    <rPh sb="7" eb="9">
      <t>ハッコウ</t>
    </rPh>
    <rPh sb="9" eb="11">
      <t>ダンタイ</t>
    </rPh>
    <rPh sb="12" eb="14">
      <t>イッパン</t>
    </rPh>
    <rPh sb="14" eb="16">
      <t>ザイダン</t>
    </rPh>
    <rPh sb="16" eb="18">
      <t>ホウジン</t>
    </rPh>
    <rPh sb="19" eb="22">
      <t>チホウサイ</t>
    </rPh>
    <rPh sb="22" eb="24">
      <t>キョウカイ</t>
    </rPh>
    <phoneticPr fontId="2"/>
  </si>
  <si>
    <t>将来負担比率</t>
    <rPh sb="0" eb="2">
      <t>ショウライ</t>
    </rPh>
    <rPh sb="2" eb="4">
      <t>フタン</t>
    </rPh>
    <rPh sb="4" eb="5">
      <t>ヒ</t>
    </rPh>
    <rPh sb="5" eb="6">
      <t>リツ</t>
    </rPh>
    <phoneticPr fontId="2"/>
  </si>
  <si>
    <t>秋田県</t>
    <rPh sb="0" eb="2">
      <t>アキタ</t>
    </rPh>
    <rPh sb="2" eb="3">
      <t>ケン</t>
    </rPh>
    <phoneticPr fontId="2"/>
  </si>
  <si>
    <t>市場公募地方債発行55団体の財政状況</t>
    <phoneticPr fontId="2"/>
  </si>
  <si>
    <t>21～38</t>
    <phoneticPr fontId="2"/>
  </si>
  <si>
    <t>39～48</t>
    <phoneticPr fontId="2"/>
  </si>
  <si>
    <t>49～52</t>
    <phoneticPr fontId="2"/>
  </si>
  <si>
    <t>53～55</t>
    <phoneticPr fontId="2"/>
  </si>
  <si>
    <t>49.0</t>
  </si>
  <si>
    <t>1.普通会計予算の状況（２９年度）</t>
    <rPh sb="2" eb="4">
      <t>フツウ</t>
    </rPh>
    <rPh sb="4" eb="6">
      <t>カイケイ</t>
    </rPh>
    <rPh sb="6" eb="8">
      <t>ヨサン</t>
    </rPh>
    <rPh sb="9" eb="11">
      <t>ジョウキョウ</t>
    </rPh>
    <rPh sb="14" eb="16">
      <t>ネンド</t>
    </rPh>
    <phoneticPr fontId="2"/>
  </si>
  <si>
    <t>５．共同発行市場公募地方債の発行実績（29年4月～9月）・発行予定（29年10月～30年3月）</t>
    <rPh sb="2" eb="4">
      <t>キョウドウ</t>
    </rPh>
    <rPh sb="4" eb="6">
      <t>ハッコウ</t>
    </rPh>
    <rPh sb="6" eb="8">
      <t>シジョウ</t>
    </rPh>
    <rPh sb="8" eb="10">
      <t>コウボ</t>
    </rPh>
    <rPh sb="10" eb="13">
      <t>チホウサイ</t>
    </rPh>
    <rPh sb="14" eb="16">
      <t>ハッコウ</t>
    </rPh>
    <rPh sb="16" eb="18">
      <t>ジッセキ</t>
    </rPh>
    <rPh sb="21" eb="22">
      <t>ネン</t>
    </rPh>
    <rPh sb="23" eb="24">
      <t>ガツ</t>
    </rPh>
    <rPh sb="26" eb="27">
      <t>ガツ</t>
    </rPh>
    <rPh sb="29" eb="31">
      <t>ハッコウ</t>
    </rPh>
    <rPh sb="31" eb="33">
      <t>ヨテイ</t>
    </rPh>
    <rPh sb="36" eb="37">
      <t>ネン</t>
    </rPh>
    <rPh sb="39" eb="40">
      <t>ガツ</t>
    </rPh>
    <rPh sb="43" eb="44">
      <t>ネン</t>
    </rPh>
    <rPh sb="45" eb="46">
      <t>ガツ</t>
    </rPh>
    <phoneticPr fontId="16"/>
  </si>
  <si>
    <t>0</t>
  </si>
  <si>
    <t>0.730</t>
  </si>
  <si>
    <t>29年度</t>
    <rPh sb="2" eb="3">
      <t>１５ネン</t>
    </rPh>
    <rPh sb="3" eb="4">
      <t>ド</t>
    </rPh>
    <phoneticPr fontId="16"/>
  </si>
  <si>
    <t>２．普通会計決算の状況（24～28年度）</t>
    <rPh sb="2" eb="4">
      <t>フツウ</t>
    </rPh>
    <rPh sb="4" eb="6">
      <t>カイケイ</t>
    </rPh>
    <rPh sb="6" eb="8">
      <t>ケッサン</t>
    </rPh>
    <rPh sb="9" eb="11">
      <t>ジョウキョウ</t>
    </rPh>
    <rPh sb="17" eb="19">
      <t>ネンド</t>
    </rPh>
    <phoneticPr fontId="2"/>
  </si>
  <si>
    <t>　　３．各種財政指標等の推移（24～28年度）</t>
    <rPh sb="4" eb="6">
      <t>カクシュ</t>
    </rPh>
    <rPh sb="6" eb="8">
      <t>ザイセイ</t>
    </rPh>
    <rPh sb="8" eb="10">
      <t>シヒョウ</t>
    </rPh>
    <rPh sb="10" eb="11">
      <t>トウ</t>
    </rPh>
    <rPh sb="12" eb="14">
      <t>スイイ</t>
    </rPh>
    <rPh sb="20" eb="22">
      <t>ネンド</t>
    </rPh>
    <phoneticPr fontId="2"/>
  </si>
  <si>
    <t>－第16回 市場公募地方債発行団体合同ＩＲ説明会－</t>
    <rPh sb="1" eb="2">
      <t>ダイ</t>
    </rPh>
    <rPh sb="4" eb="5">
      <t>カイ</t>
    </rPh>
    <rPh sb="6" eb="8">
      <t>シジョウ</t>
    </rPh>
    <rPh sb="8" eb="10">
      <t>コウボ</t>
    </rPh>
    <rPh sb="10" eb="13">
      <t>チホウサイ</t>
    </rPh>
    <rPh sb="13" eb="15">
      <t>ハッコウ</t>
    </rPh>
    <rPh sb="15" eb="17">
      <t>ダンタイ</t>
    </rPh>
    <rPh sb="17" eb="19">
      <t>ゴウドウ</t>
    </rPh>
    <rPh sb="21" eb="24">
      <t>セツメイカイ</t>
    </rPh>
    <phoneticPr fontId="2"/>
  </si>
  <si>
    <t>１．普通会計予算の状況（29年度）</t>
    <rPh sb="2" eb="4">
      <t>フツウ</t>
    </rPh>
    <rPh sb="4" eb="6">
      <t>カイケイ</t>
    </rPh>
    <rPh sb="6" eb="7">
      <t>ヨ</t>
    </rPh>
    <rPh sb="7" eb="8">
      <t>ケッサン</t>
    </rPh>
    <rPh sb="9" eb="11">
      <t>ジョウキョウ</t>
    </rPh>
    <rPh sb="14" eb="15">
      <t>ネン</t>
    </rPh>
    <rPh sb="15" eb="16">
      <t>ド</t>
    </rPh>
    <phoneticPr fontId="2"/>
  </si>
  <si>
    <t>３．各種財政指標等の推移（24～28年度）</t>
    <rPh sb="2" eb="4">
      <t>カクシュ</t>
    </rPh>
    <rPh sb="4" eb="6">
      <t>ザイセイ</t>
    </rPh>
    <rPh sb="6" eb="8">
      <t>シヒョウ</t>
    </rPh>
    <rPh sb="8" eb="9">
      <t>トウ</t>
    </rPh>
    <rPh sb="10" eb="12">
      <t>スイイ</t>
    </rPh>
    <phoneticPr fontId="2"/>
  </si>
  <si>
    <t>４．個別発行市場公募地方債発行実績（28年4月～29年9月）</t>
    <rPh sb="2" eb="4">
      <t>コベツ</t>
    </rPh>
    <rPh sb="4" eb="6">
      <t>ハッコウ</t>
    </rPh>
    <rPh sb="6" eb="8">
      <t>シジョウ</t>
    </rPh>
    <rPh sb="8" eb="10">
      <t>コウボ</t>
    </rPh>
    <rPh sb="10" eb="13">
      <t>チホウサイ</t>
    </rPh>
    <rPh sb="13" eb="15">
      <t>ハッコウ</t>
    </rPh>
    <rPh sb="15" eb="17">
      <t>ジッセキ</t>
    </rPh>
    <rPh sb="20" eb="21">
      <t>ネン</t>
    </rPh>
    <rPh sb="22" eb="23">
      <t>ガツ</t>
    </rPh>
    <rPh sb="26" eb="27">
      <t>ネン</t>
    </rPh>
    <rPh sb="28" eb="29">
      <t>ガツ</t>
    </rPh>
    <phoneticPr fontId="2"/>
  </si>
  <si>
    <t>・発行予定（29年10月～30年3月）</t>
    <phoneticPr fontId="2"/>
  </si>
  <si>
    <t>５．共同発行市場公募地方債の発行実績（29年4月～9月）</t>
    <rPh sb="2" eb="4">
      <t>キョウドウ</t>
    </rPh>
    <rPh sb="4" eb="6">
      <t>ハッコウ</t>
    </rPh>
    <rPh sb="6" eb="8">
      <t>シジョウ</t>
    </rPh>
    <rPh sb="8" eb="10">
      <t>コウボ</t>
    </rPh>
    <rPh sb="10" eb="13">
      <t>チホウサイ</t>
    </rPh>
    <rPh sb="14" eb="16">
      <t>ハッコウ</t>
    </rPh>
    <rPh sb="16" eb="18">
      <t>ジッセキ</t>
    </rPh>
    <rPh sb="21" eb="22">
      <t>ネン</t>
    </rPh>
    <rPh sb="23" eb="24">
      <t>ガツ</t>
    </rPh>
    <rPh sb="26" eb="27">
      <t>ツキ</t>
    </rPh>
    <phoneticPr fontId="2"/>
  </si>
  <si>
    <t>６．地方三公社の決算状況（26～28年度）</t>
    <rPh sb="2" eb="4">
      <t>チホウ</t>
    </rPh>
    <rPh sb="4" eb="5">
      <t>サン</t>
    </rPh>
    <rPh sb="5" eb="7">
      <t>コウシャ</t>
    </rPh>
    <rPh sb="8" eb="10">
      <t>ケッサン</t>
    </rPh>
    <rPh sb="10" eb="12">
      <t>ジョウキョウ</t>
    </rPh>
    <rPh sb="18" eb="20">
      <t>ネンド</t>
    </rPh>
    <phoneticPr fontId="2"/>
  </si>
  <si>
    <t>　４．個別発行市場公募地方債発行実績（28年4月～29年9月）・発行予定（29年10月～30年3月）</t>
    <rPh sb="3" eb="5">
      <t>コベツ</t>
    </rPh>
    <rPh sb="5" eb="7">
      <t>ハッコウ</t>
    </rPh>
    <rPh sb="7" eb="9">
      <t>シジョウ</t>
    </rPh>
    <rPh sb="9" eb="11">
      <t>コウボ</t>
    </rPh>
    <rPh sb="11" eb="14">
      <t>チホウサイ</t>
    </rPh>
    <rPh sb="14" eb="16">
      <t>ハッコウ</t>
    </rPh>
    <rPh sb="16" eb="18">
      <t>ジッセキ</t>
    </rPh>
    <rPh sb="21" eb="22">
      <t>ネン</t>
    </rPh>
    <rPh sb="23" eb="24">
      <t>ガツ</t>
    </rPh>
    <rPh sb="27" eb="28">
      <t>ネン</t>
    </rPh>
    <rPh sb="29" eb="30">
      <t>ガツ</t>
    </rPh>
    <rPh sb="32" eb="34">
      <t>ハッコウ</t>
    </rPh>
    <rPh sb="34" eb="36">
      <t>ヨテイ</t>
    </rPh>
    <rPh sb="39" eb="40">
      <t>ネン</t>
    </rPh>
    <rPh sb="42" eb="43">
      <t>ガツ</t>
    </rPh>
    <rPh sb="46" eb="47">
      <t>ネン</t>
    </rPh>
    <rPh sb="48" eb="49">
      <t>ガツ</t>
    </rPh>
    <phoneticPr fontId="2"/>
  </si>
  <si>
    <t>（単位：億円）</t>
    <rPh sb="1" eb="3">
      <t>タンイ</t>
    </rPh>
    <rPh sb="4" eb="5">
      <t>オク</t>
    </rPh>
    <rPh sb="5" eb="6">
      <t>センエン</t>
    </rPh>
    <phoneticPr fontId="2"/>
  </si>
  <si>
    <t>区分</t>
    <rPh sb="0" eb="2">
      <t>クブン</t>
    </rPh>
    <phoneticPr fontId="2"/>
  </si>
  <si>
    <t>28年度</t>
    <rPh sb="2" eb="3">
      <t>ネン</t>
    </rPh>
    <rPh sb="3" eb="4">
      <t>ド</t>
    </rPh>
    <phoneticPr fontId="2"/>
  </si>
  <si>
    <t>29年度</t>
    <rPh sb="2" eb="3">
      <t>ネン</t>
    </rPh>
    <rPh sb="3" eb="4">
      <t>ド</t>
    </rPh>
    <phoneticPr fontId="2"/>
  </si>
  <si>
    <t>4月</t>
    <phoneticPr fontId="2"/>
  </si>
  <si>
    <t>5月</t>
    <phoneticPr fontId="2"/>
  </si>
  <si>
    <t>5月</t>
    <phoneticPr fontId="2"/>
  </si>
  <si>
    <t>6月</t>
    <phoneticPr fontId="2"/>
  </si>
  <si>
    <t>7月</t>
    <phoneticPr fontId="2"/>
  </si>
  <si>
    <t>8月</t>
  </si>
  <si>
    <t>9月</t>
  </si>
  <si>
    <t>10月</t>
  </si>
  <si>
    <t>11月</t>
  </si>
  <si>
    <t>12月</t>
  </si>
  <si>
    <t>1月</t>
  </si>
  <si>
    <t>2月</t>
  </si>
  <si>
    <t>3月</t>
    <phoneticPr fontId="2"/>
  </si>
  <si>
    <t>3月</t>
    <phoneticPr fontId="2"/>
  </si>
  <si>
    <t>計</t>
    <rPh sb="0" eb="1">
      <t>ケイ</t>
    </rPh>
    <phoneticPr fontId="2"/>
  </si>
  <si>
    <t>4月</t>
    <rPh sb="1" eb="2">
      <t>ガツ</t>
    </rPh>
    <phoneticPr fontId="2"/>
  </si>
  <si>
    <t>5月</t>
  </si>
  <si>
    <t>6月</t>
  </si>
  <si>
    <t>7月</t>
  </si>
  <si>
    <t>10月～3月
（予定）</t>
    <rPh sb="2" eb="3">
      <t>ガツ</t>
    </rPh>
    <rPh sb="5" eb="6">
      <t>ガツ</t>
    </rPh>
    <rPh sb="8" eb="10">
      <t>ヨテイ</t>
    </rPh>
    <phoneticPr fontId="2"/>
  </si>
  <si>
    <t>4月-9月</t>
    <rPh sb="1" eb="2">
      <t>ガツ</t>
    </rPh>
    <rPh sb="4" eb="5">
      <t>ガツ</t>
    </rPh>
    <phoneticPr fontId="2"/>
  </si>
  <si>
    <t>30年債</t>
    <rPh sb="2" eb="3">
      <t>ネン</t>
    </rPh>
    <rPh sb="3" eb="4">
      <t>サイ</t>
    </rPh>
    <phoneticPr fontId="2"/>
  </si>
  <si>
    <t>20年債</t>
    <rPh sb="2" eb="3">
      <t>ネン</t>
    </rPh>
    <rPh sb="3" eb="4">
      <t>サイ</t>
    </rPh>
    <phoneticPr fontId="2"/>
  </si>
  <si>
    <t>10年債</t>
    <rPh sb="2" eb="3">
      <t>ネン</t>
    </rPh>
    <rPh sb="3" eb="4">
      <t>サイ</t>
    </rPh>
    <phoneticPr fontId="2"/>
  </si>
  <si>
    <t>5年債</t>
    <rPh sb="1" eb="2">
      <t>ネン</t>
    </rPh>
    <rPh sb="2" eb="3">
      <t>サイ</t>
    </rPh>
    <phoneticPr fontId="2"/>
  </si>
  <si>
    <t>年限未定</t>
    <rPh sb="0" eb="2">
      <t>ネンゲン</t>
    </rPh>
    <rPh sb="2" eb="4">
      <t>ミテイ</t>
    </rPh>
    <phoneticPr fontId="2"/>
  </si>
  <si>
    <t>25年債</t>
    <rPh sb="2" eb="3">
      <t>ネン</t>
    </rPh>
    <rPh sb="3" eb="4">
      <t>サイ</t>
    </rPh>
    <phoneticPr fontId="2"/>
  </si>
  <si>
    <t>15年債</t>
    <rPh sb="2" eb="3">
      <t>ネン</t>
    </rPh>
    <rPh sb="3" eb="4">
      <t>サイ</t>
    </rPh>
    <phoneticPr fontId="2"/>
  </si>
  <si>
    <t>30年債</t>
    <phoneticPr fontId="2"/>
  </si>
  <si>
    <t>20年債</t>
    <phoneticPr fontId="2"/>
  </si>
  <si>
    <t>外債</t>
    <rPh sb="0" eb="2">
      <t>ガイサイ</t>
    </rPh>
    <phoneticPr fontId="2"/>
  </si>
  <si>
    <t>10年債</t>
    <phoneticPr fontId="2"/>
  </si>
  <si>
    <t>5年債</t>
  </si>
  <si>
    <t>（注1）表中（定償）は定時償還債</t>
    <rPh sb="1" eb="2">
      <t>チュウ</t>
    </rPh>
    <rPh sb="4" eb="6">
      <t>ヒョウチュウ</t>
    </rPh>
    <rPh sb="7" eb="8">
      <t>サダム</t>
    </rPh>
    <rPh sb="8" eb="9">
      <t>ショウ</t>
    </rPh>
    <rPh sb="11" eb="13">
      <t>テイジ</t>
    </rPh>
    <rPh sb="13" eb="15">
      <t>ショウカン</t>
    </rPh>
    <rPh sb="15" eb="16">
      <t>サイ</t>
    </rPh>
    <phoneticPr fontId="16"/>
  </si>
  <si>
    <t>（注2）共同発行市場公募地方債による調達額及び住民参加型市場公募地方債は含めていない。</t>
    <rPh sb="1" eb="2">
      <t>チュウ</t>
    </rPh>
    <rPh sb="4" eb="6">
      <t>キョウドウ</t>
    </rPh>
    <rPh sb="6" eb="8">
      <t>ハッコウ</t>
    </rPh>
    <rPh sb="8" eb="10">
      <t>シジョウ</t>
    </rPh>
    <rPh sb="10" eb="12">
      <t>コウボ</t>
    </rPh>
    <rPh sb="12" eb="14">
      <t>チホウ</t>
    </rPh>
    <rPh sb="14" eb="15">
      <t>サイ</t>
    </rPh>
    <rPh sb="18" eb="20">
      <t>チョウタツ</t>
    </rPh>
    <rPh sb="20" eb="21">
      <t>ガク</t>
    </rPh>
    <rPh sb="21" eb="22">
      <t>オヨ</t>
    </rPh>
    <rPh sb="23" eb="25">
      <t>ジュウミン</t>
    </rPh>
    <rPh sb="25" eb="27">
      <t>サンカ</t>
    </rPh>
    <rPh sb="27" eb="28">
      <t>ガタ</t>
    </rPh>
    <rPh sb="28" eb="30">
      <t>シジョウ</t>
    </rPh>
    <rPh sb="30" eb="32">
      <t>コウボ</t>
    </rPh>
    <rPh sb="32" eb="34">
      <t>チホウ</t>
    </rPh>
    <rPh sb="34" eb="35">
      <t>サイ</t>
    </rPh>
    <rPh sb="36" eb="37">
      <t>フク</t>
    </rPh>
    <phoneticPr fontId="2"/>
  </si>
  <si>
    <t>（注3）今後の各地方公共団体の状況の変化により、上記の予定額や年限等が変更される可能性がある。</t>
    <rPh sb="1" eb="2">
      <t>チュウ</t>
    </rPh>
    <rPh sb="27" eb="29">
      <t>ヨテイ</t>
    </rPh>
    <rPh sb="31" eb="33">
      <t>ネンゲン</t>
    </rPh>
    <rPh sb="33" eb="34">
      <t>トウ</t>
    </rPh>
    <phoneticPr fontId="16"/>
  </si>
  <si>
    <t>4月</t>
  </si>
  <si>
    <t>3月</t>
  </si>
  <si>
    <r>
      <t>2</t>
    </r>
    <r>
      <rPr>
        <sz val="14"/>
        <rFont val="ＭＳ Ｐゴシック"/>
        <family val="3"/>
        <charset val="128"/>
      </rPr>
      <t>5</t>
    </r>
    <r>
      <rPr>
        <sz val="14"/>
        <rFont val="ＭＳ Ｐゴシック"/>
        <family val="3"/>
        <charset val="128"/>
      </rPr>
      <t>年債</t>
    </r>
    <rPh sb="2" eb="3">
      <t>ネン</t>
    </rPh>
    <rPh sb="3" eb="4">
      <t>サイ</t>
    </rPh>
    <phoneticPr fontId="2"/>
  </si>
  <si>
    <r>
      <t>1</t>
    </r>
    <r>
      <rPr>
        <sz val="14"/>
        <rFont val="ＭＳ Ｐゴシック"/>
        <family val="3"/>
        <charset val="128"/>
      </rPr>
      <t>5</t>
    </r>
    <r>
      <rPr>
        <sz val="14"/>
        <rFont val="ＭＳ Ｐゴシック"/>
        <family val="3"/>
        <charset val="128"/>
      </rPr>
      <t>年債</t>
    </r>
    <rPh sb="2" eb="3">
      <t>ネン</t>
    </rPh>
    <rPh sb="3" eb="4">
      <t>サイ</t>
    </rPh>
    <phoneticPr fontId="2"/>
  </si>
  <si>
    <t>4月</t>
    <phoneticPr fontId="2"/>
  </si>
  <si>
    <t>6月</t>
    <phoneticPr fontId="2"/>
  </si>
  <si>
    <t>7月</t>
    <phoneticPr fontId="2"/>
  </si>
  <si>
    <t>8月</t>
    <phoneticPr fontId="2"/>
  </si>
  <si>
    <t>8月</t>
    <phoneticPr fontId="2"/>
  </si>
  <si>
    <t>9月</t>
    <phoneticPr fontId="2"/>
  </si>
  <si>
    <t>10月</t>
    <phoneticPr fontId="2"/>
  </si>
  <si>
    <t>11月</t>
    <phoneticPr fontId="2"/>
  </si>
  <si>
    <t>12月</t>
    <phoneticPr fontId="2"/>
  </si>
  <si>
    <t>1月</t>
    <phoneticPr fontId="2"/>
  </si>
  <si>
    <t>2月</t>
    <phoneticPr fontId="2"/>
  </si>
  <si>
    <t>4月</t>
    <phoneticPr fontId="2"/>
  </si>
  <si>
    <t>5月</t>
    <phoneticPr fontId="2"/>
  </si>
  <si>
    <t>7月</t>
    <phoneticPr fontId="2"/>
  </si>
  <si>
    <t>10月～3月
（予定）</t>
    <rPh sb="2" eb="3">
      <t>ツキ</t>
    </rPh>
    <rPh sb="5" eb="6">
      <t>ガツ</t>
    </rPh>
    <rPh sb="8" eb="10">
      <t>ヨテイ</t>
    </rPh>
    <phoneticPr fontId="2"/>
  </si>
  <si>
    <t>札幌市</t>
    <phoneticPr fontId="2"/>
  </si>
  <si>
    <t>10年債</t>
    <phoneticPr fontId="2"/>
  </si>
  <si>
    <t>（注1）表中（定償）は定時償還債</t>
    <rPh sb="4" eb="6">
      <t>ヒョウチュウ</t>
    </rPh>
    <rPh sb="7" eb="8">
      <t>サダム</t>
    </rPh>
    <rPh sb="8" eb="9">
      <t>ショウ</t>
    </rPh>
    <rPh sb="11" eb="13">
      <t>テイジ</t>
    </rPh>
    <rPh sb="13" eb="15">
      <t>ショウカン</t>
    </rPh>
    <rPh sb="15" eb="16">
      <t>サイ</t>
    </rPh>
    <phoneticPr fontId="2"/>
  </si>
  <si>
    <t>超長期（年限未定）</t>
    <phoneticPr fontId="2"/>
  </si>
  <si>
    <t>-</t>
    <phoneticPr fontId="2"/>
  </si>
  <si>
    <t>5年債</t>
    <rPh sb="1" eb="2">
      <t>ネン</t>
    </rPh>
    <rPh sb="2" eb="3">
      <t>サイ</t>
    </rPh>
    <phoneticPr fontId="2"/>
  </si>
  <si>
    <t>-</t>
    <phoneticPr fontId="2"/>
  </si>
  <si>
    <t>-</t>
    <phoneticPr fontId="2"/>
  </si>
  <si>
    <t>-</t>
    <phoneticPr fontId="2"/>
  </si>
  <si>
    <t>-</t>
    <phoneticPr fontId="2"/>
  </si>
  <si>
    <t>-</t>
    <phoneticPr fontId="2"/>
  </si>
  <si>
    <t xml:space="preserve">350（うち100定償）
</t>
    <phoneticPr fontId="2"/>
  </si>
  <si>
    <t xml:space="preserve">100（定償）
</t>
  </si>
  <si>
    <t xml:space="preserve">100（定償）
</t>
    <phoneticPr fontId="2"/>
  </si>
  <si>
    <t xml:space="preserve">200（定償）
</t>
  </si>
  <si>
    <t xml:space="preserve">200（定償）
</t>
    <phoneticPr fontId="2"/>
  </si>
  <si>
    <t>100（定償）</t>
    <rPh sb="4" eb="5">
      <t>サダム</t>
    </rPh>
    <rPh sb="5" eb="6">
      <t>ショウ</t>
    </rPh>
    <phoneticPr fontId="2"/>
  </si>
  <si>
    <t>150（定償）</t>
    <rPh sb="4" eb="5">
      <t>サダム</t>
    </rPh>
    <rPh sb="5" eb="6">
      <t>ショウ</t>
    </rPh>
    <phoneticPr fontId="2"/>
  </si>
  <si>
    <t xml:space="preserve">200（うち100定償）
</t>
    <phoneticPr fontId="2"/>
  </si>
  <si>
    <t xml:space="preserve">150（定償）
</t>
  </si>
  <si>
    <t xml:space="preserve">150（定償）
</t>
    <phoneticPr fontId="2"/>
  </si>
  <si>
    <t xml:space="preserve">300（うち100定償）
</t>
    <phoneticPr fontId="2"/>
  </si>
  <si>
    <t xml:space="preserve">300（うち150定償）
</t>
    <phoneticPr fontId="2"/>
  </si>
  <si>
    <t xml:space="preserve">400
</t>
    <phoneticPr fontId="2"/>
  </si>
  <si>
    <t xml:space="preserve">300（うち200定償）
</t>
    <phoneticPr fontId="2"/>
  </si>
  <si>
    <t>300（定償）</t>
    <rPh sb="4" eb="5">
      <t>サダム</t>
    </rPh>
    <rPh sb="5" eb="6">
      <t>ショウ</t>
    </rPh>
    <phoneticPr fontId="2"/>
  </si>
  <si>
    <t>250（定償）</t>
    <rPh sb="4" eb="5">
      <t>サダム</t>
    </rPh>
    <rPh sb="5" eb="6">
      <t>ショウ</t>
    </rPh>
    <phoneticPr fontId="2"/>
  </si>
  <si>
    <t xml:space="preserve">400（うち150定償）
</t>
    <phoneticPr fontId="2"/>
  </si>
  <si>
    <t xml:space="preserve">150（定償）
</t>
    <phoneticPr fontId="2"/>
  </si>
  <si>
    <t xml:space="preserve">50（定償）
</t>
  </si>
  <si>
    <t xml:space="preserve">50（定償）
</t>
    <phoneticPr fontId="2"/>
  </si>
  <si>
    <t xml:space="preserve">300（定償）
</t>
    <phoneticPr fontId="2"/>
  </si>
  <si>
    <t xml:space="preserve">400（うち200定償）
</t>
    <phoneticPr fontId="2"/>
  </si>
  <si>
    <t xml:space="preserve">300（定償）
</t>
    <phoneticPr fontId="2"/>
  </si>
  <si>
    <t xml:space="preserve">100（定償）
</t>
    <phoneticPr fontId="2"/>
  </si>
  <si>
    <t xml:space="preserve">150（定償）
</t>
    <phoneticPr fontId="2"/>
  </si>
  <si>
    <t xml:space="preserve">200（定償）
</t>
    <phoneticPr fontId="2"/>
  </si>
  <si>
    <t xml:space="preserve">200（うち100定償）
</t>
    <phoneticPr fontId="2"/>
  </si>
  <si>
    <r>
      <t>2</t>
    </r>
    <r>
      <rPr>
        <sz val="11"/>
        <rFont val="ＭＳ Ｐゴシック"/>
        <family val="3"/>
        <charset val="128"/>
      </rPr>
      <t>5</t>
    </r>
    <r>
      <rPr>
        <sz val="11"/>
        <rFont val="ＭＳ Ｐゴシック"/>
        <family val="3"/>
        <charset val="128"/>
      </rPr>
      <t>年債</t>
    </r>
    <rPh sb="2" eb="3">
      <t>ネン</t>
    </rPh>
    <rPh sb="3" eb="4">
      <t>サイ</t>
    </rPh>
    <phoneticPr fontId="2"/>
  </si>
  <si>
    <r>
      <t>1</t>
    </r>
    <r>
      <rPr>
        <sz val="11"/>
        <rFont val="ＭＳ Ｐゴシック"/>
        <family val="3"/>
        <charset val="128"/>
      </rPr>
      <t>5</t>
    </r>
    <r>
      <rPr>
        <sz val="11"/>
        <rFont val="ＭＳ Ｐゴシック"/>
        <family val="3"/>
        <charset val="128"/>
      </rPr>
      <t>年債</t>
    </r>
    <rPh sb="2" eb="3">
      <t>ネン</t>
    </rPh>
    <rPh sb="3" eb="4">
      <t>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</si>
</sst>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 #,##0_ ;_ * \-#,##0_ ;_ * &quot;-&quot;_ ;_ @_ "/>
    <numFmt numFmtId="43" formatCode="_ * #,##0.00_ ;_ * \-#,##0.00_ ;_ * &quot;-&quot;??_ ;_ @_ "/>
    <numFmt numFmtId="176" formatCode="0.0"/>
    <numFmt numFmtId="177" formatCode="#,##0.0;[Red]\-#,##0.0"/>
    <numFmt numFmtId="178" formatCode="#,##0.000;[Red]\-#,##0.000"/>
    <numFmt numFmtId="179" formatCode="#,##0;&quot;▲ &quot;#,##0"/>
    <numFmt numFmtId="180" formatCode="#,##0.0"/>
    <numFmt numFmtId="181" formatCode="#,##0.0;&quot;▲ &quot;#,##0.0"/>
    <numFmt numFmtId="182" formatCode="#,##0.000;&quot;▲ &quot;#,##0.000"/>
    <numFmt numFmtId="183" formatCode="#,##0.0_ ;[Red]\-#,##0.0\ "/>
    <numFmt numFmtId="184" formatCode="0.0_ "/>
    <numFmt numFmtId="185" formatCode="#,##0.00;&quot;▲ &quot;#,##0.00"/>
    <numFmt numFmtId="186" formatCode="0.0_);[Red]\(0.0\)"/>
    <numFmt numFmtId="187" formatCode="_ * #,##0_ ;_ * \-#,##0_ ;_ * &quot;-&quot;??_ ;_ @_ "/>
    <numFmt numFmtId="188" formatCode="_ * #,##0_ ;_ * &quot;▲ &quot;#,##0_ ;_ * &quot;－&quot;_ ;_ @_ "/>
    <numFmt numFmtId="189" formatCode="_ * #,##0.0_ ;_ * &quot;▲ &quot;#,##0.0_ ;_ * &quot;－&quot;_ ;_ @_ "/>
  </numFmts>
  <fonts count="58">
    <font>
      <sz val="11"/>
      <name val="ＭＳ Ｐゴシック"/>
      <family val="3"/>
      <charset val="128"/>
    </font>
    <font>
      <sz val="11"/>
      <name val="ＭＳ Ｐゴシック"/>
      <family val="3"/>
      <charset val="128"/>
    </font>
    <font>
      <sz val="6"/>
      <name val="ＭＳ Ｐゴシック"/>
      <family val="3"/>
      <charset val="128"/>
    </font>
    <font>
      <sz val="14"/>
      <name val="ｺﾞｼｯｸ"/>
      <family val="3"/>
      <charset val="128"/>
    </font>
    <font>
      <b/>
      <sz val="14"/>
      <name val="ｺﾞｼｯｸ"/>
      <family val="3"/>
      <charset val="128"/>
    </font>
    <font>
      <sz val="11"/>
      <name val="ｺﾞｼｯｸ"/>
      <family val="3"/>
      <charset val="128"/>
    </font>
    <font>
      <sz val="9"/>
      <name val="ｺﾞｼｯｸ"/>
      <family val="3"/>
      <charset val="128"/>
    </font>
    <font>
      <sz val="9"/>
      <name val="ＭＳ Ｐゴシック"/>
      <family val="3"/>
      <charset val="128"/>
    </font>
    <font>
      <sz val="8"/>
      <name val="ｺﾞｼｯｸ"/>
      <family val="3"/>
      <charset val="128"/>
    </font>
    <font>
      <sz val="10"/>
      <name val="ｺﾞｼｯｸ"/>
      <family val="3"/>
      <charset val="128"/>
    </font>
    <font>
      <sz val="11"/>
      <name val="ＭＳ ゴシック"/>
      <family val="3"/>
      <charset val="128"/>
    </font>
    <font>
      <sz val="10"/>
      <name val="ＭＳ Ｐゴシック"/>
      <family val="3"/>
      <charset val="128"/>
    </font>
    <font>
      <sz val="14"/>
      <name val="ＭＳ Ｐゴシック"/>
      <family val="3"/>
      <charset val="128"/>
    </font>
    <font>
      <sz val="11"/>
      <name val="HG丸ｺﾞｼｯｸM-PRO"/>
      <family val="3"/>
      <charset val="128"/>
    </font>
    <font>
      <sz val="8"/>
      <name val="ＭＳ Ｐゴシック"/>
      <family val="3"/>
      <charset val="128"/>
    </font>
    <font>
      <sz val="12"/>
      <name val="ＭＳ 明朝"/>
      <family val="1"/>
      <charset val="128"/>
    </font>
    <font>
      <sz val="6"/>
      <name val="ＭＳ Ｐ明朝"/>
      <family val="1"/>
      <charset val="128"/>
    </font>
    <font>
      <sz val="10"/>
      <name val="ＭＳ ゴシック"/>
      <family val="3"/>
      <charset val="128"/>
    </font>
    <font>
      <sz val="11"/>
      <name val="明朝"/>
      <family val="1"/>
      <charset val="128"/>
    </font>
    <font>
      <b/>
      <sz val="9"/>
      <color indexed="81"/>
      <name val="MS P ゴシック"/>
      <family val="3"/>
      <charset val="128"/>
    </font>
    <font>
      <sz val="14"/>
      <name val="ＭＳ Ｐゴシック"/>
      <family val="3"/>
      <charset val="128"/>
    </font>
    <font>
      <sz val="11"/>
      <name val="HG丸ｺﾞｼｯｸM-PRO"/>
      <family val="3"/>
      <charset val="128"/>
    </font>
    <font>
      <sz val="11"/>
      <name val="ＭＳ Ｐゴシック"/>
      <family val="3"/>
      <charset val="128"/>
    </font>
    <font>
      <sz val="11"/>
      <name val="ＭＳ ゴシック"/>
      <family val="3"/>
      <charset val="128"/>
    </font>
    <font>
      <sz val="10"/>
      <name val="ＭＳ Ｐゴシック"/>
      <family val="3"/>
      <charset val="128"/>
    </font>
    <font>
      <sz val="9"/>
      <name val="ＭＳ Ｐゴシック"/>
      <family val="3"/>
      <charset val="128"/>
    </font>
    <font>
      <sz val="10"/>
      <name val="ｺﾞｼｯｸ"/>
      <family val="3"/>
      <charset val="128"/>
    </font>
    <font>
      <sz val="12"/>
      <name val="ＭＳ Ｐゴシック"/>
      <family val="3"/>
      <charset val="128"/>
    </font>
    <font>
      <sz val="12"/>
      <name val="ＭＳ ゴシック"/>
      <family val="3"/>
      <charset val="128"/>
    </font>
    <font>
      <sz val="12"/>
      <name val="ｺﾞｼｯｸ"/>
      <family val="3"/>
      <charset val="128"/>
    </font>
    <font>
      <sz val="11"/>
      <name val="ＭＳ Ｐゴシック"/>
      <family val="3"/>
      <charset val="128"/>
    </font>
    <font>
      <sz val="16"/>
      <name val="ＭＳ Ｐゴシック"/>
      <family val="3"/>
      <charset val="128"/>
    </font>
    <font>
      <sz val="14"/>
      <name val="ＭＳ ゴシック"/>
      <family val="3"/>
      <charset val="128"/>
    </font>
    <font>
      <sz val="11"/>
      <color theme="1"/>
      <name val="ＭＳ Ｐゴシック"/>
      <family val="3"/>
      <charset val="128"/>
    </font>
    <font>
      <b/>
      <i/>
      <sz val="30"/>
      <name val="ＭＳ Ｐゴシック"/>
      <family val="3"/>
      <charset val="128"/>
    </font>
    <font>
      <sz val="11"/>
      <name val="ＭＳ Ｐゴシック"/>
      <family val="3"/>
      <charset val="128"/>
    </font>
    <font>
      <b/>
      <sz val="24"/>
      <name val="ＭＳ Ｐゴシック"/>
      <family val="3"/>
      <charset val="128"/>
    </font>
    <font>
      <sz val="12"/>
      <name val="ｺﾞｼｯｸ"/>
      <family val="3"/>
      <charset val="128"/>
    </font>
    <font>
      <sz val="30"/>
      <name val="ＭＳ Ｐゴシック"/>
      <family val="3"/>
      <charset val="128"/>
    </font>
    <font>
      <sz val="18"/>
      <name val="HG丸ｺﾞｼｯｸM-PRO"/>
      <family val="3"/>
      <charset val="128"/>
    </font>
    <font>
      <sz val="14"/>
      <name val="HG丸ｺﾞｼｯｸM-PRO"/>
      <family val="3"/>
      <charset val="128"/>
    </font>
    <font>
      <sz val="18"/>
      <name val="ＭＳ Ｐゴシック"/>
      <family val="3"/>
      <charset val="128"/>
    </font>
    <font>
      <sz val="14"/>
      <name val="ｺﾞｼｯｸ"/>
      <family val="3"/>
      <charset val="128"/>
    </font>
    <font>
      <sz val="12"/>
      <name val="ｺﾞｼｯｸ"/>
      <family val="3"/>
      <charset val="128"/>
    </font>
    <font>
      <sz val="11"/>
      <name val="ｺﾞｼｯｸ"/>
      <family val="3"/>
      <charset val="128"/>
    </font>
    <font>
      <sz val="11"/>
      <name val="ＭＳ Ｐゴシック"/>
      <family val="3"/>
      <charset val="128"/>
    </font>
    <font>
      <sz val="12"/>
      <name val="ＭＳ Ｐゴシック"/>
      <family val="3"/>
      <charset val="128"/>
    </font>
    <font>
      <sz val="12"/>
      <name val="ＭＳ ゴシック"/>
      <family val="3"/>
      <charset val="128"/>
    </font>
    <font>
      <sz val="12"/>
      <name val="ｺﾞｼｯｸ"/>
      <family val="3"/>
      <charset val="128"/>
    </font>
    <font>
      <sz val="11"/>
      <name val="ＭＳ Ｐゴシック"/>
      <family val="3"/>
      <charset val="128"/>
    </font>
    <font>
      <sz val="14"/>
      <name val="ＭＳ Ｐゴシック"/>
      <family val="3"/>
      <charset val="128"/>
    </font>
    <font>
      <sz val="14"/>
      <name val="ｺﾞｼｯｸ"/>
      <family val="3"/>
      <charset val="128"/>
    </font>
    <font>
      <sz val="14"/>
      <name val="ＭＳ ゴシック"/>
      <family val="3"/>
      <charset val="128"/>
    </font>
    <font>
      <sz val="12"/>
      <name val="ＭＳ Ｐゴシック"/>
      <family val="3"/>
      <charset val="128"/>
    </font>
    <font>
      <sz val="14"/>
      <color indexed="8"/>
      <name val="Arial"/>
      <family val="2"/>
    </font>
    <font>
      <sz val="11"/>
      <name val="ＭＳ Ｐゴシック"/>
      <family val="3"/>
      <charset val="128"/>
    </font>
    <font>
      <sz val="10"/>
      <name val="ＭＳ Ｐゴシック"/>
      <family val="3"/>
      <charset val="128"/>
    </font>
    <font>
      <sz val="8"/>
      <name val="ＭＳ Ｐゴシック"/>
      <family val="3"/>
      <charset val="128"/>
    </font>
  </fonts>
  <fills count="3">
    <fill>
      <patternFill patternType="none"/>
    </fill>
    <fill>
      <patternFill patternType="gray125"/>
    </fill>
    <fill>
      <patternFill patternType="solid">
        <fgColor indexed="9"/>
        <bgColor indexed="64"/>
      </patternFill>
    </fill>
  </fills>
  <borders count="4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bottom/>
      <diagonal/>
    </border>
    <border>
      <left style="thin">
        <color indexed="8"/>
      </left>
      <right style="double">
        <color indexed="64"/>
      </right>
      <top style="thin">
        <color indexed="64"/>
      </top>
      <bottom/>
      <diagonal/>
    </border>
    <border>
      <left style="thin">
        <color indexed="8"/>
      </left>
      <right style="thin">
        <color indexed="64"/>
      </right>
      <top/>
      <bottom/>
      <diagonal/>
    </border>
    <border>
      <left style="thin">
        <color indexed="64"/>
      </left>
      <right style="thin">
        <color indexed="64"/>
      </right>
      <top style="thin">
        <color indexed="64"/>
      </top>
      <bottom/>
      <diagonal/>
    </border>
    <border>
      <left style="thin">
        <color indexed="8"/>
      </left>
      <right style="thin">
        <color indexed="64"/>
      </right>
      <top style="thin">
        <color indexed="64"/>
      </top>
      <bottom/>
      <diagonal/>
    </border>
    <border>
      <left style="thin">
        <color indexed="8"/>
      </left>
      <right/>
      <top style="thin">
        <color indexed="64"/>
      </top>
      <bottom/>
      <diagonal/>
    </border>
    <border>
      <left style="double">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5">
    <xf numFmtId="0" fontId="0" fillId="0" borderId="0"/>
    <xf numFmtId="38" fontId="1" fillId="0" borderId="0" applyFont="0" applyFill="0" applyBorder="0" applyAlignment="0" applyProtection="0"/>
    <xf numFmtId="38" fontId="18" fillId="0" borderId="0" applyFont="0" applyFill="0" applyBorder="0" applyAlignment="0" applyProtection="0"/>
    <xf numFmtId="0" fontId="18" fillId="0" borderId="0"/>
    <xf numFmtId="0" fontId="15" fillId="0" borderId="0"/>
  </cellStyleXfs>
  <cellXfs count="784">
    <xf numFmtId="0" fontId="0" fillId="0" borderId="0" xfId="0"/>
    <xf numFmtId="0" fontId="0" fillId="0" borderId="1" xfId="0" applyBorder="1"/>
    <xf numFmtId="0" fontId="5" fillId="0" borderId="2" xfId="0" applyFont="1" applyBorder="1"/>
    <xf numFmtId="0" fontId="1" fillId="0" borderId="2" xfId="0" applyFont="1" applyBorder="1"/>
    <xf numFmtId="0" fontId="6" fillId="0" borderId="2" xfId="0" applyFont="1" applyBorder="1" applyAlignment="1">
      <alignment horizontal="left"/>
    </xf>
    <xf numFmtId="0" fontId="0" fillId="0" borderId="3" xfId="0" applyBorder="1" applyAlignment="1"/>
    <xf numFmtId="0" fontId="0" fillId="0" borderId="4" xfId="0" applyBorder="1"/>
    <xf numFmtId="0" fontId="6" fillId="0" borderId="0" xfId="0" applyFont="1" applyBorder="1"/>
    <xf numFmtId="0" fontId="7" fillId="0" borderId="0" xfId="0" applyFont="1" applyBorder="1" applyAlignment="1">
      <alignment horizontal="right"/>
    </xf>
    <xf numFmtId="0" fontId="6" fillId="0" borderId="0" xfId="0" applyFont="1" applyBorder="1" applyAlignment="1">
      <alignment horizontal="left" indent="2"/>
    </xf>
    <xf numFmtId="0" fontId="0" fillId="0" borderId="5" xfId="0" applyBorder="1"/>
    <xf numFmtId="0" fontId="7" fillId="0" borderId="0" xfId="0" applyFont="1" applyBorder="1"/>
    <xf numFmtId="0" fontId="1" fillId="0" borderId="0" xfId="0" applyFont="1" applyBorder="1"/>
    <xf numFmtId="0" fontId="8" fillId="0" borderId="0" xfId="0" applyFont="1" applyBorder="1" applyAlignment="1">
      <alignment horizontal="left" indent="3"/>
    </xf>
    <xf numFmtId="0" fontId="6" fillId="0" borderId="0" xfId="0" applyFont="1" applyBorder="1" applyAlignment="1">
      <alignment horizontal="left" indent="1"/>
    </xf>
    <xf numFmtId="0" fontId="1" fillId="0" borderId="0" xfId="0" applyFont="1"/>
    <xf numFmtId="0" fontId="8" fillId="0" borderId="0" xfId="0" applyFont="1" applyBorder="1"/>
    <xf numFmtId="0" fontId="0" fillId="0" borderId="6" xfId="0" applyBorder="1"/>
    <xf numFmtId="0" fontId="6" fillId="0" borderId="7" xfId="0" applyFont="1" applyBorder="1" applyAlignment="1">
      <alignment horizontal="left" indent="2"/>
    </xf>
    <xf numFmtId="0" fontId="6" fillId="0" borderId="7" xfId="0" applyFont="1" applyBorder="1"/>
    <xf numFmtId="0" fontId="7" fillId="0" borderId="7" xfId="0" applyFont="1" applyBorder="1"/>
    <xf numFmtId="0" fontId="0" fillId="0" borderId="8" xfId="0" applyBorder="1"/>
    <xf numFmtId="0" fontId="6" fillId="0" borderId="0" xfId="0" applyFont="1"/>
    <xf numFmtId="0" fontId="7" fillId="0" borderId="0" xfId="0" applyFont="1"/>
    <xf numFmtId="0" fontId="6" fillId="0" borderId="0" xfId="0" applyFont="1" applyAlignment="1">
      <alignment horizontal="left" indent="2"/>
    </xf>
    <xf numFmtId="0" fontId="7" fillId="0" borderId="0" xfId="0" applyFont="1" applyAlignment="1">
      <alignment horizontal="left" indent="1"/>
    </xf>
    <xf numFmtId="0" fontId="9" fillId="0" borderId="0" xfId="0" applyFont="1"/>
    <xf numFmtId="0" fontId="9" fillId="0" borderId="0" xfId="0" applyFont="1" applyAlignment="1">
      <alignment horizontal="left" indent="1"/>
    </xf>
    <xf numFmtId="0" fontId="9" fillId="0" borderId="2" xfId="0" applyFont="1" applyFill="1" applyBorder="1" applyAlignment="1">
      <alignment vertical="top"/>
    </xf>
    <xf numFmtId="38" fontId="9" fillId="0" borderId="2" xfId="1" applyFont="1" applyFill="1" applyBorder="1" applyAlignment="1">
      <alignment vertical="top"/>
    </xf>
    <xf numFmtId="0" fontId="0" fillId="0" borderId="0" xfId="0" applyFont="1" applyFill="1"/>
    <xf numFmtId="0" fontId="0" fillId="0" borderId="0" xfId="0" applyFont="1"/>
    <xf numFmtId="0" fontId="11" fillId="0" borderId="2" xfId="0" applyFont="1" applyFill="1" applyBorder="1" applyAlignment="1">
      <alignment horizontal="center"/>
    </xf>
    <xf numFmtId="38" fontId="0" fillId="0" borderId="2" xfId="1" applyFont="1" applyFill="1" applyBorder="1"/>
    <xf numFmtId="0" fontId="0" fillId="0" borderId="0" xfId="0" applyFont="1" applyFill="1" applyBorder="1"/>
    <xf numFmtId="38" fontId="0" fillId="0" borderId="0" xfId="1" applyFont="1" applyFill="1" applyBorder="1"/>
    <xf numFmtId="38" fontId="11" fillId="0" borderId="2" xfId="1" applyFont="1" applyFill="1" applyBorder="1" applyAlignment="1">
      <alignment horizontal="center" vertical="center"/>
    </xf>
    <xf numFmtId="0" fontId="11" fillId="0" borderId="20" xfId="0" applyFont="1" applyFill="1" applyBorder="1" applyAlignment="1">
      <alignment horizontal="center" vertical="center"/>
    </xf>
    <xf numFmtId="38" fontId="11" fillId="0" borderId="17" xfId="1" applyFont="1" applyFill="1" applyBorder="1" applyAlignment="1">
      <alignment horizontal="center" vertical="center" shrinkToFit="1"/>
    </xf>
    <xf numFmtId="38" fontId="11" fillId="0" borderId="21" xfId="1" applyFont="1" applyFill="1" applyBorder="1" applyAlignment="1">
      <alignment horizontal="center" vertical="center" shrinkToFit="1"/>
    </xf>
    <xf numFmtId="0" fontId="11" fillId="0" borderId="20" xfId="0" applyFont="1" applyFill="1" applyBorder="1" applyAlignment="1">
      <alignment horizontal="center" vertical="center" shrinkToFit="1"/>
    </xf>
    <xf numFmtId="0" fontId="11" fillId="0" borderId="4"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2" xfId="0" applyFont="1" applyFill="1" applyBorder="1"/>
    <xf numFmtId="0" fontId="11" fillId="0" borderId="22" xfId="0" applyFont="1" applyFill="1" applyBorder="1"/>
    <xf numFmtId="0" fontId="11" fillId="0" borderId="20" xfId="0" applyFont="1" applyFill="1" applyBorder="1"/>
    <xf numFmtId="0" fontId="11" fillId="0" borderId="0" xfId="0" applyFont="1" applyFill="1" applyBorder="1" applyAlignment="1">
      <alignment horizontal="center" vertical="center"/>
    </xf>
    <xf numFmtId="0" fontId="11" fillId="0" borderId="1" xfId="0" applyFont="1" applyFill="1" applyBorder="1" applyAlignment="1">
      <alignment vertical="center"/>
    </xf>
    <xf numFmtId="0" fontId="11" fillId="0" borderId="2" xfId="0" applyFont="1" applyFill="1" applyBorder="1" applyAlignment="1">
      <alignment vertical="center"/>
    </xf>
    <xf numFmtId="0" fontId="11" fillId="0" borderId="3" xfId="0" applyFont="1" applyFill="1" applyBorder="1"/>
    <xf numFmtId="0" fontId="11" fillId="0" borderId="20" xfId="0" applyFont="1" applyFill="1" applyBorder="1" applyAlignment="1">
      <alignment vertical="center"/>
    </xf>
    <xf numFmtId="0" fontId="11" fillId="0" borderId="0" xfId="0" applyFont="1" applyFill="1" applyBorder="1"/>
    <xf numFmtId="0" fontId="11" fillId="0" borderId="0" xfId="0" applyFont="1" applyFill="1" applyBorder="1" applyAlignment="1">
      <alignment vertical="center"/>
    </xf>
    <xf numFmtId="0" fontId="11" fillId="0" borderId="3" xfId="0" applyFont="1" applyFill="1" applyBorder="1" applyAlignment="1">
      <alignment vertical="center"/>
    </xf>
    <xf numFmtId="0" fontId="11" fillId="0" borderId="5" xfId="0" applyFont="1" applyFill="1" applyBorder="1" applyAlignment="1">
      <alignment vertical="center"/>
    </xf>
    <xf numFmtId="0" fontId="11" fillId="0" borderId="4" xfId="0" applyFont="1" applyFill="1" applyBorder="1" applyAlignment="1">
      <alignment vertical="center"/>
    </xf>
    <xf numFmtId="0" fontId="11" fillId="0" borderId="7" xfId="0" applyFont="1" applyFill="1" applyBorder="1"/>
    <xf numFmtId="0" fontId="11" fillId="0" borderId="6" xfId="0" applyFont="1" applyFill="1" applyBorder="1"/>
    <xf numFmtId="0" fontId="7" fillId="0" borderId="23" xfId="0" applyFont="1" applyFill="1" applyBorder="1" applyAlignment="1">
      <alignment horizontal="center" vertical="center"/>
    </xf>
    <xf numFmtId="0" fontId="7" fillId="0" borderId="6" xfId="0" applyFont="1" applyFill="1" applyBorder="1" applyAlignment="1"/>
    <xf numFmtId="0" fontId="7" fillId="0" borderId="24" xfId="0" applyFont="1" applyFill="1" applyBorder="1" applyAlignment="1">
      <alignment horizontal="center" vertical="center"/>
    </xf>
    <xf numFmtId="0" fontId="7" fillId="0" borderId="25" xfId="0" applyFont="1" applyFill="1" applyBorder="1" applyAlignment="1">
      <alignment horizontal="center" vertical="center"/>
    </xf>
    <xf numFmtId="0" fontId="11" fillId="0" borderId="6" xfId="0" applyFont="1" applyFill="1" applyBorder="1" applyAlignment="1"/>
    <xf numFmtId="0" fontId="11" fillId="0" borderId="7" xfId="0" applyFont="1" applyFill="1" applyBorder="1" applyAlignment="1"/>
    <xf numFmtId="0" fontId="1" fillId="0" borderId="0" xfId="0" applyFont="1" applyFill="1"/>
    <xf numFmtId="0" fontId="11" fillId="0" borderId="26" xfId="0" applyFont="1" applyFill="1" applyBorder="1" applyAlignment="1">
      <alignment vertical="center"/>
    </xf>
    <xf numFmtId="0" fontId="7" fillId="0" borderId="6" xfId="0" applyFont="1" applyFill="1" applyBorder="1" applyAlignment="1">
      <alignment horizontal="center" vertical="center"/>
    </xf>
    <xf numFmtId="38" fontId="1" fillId="0" borderId="0" xfId="1" applyFont="1" applyFill="1"/>
    <xf numFmtId="176" fontId="1" fillId="0" borderId="0" xfId="0" applyNumberFormat="1" applyFont="1" applyFill="1"/>
    <xf numFmtId="38" fontId="12" fillId="0" borderId="0" xfId="1" applyFont="1" applyFill="1"/>
    <xf numFmtId="0" fontId="13" fillId="0" borderId="0" xfId="0" applyFont="1" applyFill="1"/>
    <xf numFmtId="0" fontId="10" fillId="0" borderId="0" xfId="0" applyFont="1" applyFill="1"/>
    <xf numFmtId="0" fontId="11" fillId="0" borderId="0" xfId="0" applyFont="1" applyFill="1"/>
    <xf numFmtId="0" fontId="9" fillId="0" borderId="28" xfId="0" applyFont="1" applyFill="1" applyBorder="1" applyAlignment="1">
      <alignment horizontal="center"/>
    </xf>
    <xf numFmtId="38" fontId="1" fillId="0" borderId="2" xfId="1" applyFont="1" applyFill="1" applyBorder="1"/>
    <xf numFmtId="38" fontId="1" fillId="0" borderId="1" xfId="1" applyFont="1" applyFill="1" applyBorder="1"/>
    <xf numFmtId="0" fontId="9" fillId="0" borderId="29" xfId="0" applyFont="1" applyFill="1" applyBorder="1" applyAlignment="1">
      <alignment horizontal="center"/>
    </xf>
    <xf numFmtId="38" fontId="1" fillId="0" borderId="0" xfId="1" applyFont="1" applyFill="1" applyBorder="1"/>
    <xf numFmtId="38" fontId="1" fillId="0" borderId="4" xfId="1" applyFont="1" applyFill="1" applyBorder="1"/>
    <xf numFmtId="38" fontId="1" fillId="0" borderId="12" xfId="1" applyFont="1" applyFill="1" applyBorder="1"/>
    <xf numFmtId="0" fontId="9" fillId="0" borderId="30" xfId="0" applyFont="1" applyFill="1" applyBorder="1" applyAlignment="1">
      <alignment horizontal="center"/>
    </xf>
    <xf numFmtId="38" fontId="1" fillId="0" borderId="7" xfId="1" applyFont="1" applyFill="1" applyBorder="1"/>
    <xf numFmtId="38" fontId="1" fillId="0" borderId="6" xfId="1" applyFont="1" applyFill="1" applyBorder="1"/>
    <xf numFmtId="38" fontId="1" fillId="0" borderId="19" xfId="1" applyFont="1" applyFill="1" applyBorder="1"/>
    <xf numFmtId="0" fontId="9" fillId="0" borderId="4" xfId="0" applyFont="1" applyFill="1" applyBorder="1"/>
    <xf numFmtId="0" fontId="9" fillId="0" borderId="31" xfId="0" applyFont="1" applyFill="1" applyBorder="1"/>
    <xf numFmtId="0" fontId="9" fillId="0" borderId="31" xfId="0" applyFont="1" applyFill="1" applyBorder="1" applyAlignment="1">
      <alignment shrinkToFit="1"/>
    </xf>
    <xf numFmtId="0" fontId="9" fillId="0" borderId="6" xfId="0" applyFont="1" applyFill="1" applyBorder="1"/>
    <xf numFmtId="38" fontId="0" fillId="0" borderId="0" xfId="0" applyNumberFormat="1" applyFont="1" applyFill="1"/>
    <xf numFmtId="38" fontId="1" fillId="0" borderId="27" xfId="1" applyFont="1" applyFill="1" applyBorder="1"/>
    <xf numFmtId="38" fontId="10" fillId="0" borderId="0" xfId="1" applyFont="1" applyFill="1"/>
    <xf numFmtId="38" fontId="11" fillId="0" borderId="0" xfId="1" applyFont="1" applyFill="1"/>
    <xf numFmtId="38" fontId="9" fillId="0" borderId="28" xfId="1" applyFont="1" applyFill="1" applyBorder="1" applyAlignment="1">
      <alignment horizontal="center"/>
    </xf>
    <xf numFmtId="179" fontId="5" fillId="0" borderId="2" xfId="1" applyNumberFormat="1" applyFont="1" applyFill="1" applyBorder="1" applyAlignment="1"/>
    <xf numFmtId="179" fontId="5" fillId="0" borderId="12" xfId="1" applyNumberFormat="1" applyFont="1" applyFill="1" applyBorder="1" applyAlignment="1"/>
    <xf numFmtId="179" fontId="1" fillId="0" borderId="2" xfId="1" applyNumberFormat="1" applyFont="1" applyFill="1" applyBorder="1"/>
    <xf numFmtId="182" fontId="1" fillId="0" borderId="1" xfId="1" applyNumberFormat="1" applyFont="1" applyFill="1" applyBorder="1"/>
    <xf numFmtId="181" fontId="1" fillId="0" borderId="12" xfId="1" applyNumberFormat="1" applyFont="1" applyFill="1" applyBorder="1"/>
    <xf numFmtId="176" fontId="1" fillId="0" borderId="12" xfId="0" applyNumberFormat="1" applyFont="1" applyFill="1" applyBorder="1"/>
    <xf numFmtId="0" fontId="1" fillId="0" borderId="1" xfId="0" applyFont="1" applyFill="1" applyBorder="1"/>
    <xf numFmtId="38" fontId="1" fillId="0" borderId="32" xfId="1" applyFont="1" applyFill="1" applyBorder="1"/>
    <xf numFmtId="38" fontId="1" fillId="0" borderId="3" xfId="1" applyFont="1" applyFill="1" applyBorder="1"/>
    <xf numFmtId="38" fontId="9" fillId="0" borderId="29" xfId="1" applyFont="1" applyFill="1" applyBorder="1" applyAlignment="1">
      <alignment horizontal="center"/>
    </xf>
    <xf numFmtId="179" fontId="5" fillId="0" borderId="0" xfId="1" applyNumberFormat="1" applyFont="1" applyFill="1" applyBorder="1" applyAlignment="1"/>
    <xf numFmtId="179" fontId="5" fillId="0" borderId="19" xfId="1" applyNumberFormat="1" applyFont="1" applyFill="1" applyBorder="1" applyAlignment="1"/>
    <xf numFmtId="179" fontId="1" fillId="0" borderId="0" xfId="1" applyNumberFormat="1" applyFont="1" applyFill="1" applyBorder="1"/>
    <xf numFmtId="182" fontId="1" fillId="0" borderId="4" xfId="1" applyNumberFormat="1" applyFont="1" applyFill="1" applyBorder="1"/>
    <xf numFmtId="181" fontId="1" fillId="0" borderId="19" xfId="1" applyNumberFormat="1" applyFont="1" applyFill="1" applyBorder="1"/>
    <xf numFmtId="176" fontId="1" fillId="0" borderId="19" xfId="0" applyNumberFormat="1" applyFont="1" applyFill="1" applyBorder="1"/>
    <xf numFmtId="0" fontId="1" fillId="0" borderId="4" xfId="0" applyFont="1" applyFill="1" applyBorder="1"/>
    <xf numFmtId="38" fontId="1" fillId="0" borderId="33" xfId="1" applyFont="1" applyFill="1" applyBorder="1"/>
    <xf numFmtId="38" fontId="1" fillId="0" borderId="5" xfId="1" applyFont="1" applyFill="1" applyBorder="1"/>
    <xf numFmtId="38" fontId="1" fillId="0" borderId="34" xfId="1" applyFont="1" applyFill="1" applyBorder="1" applyAlignment="1">
      <alignment horizontal="right"/>
    </xf>
    <xf numFmtId="38" fontId="1" fillId="0" borderId="35" xfId="1" applyFont="1" applyFill="1" applyBorder="1" applyAlignment="1">
      <alignment horizontal="right"/>
    </xf>
    <xf numFmtId="180" fontId="1" fillId="0" borderId="4" xfId="0" applyNumberFormat="1" applyFont="1" applyFill="1" applyBorder="1"/>
    <xf numFmtId="179" fontId="5" fillId="0" borderId="0" xfId="1" applyNumberFormat="1" applyFont="1" applyFill="1" applyBorder="1" applyAlignment="1">
      <alignment horizontal="right"/>
    </xf>
    <xf numFmtId="38" fontId="1" fillId="0" borderId="1" xfId="1" applyFont="1" applyFill="1" applyBorder="1" applyAlignment="1">
      <alignment horizontal="right"/>
    </xf>
    <xf numFmtId="38" fontId="1" fillId="0" borderId="32" xfId="1" applyFont="1" applyFill="1" applyBorder="1" applyAlignment="1">
      <alignment horizontal="right"/>
    </xf>
    <xf numFmtId="38" fontId="1" fillId="0" borderId="4" xfId="1" applyFont="1" applyFill="1" applyBorder="1" applyAlignment="1">
      <alignment horizontal="right"/>
    </xf>
    <xf numFmtId="38" fontId="1" fillId="0" borderId="33" xfId="1" applyFont="1" applyFill="1" applyBorder="1" applyAlignment="1">
      <alignment horizontal="right"/>
    </xf>
    <xf numFmtId="38" fontId="9" fillId="0" borderId="30" xfId="1" applyFont="1" applyFill="1" applyBorder="1" applyAlignment="1">
      <alignment horizontal="center"/>
    </xf>
    <xf numFmtId="179" fontId="5" fillId="0" borderId="7" xfId="1" applyNumberFormat="1" applyFont="1" applyFill="1" applyBorder="1" applyAlignment="1"/>
    <xf numFmtId="179" fontId="5" fillId="0" borderId="27" xfId="1" applyNumberFormat="1" applyFont="1" applyFill="1" applyBorder="1" applyAlignment="1"/>
    <xf numFmtId="179" fontId="1" fillId="0" borderId="7" xfId="1" applyNumberFormat="1" applyFont="1" applyFill="1" applyBorder="1"/>
    <xf numFmtId="182" fontId="1" fillId="0" borderId="6" xfId="1" applyNumberFormat="1" applyFont="1" applyFill="1" applyBorder="1"/>
    <xf numFmtId="181" fontId="1" fillId="0" borderId="27" xfId="1" applyNumberFormat="1" applyFont="1" applyFill="1" applyBorder="1"/>
    <xf numFmtId="176" fontId="1" fillId="0" borderId="27" xfId="0" applyNumberFormat="1" applyFont="1" applyFill="1" applyBorder="1"/>
    <xf numFmtId="0" fontId="1" fillId="0" borderId="6" xfId="0" applyFont="1" applyFill="1" applyBorder="1"/>
    <xf numFmtId="38" fontId="1" fillId="0" borderId="36" xfId="1" applyFont="1" applyFill="1" applyBorder="1"/>
    <xf numFmtId="38" fontId="1" fillId="0" borderId="8" xfId="1" applyFont="1" applyFill="1" applyBorder="1"/>
    <xf numFmtId="179" fontId="5" fillId="0" borderId="1" xfId="1" applyNumberFormat="1" applyFont="1" applyFill="1" applyBorder="1" applyAlignment="1"/>
    <xf numFmtId="180" fontId="1" fillId="0" borderId="1" xfId="0" applyNumberFormat="1" applyFont="1" applyFill="1" applyBorder="1"/>
    <xf numFmtId="38" fontId="1" fillId="0" borderId="28" xfId="1" applyFont="1" applyFill="1" applyBorder="1"/>
    <xf numFmtId="179" fontId="5" fillId="0" borderId="4" xfId="1" applyNumberFormat="1" applyFont="1" applyFill="1" applyBorder="1" applyAlignment="1"/>
    <xf numFmtId="38" fontId="1" fillId="0" borderId="29" xfId="1" applyFont="1" applyFill="1" applyBorder="1"/>
    <xf numFmtId="176" fontId="1" fillId="0" borderId="4" xfId="0" applyNumberFormat="1" applyFont="1" applyFill="1" applyBorder="1" applyAlignment="1"/>
    <xf numFmtId="180" fontId="1" fillId="0" borderId="19" xfId="0" applyNumberFormat="1" applyFont="1" applyFill="1" applyBorder="1"/>
    <xf numFmtId="176" fontId="1" fillId="0" borderId="19" xfId="0" applyNumberFormat="1" applyFont="1" applyFill="1" applyBorder="1" applyAlignment="1">
      <alignment horizontal="right"/>
    </xf>
    <xf numFmtId="176" fontId="1" fillId="0" borderId="1" xfId="0" applyNumberFormat="1" applyFont="1" applyFill="1" applyBorder="1"/>
    <xf numFmtId="185" fontId="1" fillId="0" borderId="19" xfId="1" applyNumberFormat="1" applyFont="1" applyFill="1" applyBorder="1"/>
    <xf numFmtId="179" fontId="1" fillId="0" borderId="12" xfId="1" applyNumberFormat="1" applyFont="1" applyFill="1" applyBorder="1"/>
    <xf numFmtId="38" fontId="9" fillId="0" borderId="4" xfId="1" applyFont="1" applyFill="1" applyBorder="1"/>
    <xf numFmtId="38" fontId="9" fillId="0" borderId="31" xfId="1" applyFont="1" applyFill="1" applyBorder="1"/>
    <xf numFmtId="38" fontId="9" fillId="0" borderId="31" xfId="1" applyFont="1" applyFill="1" applyBorder="1" applyAlignment="1">
      <alignment shrinkToFit="1"/>
    </xf>
    <xf numFmtId="38" fontId="9" fillId="0" borderId="6" xfId="1" applyFont="1" applyFill="1" applyBorder="1"/>
    <xf numFmtId="38" fontId="0" fillId="0" borderId="0" xfId="0" applyNumberFormat="1" applyFont="1" applyFill="1" applyBorder="1"/>
    <xf numFmtId="0" fontId="1" fillId="0" borderId="4" xfId="0" applyNumberFormat="1" applyFont="1" applyFill="1" applyBorder="1" applyAlignment="1">
      <alignment horizontal="right"/>
    </xf>
    <xf numFmtId="38" fontId="0" fillId="0" borderId="1" xfId="1" applyFont="1" applyFill="1" applyBorder="1"/>
    <xf numFmtId="177" fontId="0" fillId="0" borderId="32" xfId="1" applyNumberFormat="1" applyFont="1" applyFill="1" applyBorder="1"/>
    <xf numFmtId="177" fontId="0" fillId="0" borderId="37" xfId="1" applyNumberFormat="1" applyFont="1" applyFill="1" applyBorder="1"/>
    <xf numFmtId="177" fontId="0" fillId="0" borderId="28" xfId="1" applyNumberFormat="1" applyFont="1" applyFill="1" applyBorder="1"/>
    <xf numFmtId="38" fontId="0" fillId="0" borderId="4" xfId="1" applyFont="1" applyFill="1" applyBorder="1"/>
    <xf numFmtId="177" fontId="0" fillId="0" borderId="33" xfId="1" applyNumberFormat="1" applyFont="1" applyFill="1" applyBorder="1"/>
    <xf numFmtId="177" fontId="0" fillId="0" borderId="38" xfId="1" applyNumberFormat="1" applyFont="1" applyFill="1" applyBorder="1"/>
    <xf numFmtId="177" fontId="0" fillId="0" borderId="29" xfId="1" applyNumberFormat="1" applyFont="1" applyFill="1" applyBorder="1"/>
    <xf numFmtId="38" fontId="0" fillId="0" borderId="7" xfId="1" applyFont="1" applyFill="1" applyBorder="1"/>
    <xf numFmtId="38" fontId="0" fillId="0" borderId="6" xfId="1" applyFont="1" applyFill="1" applyBorder="1"/>
    <xf numFmtId="177" fontId="0" fillId="0" borderId="36" xfId="1" applyNumberFormat="1" applyFont="1" applyFill="1" applyBorder="1"/>
    <xf numFmtId="177" fontId="0" fillId="0" borderId="39" xfId="1" applyNumberFormat="1" applyFont="1" applyFill="1" applyBorder="1"/>
    <xf numFmtId="177" fontId="0" fillId="0" borderId="30" xfId="1" applyNumberFormat="1" applyFont="1" applyFill="1" applyBorder="1"/>
    <xf numFmtId="38" fontId="0" fillId="0" borderId="19" xfId="1" applyFont="1" applyFill="1" applyBorder="1"/>
    <xf numFmtId="177" fontId="0" fillId="0" borderId="0" xfId="0" applyNumberFormat="1" applyFont="1" applyFill="1" applyBorder="1"/>
    <xf numFmtId="38" fontId="0" fillId="0" borderId="27" xfId="1" applyFont="1" applyFill="1" applyBorder="1"/>
    <xf numFmtId="177" fontId="0" fillId="0" borderId="33" xfId="1" applyNumberFormat="1" applyFont="1" applyFill="1" applyBorder="1" applyAlignment="1">
      <alignment horizontal="right"/>
    </xf>
    <xf numFmtId="177" fontId="0" fillId="0" borderId="0" xfId="0" applyNumberFormat="1" applyFont="1" applyFill="1"/>
    <xf numFmtId="183" fontId="0" fillId="0" borderId="0" xfId="0" applyNumberFormat="1" applyFont="1" applyFill="1"/>
    <xf numFmtId="181" fontId="0" fillId="0" borderId="19" xfId="1" applyNumberFormat="1" applyFont="1" applyFill="1" applyBorder="1"/>
    <xf numFmtId="38" fontId="0" fillId="0" borderId="33" xfId="1" applyFont="1" applyFill="1" applyBorder="1" applyAlignment="1">
      <alignment horizontal="right"/>
    </xf>
    <xf numFmtId="49" fontId="0" fillId="0" borderId="4" xfId="0" applyNumberFormat="1" applyFont="1" applyFill="1" applyBorder="1" applyAlignment="1">
      <alignment horizontal="right"/>
    </xf>
    <xf numFmtId="38" fontId="0" fillId="0" borderId="6" xfId="1" applyNumberFormat="1" applyFont="1" applyFill="1" applyBorder="1"/>
    <xf numFmtId="38" fontId="0" fillId="0" borderId="7" xfId="1" applyNumberFormat="1" applyFont="1" applyFill="1" applyBorder="1"/>
    <xf numFmtId="38" fontId="0" fillId="0" borderId="4" xfId="0" applyNumberFormat="1" applyFont="1" applyFill="1" applyBorder="1"/>
    <xf numFmtId="177" fontId="0" fillId="0" borderId="33" xfId="0" applyNumberFormat="1" applyFont="1" applyFill="1" applyBorder="1"/>
    <xf numFmtId="38" fontId="0" fillId="0" borderId="4" xfId="1" applyNumberFormat="1" applyFont="1" applyFill="1" applyBorder="1"/>
    <xf numFmtId="38" fontId="0" fillId="0" borderId="0" xfId="1" applyNumberFormat="1" applyFont="1" applyFill="1" applyBorder="1"/>
    <xf numFmtId="177" fontId="0" fillId="0" borderId="38" xfId="0" applyNumberFormat="1" applyFont="1" applyFill="1" applyBorder="1"/>
    <xf numFmtId="177" fontId="0" fillId="0" borderId="29" xfId="0" applyNumberFormat="1" applyFont="1" applyFill="1" applyBorder="1"/>
    <xf numFmtId="177" fontId="0" fillId="0" borderId="36" xfId="0" applyNumberFormat="1" applyFont="1" applyFill="1" applyBorder="1"/>
    <xf numFmtId="177" fontId="0" fillId="0" borderId="39" xfId="0" applyNumberFormat="1" applyFont="1" applyFill="1" applyBorder="1"/>
    <xf numFmtId="177" fontId="0" fillId="0" borderId="30" xfId="0" applyNumberFormat="1" applyFont="1" applyFill="1" applyBorder="1"/>
    <xf numFmtId="38" fontId="0" fillId="0" borderId="7" xfId="0" applyNumberFormat="1" applyFont="1" applyFill="1" applyBorder="1"/>
    <xf numFmtId="0" fontId="1" fillId="0" borderId="4" xfId="0" applyFont="1" applyFill="1" applyBorder="1" applyAlignment="1">
      <alignment horizontal="right"/>
    </xf>
    <xf numFmtId="176" fontId="1" fillId="0" borderId="4" xfId="0" applyNumberFormat="1" applyFont="1" applyFill="1" applyBorder="1"/>
    <xf numFmtId="176" fontId="1" fillId="0" borderId="6" xfId="0" applyNumberFormat="1" applyFont="1" applyFill="1" applyBorder="1"/>
    <xf numFmtId="38" fontId="33" fillId="0" borderId="19" xfId="1" applyFont="1" applyFill="1" applyBorder="1"/>
    <xf numFmtId="38" fontId="33" fillId="0" borderId="0" xfId="1" applyFont="1" applyFill="1" applyBorder="1"/>
    <xf numFmtId="38" fontId="33" fillId="0" borderId="4" xfId="1" applyFont="1" applyFill="1" applyBorder="1"/>
    <xf numFmtId="38" fontId="33" fillId="0" borderId="33" xfId="1" applyFont="1" applyFill="1" applyBorder="1"/>
    <xf numFmtId="38" fontId="33" fillId="0" borderId="12" xfId="1" applyFont="1" applyFill="1" applyBorder="1"/>
    <xf numFmtId="38" fontId="33" fillId="0" borderId="2" xfId="1" applyFont="1" applyFill="1" applyBorder="1"/>
    <xf numFmtId="38" fontId="33" fillId="0" borderId="1" xfId="1" applyFont="1" applyFill="1" applyBorder="1"/>
    <xf numFmtId="38" fontId="33" fillId="0" borderId="32" xfId="1" applyFont="1" applyFill="1" applyBorder="1"/>
    <xf numFmtId="38" fontId="11" fillId="0" borderId="0" xfId="1" applyFont="1" applyFill="1" applyBorder="1" applyAlignment="1">
      <alignment horizontal="center"/>
    </xf>
    <xf numFmtId="0" fontId="11" fillId="0" borderId="0" xfId="0" applyFont="1" applyFill="1" applyBorder="1" applyAlignment="1">
      <alignment horizontal="center" vertical="center" shrinkToFit="1"/>
    </xf>
    <xf numFmtId="0" fontId="20" fillId="0" borderId="0" xfId="0" applyFont="1" applyFill="1"/>
    <xf numFmtId="0" fontId="21" fillId="0" borderId="0" xfId="0" applyFont="1" applyFill="1"/>
    <xf numFmtId="0" fontId="22" fillId="0" borderId="0" xfId="0" applyFont="1" applyFill="1"/>
    <xf numFmtId="0" fontId="23" fillId="0" borderId="0" xfId="0" applyFont="1" applyFill="1"/>
    <xf numFmtId="0" fontId="24" fillId="0" borderId="0" xfId="0" applyFont="1" applyFill="1"/>
    <xf numFmtId="0" fontId="24" fillId="0" borderId="2" xfId="0" applyFont="1" applyFill="1" applyBorder="1" applyAlignment="1">
      <alignment horizontal="center"/>
    </xf>
    <xf numFmtId="0" fontId="24" fillId="0" borderId="2" xfId="0" applyFont="1" applyFill="1" applyBorder="1"/>
    <xf numFmtId="0" fontId="24" fillId="0" borderId="22" xfId="0" applyFont="1" applyFill="1" applyBorder="1"/>
    <xf numFmtId="0" fontId="24" fillId="0" borderId="20" xfId="0" applyFont="1" applyFill="1" applyBorder="1"/>
    <xf numFmtId="0" fontId="24" fillId="0" borderId="0" xfId="0" applyFont="1" applyFill="1" applyBorder="1"/>
    <xf numFmtId="0" fontId="24" fillId="0" borderId="1" xfId="0" applyFont="1" applyFill="1" applyBorder="1" applyAlignment="1">
      <alignment vertical="center"/>
    </xf>
    <xf numFmtId="0" fontId="24" fillId="0" borderId="2" xfId="0" applyFont="1" applyFill="1" applyBorder="1" applyAlignment="1">
      <alignment vertical="center"/>
    </xf>
    <xf numFmtId="0" fontId="24" fillId="0" borderId="3" xfId="0" applyFont="1" applyFill="1" applyBorder="1" applyAlignment="1">
      <alignment vertical="center"/>
    </xf>
    <xf numFmtId="0" fontId="24" fillId="0" borderId="2" xfId="0" applyFont="1" applyFill="1" applyBorder="1" applyAlignment="1">
      <alignment horizontal="center" vertical="center"/>
    </xf>
    <xf numFmtId="0" fontId="24" fillId="0" borderId="0" xfId="0" applyFont="1" applyFill="1" applyBorder="1" applyAlignment="1">
      <alignment vertical="center"/>
    </xf>
    <xf numFmtId="0" fontId="24" fillId="0" borderId="26" xfId="0" applyFont="1" applyFill="1" applyBorder="1" applyAlignment="1">
      <alignment vertical="center"/>
    </xf>
    <xf numFmtId="0" fontId="24" fillId="0" borderId="7" xfId="0" applyFont="1" applyFill="1" applyBorder="1"/>
    <xf numFmtId="0" fontId="24" fillId="0" borderId="6" xfId="0" applyFont="1" applyFill="1" applyBorder="1"/>
    <xf numFmtId="0" fontId="25" fillId="0" borderId="23" xfId="0" applyFont="1" applyFill="1" applyBorder="1" applyAlignment="1">
      <alignment horizontal="center" vertical="center"/>
    </xf>
    <xf numFmtId="0" fontId="25" fillId="0" borderId="6" xfId="0" applyFont="1" applyFill="1" applyBorder="1" applyAlignment="1"/>
    <xf numFmtId="0" fontId="25" fillId="0" borderId="24" xfId="0" applyFont="1" applyFill="1" applyBorder="1" applyAlignment="1">
      <alignment horizontal="center" vertical="center"/>
    </xf>
    <xf numFmtId="0" fontId="25" fillId="0" borderId="25" xfId="0" applyFont="1" applyFill="1" applyBorder="1" applyAlignment="1">
      <alignment horizontal="center" vertical="center"/>
    </xf>
    <xf numFmtId="0" fontId="24" fillId="0" borderId="7" xfId="0" applyFont="1" applyFill="1" applyBorder="1" applyAlignment="1"/>
    <xf numFmtId="0" fontId="24" fillId="0" borderId="6" xfId="0" applyFont="1" applyFill="1" applyBorder="1" applyAlignment="1"/>
    <xf numFmtId="0" fontId="26" fillId="0" borderId="28" xfId="0" applyFont="1" applyFill="1" applyBorder="1" applyAlignment="1">
      <alignment horizontal="center"/>
    </xf>
    <xf numFmtId="38" fontId="22" fillId="0" borderId="2" xfId="1" applyFont="1" applyFill="1" applyBorder="1"/>
    <xf numFmtId="38" fontId="22" fillId="0" borderId="1" xfId="1" applyFont="1" applyFill="1" applyBorder="1"/>
    <xf numFmtId="177" fontId="22" fillId="0" borderId="32" xfId="1" applyNumberFormat="1" applyFont="1" applyFill="1" applyBorder="1"/>
    <xf numFmtId="177" fontId="22" fillId="0" borderId="37" xfId="1" applyNumberFormat="1" applyFont="1" applyFill="1" applyBorder="1"/>
    <xf numFmtId="177" fontId="22" fillId="0" borderId="28" xfId="1" applyNumberFormat="1" applyFont="1" applyFill="1" applyBorder="1"/>
    <xf numFmtId="186" fontId="22" fillId="0" borderId="0" xfId="0" applyNumberFormat="1" applyFont="1" applyFill="1"/>
    <xf numFmtId="178" fontId="22" fillId="0" borderId="0" xfId="0" applyNumberFormat="1" applyFont="1" applyFill="1"/>
    <xf numFmtId="38" fontId="22" fillId="0" borderId="0" xfId="0" applyNumberFormat="1" applyFont="1" applyFill="1"/>
    <xf numFmtId="0" fontId="26" fillId="0" borderId="29" xfId="0" applyFont="1" applyFill="1" applyBorder="1" applyAlignment="1">
      <alignment horizontal="center"/>
    </xf>
    <xf numFmtId="38" fontId="22" fillId="0" borderId="0" xfId="1" applyFont="1" applyFill="1" applyBorder="1"/>
    <xf numFmtId="38" fontId="22" fillId="0" borderId="4" xfId="1" applyFont="1" applyFill="1" applyBorder="1"/>
    <xf numFmtId="177" fontId="22" fillId="0" borderId="33" xfId="1" applyNumberFormat="1" applyFont="1" applyFill="1" applyBorder="1"/>
    <xf numFmtId="177" fontId="22" fillId="0" borderId="38" xfId="1" applyNumberFormat="1" applyFont="1" applyFill="1" applyBorder="1"/>
    <xf numFmtId="177" fontId="22" fillId="0" borderId="29" xfId="1" applyNumberFormat="1" applyFont="1" applyFill="1" applyBorder="1"/>
    <xf numFmtId="183" fontId="22" fillId="0" borderId="0" xfId="0" applyNumberFormat="1" applyFont="1" applyFill="1" applyBorder="1"/>
    <xf numFmtId="0" fontId="22" fillId="0" borderId="0" xfId="0" applyFont="1" applyFill="1" applyBorder="1"/>
    <xf numFmtId="38" fontId="22" fillId="0" borderId="12" xfId="1" applyFont="1" applyFill="1" applyBorder="1"/>
    <xf numFmtId="0" fontId="26" fillId="0" borderId="30" xfId="0" applyFont="1" applyFill="1" applyBorder="1" applyAlignment="1">
      <alignment horizontal="center"/>
    </xf>
    <xf numFmtId="38" fontId="22" fillId="0" borderId="7" xfId="1" applyFont="1" applyFill="1" applyBorder="1"/>
    <xf numFmtId="38" fontId="22" fillId="0" borderId="6" xfId="1" applyFont="1" applyFill="1" applyBorder="1"/>
    <xf numFmtId="177" fontId="22" fillId="0" borderId="36" xfId="1" applyNumberFormat="1" applyFont="1" applyFill="1" applyBorder="1"/>
    <xf numFmtId="177" fontId="22" fillId="0" borderId="39" xfId="1" applyNumberFormat="1" applyFont="1" applyFill="1" applyBorder="1"/>
    <xf numFmtId="177" fontId="22" fillId="0" borderId="30" xfId="1" applyNumberFormat="1" applyFont="1" applyFill="1" applyBorder="1"/>
    <xf numFmtId="187" fontId="22" fillId="0" borderId="1" xfId="1" applyNumberFormat="1" applyFont="1" applyFill="1" applyBorder="1" applyAlignment="1">
      <alignment horizontal="right"/>
    </xf>
    <xf numFmtId="177" fontId="22" fillId="0" borderId="28" xfId="1" applyNumberFormat="1" applyFont="1" applyFill="1" applyBorder="1" applyAlignment="1">
      <alignment horizontal="right"/>
    </xf>
    <xf numFmtId="41" fontId="22" fillId="0" borderId="4" xfId="1" applyNumberFormat="1" applyFont="1" applyFill="1" applyBorder="1" applyAlignment="1">
      <alignment horizontal="right"/>
    </xf>
    <xf numFmtId="177" fontId="22" fillId="0" borderId="29" xfId="1" applyNumberFormat="1" applyFont="1" applyFill="1" applyBorder="1" applyAlignment="1">
      <alignment horizontal="right"/>
    </xf>
    <xf numFmtId="43" fontId="22" fillId="0" borderId="35" xfId="1" applyNumberFormat="1" applyFont="1" applyFill="1" applyBorder="1" applyAlignment="1">
      <alignment horizontal="right"/>
    </xf>
    <xf numFmtId="38" fontId="22" fillId="0" borderId="19" xfId="1" applyFont="1" applyFill="1" applyBorder="1"/>
    <xf numFmtId="0" fontId="26" fillId="0" borderId="4" xfId="0" applyFont="1" applyFill="1" applyBorder="1"/>
    <xf numFmtId="0" fontId="26" fillId="0" borderId="31" xfId="0" applyFont="1" applyFill="1" applyBorder="1"/>
    <xf numFmtId="0" fontId="26" fillId="0" borderId="31" xfId="0" applyFont="1" applyFill="1" applyBorder="1" applyAlignment="1">
      <alignment shrinkToFit="1"/>
    </xf>
    <xf numFmtId="0" fontId="26" fillId="0" borderId="6" xfId="0" applyFont="1" applyFill="1" applyBorder="1"/>
    <xf numFmtId="0" fontId="26" fillId="0" borderId="2" xfId="0" applyFont="1" applyFill="1" applyBorder="1" applyAlignment="1">
      <alignment vertical="top"/>
    </xf>
    <xf numFmtId="0" fontId="27" fillId="0" borderId="0" xfId="0" applyFont="1" applyFill="1"/>
    <xf numFmtId="38" fontId="27" fillId="0" borderId="0" xfId="1" applyFont="1" applyFill="1"/>
    <xf numFmtId="0" fontId="28" fillId="0" borderId="0" xfId="0" applyFont="1" applyFill="1"/>
    <xf numFmtId="0" fontId="29" fillId="0" borderId="12" xfId="0" applyFont="1" applyFill="1" applyBorder="1" applyAlignment="1">
      <alignment horizontal="centerContinuous"/>
    </xf>
    <xf numFmtId="188" fontId="30" fillId="0" borderId="4" xfId="1" applyNumberFormat="1" applyFont="1" applyFill="1" applyBorder="1" applyAlignment="1"/>
    <xf numFmtId="38" fontId="27" fillId="0" borderId="1" xfId="1" applyFont="1" applyFill="1" applyBorder="1"/>
    <xf numFmtId="41" fontId="27" fillId="0" borderId="1" xfId="1" applyNumberFormat="1" applyFont="1" applyFill="1" applyBorder="1" applyAlignment="1">
      <alignment horizontal="right"/>
    </xf>
    <xf numFmtId="38" fontId="27" fillId="0" borderId="2" xfId="1" applyFont="1" applyFill="1" applyBorder="1"/>
    <xf numFmtId="184" fontId="27" fillId="0" borderId="0" xfId="0" applyNumberFormat="1" applyFont="1" applyFill="1"/>
    <xf numFmtId="0" fontId="29" fillId="0" borderId="19" xfId="0" applyFont="1" applyFill="1" applyBorder="1" applyAlignment="1">
      <alignment horizontal="centerContinuous"/>
    </xf>
    <xf numFmtId="38" fontId="27" fillId="0" borderId="4" xfId="1" applyFont="1" applyFill="1" applyBorder="1"/>
    <xf numFmtId="41" fontId="27" fillId="0" borderId="4" xfId="1" applyNumberFormat="1" applyFont="1" applyFill="1" applyBorder="1" applyAlignment="1">
      <alignment horizontal="right"/>
    </xf>
    <xf numFmtId="38" fontId="27" fillId="0" borderId="0" xfId="1" applyFont="1" applyFill="1" applyBorder="1"/>
    <xf numFmtId="38" fontId="27" fillId="0" borderId="4" xfId="1" applyFont="1" applyFill="1" applyBorder="1" applyAlignment="1">
      <alignment shrinkToFit="1"/>
    </xf>
    <xf numFmtId="38" fontId="27" fillId="0" borderId="4" xfId="1" applyFont="1" applyFill="1" applyBorder="1" applyAlignment="1">
      <alignment horizontal="right"/>
    </xf>
    <xf numFmtId="0" fontId="29" fillId="0" borderId="19" xfId="0" applyFont="1" applyFill="1" applyBorder="1" applyAlignment="1">
      <alignment horizontal="centerContinuous" shrinkToFit="1"/>
    </xf>
    <xf numFmtId="0" fontId="29" fillId="0" borderId="27" xfId="0" applyFont="1" applyFill="1" applyBorder="1" applyAlignment="1">
      <alignment horizontal="centerContinuous"/>
    </xf>
    <xf numFmtId="38" fontId="27" fillId="0" borderId="6" xfId="1" applyFont="1" applyFill="1" applyBorder="1"/>
    <xf numFmtId="38" fontId="27" fillId="0" borderId="7" xfId="1" applyFont="1" applyFill="1" applyBorder="1"/>
    <xf numFmtId="0" fontId="29" fillId="0" borderId="0" xfId="0" applyFont="1" applyFill="1" applyBorder="1" applyAlignment="1"/>
    <xf numFmtId="0" fontId="27" fillId="0" borderId="2" xfId="0" applyFont="1" applyFill="1" applyBorder="1" applyAlignment="1">
      <alignment horizontal="center" vertical="center"/>
    </xf>
    <xf numFmtId="0" fontId="27" fillId="0" borderId="2" xfId="0" applyFont="1" applyFill="1" applyBorder="1"/>
    <xf numFmtId="0" fontId="27" fillId="0" borderId="22" xfId="0" applyFont="1" applyFill="1" applyBorder="1"/>
    <xf numFmtId="0" fontId="27" fillId="0" borderId="20" xfId="0" applyFont="1" applyFill="1" applyBorder="1"/>
    <xf numFmtId="0" fontId="27" fillId="0" borderId="0" xfId="0" applyFont="1" applyFill="1" applyBorder="1"/>
    <xf numFmtId="0" fontId="27" fillId="0" borderId="1" xfId="0" applyFont="1" applyFill="1" applyBorder="1" applyAlignment="1">
      <alignment vertical="center"/>
    </xf>
    <xf numFmtId="0" fontId="27" fillId="0" borderId="2" xfId="0" applyFont="1" applyFill="1" applyBorder="1" applyAlignment="1">
      <alignment vertical="center"/>
    </xf>
    <xf numFmtId="0" fontId="27" fillId="0" borderId="3" xfId="0" applyFont="1" applyFill="1" applyBorder="1" applyAlignment="1">
      <alignment vertical="center"/>
    </xf>
    <xf numFmtId="0" fontId="27" fillId="0" borderId="0" xfId="0" applyFont="1" applyFill="1" applyBorder="1" applyAlignment="1">
      <alignment vertical="center"/>
    </xf>
    <xf numFmtId="0" fontId="27" fillId="0" borderId="7" xfId="0" applyFont="1" applyFill="1" applyBorder="1"/>
    <xf numFmtId="0" fontId="27" fillId="0" borderId="6" xfId="0" applyFont="1" applyFill="1" applyBorder="1"/>
    <xf numFmtId="0" fontId="27" fillId="0" borderId="23" xfId="0" applyFont="1" applyFill="1" applyBorder="1" applyAlignment="1">
      <alignment horizontal="center" vertical="center"/>
    </xf>
    <xf numFmtId="0" fontId="27" fillId="0" borderId="6" xfId="0" applyFont="1" applyFill="1" applyBorder="1" applyAlignment="1"/>
    <xf numFmtId="38" fontId="27" fillId="0" borderId="6" xfId="1" applyFont="1" applyFill="1" applyBorder="1" applyAlignment="1">
      <alignment horizontal="center" vertical="center"/>
    </xf>
    <xf numFmtId="0" fontId="27" fillId="0" borderId="25" xfId="0" applyFont="1" applyFill="1" applyBorder="1" applyAlignment="1">
      <alignment horizontal="center" vertical="center"/>
    </xf>
    <xf numFmtId="0" fontId="27" fillId="0" borderId="7" xfId="0" applyFont="1" applyFill="1" applyBorder="1" applyAlignment="1"/>
    <xf numFmtId="189" fontId="30" fillId="0" borderId="29" xfId="1" applyNumberFormat="1" applyFont="1" applyFill="1" applyBorder="1" applyAlignment="1"/>
    <xf numFmtId="177" fontId="27" fillId="0" borderId="29" xfId="1" applyNumberFormat="1" applyFont="1" applyFill="1" applyBorder="1"/>
    <xf numFmtId="177" fontId="27" fillId="0" borderId="30" xfId="1" applyNumberFormat="1" applyFont="1" applyFill="1" applyBorder="1"/>
    <xf numFmtId="0" fontId="31" fillId="0" borderId="0" xfId="0" applyFont="1" applyFill="1"/>
    <xf numFmtId="0" fontId="12" fillId="0" borderId="0" xfId="0" applyFont="1" applyFill="1"/>
    <xf numFmtId="0" fontId="12" fillId="0" borderId="0" xfId="0" applyFont="1" applyFill="1" applyAlignment="1">
      <alignment horizontal="center"/>
    </xf>
    <xf numFmtId="0" fontId="12" fillId="0" borderId="17"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21" xfId="0" applyFont="1" applyFill="1" applyBorder="1" applyAlignment="1">
      <alignment horizontal="center" vertical="center"/>
    </xf>
    <xf numFmtId="0" fontId="12" fillId="0" borderId="41"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42" xfId="0" applyFont="1" applyFill="1" applyBorder="1" applyAlignment="1">
      <alignment horizontal="center" vertical="center"/>
    </xf>
    <xf numFmtId="38" fontId="12" fillId="0" borderId="17" xfId="1" applyFont="1" applyFill="1" applyBorder="1" applyAlignment="1">
      <alignment horizontal="center" vertical="center" wrapText="1"/>
    </xf>
    <xf numFmtId="56" fontId="12" fillId="0" borderId="0" xfId="0" applyNumberFormat="1" applyFont="1" applyFill="1"/>
    <xf numFmtId="0" fontId="3" fillId="0" borderId="12" xfId="0" applyFont="1" applyFill="1" applyBorder="1" applyAlignment="1">
      <alignment horizontal="center" vertical="center"/>
    </xf>
    <xf numFmtId="0" fontId="12" fillId="0" borderId="1" xfId="0" applyFont="1" applyFill="1" applyBorder="1" applyAlignment="1">
      <alignment vertical="center"/>
    </xf>
    <xf numFmtId="0" fontId="12" fillId="0" borderId="32" xfId="0" applyFont="1" applyFill="1" applyBorder="1" applyAlignment="1">
      <alignment vertical="center"/>
    </xf>
    <xf numFmtId="0" fontId="12" fillId="0" borderId="2" xfId="0" applyFont="1" applyFill="1" applyBorder="1" applyAlignment="1">
      <alignment vertical="center"/>
    </xf>
    <xf numFmtId="0" fontId="12" fillId="0" borderId="3" xfId="0" applyFont="1" applyFill="1" applyBorder="1" applyAlignment="1">
      <alignment vertical="center"/>
    </xf>
    <xf numFmtId="38" fontId="12" fillId="0" borderId="12" xfId="1" applyFont="1" applyFill="1" applyBorder="1" applyAlignment="1">
      <alignment vertical="center"/>
    </xf>
    <xf numFmtId="38" fontId="12" fillId="0" borderId="1" xfId="1" applyFont="1" applyFill="1" applyBorder="1" applyAlignment="1">
      <alignment vertical="center"/>
    </xf>
    <xf numFmtId="0" fontId="3" fillId="0" borderId="19" xfId="0" applyFont="1" applyFill="1" applyBorder="1" applyAlignment="1">
      <alignment horizontal="center" vertical="center"/>
    </xf>
    <xf numFmtId="0" fontId="12" fillId="0" borderId="4" xfId="0" applyFont="1" applyFill="1" applyBorder="1" applyAlignment="1">
      <alignment vertical="center"/>
    </xf>
    <xf numFmtId="0" fontId="12" fillId="0" borderId="33" xfId="0" applyFont="1" applyFill="1" applyBorder="1" applyAlignment="1">
      <alignment vertical="center"/>
    </xf>
    <xf numFmtId="0" fontId="12" fillId="0" borderId="0" xfId="0" applyFont="1" applyFill="1" applyBorder="1" applyAlignment="1">
      <alignment vertical="center"/>
    </xf>
    <xf numFmtId="0" fontId="12" fillId="0" borderId="5" xfId="0" applyFont="1" applyFill="1" applyBorder="1" applyAlignment="1">
      <alignment vertical="center"/>
    </xf>
    <xf numFmtId="38" fontId="12" fillId="0" borderId="19" xfId="1" applyFont="1" applyFill="1" applyBorder="1" applyAlignment="1">
      <alignment vertical="center"/>
    </xf>
    <xf numFmtId="0" fontId="12" fillId="0" borderId="33" xfId="0" applyFont="1" applyFill="1" applyBorder="1" applyAlignment="1">
      <alignment horizontal="left" vertical="center"/>
    </xf>
    <xf numFmtId="38" fontId="12" fillId="0" borderId="4" xfId="1" applyFont="1" applyFill="1" applyBorder="1" applyAlignment="1">
      <alignment vertical="center"/>
    </xf>
    <xf numFmtId="38" fontId="12" fillId="0" borderId="27" xfId="1" applyFont="1" applyFill="1" applyBorder="1" applyAlignment="1">
      <alignment horizontal="right" vertical="center"/>
    </xf>
    <xf numFmtId="0" fontId="12" fillId="0" borderId="32" xfId="0" applyFont="1" applyFill="1" applyBorder="1" applyAlignment="1">
      <alignment horizontal="left" vertical="center"/>
    </xf>
    <xf numFmtId="0" fontId="12" fillId="0" borderId="32" xfId="0" applyFont="1" applyFill="1" applyBorder="1" applyAlignment="1">
      <alignment horizontal="right" vertical="center"/>
    </xf>
    <xf numFmtId="0" fontId="12" fillId="0" borderId="3" xfId="0" applyFont="1" applyFill="1" applyBorder="1" applyAlignment="1">
      <alignment horizontal="right" vertical="center"/>
    </xf>
    <xf numFmtId="0" fontId="12" fillId="0" borderId="33" xfId="0" applyFont="1" applyFill="1" applyBorder="1" applyAlignment="1">
      <alignment horizontal="right" vertical="center"/>
    </xf>
    <xf numFmtId="0" fontId="12" fillId="0" borderId="5" xfId="0" applyFont="1" applyFill="1" applyBorder="1" applyAlignment="1">
      <alignment horizontal="right" vertical="center"/>
    </xf>
    <xf numFmtId="0" fontId="12" fillId="0" borderId="6" xfId="0" applyFont="1" applyFill="1" applyBorder="1" applyAlignment="1">
      <alignment vertical="center"/>
    </xf>
    <xf numFmtId="0" fontId="12" fillId="0" borderId="36" xfId="0" applyFont="1" applyFill="1" applyBorder="1" applyAlignment="1">
      <alignment vertical="center"/>
    </xf>
    <xf numFmtId="0" fontId="12" fillId="0" borderId="7" xfId="0" applyFont="1" applyFill="1" applyBorder="1" applyAlignment="1">
      <alignment vertical="center"/>
    </xf>
    <xf numFmtId="0" fontId="12" fillId="0" borderId="8" xfId="0" applyFont="1" applyFill="1" applyBorder="1" applyAlignment="1">
      <alignment vertical="center"/>
    </xf>
    <xf numFmtId="38" fontId="12" fillId="0" borderId="6" xfId="1" applyFont="1" applyFill="1" applyBorder="1" applyAlignment="1">
      <alignment vertical="center"/>
    </xf>
    <xf numFmtId="38" fontId="12" fillId="0" borderId="27" xfId="1" applyFont="1" applyFill="1" applyBorder="1" applyAlignment="1">
      <alignment vertical="center"/>
    </xf>
    <xf numFmtId="38" fontId="12" fillId="0" borderId="1" xfId="1" applyFont="1" applyFill="1" applyBorder="1" applyAlignment="1">
      <alignment horizontal="right" vertical="center"/>
    </xf>
    <xf numFmtId="38" fontId="12" fillId="0" borderId="4" xfId="1" applyFont="1" applyFill="1" applyBorder="1" applyAlignment="1">
      <alignment horizontal="right" vertical="center"/>
    </xf>
    <xf numFmtId="0" fontId="3" fillId="0" borderId="27" xfId="0" applyFont="1" applyFill="1" applyBorder="1" applyAlignment="1">
      <alignment horizontal="center" vertical="center"/>
    </xf>
    <xf numFmtId="38" fontId="12" fillId="0" borderId="6" xfId="1" applyFont="1" applyFill="1" applyBorder="1" applyAlignment="1">
      <alignment horizontal="right" vertical="center"/>
    </xf>
    <xf numFmtId="0" fontId="12" fillId="0" borderId="4" xfId="0" applyFont="1" applyFill="1" applyBorder="1" applyAlignment="1">
      <alignment horizontal="left" vertical="center"/>
    </xf>
    <xf numFmtId="3" fontId="12" fillId="0" borderId="33" xfId="0" applyNumberFormat="1" applyFont="1" applyFill="1" applyBorder="1" applyAlignment="1">
      <alignment vertical="center"/>
    </xf>
    <xf numFmtId="38" fontId="12" fillId="0" borderId="19" xfId="1" applyFont="1" applyFill="1" applyBorder="1" applyAlignment="1">
      <alignment horizontal="right" vertical="center"/>
    </xf>
    <xf numFmtId="38" fontId="12" fillId="0" borderId="33" xfId="1" applyFont="1" applyFill="1" applyBorder="1" applyAlignment="1">
      <alignment vertical="center"/>
    </xf>
    <xf numFmtId="38" fontId="12" fillId="0" borderId="1" xfId="1" applyFont="1" applyFill="1" applyBorder="1" applyAlignment="1">
      <alignment horizontal="left" vertical="center"/>
    </xf>
    <xf numFmtId="0" fontId="12" fillId="0" borderId="0" xfId="0" applyFont="1" applyFill="1" applyBorder="1"/>
    <xf numFmtId="38" fontId="12" fillId="0" borderId="4" xfId="1" applyFont="1" applyFill="1" applyBorder="1" applyAlignment="1">
      <alignment vertical="center" shrinkToFit="1"/>
    </xf>
    <xf numFmtId="38" fontId="12" fillId="0" borderId="12" xfId="1" applyFont="1" applyFill="1" applyBorder="1" applyAlignment="1">
      <alignment horizontal="right" vertical="center"/>
    </xf>
    <xf numFmtId="3" fontId="12" fillId="0" borderId="36" xfId="0" applyNumberFormat="1" applyFont="1" applyFill="1" applyBorder="1" applyAlignment="1">
      <alignment vertical="center"/>
    </xf>
    <xf numFmtId="0" fontId="12" fillId="0" borderId="40" xfId="0" applyFont="1" applyFill="1" applyBorder="1" applyAlignment="1">
      <alignment vertical="center"/>
    </xf>
    <xf numFmtId="0" fontId="12" fillId="0" borderId="39" xfId="0" applyFont="1" applyFill="1" applyBorder="1" applyAlignment="1">
      <alignment vertical="center"/>
    </xf>
    <xf numFmtId="0" fontId="12" fillId="0" borderId="30" xfId="0" applyFont="1" applyFill="1" applyBorder="1" applyAlignment="1">
      <alignment vertical="center"/>
    </xf>
    <xf numFmtId="38" fontId="12" fillId="0" borderId="12" xfId="1" applyFont="1" applyFill="1" applyBorder="1"/>
    <xf numFmtId="0" fontId="12" fillId="0" borderId="12" xfId="0" applyFont="1" applyFill="1" applyBorder="1"/>
    <xf numFmtId="0" fontId="12" fillId="0" borderId="33" xfId="0" applyFont="1" applyFill="1" applyBorder="1" applyAlignment="1">
      <alignment horizontal="center" vertical="center"/>
    </xf>
    <xf numFmtId="38" fontId="12" fillId="0" borderId="19" xfId="1" applyFont="1" applyFill="1" applyBorder="1"/>
    <xf numFmtId="0" fontId="12" fillId="0" borderId="19" xfId="0" applyFont="1" applyFill="1" applyBorder="1"/>
    <xf numFmtId="38" fontId="12" fillId="0" borderId="0" xfId="0" applyNumberFormat="1" applyFont="1" applyFill="1" applyBorder="1"/>
    <xf numFmtId="38" fontId="12" fillId="0" borderId="0" xfId="1" applyFont="1" applyFill="1" applyBorder="1"/>
    <xf numFmtId="0" fontId="3" fillId="0" borderId="0" xfId="0" applyFont="1" applyFill="1" applyBorder="1"/>
    <xf numFmtId="0" fontId="12" fillId="0" borderId="0" xfId="4" applyNumberFormat="1" applyFont="1" applyFill="1" applyAlignment="1"/>
    <xf numFmtId="0" fontId="12" fillId="0" borderId="16" xfId="0" applyFont="1" applyFill="1" applyBorder="1"/>
    <xf numFmtId="0" fontId="12" fillId="0" borderId="16" xfId="0" applyFont="1" applyFill="1" applyBorder="1" applyAlignment="1">
      <alignment horizontal="center"/>
    </xf>
    <xf numFmtId="38" fontId="12" fillId="0" borderId="16" xfId="1" applyFont="1" applyFill="1" applyBorder="1" applyAlignment="1">
      <alignment horizontal="center"/>
    </xf>
    <xf numFmtId="38" fontId="12" fillId="0" borderId="16" xfId="1" applyFont="1" applyFill="1" applyBorder="1"/>
    <xf numFmtId="38" fontId="12" fillId="0" borderId="16" xfId="0" applyNumberFormat="1" applyFont="1" applyFill="1" applyBorder="1"/>
    <xf numFmtId="0" fontId="12" fillId="0" borderId="4" xfId="0" applyFont="1" applyFill="1" applyBorder="1" applyAlignment="1">
      <alignment horizontal="right" vertical="center"/>
    </xf>
    <xf numFmtId="0" fontId="12" fillId="0" borderId="0" xfId="0" applyFont="1" applyFill="1" applyBorder="1" applyAlignment="1">
      <alignment horizontal="right" vertical="center"/>
    </xf>
    <xf numFmtId="0" fontId="34" fillId="0" borderId="0" xfId="0" applyFont="1" applyFill="1" applyBorder="1" applyAlignment="1">
      <alignment horizontal="center"/>
    </xf>
    <xf numFmtId="0" fontId="34" fillId="0" borderId="0" xfId="0" applyFont="1" applyFill="1" applyBorder="1" applyAlignment="1"/>
    <xf numFmtId="0" fontId="35" fillId="0" borderId="0" xfId="0" applyFont="1"/>
    <xf numFmtId="0" fontId="38" fillId="0" borderId="0" xfId="0" applyFont="1" applyAlignment="1">
      <alignment horizontal="center"/>
    </xf>
    <xf numFmtId="0" fontId="35" fillId="0" borderId="0" xfId="0" applyFont="1" applyAlignment="1"/>
    <xf numFmtId="0" fontId="39" fillId="0" borderId="0" xfId="0" applyFont="1" applyAlignment="1">
      <alignment horizontal="center"/>
    </xf>
    <xf numFmtId="0" fontId="40" fillId="0" borderId="0" xfId="0" applyFont="1" applyAlignment="1"/>
    <xf numFmtId="0" fontId="41" fillId="0" borderId="0" xfId="0" applyFont="1" applyAlignment="1"/>
    <xf numFmtId="58" fontId="42" fillId="0" borderId="0" xfId="0" applyNumberFormat="1" applyFont="1" applyAlignment="1">
      <alignment horizontal="center"/>
    </xf>
    <xf numFmtId="0" fontId="42" fillId="0" borderId="0" xfId="0" applyFont="1" applyAlignment="1">
      <alignment horizontal="center"/>
    </xf>
    <xf numFmtId="0" fontId="18" fillId="0" borderId="30" xfId="0" applyFont="1" applyFill="1" applyBorder="1"/>
    <xf numFmtId="0" fontId="43" fillId="0" borderId="0" xfId="4" applyNumberFormat="1" applyFont="1" applyFill="1" applyAlignment="1"/>
    <xf numFmtId="0" fontId="44" fillId="0" borderId="0" xfId="4" applyNumberFormat="1" applyFont="1" applyFill="1" applyAlignment="1">
      <alignment horizontal="right"/>
    </xf>
    <xf numFmtId="0" fontId="43" fillId="0" borderId="0" xfId="4" applyNumberFormat="1" applyFont="1" applyFill="1" applyAlignment="1">
      <alignment horizontal="right"/>
    </xf>
    <xf numFmtId="0" fontId="43" fillId="2" borderId="1" xfId="4" applyNumberFormat="1" applyFont="1" applyFill="1" applyBorder="1" applyAlignment="1"/>
    <xf numFmtId="0" fontId="44" fillId="2" borderId="3" xfId="4" applyNumberFormat="1" applyFont="1" applyFill="1" applyBorder="1" applyAlignment="1"/>
    <xf numFmtId="0" fontId="43" fillId="0" borderId="0" xfId="4" applyNumberFormat="1" applyFont="1" applyFill="1" applyBorder="1" applyAlignment="1"/>
    <xf numFmtId="0" fontId="43" fillId="0" borderId="0" xfId="4" applyNumberFormat="1" applyFont="1" applyFill="1" applyAlignment="1">
      <alignment horizontal="center"/>
    </xf>
    <xf numFmtId="0" fontId="43" fillId="2" borderId="4" xfId="4" applyNumberFormat="1" applyFont="1" applyFill="1" applyBorder="1" applyAlignment="1">
      <alignment horizontal="center"/>
    </xf>
    <xf numFmtId="0" fontId="44" fillId="2" borderId="8" xfId="4" applyNumberFormat="1" applyFont="1" applyFill="1" applyBorder="1" applyAlignment="1">
      <alignment horizontal="center"/>
    </xf>
    <xf numFmtId="0" fontId="44" fillId="2" borderId="0" xfId="4" applyNumberFormat="1" applyFont="1" applyFill="1" applyBorder="1" applyAlignment="1">
      <alignment horizontal="center" vertical="center"/>
    </xf>
    <xf numFmtId="0" fontId="44" fillId="2" borderId="9" xfId="4" applyNumberFormat="1" applyFont="1" applyFill="1" applyBorder="1" applyAlignment="1">
      <alignment horizontal="center" vertical="center"/>
    </xf>
    <xf numFmtId="0" fontId="44" fillId="2" borderId="10" xfId="4" applyNumberFormat="1" applyFont="1" applyFill="1" applyBorder="1" applyAlignment="1">
      <alignment horizontal="center" vertical="center"/>
    </xf>
    <xf numFmtId="0" fontId="44" fillId="2" borderId="11" xfId="4" applyNumberFormat="1" applyFont="1" applyFill="1" applyBorder="1" applyAlignment="1">
      <alignment horizontal="center" vertical="center"/>
    </xf>
    <xf numFmtId="0" fontId="43" fillId="0" borderId="0" xfId="4" applyNumberFormat="1" applyFont="1" applyFill="1" applyBorder="1" applyAlignment="1">
      <alignment horizontal="center"/>
    </xf>
    <xf numFmtId="0" fontId="44" fillId="2" borderId="1" xfId="4" applyNumberFormat="1" applyFont="1" applyFill="1" applyBorder="1" applyAlignment="1">
      <alignment horizontal="center"/>
    </xf>
    <xf numFmtId="3" fontId="44" fillId="2" borderId="12" xfId="4" applyNumberFormat="1" applyFont="1" applyFill="1" applyBorder="1" applyAlignment="1"/>
    <xf numFmtId="3" fontId="44" fillId="2" borderId="1" xfId="4" applyNumberFormat="1" applyFont="1" applyFill="1" applyBorder="1" applyAlignment="1"/>
    <xf numFmtId="3" fontId="44" fillId="2" borderId="13" xfId="4" applyNumberFormat="1" applyFont="1" applyFill="1" applyBorder="1" applyAlignment="1"/>
    <xf numFmtId="3" fontId="44" fillId="2" borderId="2" xfId="4" applyNumberFormat="1" applyFont="1" applyFill="1" applyBorder="1" applyAlignment="1"/>
    <xf numFmtId="3" fontId="44" fillId="2" borderId="14" xfId="4" applyNumberFormat="1" applyFont="1" applyFill="1" applyBorder="1" applyAlignment="1"/>
    <xf numFmtId="3" fontId="44" fillId="2" borderId="15" xfId="4" applyNumberFormat="1" applyFont="1" applyFill="1" applyBorder="1" applyAlignment="1"/>
    <xf numFmtId="3" fontId="43" fillId="0" borderId="0" xfId="4" applyNumberFormat="1" applyFont="1" applyFill="1" applyBorder="1" applyAlignment="1"/>
    <xf numFmtId="3" fontId="43" fillId="0" borderId="0" xfId="4" applyNumberFormat="1" applyFont="1" applyFill="1" applyAlignment="1"/>
    <xf numFmtId="0" fontId="44" fillId="2" borderId="16" xfId="4" applyNumberFormat="1" applyFont="1" applyFill="1" applyBorder="1" applyAlignment="1">
      <alignment horizontal="center"/>
    </xf>
    <xf numFmtId="3" fontId="44" fillId="2" borderId="16" xfId="4" applyNumberFormat="1" applyFont="1" applyFill="1" applyBorder="1" applyAlignment="1"/>
    <xf numFmtId="3" fontId="44" fillId="2" borderId="17" xfId="4" applyNumberFormat="1" applyFont="1" applyFill="1" applyBorder="1" applyAlignment="1"/>
    <xf numFmtId="3" fontId="44" fillId="2" borderId="18" xfId="4" applyNumberFormat="1" applyFont="1" applyFill="1" applyBorder="1" applyAlignment="1"/>
    <xf numFmtId="0" fontId="44" fillId="0" borderId="16" xfId="4" applyNumberFormat="1" applyFont="1" applyFill="1" applyBorder="1" applyAlignment="1">
      <alignment horizontal="center"/>
    </xf>
    <xf numFmtId="0" fontId="44" fillId="2" borderId="16" xfId="4" applyNumberFormat="1" applyFont="1" applyFill="1" applyBorder="1" applyAlignment="1"/>
    <xf numFmtId="0" fontId="44" fillId="0" borderId="0" xfId="4" applyNumberFormat="1" applyFont="1" applyFill="1" applyAlignment="1"/>
    <xf numFmtId="0" fontId="3" fillId="0" borderId="19" xfId="0" applyFont="1" applyFill="1" applyBorder="1" applyAlignment="1">
      <alignment horizontal="center" vertical="center"/>
    </xf>
    <xf numFmtId="43" fontId="0" fillId="0" borderId="35" xfId="1" applyNumberFormat="1" applyFont="1" applyFill="1" applyBorder="1" applyAlignment="1">
      <alignment horizontal="right"/>
    </xf>
    <xf numFmtId="177" fontId="0" fillId="0" borderId="29" xfId="1" applyNumberFormat="1" applyFont="1" applyFill="1" applyBorder="1" applyAlignment="1">
      <alignment horizontal="right"/>
    </xf>
    <xf numFmtId="0" fontId="3" fillId="0" borderId="12"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7" xfId="0" applyFont="1" applyFill="1" applyBorder="1" applyAlignment="1">
      <alignment horizontal="center" vertical="center"/>
    </xf>
    <xf numFmtId="0" fontId="46" fillId="0" borderId="0" xfId="0" applyFont="1" applyFill="1"/>
    <xf numFmtId="38" fontId="46" fillId="0" borderId="0" xfId="1" applyFont="1" applyFill="1"/>
    <xf numFmtId="0" fontId="47" fillId="0" borderId="0" xfId="0" applyFont="1" applyFill="1" applyBorder="1" applyAlignment="1"/>
    <xf numFmtId="0" fontId="46" fillId="0" borderId="2" xfId="0" applyFont="1" applyFill="1" applyBorder="1" applyAlignment="1">
      <alignment horizontal="center" vertical="center"/>
    </xf>
    <xf numFmtId="0" fontId="46" fillId="0" borderId="2" xfId="0" applyFont="1" applyFill="1" applyBorder="1" applyAlignment="1">
      <alignment vertical="center"/>
    </xf>
    <xf numFmtId="0" fontId="46" fillId="0" borderId="22" xfId="0" applyFont="1" applyFill="1" applyBorder="1" applyAlignment="1">
      <alignment vertical="center"/>
    </xf>
    <xf numFmtId="0" fontId="46" fillId="0" borderId="20" xfId="0" applyFont="1" applyFill="1" applyBorder="1"/>
    <xf numFmtId="0" fontId="46" fillId="0" borderId="0" xfId="0" applyFont="1" applyFill="1" applyBorder="1" applyAlignment="1">
      <alignment horizontal="center" vertical="center"/>
    </xf>
    <xf numFmtId="0" fontId="46" fillId="0" borderId="1" xfId="0" applyFont="1" applyFill="1" applyBorder="1" applyAlignment="1">
      <alignment vertical="center"/>
    </xf>
    <xf numFmtId="0" fontId="46" fillId="0" borderId="3" xfId="0" applyFont="1" applyFill="1" applyBorder="1"/>
    <xf numFmtId="0" fontId="46" fillId="0" borderId="20" xfId="0" applyFont="1" applyFill="1" applyBorder="1" applyAlignment="1">
      <alignment vertical="center"/>
    </xf>
    <xf numFmtId="0" fontId="46" fillId="0" borderId="0" xfId="0" applyFont="1" applyFill="1" applyBorder="1" applyAlignment="1">
      <alignment vertical="center"/>
    </xf>
    <xf numFmtId="0" fontId="46" fillId="0" borderId="4" xfId="0" applyFont="1" applyFill="1" applyBorder="1" applyAlignment="1">
      <alignment horizontal="center" vertical="center"/>
    </xf>
    <xf numFmtId="0" fontId="46" fillId="0" borderId="3" xfId="0" applyFont="1" applyFill="1" applyBorder="1" applyAlignment="1">
      <alignment vertical="center"/>
    </xf>
    <xf numFmtId="0" fontId="46" fillId="0" borderId="5" xfId="0" applyFont="1" applyFill="1" applyBorder="1" applyAlignment="1">
      <alignment vertical="center"/>
    </xf>
    <xf numFmtId="0" fontId="46" fillId="0" borderId="4" xfId="0" applyFont="1" applyFill="1" applyBorder="1" applyAlignment="1">
      <alignment vertical="center"/>
    </xf>
    <xf numFmtId="0" fontId="46" fillId="0" borderId="7" xfId="0" applyFont="1" applyFill="1" applyBorder="1"/>
    <xf numFmtId="0" fontId="46" fillId="0" borderId="6" xfId="0" applyFont="1" applyFill="1" applyBorder="1"/>
    <xf numFmtId="0" fontId="46" fillId="0" borderId="23" xfId="0" applyFont="1" applyFill="1" applyBorder="1" applyAlignment="1">
      <alignment horizontal="center" vertical="center"/>
    </xf>
    <xf numFmtId="0" fontId="46" fillId="0" borderId="6" xfId="0" applyFont="1" applyFill="1" applyBorder="1" applyAlignment="1"/>
    <xf numFmtId="0" fontId="46" fillId="0" borderId="25" xfId="0" applyFont="1" applyFill="1" applyBorder="1" applyAlignment="1">
      <alignment horizontal="center" vertical="center"/>
    </xf>
    <xf numFmtId="0" fontId="48" fillId="0" borderId="19" xfId="0" applyFont="1" applyFill="1" applyBorder="1" applyAlignment="1">
      <alignment horizontal="centerContinuous"/>
    </xf>
    <xf numFmtId="38" fontId="46" fillId="0" borderId="0" xfId="1" applyFont="1" applyFill="1" applyBorder="1" applyAlignment="1">
      <alignment horizontal="right"/>
    </xf>
    <xf numFmtId="38" fontId="46" fillId="0" borderId="4" xfId="1" applyFont="1" applyFill="1" applyBorder="1" applyAlignment="1">
      <alignment shrinkToFit="1"/>
    </xf>
    <xf numFmtId="189" fontId="49" fillId="0" borderId="38" xfId="1" applyNumberFormat="1" applyFont="1" applyFill="1" applyBorder="1" applyAlignment="1"/>
    <xf numFmtId="38" fontId="46" fillId="0" borderId="4" xfId="1" applyFont="1" applyFill="1" applyBorder="1"/>
    <xf numFmtId="183" fontId="46" fillId="0" borderId="0" xfId="0" applyNumberFormat="1" applyFont="1" applyFill="1"/>
    <xf numFmtId="38" fontId="46" fillId="0" borderId="0" xfId="0" applyNumberFormat="1" applyFont="1" applyFill="1"/>
    <xf numFmtId="177" fontId="46" fillId="0" borderId="29" xfId="1" applyNumberFormat="1" applyFont="1" applyFill="1" applyBorder="1"/>
    <xf numFmtId="0" fontId="46" fillId="0" borderId="0" xfId="0" applyFont="1" applyFill="1" applyBorder="1"/>
    <xf numFmtId="0" fontId="48" fillId="0" borderId="19" xfId="0" applyFont="1" applyFill="1" applyBorder="1" applyAlignment="1">
      <alignment horizontal="centerContinuous" shrinkToFit="1"/>
    </xf>
    <xf numFmtId="0" fontId="48" fillId="0" borderId="27" xfId="0" applyFont="1" applyFill="1" applyBorder="1" applyAlignment="1">
      <alignment horizontal="centerContinuous"/>
    </xf>
    <xf numFmtId="38" fontId="46" fillId="0" borderId="6" xfId="1" applyFont="1" applyFill="1" applyBorder="1" applyAlignment="1">
      <alignment horizontal="right"/>
    </xf>
    <xf numFmtId="38" fontId="46" fillId="0" borderId="6" xfId="1" applyFont="1" applyFill="1" applyBorder="1"/>
    <xf numFmtId="177" fontId="46" fillId="0" borderId="30" xfId="1" applyNumberFormat="1" applyFont="1" applyFill="1" applyBorder="1"/>
    <xf numFmtId="0" fontId="48" fillId="0" borderId="0" xfId="0" applyFont="1" applyFill="1" applyBorder="1"/>
    <xf numFmtId="0" fontId="6" fillId="0" borderId="0" xfId="0" applyFont="1" applyFill="1" applyBorder="1" applyAlignment="1">
      <alignment horizontal="left" indent="2"/>
    </xf>
    <xf numFmtId="0" fontId="7" fillId="0" borderId="0" xfId="0" applyFont="1" applyFill="1" applyBorder="1" applyAlignment="1">
      <alignment horizontal="left" indent="1"/>
    </xf>
    <xf numFmtId="38" fontId="0" fillId="0" borderId="36" xfId="1" applyFont="1" applyFill="1" applyBorder="1" applyAlignment="1">
      <alignment horizontal="right"/>
    </xf>
    <xf numFmtId="0" fontId="12" fillId="0" borderId="4" xfId="1" applyNumberFormat="1" applyFont="1" applyFill="1" applyBorder="1" applyAlignment="1">
      <alignment vertical="center"/>
    </xf>
    <xf numFmtId="0" fontId="12" fillId="0" borderId="2" xfId="0" applyFont="1" applyFill="1" applyBorder="1" applyAlignment="1">
      <alignment horizontal="right" vertical="center"/>
    </xf>
    <xf numFmtId="0" fontId="50" fillId="0" borderId="0" xfId="0" applyFont="1" applyFill="1" applyBorder="1" applyAlignment="1">
      <alignment vertical="center"/>
    </xf>
    <xf numFmtId="0" fontId="51" fillId="0" borderId="0" xfId="0" applyFont="1" applyFill="1" applyBorder="1"/>
    <xf numFmtId="0" fontId="50" fillId="0" borderId="0" xfId="0" applyFont="1" applyFill="1" applyBorder="1"/>
    <xf numFmtId="0" fontId="50" fillId="0" borderId="0" xfId="0" applyFont="1" applyFill="1"/>
    <xf numFmtId="0" fontId="50" fillId="0" borderId="7" xfId="0" applyFont="1" applyFill="1" applyBorder="1" applyAlignment="1"/>
    <xf numFmtId="0" fontId="51" fillId="0" borderId="7" xfId="0" applyFont="1" applyFill="1" applyBorder="1"/>
    <xf numFmtId="0" fontId="50" fillId="0" borderId="7" xfId="0" applyFont="1" applyFill="1" applyBorder="1"/>
    <xf numFmtId="0" fontId="50" fillId="0" borderId="7" xfId="0" applyFont="1" applyFill="1" applyBorder="1" applyAlignment="1">
      <alignment horizontal="center"/>
    </xf>
    <xf numFmtId="0" fontId="50" fillId="0" borderId="17" xfId="0" applyFont="1" applyFill="1" applyBorder="1" applyAlignment="1">
      <alignment horizontal="center" vertical="center"/>
    </xf>
    <xf numFmtId="0" fontId="50" fillId="0" borderId="21"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0" xfId="0" applyFont="1" applyFill="1" applyBorder="1" applyAlignment="1">
      <alignment horizontal="center" vertical="center"/>
    </xf>
    <xf numFmtId="0" fontId="50" fillId="0" borderId="16" xfId="0" applyFont="1" applyFill="1" applyBorder="1" applyAlignment="1">
      <alignment horizontal="center" vertical="center"/>
    </xf>
    <xf numFmtId="0" fontId="50" fillId="0" borderId="42" xfId="0" applyFont="1" applyFill="1" applyBorder="1" applyAlignment="1">
      <alignment horizontal="center" vertical="center"/>
    </xf>
    <xf numFmtId="0" fontId="53" fillId="0" borderId="17" xfId="0" applyFont="1" applyFill="1" applyBorder="1" applyAlignment="1">
      <alignment horizontal="center" vertical="center" wrapText="1"/>
    </xf>
    <xf numFmtId="0" fontId="51" fillId="0" borderId="19" xfId="0" applyFont="1" applyFill="1" applyBorder="1" applyAlignment="1">
      <alignment horizontal="center" vertical="center"/>
    </xf>
    <xf numFmtId="0" fontId="50" fillId="0" borderId="4" xfId="0" applyFont="1" applyFill="1" applyBorder="1" applyAlignment="1">
      <alignment vertical="center"/>
    </xf>
    <xf numFmtId="0" fontId="50" fillId="0" borderId="33" xfId="0" applyFont="1" applyFill="1" applyBorder="1" applyAlignment="1">
      <alignment vertical="center"/>
    </xf>
    <xf numFmtId="0" fontId="50" fillId="0" borderId="33" xfId="0" applyFont="1" applyFill="1" applyBorder="1" applyAlignment="1">
      <alignment horizontal="left" vertical="center"/>
    </xf>
    <xf numFmtId="0" fontId="50" fillId="0" borderId="33" xfId="0" applyFont="1" applyFill="1" applyBorder="1" applyAlignment="1">
      <alignment horizontal="right" vertical="center"/>
    </xf>
    <xf numFmtId="0" fontId="50" fillId="0" borderId="5" xfId="0" applyFont="1" applyFill="1" applyBorder="1" applyAlignment="1">
      <alignment vertical="center"/>
    </xf>
    <xf numFmtId="38" fontId="50" fillId="0" borderId="19" xfId="1" applyFont="1" applyFill="1" applyBorder="1" applyAlignment="1">
      <alignment vertical="center"/>
    </xf>
    <xf numFmtId="38" fontId="50" fillId="0" borderId="4" xfId="0" applyNumberFormat="1" applyFont="1" applyFill="1" applyBorder="1" applyAlignment="1">
      <alignment vertical="center"/>
    </xf>
    <xf numFmtId="38" fontId="50" fillId="0" borderId="19" xfId="0" applyNumberFormat="1" applyFont="1" applyFill="1" applyBorder="1" applyAlignment="1">
      <alignment vertical="center"/>
    </xf>
    <xf numFmtId="38" fontId="50" fillId="0" borderId="0" xfId="0" applyNumberFormat="1" applyFont="1" applyFill="1"/>
    <xf numFmtId="0" fontId="50" fillId="0" borderId="19" xfId="0" applyFont="1" applyFill="1" applyBorder="1" applyAlignment="1">
      <alignment vertical="center"/>
    </xf>
    <xf numFmtId="0" fontId="51" fillId="0" borderId="27" xfId="0" applyFont="1" applyFill="1" applyBorder="1" applyAlignment="1">
      <alignment horizontal="center" vertical="center"/>
    </xf>
    <xf numFmtId="38" fontId="50" fillId="0" borderId="27" xfId="1" applyFont="1" applyFill="1" applyBorder="1" applyAlignment="1">
      <alignment horizontal="right" vertical="center"/>
    </xf>
    <xf numFmtId="0" fontId="51" fillId="0" borderId="12" xfId="0" applyFont="1" applyFill="1" applyBorder="1" applyAlignment="1">
      <alignment horizontal="center" vertical="center"/>
    </xf>
    <xf numFmtId="0" fontId="50" fillId="0" borderId="1" xfId="0" applyFont="1" applyFill="1" applyBorder="1" applyAlignment="1">
      <alignment vertical="center"/>
    </xf>
    <xf numFmtId="0" fontId="50" fillId="0" borderId="32" xfId="0" applyFont="1" applyFill="1" applyBorder="1" applyAlignment="1">
      <alignment vertical="center"/>
    </xf>
    <xf numFmtId="0" fontId="50" fillId="0" borderId="2" xfId="0" applyFont="1" applyFill="1" applyBorder="1" applyAlignment="1">
      <alignment vertical="center"/>
    </xf>
    <xf numFmtId="0" fontId="50" fillId="0" borderId="28" xfId="0" applyFont="1" applyFill="1" applyBorder="1" applyAlignment="1">
      <alignment vertical="center"/>
    </xf>
    <xf numFmtId="38" fontId="50" fillId="0" borderId="12" xfId="1" applyFont="1" applyFill="1" applyBorder="1" applyAlignment="1">
      <alignment vertical="center"/>
    </xf>
    <xf numFmtId="38" fontId="50" fillId="0" borderId="1" xfId="0" applyNumberFormat="1" applyFont="1" applyFill="1" applyBorder="1" applyAlignment="1">
      <alignment vertical="center"/>
    </xf>
    <xf numFmtId="0" fontId="50" fillId="0" borderId="3" xfId="0" applyFont="1" applyFill="1" applyBorder="1" applyAlignment="1">
      <alignment vertical="center"/>
    </xf>
    <xf numFmtId="0" fontId="50" fillId="0" borderId="12" xfId="0" applyFont="1" applyFill="1" applyBorder="1" applyAlignment="1">
      <alignment vertical="center"/>
    </xf>
    <xf numFmtId="0" fontId="50" fillId="0" borderId="6" xfId="0" applyFont="1" applyFill="1" applyBorder="1" applyAlignment="1">
      <alignment vertical="center"/>
    </xf>
    <xf numFmtId="0" fontId="50" fillId="0" borderId="36" xfId="0" applyFont="1" applyFill="1" applyBorder="1" applyAlignment="1">
      <alignment vertical="center"/>
    </xf>
    <xf numFmtId="0" fontId="50" fillId="0" borderId="7" xfId="0" applyFont="1" applyFill="1" applyBorder="1" applyAlignment="1">
      <alignment vertical="center"/>
    </xf>
    <xf numFmtId="0" fontId="50" fillId="0" borderId="8" xfId="0" applyFont="1" applyFill="1" applyBorder="1" applyAlignment="1">
      <alignment vertical="center"/>
    </xf>
    <xf numFmtId="38" fontId="50" fillId="0" borderId="27" xfId="1" applyFont="1" applyFill="1" applyBorder="1" applyAlignment="1">
      <alignment vertical="center"/>
    </xf>
    <xf numFmtId="0" fontId="50" fillId="0" borderId="27" xfId="0" applyFont="1" applyFill="1" applyBorder="1" applyAlignment="1">
      <alignment vertical="center"/>
    </xf>
    <xf numFmtId="0" fontId="50" fillId="0" borderId="19" xfId="0" applyFont="1" applyFill="1" applyBorder="1" applyAlignment="1">
      <alignment horizontal="left" vertical="center"/>
    </xf>
    <xf numFmtId="0" fontId="51" fillId="0" borderId="19" xfId="0" applyFont="1" applyFill="1" applyBorder="1" applyAlignment="1">
      <alignment horizontal="center" vertical="center" shrinkToFit="1"/>
    </xf>
    <xf numFmtId="0" fontId="50" fillId="0" borderId="0" xfId="0" applyFont="1" applyFill="1" applyAlignment="1">
      <alignment vertical="center"/>
    </xf>
    <xf numFmtId="0" fontId="50" fillId="0" borderId="4" xfId="0" applyFont="1" applyFill="1" applyBorder="1" applyAlignment="1">
      <alignment vertical="center" shrinkToFit="1"/>
    </xf>
    <xf numFmtId="0" fontId="50" fillId="0" borderId="4" xfId="0" applyFont="1" applyFill="1" applyBorder="1" applyAlignment="1">
      <alignment horizontal="right" vertical="center"/>
    </xf>
    <xf numFmtId="0" fontId="50" fillId="0" borderId="32" xfId="0" applyFont="1" applyFill="1" applyBorder="1" applyAlignment="1">
      <alignment horizontal="left" vertical="center"/>
    </xf>
    <xf numFmtId="0" fontId="50" fillId="0" borderId="1" xfId="0" applyFont="1" applyFill="1" applyBorder="1" applyAlignment="1">
      <alignment horizontal="right" vertical="center"/>
    </xf>
    <xf numFmtId="0" fontId="50" fillId="0" borderId="12" xfId="0" applyFont="1" applyFill="1" applyBorder="1" applyAlignment="1">
      <alignment horizontal="right" vertical="center"/>
    </xf>
    <xf numFmtId="0" fontId="50" fillId="0" borderId="6" xfId="0" applyFont="1" applyFill="1" applyBorder="1" applyAlignment="1">
      <alignment horizontal="right" vertical="center"/>
    </xf>
    <xf numFmtId="0" fontId="50" fillId="0" borderId="27" xfId="0" applyFont="1" applyFill="1" applyBorder="1" applyAlignment="1">
      <alignment horizontal="right" vertical="center"/>
    </xf>
    <xf numFmtId="0" fontId="50" fillId="0" borderId="5" xfId="0" applyFont="1" applyFill="1" applyBorder="1" applyAlignment="1">
      <alignment horizontal="left" vertical="center"/>
    </xf>
    <xf numFmtId="0" fontId="50" fillId="0" borderId="19" xfId="0" applyFont="1" applyFill="1" applyBorder="1" applyAlignment="1">
      <alignment horizontal="right" vertical="center"/>
    </xf>
    <xf numFmtId="38" fontId="50" fillId="0" borderId="19" xfId="0" applyNumberFormat="1" applyFont="1" applyBorder="1" applyAlignment="1">
      <alignment vertical="center"/>
    </xf>
    <xf numFmtId="38" fontId="50" fillId="0" borderId="19" xfId="1" applyFont="1" applyFill="1" applyBorder="1" applyAlignment="1">
      <alignment vertical="center" wrapText="1"/>
    </xf>
    <xf numFmtId="0" fontId="50" fillId="0" borderId="35" xfId="0" applyFont="1" applyFill="1" applyBorder="1" applyAlignment="1">
      <alignment vertical="center"/>
    </xf>
    <xf numFmtId="0" fontId="51" fillId="0" borderId="5" xfId="0" applyFont="1" applyFill="1" applyBorder="1" applyAlignment="1">
      <alignment horizontal="center" vertical="center"/>
    </xf>
    <xf numFmtId="0" fontId="50" fillId="0" borderId="2" xfId="0" applyFont="1" applyFill="1" applyBorder="1" applyAlignment="1">
      <alignment horizontal="left" vertical="center"/>
    </xf>
    <xf numFmtId="0" fontId="50" fillId="0" borderId="32" xfId="0" applyFont="1" applyFill="1" applyBorder="1" applyAlignment="1">
      <alignment horizontal="right" vertical="center"/>
    </xf>
    <xf numFmtId="0" fontId="50" fillId="0" borderId="12" xfId="0" applyNumberFormat="1" applyFont="1" applyFill="1" applyBorder="1" applyAlignment="1">
      <alignment vertical="center"/>
    </xf>
    <xf numFmtId="0" fontId="50" fillId="0" borderId="0" xfId="0" applyFont="1" applyFill="1" applyBorder="1" applyAlignment="1">
      <alignment horizontal="right" vertical="center"/>
    </xf>
    <xf numFmtId="0" fontId="54" fillId="0" borderId="19" xfId="0" applyNumberFormat="1" applyFont="1" applyBorder="1"/>
    <xf numFmtId="0" fontId="50" fillId="0" borderId="4" xfId="0" applyFont="1" applyFill="1" applyBorder="1" applyAlignment="1">
      <alignment horizontal="left" vertical="center"/>
    </xf>
    <xf numFmtId="0" fontId="50" fillId="0" borderId="0" xfId="4" applyNumberFormat="1" applyFont="1" applyFill="1" applyAlignment="1"/>
    <xf numFmtId="0" fontId="50" fillId="0" borderId="16" xfId="0" applyFont="1" applyFill="1" applyBorder="1"/>
    <xf numFmtId="0" fontId="50" fillId="0" borderId="16" xfId="0" applyFont="1" applyFill="1" applyBorder="1" applyAlignment="1">
      <alignment horizontal="center"/>
    </xf>
    <xf numFmtId="38" fontId="50" fillId="0" borderId="16" xfId="1" applyFont="1" applyFill="1" applyBorder="1" applyAlignment="1">
      <alignment horizontal="center"/>
    </xf>
    <xf numFmtId="38" fontId="50" fillId="0" borderId="16" xfId="1" applyFont="1" applyFill="1" applyBorder="1"/>
    <xf numFmtId="38" fontId="50" fillId="0" borderId="16" xfId="0" applyNumberFormat="1" applyFont="1" applyFill="1" applyBorder="1"/>
    <xf numFmtId="0" fontId="55" fillId="0" borderId="0" xfId="0" applyFont="1" applyFill="1"/>
    <xf numFmtId="38" fontId="56" fillId="0" borderId="0" xfId="1" applyFont="1" applyFill="1"/>
    <xf numFmtId="38" fontId="56" fillId="0" borderId="0" xfId="1" applyFont="1" applyFill="1" applyBorder="1" applyAlignment="1">
      <alignment horizontal="center"/>
    </xf>
    <xf numFmtId="38" fontId="56" fillId="0" borderId="2" xfId="1" applyFont="1" applyFill="1" applyBorder="1" applyAlignment="1">
      <alignment horizontal="center" vertical="center"/>
    </xf>
    <xf numFmtId="0" fontId="56" fillId="0" borderId="20" xfId="0" applyFont="1" applyFill="1" applyBorder="1" applyAlignment="1">
      <alignment horizontal="center" vertical="center"/>
    </xf>
    <xf numFmtId="0" fontId="56" fillId="0" borderId="0" xfId="0" applyFont="1" applyFill="1" applyBorder="1" applyAlignment="1">
      <alignment horizontal="center" vertical="center"/>
    </xf>
    <xf numFmtId="38" fontId="56" fillId="0" borderId="17" xfId="1" applyFont="1" applyFill="1" applyBorder="1" applyAlignment="1">
      <alignment horizontal="center" vertical="center" shrinkToFit="1"/>
    </xf>
    <xf numFmtId="38" fontId="56" fillId="0" borderId="21" xfId="1" applyFont="1" applyFill="1" applyBorder="1" applyAlignment="1">
      <alignment horizontal="center" vertical="center"/>
    </xf>
    <xf numFmtId="0" fontId="56" fillId="0" borderId="28" xfId="0" applyFont="1" applyFill="1" applyBorder="1" applyAlignment="1">
      <alignment horizontal="center"/>
    </xf>
    <xf numFmtId="179" fontId="55" fillId="0" borderId="1" xfId="1" applyNumberFormat="1" applyFont="1" applyFill="1" applyBorder="1" applyAlignment="1"/>
    <xf numFmtId="179" fontId="55" fillId="0" borderId="12" xfId="1" applyNumberFormat="1" applyFont="1" applyFill="1" applyBorder="1" applyAlignment="1"/>
    <xf numFmtId="179" fontId="55" fillId="0" borderId="2" xfId="1" applyNumberFormat="1" applyFont="1" applyFill="1" applyBorder="1" applyAlignment="1"/>
    <xf numFmtId="179" fontId="55" fillId="0" borderId="2" xfId="1" applyNumberFormat="1" applyFont="1" applyFill="1" applyBorder="1"/>
    <xf numFmtId="182" fontId="55" fillId="0" borderId="1" xfId="1" applyNumberFormat="1" applyFont="1" applyFill="1" applyBorder="1"/>
    <xf numFmtId="181" fontId="55" fillId="0" borderId="12" xfId="1" applyNumberFormat="1" applyFont="1" applyFill="1" applyBorder="1"/>
    <xf numFmtId="176" fontId="55" fillId="0" borderId="12" xfId="1" applyNumberFormat="1" applyFont="1" applyFill="1" applyBorder="1"/>
    <xf numFmtId="176" fontId="55" fillId="0" borderId="12" xfId="0" applyNumberFormat="1" applyFont="1" applyFill="1" applyBorder="1"/>
    <xf numFmtId="176" fontId="55" fillId="0" borderId="1" xfId="0" applyNumberFormat="1" applyFont="1" applyFill="1" applyBorder="1"/>
    <xf numFmtId="38" fontId="55" fillId="0" borderId="12" xfId="1" applyFont="1" applyFill="1" applyBorder="1"/>
    <xf numFmtId="38" fontId="55" fillId="0" borderId="2" xfId="1" applyFont="1" applyFill="1" applyBorder="1"/>
    <xf numFmtId="38" fontId="55" fillId="0" borderId="1" xfId="1" applyFont="1" applyFill="1" applyBorder="1"/>
    <xf numFmtId="38" fontId="55" fillId="0" borderId="32" xfId="1" applyFont="1" applyFill="1" applyBorder="1"/>
    <xf numFmtId="38" fontId="55" fillId="0" borderId="3" xfId="1" applyFont="1" applyFill="1" applyBorder="1"/>
    <xf numFmtId="38" fontId="55" fillId="0" borderId="0" xfId="1" applyFont="1" applyFill="1" applyBorder="1"/>
    <xf numFmtId="38" fontId="55" fillId="0" borderId="0" xfId="0" applyNumberFormat="1" applyFont="1" applyFill="1"/>
    <xf numFmtId="0" fontId="56" fillId="0" borderId="29" xfId="0" applyFont="1" applyFill="1" applyBorder="1" applyAlignment="1">
      <alignment horizontal="center"/>
    </xf>
    <xf numFmtId="179" fontId="55" fillId="0" borderId="4" xfId="1" applyNumberFormat="1" applyFont="1" applyFill="1" applyBorder="1" applyAlignment="1"/>
    <xf numFmtId="179" fontId="55" fillId="0" borderId="19" xfId="1" applyNumberFormat="1" applyFont="1" applyFill="1" applyBorder="1" applyAlignment="1"/>
    <xf numFmtId="179" fontId="55" fillId="0" borderId="0" xfId="1" applyNumberFormat="1" applyFont="1" applyFill="1" applyBorder="1" applyAlignment="1"/>
    <xf numFmtId="179" fontId="55" fillId="0" borderId="0" xfId="1" applyNumberFormat="1" applyFont="1" applyFill="1" applyBorder="1"/>
    <xf numFmtId="182" fontId="55" fillId="0" borderId="4" xfId="1" applyNumberFormat="1" applyFont="1" applyFill="1" applyBorder="1"/>
    <xf numFmtId="181" fontId="55" fillId="0" borderId="19" xfId="1" applyNumberFormat="1" applyFont="1" applyFill="1" applyBorder="1"/>
    <xf numFmtId="176" fontId="55" fillId="0" borderId="19" xfId="1" applyNumberFormat="1" applyFont="1" applyFill="1" applyBorder="1"/>
    <xf numFmtId="176" fontId="55" fillId="0" borderId="19" xfId="0" applyNumberFormat="1" applyFont="1" applyFill="1" applyBorder="1"/>
    <xf numFmtId="176" fontId="55" fillId="0" borderId="4" xfId="0" applyNumberFormat="1" applyFont="1" applyFill="1" applyBorder="1"/>
    <xf numFmtId="38" fontId="55" fillId="0" borderId="19" xfId="1" applyFont="1" applyFill="1" applyBorder="1"/>
    <xf numFmtId="38" fontId="55" fillId="0" borderId="4" xfId="1" applyFont="1" applyFill="1" applyBorder="1"/>
    <xf numFmtId="38" fontId="55" fillId="0" borderId="33" xfId="1" applyFont="1" applyFill="1" applyBorder="1"/>
    <xf numFmtId="38" fontId="55" fillId="0" borderId="5" xfId="1" applyFont="1" applyFill="1" applyBorder="1"/>
    <xf numFmtId="0" fontId="55" fillId="0" borderId="19" xfId="1" applyNumberFormat="1" applyFont="1" applyFill="1" applyBorder="1" applyAlignment="1"/>
    <xf numFmtId="0" fontId="55" fillId="0" borderId="19" xfId="1" applyNumberFormat="1" applyFont="1" applyFill="1" applyBorder="1"/>
    <xf numFmtId="38" fontId="55" fillId="0" borderId="0" xfId="0" applyNumberFormat="1" applyFont="1" applyFill="1" applyBorder="1"/>
    <xf numFmtId="0" fontId="55" fillId="0" borderId="0" xfId="0" applyFont="1" applyFill="1" applyBorder="1"/>
    <xf numFmtId="38" fontId="55" fillId="0" borderId="32" xfId="1" applyFont="1" applyFill="1" applyBorder="1" applyAlignment="1">
      <alignment horizontal="right"/>
    </xf>
    <xf numFmtId="38" fontId="55" fillId="0" borderId="33" xfId="1" applyFont="1" applyFill="1" applyBorder="1" applyAlignment="1">
      <alignment horizontal="right"/>
    </xf>
    <xf numFmtId="182" fontId="55" fillId="0" borderId="12" xfId="1" applyNumberFormat="1" applyFont="1" applyFill="1" applyBorder="1"/>
    <xf numFmtId="179" fontId="55" fillId="0" borderId="4" xfId="1" applyNumberFormat="1" applyFont="1" applyFill="1" applyBorder="1" applyAlignment="1">
      <alignment horizontal="right"/>
    </xf>
    <xf numFmtId="179" fontId="55" fillId="0" borderId="19" xfId="1" applyNumberFormat="1" applyFont="1" applyFill="1" applyBorder="1" applyAlignment="1">
      <alignment horizontal="right"/>
    </xf>
    <xf numFmtId="179" fontId="55" fillId="0" borderId="0" xfId="1" applyNumberFormat="1" applyFont="1" applyFill="1" applyBorder="1" applyAlignment="1">
      <alignment horizontal="right"/>
    </xf>
    <xf numFmtId="182" fontId="55" fillId="0" borderId="4" xfId="1" applyNumberFormat="1" applyFont="1" applyFill="1" applyBorder="1" applyAlignment="1">
      <alignment horizontal="right"/>
    </xf>
    <xf numFmtId="181" fontId="55" fillId="0" borderId="19" xfId="0" applyNumberFormat="1" applyFont="1" applyFill="1" applyBorder="1" applyAlignment="1">
      <alignment horizontal="right"/>
    </xf>
    <xf numFmtId="176" fontId="55" fillId="0" borderId="19" xfId="1" applyNumberFormat="1" applyFont="1" applyFill="1" applyBorder="1" applyAlignment="1">
      <alignment horizontal="right"/>
    </xf>
    <xf numFmtId="176" fontId="55" fillId="0" borderId="19" xfId="0" applyNumberFormat="1" applyFont="1" applyFill="1" applyBorder="1" applyAlignment="1">
      <alignment horizontal="right"/>
    </xf>
    <xf numFmtId="176" fontId="55" fillId="0" borderId="4" xfId="0" applyNumberFormat="1" applyFont="1" applyFill="1" applyBorder="1" applyAlignment="1">
      <alignment horizontal="right"/>
    </xf>
    <xf numFmtId="38" fontId="55" fillId="0" borderId="19" xfId="1" applyNumberFormat="1" applyFont="1" applyFill="1" applyBorder="1" applyAlignment="1">
      <alignment horizontal="right"/>
    </xf>
    <xf numFmtId="38" fontId="55" fillId="0" borderId="0" xfId="1" applyNumberFormat="1" applyFont="1" applyFill="1" applyBorder="1" applyAlignment="1">
      <alignment horizontal="right"/>
    </xf>
    <xf numFmtId="38" fontId="55" fillId="0" borderId="4" xfId="1" applyNumberFormat="1" applyFont="1" applyFill="1" applyBorder="1" applyAlignment="1">
      <alignment horizontal="right"/>
    </xf>
    <xf numFmtId="38" fontId="55" fillId="0" borderId="33" xfId="1" applyNumberFormat="1" applyFont="1" applyFill="1" applyBorder="1" applyAlignment="1">
      <alignment horizontal="right"/>
    </xf>
    <xf numFmtId="38" fontId="55" fillId="0" borderId="5" xfId="1" applyNumberFormat="1" applyFont="1" applyFill="1" applyBorder="1" applyAlignment="1">
      <alignment horizontal="right"/>
    </xf>
    <xf numFmtId="0" fontId="56" fillId="0" borderId="30" xfId="0" applyFont="1" applyFill="1" applyBorder="1" applyAlignment="1">
      <alignment horizontal="center"/>
    </xf>
    <xf numFmtId="179" fontId="55" fillId="0" borderId="6" xfId="1" applyNumberFormat="1" applyFont="1" applyFill="1" applyBorder="1" applyAlignment="1"/>
    <xf numFmtId="179" fontId="55" fillId="0" borderId="27" xfId="1" applyNumberFormat="1" applyFont="1" applyFill="1" applyBorder="1" applyAlignment="1"/>
    <xf numFmtId="179" fontId="55" fillId="0" borderId="7" xfId="1" applyNumberFormat="1" applyFont="1" applyFill="1" applyBorder="1" applyAlignment="1"/>
    <xf numFmtId="179" fontId="55" fillId="0" borderId="7" xfId="1" applyNumberFormat="1" applyFont="1" applyFill="1" applyBorder="1"/>
    <xf numFmtId="182" fontId="55" fillId="0" borderId="6" xfId="1" applyNumberFormat="1" applyFont="1" applyFill="1" applyBorder="1"/>
    <xf numFmtId="181" fontId="55" fillId="0" borderId="27" xfId="0" applyNumberFormat="1" applyFont="1" applyFill="1" applyBorder="1"/>
    <xf numFmtId="176" fontId="55" fillId="0" borderId="27" xfId="1" applyNumberFormat="1" applyFont="1" applyFill="1" applyBorder="1"/>
    <xf numFmtId="176" fontId="55" fillId="0" borderId="27" xfId="0" applyNumberFormat="1" applyFont="1" applyFill="1" applyBorder="1"/>
    <xf numFmtId="176" fontId="55" fillId="0" borderId="6" xfId="0" applyNumberFormat="1" applyFont="1" applyFill="1" applyBorder="1"/>
    <xf numFmtId="38" fontId="55" fillId="0" borderId="27" xfId="1" applyNumberFormat="1" applyFont="1" applyFill="1" applyBorder="1"/>
    <xf numFmtId="38" fontId="55" fillId="0" borderId="7" xfId="1" applyNumberFormat="1" applyFont="1" applyFill="1" applyBorder="1"/>
    <xf numFmtId="38" fontId="55" fillId="0" borderId="6" xfId="1" applyNumberFormat="1" applyFont="1" applyFill="1" applyBorder="1"/>
    <xf numFmtId="38" fontId="55" fillId="0" borderId="36" xfId="1" applyNumberFormat="1" applyFont="1" applyFill="1" applyBorder="1"/>
    <xf numFmtId="38" fontId="55" fillId="0" borderId="8" xfId="1" applyNumberFormat="1" applyFont="1" applyFill="1" applyBorder="1"/>
    <xf numFmtId="38" fontId="55" fillId="0" borderId="0" xfId="1" applyNumberFormat="1" applyFont="1" applyFill="1" applyBorder="1"/>
    <xf numFmtId="179" fontId="55" fillId="0" borderId="4" xfId="0" applyNumberFormat="1" applyFont="1" applyFill="1" applyBorder="1" applyAlignment="1"/>
    <xf numFmtId="179" fontId="55" fillId="0" borderId="19" xfId="0" applyNumberFormat="1" applyFont="1" applyFill="1" applyBorder="1" applyAlignment="1"/>
    <xf numFmtId="179" fontId="55" fillId="0" borderId="0" xfId="0" applyNumberFormat="1" applyFont="1" applyFill="1" applyBorder="1" applyAlignment="1"/>
    <xf numFmtId="179" fontId="55" fillId="0" borderId="0" xfId="0" applyNumberFormat="1" applyFont="1" applyFill="1" applyBorder="1"/>
    <xf numFmtId="182" fontId="55" fillId="0" borderId="4" xfId="0" applyNumberFormat="1" applyFont="1" applyFill="1" applyBorder="1"/>
    <xf numFmtId="181" fontId="55" fillId="0" borderId="19" xfId="0" applyNumberFormat="1" applyFont="1" applyFill="1" applyBorder="1"/>
    <xf numFmtId="38" fontId="55" fillId="0" borderId="19" xfId="0" applyNumberFormat="1" applyFont="1" applyFill="1" applyBorder="1"/>
    <xf numFmtId="38" fontId="55" fillId="0" borderId="4" xfId="0" applyNumberFormat="1" applyFont="1" applyFill="1" applyBorder="1"/>
    <xf numFmtId="38" fontId="55" fillId="0" borderId="33" xfId="0" applyNumberFormat="1" applyFont="1" applyFill="1" applyBorder="1"/>
    <xf numFmtId="38" fontId="55" fillId="0" borderId="5" xfId="0" applyNumberFormat="1" applyFont="1" applyFill="1" applyBorder="1"/>
    <xf numFmtId="176" fontId="55" fillId="0" borderId="1" xfId="0" applyNumberFormat="1" applyFont="1" applyFill="1" applyBorder="1" applyAlignment="1">
      <alignment horizontal="right"/>
    </xf>
    <xf numFmtId="179" fontId="55" fillId="0" borderId="6" xfId="1" applyNumberFormat="1" applyFont="1" applyFill="1" applyBorder="1" applyAlignment="1">
      <alignment horizontal="right"/>
    </xf>
    <xf numFmtId="179" fontId="55" fillId="0" borderId="27" xfId="1" applyNumberFormat="1" applyFont="1" applyFill="1" applyBorder="1" applyAlignment="1">
      <alignment horizontal="right"/>
    </xf>
    <xf numFmtId="179" fontId="55" fillId="0" borderId="7" xfId="1" applyNumberFormat="1" applyFont="1" applyFill="1" applyBorder="1" applyAlignment="1">
      <alignment horizontal="right"/>
    </xf>
    <xf numFmtId="182" fontId="55" fillId="0" borderId="6" xfId="1" applyNumberFormat="1" applyFont="1" applyFill="1" applyBorder="1" applyAlignment="1">
      <alignment horizontal="right"/>
    </xf>
    <xf numFmtId="181" fontId="55" fillId="0" borderId="27" xfId="0" applyNumberFormat="1" applyFont="1" applyFill="1" applyBorder="1" applyAlignment="1">
      <alignment horizontal="right"/>
    </xf>
    <xf numFmtId="176" fontId="55" fillId="0" borderId="27" xfId="1" applyNumberFormat="1" applyFont="1" applyFill="1" applyBorder="1" applyAlignment="1">
      <alignment horizontal="right"/>
    </xf>
    <xf numFmtId="176" fontId="55" fillId="0" borderId="27" xfId="0" applyNumberFormat="1" applyFont="1" applyFill="1" applyBorder="1" applyAlignment="1">
      <alignment horizontal="right"/>
    </xf>
    <xf numFmtId="176" fontId="55" fillId="0" borderId="6" xfId="0" applyNumberFormat="1" applyFont="1" applyFill="1" applyBorder="1" applyAlignment="1">
      <alignment horizontal="right"/>
    </xf>
    <xf numFmtId="38" fontId="55" fillId="0" borderId="27" xfId="1" applyNumberFormat="1" applyFont="1" applyFill="1" applyBorder="1" applyAlignment="1">
      <alignment horizontal="right"/>
    </xf>
    <xf numFmtId="38" fontId="55" fillId="0" borderId="7" xfId="1" applyNumberFormat="1" applyFont="1" applyFill="1" applyBorder="1" applyAlignment="1">
      <alignment horizontal="right"/>
    </xf>
    <xf numFmtId="38" fontId="55" fillId="0" borderId="6" xfId="1" applyNumberFormat="1" applyFont="1" applyFill="1" applyBorder="1" applyAlignment="1">
      <alignment horizontal="right"/>
    </xf>
    <xf numFmtId="38" fontId="55" fillId="0" borderId="36" xfId="1" applyNumberFormat="1" applyFont="1" applyFill="1" applyBorder="1" applyAlignment="1">
      <alignment horizontal="right"/>
    </xf>
    <xf numFmtId="38" fontId="55" fillId="0" borderId="8" xfId="1" applyNumberFormat="1" applyFont="1" applyFill="1" applyBorder="1" applyAlignment="1">
      <alignment horizontal="right"/>
    </xf>
    <xf numFmtId="38" fontId="55" fillId="0" borderId="1" xfId="1" applyFont="1" applyFill="1" applyBorder="1" applyAlignment="1">
      <alignment horizontal="right"/>
    </xf>
    <xf numFmtId="38" fontId="55" fillId="0" borderId="4" xfId="1" applyFont="1" applyFill="1" applyBorder="1" applyAlignment="1">
      <alignment horizontal="right"/>
    </xf>
    <xf numFmtId="38" fontId="55" fillId="0" borderId="35" xfId="1" applyFont="1" applyFill="1" applyBorder="1" applyAlignment="1">
      <alignment horizontal="right"/>
    </xf>
    <xf numFmtId="182" fontId="55" fillId="0" borderId="4" xfId="0" applyNumberFormat="1" applyFont="1" applyFill="1" applyBorder="1" applyAlignment="1">
      <alignment horizontal="right"/>
    </xf>
    <xf numFmtId="181" fontId="55" fillId="0" borderId="19" xfId="1" applyNumberFormat="1" applyFont="1" applyFill="1" applyBorder="1" applyAlignment="1">
      <alignment horizontal="right"/>
    </xf>
    <xf numFmtId="38" fontId="55" fillId="0" borderId="35" xfId="1" applyNumberFormat="1" applyFont="1" applyFill="1" applyBorder="1" applyAlignment="1">
      <alignment horizontal="right"/>
    </xf>
    <xf numFmtId="38" fontId="55" fillId="0" borderId="34" xfId="1" applyFont="1" applyFill="1" applyBorder="1" applyAlignment="1">
      <alignment horizontal="right"/>
    </xf>
    <xf numFmtId="182" fontId="55" fillId="0" borderId="19" xfId="1" applyNumberFormat="1" applyFont="1" applyFill="1" applyBorder="1"/>
    <xf numFmtId="38" fontId="55" fillId="0" borderId="19" xfId="1" applyNumberFormat="1" applyFont="1" applyFill="1" applyBorder="1"/>
    <xf numFmtId="38" fontId="55" fillId="0" borderId="4" xfId="1" applyNumberFormat="1" applyFont="1" applyFill="1" applyBorder="1"/>
    <xf numFmtId="38" fontId="55" fillId="0" borderId="33" xfId="1" applyNumberFormat="1" applyFont="1" applyFill="1" applyBorder="1"/>
    <xf numFmtId="38" fontId="55" fillId="0" borderId="5" xfId="1" applyNumberFormat="1" applyFont="1" applyFill="1" applyBorder="1"/>
    <xf numFmtId="179" fontId="55" fillId="0" borderId="19" xfId="0" applyNumberFormat="1" applyFont="1" applyFill="1" applyBorder="1" applyAlignment="1">
      <alignment horizontal="right"/>
    </xf>
    <xf numFmtId="38" fontId="55" fillId="0" borderId="27" xfId="0" applyNumberFormat="1" applyFont="1" applyFill="1" applyBorder="1" applyAlignment="1">
      <alignment horizontal="right" shrinkToFit="1"/>
    </xf>
    <xf numFmtId="181" fontId="55" fillId="0" borderId="27" xfId="1" applyNumberFormat="1" applyFont="1" applyFill="1" applyBorder="1"/>
    <xf numFmtId="38" fontId="55" fillId="0" borderId="27" xfId="1" applyFont="1" applyFill="1" applyBorder="1"/>
    <xf numFmtId="38" fontId="55" fillId="0" borderId="7" xfId="1" applyFont="1" applyFill="1" applyBorder="1"/>
    <xf numFmtId="38" fontId="55" fillId="0" borderId="6" xfId="1" applyFont="1" applyFill="1" applyBorder="1"/>
    <xf numFmtId="38" fontId="55" fillId="0" borderId="36" xfId="1" applyFont="1" applyFill="1" applyBorder="1"/>
    <xf numFmtId="38" fontId="55" fillId="0" borderId="8" xfId="1" applyFont="1" applyFill="1" applyBorder="1"/>
    <xf numFmtId="0" fontId="56" fillId="0" borderId="2" xfId="0" applyFont="1" applyFill="1" applyBorder="1" applyAlignment="1"/>
    <xf numFmtId="0" fontId="56" fillId="0" borderId="2" xfId="0" applyFont="1" applyFill="1" applyBorder="1" applyAlignment="1">
      <alignment horizontal="center"/>
    </xf>
    <xf numFmtId="0" fontId="55" fillId="0" borderId="2" xfId="0" applyFont="1" applyFill="1" applyBorder="1"/>
    <xf numFmtId="0" fontId="56" fillId="0" borderId="0" xfId="0" applyFont="1" applyFill="1" applyBorder="1" applyAlignment="1"/>
    <xf numFmtId="0" fontId="56" fillId="0" borderId="0" xfId="0" applyFont="1" applyFill="1" applyBorder="1" applyAlignment="1">
      <alignment horizontal="center"/>
    </xf>
    <xf numFmtId="0" fontId="56" fillId="0" borderId="0" xfId="0" applyFont="1" applyFill="1" applyAlignment="1"/>
    <xf numFmtId="38" fontId="55" fillId="0" borderId="0" xfId="1" applyFont="1" applyFill="1"/>
    <xf numFmtId="0" fontId="37" fillId="0" borderId="0" xfId="0" quotePrefix="1" applyFont="1" applyAlignment="1">
      <alignment horizontal="center" vertical="center"/>
    </xf>
    <xf numFmtId="58" fontId="42" fillId="0" borderId="0" xfId="0" applyNumberFormat="1" applyFont="1" applyAlignment="1">
      <alignment horizontal="center"/>
    </xf>
    <xf numFmtId="0" fontId="42" fillId="0" borderId="0" xfId="0" applyFont="1" applyAlignment="1">
      <alignment horizontal="center"/>
    </xf>
    <xf numFmtId="0" fontId="36" fillId="0" borderId="0" xfId="0" applyFont="1" applyBorder="1" applyAlignment="1">
      <alignment horizontal="center" vertical="center"/>
    </xf>
    <xf numFmtId="0" fontId="4" fillId="0" borderId="0" xfId="0" applyFont="1" applyAlignment="1">
      <alignment horizontal="center"/>
    </xf>
    <xf numFmtId="0" fontId="27" fillId="0" borderId="12" xfId="0" applyFont="1" applyFill="1" applyBorder="1" applyAlignment="1">
      <alignment horizontal="distributed" vertical="center" justifyLastLine="1"/>
    </xf>
    <xf numFmtId="0" fontId="27" fillId="0" borderId="19" xfId="0" applyFont="1" applyFill="1" applyBorder="1" applyAlignment="1">
      <alignment horizontal="distributed" vertical="center" justifyLastLine="1"/>
    </xf>
    <xf numFmtId="0" fontId="27" fillId="0" borderId="27" xfId="0" applyFont="1" applyFill="1" applyBorder="1" applyAlignment="1">
      <alignment horizontal="distributed" vertical="center" justifyLastLine="1"/>
    </xf>
    <xf numFmtId="0" fontId="27" fillId="0" borderId="1" xfId="0" applyFont="1" applyFill="1" applyBorder="1" applyAlignment="1">
      <alignment vertical="center" shrinkToFit="1"/>
    </xf>
    <xf numFmtId="0" fontId="27" fillId="0" borderId="3" xfId="0" applyFont="1" applyFill="1" applyBorder="1" applyAlignment="1">
      <alignment vertical="center" shrinkToFit="1"/>
    </xf>
    <xf numFmtId="0" fontId="46" fillId="0" borderId="12" xfId="0" applyFont="1" applyFill="1" applyBorder="1" applyAlignment="1">
      <alignment horizontal="distributed" vertical="center" justifyLastLine="1"/>
    </xf>
    <xf numFmtId="0" fontId="46" fillId="0" borderId="19" xfId="0" applyFont="1" applyFill="1" applyBorder="1" applyAlignment="1">
      <alignment horizontal="distributed" vertical="center" justifyLastLine="1"/>
    </xf>
    <xf numFmtId="0" fontId="46" fillId="0" borderId="27" xfId="0" applyFont="1" applyFill="1" applyBorder="1" applyAlignment="1">
      <alignment horizontal="distributed" vertical="center" justifyLastLine="1"/>
    </xf>
    <xf numFmtId="0" fontId="46" fillId="0" borderId="1" xfId="0" applyFont="1" applyFill="1" applyBorder="1" applyAlignment="1">
      <alignment vertical="center" shrinkToFit="1"/>
    </xf>
    <xf numFmtId="0" fontId="46" fillId="0" borderId="3" xfId="0" applyFont="1" applyFill="1" applyBorder="1" applyAlignment="1">
      <alignment vertical="center" shrinkToFit="1"/>
    </xf>
    <xf numFmtId="0" fontId="26" fillId="0" borderId="1" xfId="0" applyFont="1" applyFill="1" applyBorder="1" applyAlignment="1">
      <alignment horizontal="center" vertical="center"/>
    </xf>
    <xf numFmtId="0" fontId="24" fillId="0" borderId="4" xfId="0" applyFont="1" applyFill="1" applyBorder="1" applyAlignment="1">
      <alignment horizontal="center" vertical="center"/>
    </xf>
    <xf numFmtId="0" fontId="24" fillId="0" borderId="40" xfId="0" applyFont="1" applyFill="1" applyBorder="1" applyAlignment="1">
      <alignment horizontal="center" vertical="center"/>
    </xf>
    <xf numFmtId="0" fontId="26" fillId="0" borderId="4" xfId="0" applyFont="1" applyFill="1" applyBorder="1" applyAlignment="1">
      <alignment horizontal="center" vertical="center"/>
    </xf>
    <xf numFmtId="0" fontId="26" fillId="0" borderId="40" xfId="0" applyFont="1" applyFill="1" applyBorder="1" applyAlignment="1">
      <alignment horizontal="center" vertical="center"/>
    </xf>
    <xf numFmtId="0" fontId="24" fillId="0" borderId="28" xfId="0" applyFont="1" applyFill="1" applyBorder="1" applyAlignment="1">
      <alignment horizontal="distributed" vertical="center" justifyLastLine="1"/>
    </xf>
    <xf numFmtId="0" fontId="24" fillId="0" borderId="29" xfId="0" applyFont="1" applyFill="1" applyBorder="1" applyAlignment="1">
      <alignment horizontal="distributed" vertical="center" justifyLastLine="1"/>
    </xf>
    <xf numFmtId="0" fontId="24" fillId="0" borderId="30" xfId="0" applyFont="1" applyFill="1" applyBorder="1" applyAlignment="1">
      <alignment horizontal="distributed" vertical="center" justifyLastLine="1"/>
    </xf>
    <xf numFmtId="0" fontId="26" fillId="0" borderId="34" xfId="0" applyFont="1" applyFill="1" applyBorder="1" applyAlignment="1">
      <alignment horizontal="center" vertical="center"/>
    </xf>
    <xf numFmtId="0" fontId="24" fillId="0" borderId="35" xfId="0" applyFont="1" applyFill="1" applyBorder="1" applyAlignment="1">
      <alignment horizontal="center" vertical="center"/>
    </xf>
    <xf numFmtId="0" fontId="24" fillId="0" borderId="1" xfId="0" applyFont="1" applyFill="1" applyBorder="1" applyAlignment="1">
      <alignment horizontal="distributed" vertical="center" justifyLastLine="1"/>
    </xf>
    <xf numFmtId="0" fontId="22" fillId="0" borderId="4" xfId="0" applyFont="1" applyFill="1" applyBorder="1" applyAlignment="1">
      <alignment horizontal="distributed" vertical="center" justifyLastLine="1"/>
    </xf>
    <xf numFmtId="0" fontId="22" fillId="0" borderId="6" xfId="0" applyFont="1" applyFill="1" applyBorder="1" applyAlignment="1">
      <alignment horizontal="distributed" vertical="center" justifyLastLine="1"/>
    </xf>
    <xf numFmtId="0" fontId="9" fillId="0" borderId="1"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40" xfId="0" applyFont="1" applyFill="1" applyBorder="1" applyAlignment="1">
      <alignment horizontal="center" vertical="center"/>
    </xf>
    <xf numFmtId="0" fontId="9" fillId="0" borderId="4"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40" xfId="0" applyFont="1" applyFill="1" applyBorder="1" applyAlignment="1">
      <alignment horizontal="center" vertical="center"/>
    </xf>
    <xf numFmtId="0" fontId="11" fillId="0" borderId="1" xfId="0" applyFont="1" applyFill="1" applyBorder="1" applyAlignment="1">
      <alignment vertical="center" shrinkToFit="1"/>
    </xf>
    <xf numFmtId="0" fontId="0" fillId="0" borderId="3" xfId="0" applyFont="1" applyFill="1" applyBorder="1" applyAlignment="1">
      <alignment vertical="center" shrinkToFit="1"/>
    </xf>
    <xf numFmtId="0" fontId="11" fillId="0" borderId="28" xfId="0" applyFont="1" applyFill="1" applyBorder="1" applyAlignment="1">
      <alignment horizontal="distributed" vertical="center" justifyLastLine="1"/>
    </xf>
    <xf numFmtId="0" fontId="11" fillId="0" borderId="29" xfId="0" applyFont="1" applyFill="1" applyBorder="1" applyAlignment="1">
      <alignment horizontal="distributed" vertical="center" justifyLastLine="1"/>
    </xf>
    <xf numFmtId="0" fontId="11" fillId="0" borderId="30" xfId="0" applyFont="1" applyFill="1" applyBorder="1" applyAlignment="1">
      <alignment horizontal="distributed" vertical="center" justifyLastLine="1"/>
    </xf>
    <xf numFmtId="0" fontId="11" fillId="0" borderId="1" xfId="0" applyFont="1" applyFill="1" applyBorder="1" applyAlignment="1">
      <alignment horizontal="distributed" vertical="center" justifyLastLine="1"/>
    </xf>
    <xf numFmtId="0" fontId="11" fillId="0" borderId="4" xfId="0" applyFont="1" applyFill="1" applyBorder="1" applyAlignment="1">
      <alignment horizontal="distributed" vertical="center" justifyLastLine="1"/>
    </xf>
    <xf numFmtId="0" fontId="0" fillId="0" borderId="4" xfId="0" applyFont="1" applyFill="1" applyBorder="1" applyAlignment="1">
      <alignment horizontal="distributed" vertical="center" justifyLastLine="1"/>
    </xf>
    <xf numFmtId="0" fontId="0" fillId="0" borderId="6" xfId="0" applyFont="1" applyFill="1" applyBorder="1" applyAlignment="1">
      <alignment horizontal="distributed" vertical="center" justifyLastLine="1"/>
    </xf>
    <xf numFmtId="0" fontId="9"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40" xfId="0" applyFont="1" applyFill="1" applyBorder="1" applyAlignment="1">
      <alignment horizontal="center" vertical="center"/>
    </xf>
    <xf numFmtId="0" fontId="0" fillId="0" borderId="6" xfId="0" applyFont="1" applyFill="1" applyBorder="1" applyAlignment="1">
      <alignment horizontal="center" vertical="center"/>
    </xf>
    <xf numFmtId="0" fontId="9" fillId="0" borderId="35" xfId="0" applyFont="1" applyFill="1" applyBorder="1" applyAlignment="1">
      <alignment horizontal="center" vertical="center"/>
    </xf>
    <xf numFmtId="0" fontId="0" fillId="0" borderId="3" xfId="0" applyFont="1" applyFill="1" applyBorder="1" applyAlignment="1">
      <alignment vertical="center"/>
    </xf>
    <xf numFmtId="38" fontId="11" fillId="0" borderId="12" xfId="1" applyFont="1" applyFill="1" applyBorder="1" applyAlignment="1">
      <alignment horizontal="center" vertical="center" shrinkToFit="1"/>
    </xf>
    <xf numFmtId="38" fontId="1" fillId="0" borderId="27" xfId="1" applyFont="1" applyFill="1" applyBorder="1" applyAlignment="1">
      <alignment horizontal="center" vertical="center" shrinkToFit="1"/>
    </xf>
    <xf numFmtId="38" fontId="9" fillId="0" borderId="1" xfId="1" applyFont="1" applyFill="1" applyBorder="1" applyAlignment="1">
      <alignment horizontal="center" vertical="center"/>
    </xf>
    <xf numFmtId="38" fontId="11" fillId="0" borderId="4" xfId="1" applyFont="1" applyFill="1" applyBorder="1" applyAlignment="1">
      <alignment horizontal="center" vertical="center"/>
    </xf>
    <xf numFmtId="38" fontId="11" fillId="0" borderId="40" xfId="1" applyFont="1" applyFill="1" applyBorder="1" applyAlignment="1">
      <alignment horizontal="center" vertical="center"/>
    </xf>
    <xf numFmtId="38" fontId="14" fillId="0" borderId="1" xfId="1" applyFont="1" applyFill="1" applyBorder="1" applyAlignment="1">
      <alignment horizontal="center" wrapText="1"/>
    </xf>
    <xf numFmtId="0" fontId="14" fillId="0" borderId="6" xfId="0" applyFont="1" applyFill="1" applyBorder="1" applyAlignment="1">
      <alignment horizontal="center" wrapText="1"/>
    </xf>
    <xf numFmtId="38" fontId="11" fillId="0" borderId="27" xfId="1" applyFont="1" applyFill="1" applyBorder="1" applyAlignment="1">
      <alignment horizontal="center" vertical="center" shrinkToFit="1"/>
    </xf>
    <xf numFmtId="38" fontId="11" fillId="0" borderId="28" xfId="1" applyFont="1" applyFill="1" applyBorder="1" applyAlignment="1">
      <alignment horizontal="distributed" vertical="center" justifyLastLine="1"/>
    </xf>
    <xf numFmtId="38" fontId="1" fillId="0" borderId="30" xfId="1" applyFont="1" applyFill="1" applyBorder="1" applyAlignment="1">
      <alignment horizontal="distributed" vertical="center" justifyLastLine="1"/>
    </xf>
    <xf numFmtId="38" fontId="9" fillId="0" borderId="34" xfId="1" applyFont="1" applyFill="1" applyBorder="1" applyAlignment="1">
      <alignment horizontal="center" vertical="center"/>
    </xf>
    <xf numFmtId="38" fontId="11" fillId="0" borderId="35" xfId="1" applyFont="1" applyFill="1" applyBorder="1" applyAlignment="1">
      <alignment horizontal="center" vertical="center"/>
    </xf>
    <xf numFmtId="38" fontId="11" fillId="0" borderId="34" xfId="1" applyFont="1" applyFill="1" applyBorder="1" applyAlignment="1">
      <alignment horizontal="distributed" vertical="center" justifyLastLine="1"/>
    </xf>
    <xf numFmtId="38" fontId="1" fillId="0" borderId="40" xfId="1" applyFont="1" applyFill="1" applyBorder="1" applyAlignment="1">
      <alignment horizontal="distributed" vertical="center" justifyLastLine="1"/>
    </xf>
    <xf numFmtId="38" fontId="9" fillId="0" borderId="35" xfId="1" applyFont="1" applyFill="1" applyBorder="1" applyAlignment="1">
      <alignment horizontal="center" vertical="center"/>
    </xf>
    <xf numFmtId="38" fontId="9" fillId="0" borderId="40" xfId="1" applyFont="1" applyFill="1" applyBorder="1" applyAlignment="1">
      <alignment horizontal="center" vertical="center"/>
    </xf>
    <xf numFmtId="38" fontId="9" fillId="0" borderId="4" xfId="1" applyFont="1" applyFill="1" applyBorder="1" applyAlignment="1">
      <alignment horizontal="center" vertical="center"/>
    </xf>
    <xf numFmtId="38" fontId="11" fillId="0" borderId="7" xfId="1" applyFont="1" applyFill="1" applyBorder="1" applyAlignment="1">
      <alignment horizontal="center"/>
    </xf>
    <xf numFmtId="176" fontId="11" fillId="0" borderId="12" xfId="0" applyNumberFormat="1" applyFont="1" applyFill="1" applyBorder="1" applyAlignment="1">
      <alignment horizontal="center" vertical="center" shrinkToFit="1"/>
    </xf>
    <xf numFmtId="176" fontId="1" fillId="0" borderId="27" xfId="0" applyNumberFormat="1" applyFont="1" applyFill="1" applyBorder="1" applyAlignment="1">
      <alignment horizontal="center" vertical="center" shrinkToFit="1"/>
    </xf>
    <xf numFmtId="0" fontId="11" fillId="0" borderId="12" xfId="0" applyFont="1" applyFill="1" applyBorder="1" applyAlignment="1">
      <alignment horizontal="center" vertical="center" shrinkToFit="1"/>
    </xf>
    <xf numFmtId="0" fontId="1" fillId="0" borderId="27" xfId="0" applyFont="1" applyFill="1" applyBorder="1" applyAlignment="1">
      <alignment horizontal="center" vertical="center" shrinkToFit="1"/>
    </xf>
    <xf numFmtId="38" fontId="14" fillId="0" borderId="12" xfId="1" applyFont="1" applyFill="1" applyBorder="1" applyAlignment="1">
      <alignment horizontal="center" vertical="center" wrapText="1"/>
    </xf>
    <xf numFmtId="0" fontId="1" fillId="0" borderId="27" xfId="0" applyFont="1" applyFill="1" applyBorder="1" applyAlignment="1">
      <alignment horizontal="center" vertical="center" wrapText="1"/>
    </xf>
    <xf numFmtId="38" fontId="11" fillId="0" borderId="12" xfId="1" applyFont="1" applyFill="1" applyBorder="1" applyAlignment="1">
      <alignment horizontal="center" vertical="center"/>
    </xf>
    <xf numFmtId="0" fontId="1" fillId="0" borderId="27" xfId="0" applyFont="1" applyFill="1" applyBorder="1" applyAlignment="1">
      <alignment horizontal="center" vertical="center"/>
    </xf>
    <xf numFmtId="38" fontId="56" fillId="0" borderId="12" xfId="1" applyFont="1" applyFill="1" applyBorder="1" applyAlignment="1">
      <alignment horizontal="center" vertical="center"/>
    </xf>
    <xf numFmtId="0" fontId="55" fillId="0" borderId="27" xfId="0" applyFont="1" applyFill="1" applyBorder="1" applyAlignment="1">
      <alignment horizontal="center" vertical="center"/>
    </xf>
    <xf numFmtId="0" fontId="56" fillId="0" borderId="1" xfId="0" applyFont="1" applyFill="1" applyBorder="1" applyAlignment="1">
      <alignment horizontal="center" vertical="center"/>
    </xf>
    <xf numFmtId="0" fontId="55" fillId="0" borderId="4" xfId="0" applyFont="1" applyFill="1" applyBorder="1" applyAlignment="1">
      <alignment horizontal="center" vertical="center"/>
    </xf>
    <xf numFmtId="0" fontId="55" fillId="0" borderId="40" xfId="0" applyFont="1" applyFill="1" applyBorder="1" applyAlignment="1">
      <alignment horizontal="center" vertical="center"/>
    </xf>
    <xf numFmtId="38" fontId="56" fillId="0" borderId="7" xfId="1" applyFont="1" applyFill="1" applyBorder="1" applyAlignment="1">
      <alignment horizontal="center"/>
    </xf>
    <xf numFmtId="0" fontId="56" fillId="0" borderId="12" xfId="0" applyFont="1" applyFill="1" applyBorder="1" applyAlignment="1">
      <alignment horizontal="center" vertical="center" shrinkToFit="1"/>
    </xf>
    <xf numFmtId="0" fontId="55" fillId="0" borderId="27" xfId="0" applyFont="1" applyFill="1" applyBorder="1" applyAlignment="1">
      <alignment horizontal="center" vertical="center" shrinkToFit="1"/>
    </xf>
    <xf numFmtId="38" fontId="57" fillId="0" borderId="1" xfId="1" applyFont="1" applyFill="1" applyBorder="1" applyAlignment="1">
      <alignment horizontal="center" wrapText="1"/>
    </xf>
    <xf numFmtId="0" fontId="57" fillId="0" borderId="6" xfId="0" applyFont="1" applyFill="1" applyBorder="1" applyAlignment="1">
      <alignment horizontal="center" wrapText="1"/>
    </xf>
    <xf numFmtId="38" fontId="56" fillId="0" borderId="12" xfId="1" applyFont="1" applyFill="1" applyBorder="1" applyAlignment="1">
      <alignment horizontal="center" vertical="center" shrinkToFit="1"/>
    </xf>
    <xf numFmtId="38" fontId="55" fillId="0" borderId="27" xfId="1" applyFont="1" applyFill="1" applyBorder="1" applyAlignment="1">
      <alignment horizontal="center" vertical="center" shrinkToFit="1"/>
    </xf>
    <xf numFmtId="38" fontId="56" fillId="0" borderId="27" xfId="1" applyFont="1" applyFill="1" applyBorder="1" applyAlignment="1">
      <alignment horizontal="center" vertical="center" shrinkToFit="1"/>
    </xf>
    <xf numFmtId="38" fontId="57" fillId="0" borderId="12" xfId="1" applyFont="1" applyFill="1" applyBorder="1" applyAlignment="1">
      <alignment horizontal="center" vertical="center" wrapText="1"/>
    </xf>
    <xf numFmtId="0" fontId="57" fillId="0" borderId="27" xfId="0" applyFont="1" applyFill="1" applyBorder="1" applyAlignment="1">
      <alignment horizontal="center" vertical="center" wrapText="1"/>
    </xf>
    <xf numFmtId="0" fontId="56" fillId="0" borderId="4" xfId="0" applyFont="1" applyFill="1" applyBorder="1" applyAlignment="1">
      <alignment horizontal="center" vertical="center"/>
    </xf>
    <xf numFmtId="0" fontId="56" fillId="0" borderId="34" xfId="0" applyFont="1" applyFill="1" applyBorder="1" applyAlignment="1">
      <alignment horizontal="distributed" vertical="center" justifyLastLine="1"/>
    </xf>
    <xf numFmtId="0" fontId="55" fillId="0" borderId="40" xfId="0" applyFont="1" applyFill="1" applyBorder="1" applyAlignment="1">
      <alignment horizontal="distributed" vertical="center" justifyLastLine="1"/>
    </xf>
    <xf numFmtId="0" fontId="56" fillId="0" borderId="28" xfId="0" applyFont="1" applyFill="1" applyBorder="1" applyAlignment="1">
      <alignment horizontal="distributed" vertical="center" justifyLastLine="1"/>
    </xf>
    <xf numFmtId="0" fontId="55" fillId="0" borderId="30" xfId="0" applyFont="1" applyFill="1" applyBorder="1" applyAlignment="1">
      <alignment horizontal="distributed" vertical="center" justifyLastLine="1"/>
    </xf>
    <xf numFmtId="0" fontId="56" fillId="0" borderId="34" xfId="0" applyFont="1" applyFill="1" applyBorder="1" applyAlignment="1">
      <alignment horizontal="center" vertical="center"/>
    </xf>
    <xf numFmtId="0" fontId="55" fillId="0" borderId="35" xfId="0" applyFont="1" applyFill="1" applyBorder="1" applyAlignment="1">
      <alignment horizontal="center" vertical="center"/>
    </xf>
    <xf numFmtId="0" fontId="56" fillId="0" borderId="40" xfId="0" applyFont="1" applyFill="1" applyBorder="1" applyAlignment="1">
      <alignment horizontal="center" vertical="center"/>
    </xf>
    <xf numFmtId="0" fontId="32" fillId="0" borderId="7" xfId="0" applyFont="1" applyFill="1" applyBorder="1" applyAlignment="1">
      <alignment horizontal="center"/>
    </xf>
    <xf numFmtId="0" fontId="12" fillId="0" borderId="12" xfId="0" applyFont="1" applyFill="1" applyBorder="1" applyAlignment="1">
      <alignment horizontal="distributed" vertical="center" justifyLastLine="1"/>
    </xf>
    <xf numFmtId="0" fontId="12" fillId="0" borderId="27" xfId="0" applyFont="1" applyFill="1" applyBorder="1" applyAlignment="1">
      <alignment horizontal="distributed" vertical="center" justifyLastLine="1"/>
    </xf>
    <xf numFmtId="0" fontId="12" fillId="0" borderId="17" xfId="0" applyFont="1" applyFill="1" applyBorder="1" applyAlignment="1">
      <alignment horizontal="center" vertical="center"/>
    </xf>
    <xf numFmtId="0" fontId="12" fillId="0" borderId="22" xfId="0" applyFont="1" applyFill="1" applyBorder="1" applyAlignment="1">
      <alignment horizontal="center" vertical="center"/>
    </xf>
    <xf numFmtId="0" fontId="12" fillId="0" borderId="20"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9" xfId="0" applyFont="1" applyFill="1" applyBorder="1" applyAlignment="1">
      <alignment horizontal="center" vertical="center"/>
    </xf>
    <xf numFmtId="0" fontId="12" fillId="0" borderId="27" xfId="0" applyFont="1" applyFill="1" applyBorder="1" applyAlignment="1">
      <alignment horizontal="center" vertical="center"/>
    </xf>
    <xf numFmtId="0" fontId="3" fillId="0" borderId="27" xfId="0" applyFont="1" applyFill="1" applyBorder="1" applyAlignment="1">
      <alignment horizontal="center" vertical="center"/>
    </xf>
    <xf numFmtId="0" fontId="12" fillId="0" borderId="19" xfId="0" applyFont="1" applyFill="1" applyBorder="1" applyAlignment="1">
      <alignment horizontal="center" vertical="center"/>
    </xf>
    <xf numFmtId="0" fontId="52" fillId="0" borderId="7" xfId="0" applyFont="1" applyFill="1" applyBorder="1" applyAlignment="1">
      <alignment horizontal="center"/>
    </xf>
    <xf numFmtId="0" fontId="50" fillId="0" borderId="19" xfId="0" applyFont="1" applyFill="1" applyBorder="1" applyAlignment="1">
      <alignment horizontal="distributed" vertical="center" justifyLastLine="1"/>
    </xf>
    <xf numFmtId="0" fontId="50" fillId="0" borderId="27" xfId="0" applyFont="1" applyFill="1" applyBorder="1" applyAlignment="1">
      <alignment horizontal="distributed" vertical="center" justifyLastLine="1"/>
    </xf>
    <xf numFmtId="0" fontId="50" fillId="0" borderId="17" xfId="0" applyFont="1" applyFill="1" applyBorder="1" applyAlignment="1">
      <alignment horizontal="center" vertical="center"/>
    </xf>
    <xf numFmtId="0" fontId="50" fillId="0" borderId="22" xfId="0" applyFont="1" applyFill="1" applyBorder="1" applyAlignment="1">
      <alignment horizontal="center" vertical="center"/>
    </xf>
    <xf numFmtId="0" fontId="50" fillId="0" borderId="20" xfId="0" applyFont="1" applyFill="1" applyBorder="1" applyAlignment="1">
      <alignment horizontal="center" vertical="center"/>
    </xf>
    <xf numFmtId="0" fontId="51" fillId="0" borderId="19" xfId="0" applyFont="1" applyFill="1" applyBorder="1" applyAlignment="1">
      <alignment horizontal="center" vertical="center"/>
    </xf>
    <xf numFmtId="0" fontId="51" fillId="0" borderId="12" xfId="0" applyFont="1" applyFill="1" applyBorder="1" applyAlignment="1">
      <alignment horizontal="center" vertical="center"/>
    </xf>
    <xf numFmtId="0" fontId="50" fillId="0" borderId="27" xfId="0" applyFont="1" applyFill="1" applyBorder="1" applyAlignment="1">
      <alignment horizontal="center" vertical="center"/>
    </xf>
    <xf numFmtId="0" fontId="51" fillId="0" borderId="12" xfId="0" applyFont="1" applyFill="1" applyBorder="1" applyAlignment="1">
      <alignment horizontal="center" vertical="center" shrinkToFit="1"/>
    </xf>
    <xf numFmtId="0" fontId="50" fillId="0" borderId="27" xfId="0" applyFont="1" applyFill="1" applyBorder="1" applyAlignment="1">
      <alignment horizontal="center" vertical="center" shrinkToFit="1"/>
    </xf>
    <xf numFmtId="0" fontId="51" fillId="0" borderId="27" xfId="0" applyFont="1" applyFill="1" applyBorder="1" applyAlignment="1">
      <alignment horizontal="center" vertical="center"/>
    </xf>
    <xf numFmtId="0" fontId="50" fillId="0" borderId="19" xfId="0" applyFont="1" applyFill="1" applyBorder="1" applyAlignment="1">
      <alignment horizontal="center" vertical="center"/>
    </xf>
    <xf numFmtId="0" fontId="50" fillId="0" borderId="12" xfId="0" applyFont="1" applyFill="1" applyBorder="1" applyAlignment="1">
      <alignment horizontal="center" vertical="center"/>
    </xf>
    <xf numFmtId="0" fontId="44" fillId="2" borderId="17" xfId="4" applyNumberFormat="1" applyFont="1" applyFill="1" applyBorder="1" applyAlignment="1">
      <alignment horizontal="center"/>
    </xf>
    <xf numFmtId="0" fontId="44" fillId="2" borderId="20" xfId="4" applyNumberFormat="1" applyFont="1" applyFill="1" applyBorder="1" applyAlignment="1">
      <alignment horizontal="center"/>
    </xf>
    <xf numFmtId="0" fontId="44" fillId="2" borderId="12" xfId="4" applyNumberFormat="1" applyFont="1" applyFill="1" applyBorder="1" applyAlignment="1">
      <alignment horizontal="center" vertical="center" wrapText="1"/>
    </xf>
    <xf numFmtId="0" fontId="44" fillId="2" borderId="19" xfId="4" applyNumberFormat="1" applyFont="1" applyFill="1" applyBorder="1" applyAlignment="1">
      <alignment horizontal="center" vertical="center" wrapText="1"/>
    </xf>
    <xf numFmtId="0" fontId="44" fillId="2" borderId="27" xfId="4" applyNumberFormat="1" applyFont="1" applyFill="1" applyBorder="1" applyAlignment="1">
      <alignment horizontal="center" vertical="center" wrapText="1"/>
    </xf>
    <xf numFmtId="0" fontId="44" fillId="2" borderId="17" xfId="4" applyNumberFormat="1" applyFont="1" applyFill="1" applyBorder="1" applyAlignment="1">
      <alignment horizontal="center" vertical="center"/>
    </xf>
    <xf numFmtId="0" fontId="44" fillId="2" borderId="22" xfId="4" applyNumberFormat="1" applyFont="1" applyFill="1" applyBorder="1" applyAlignment="1">
      <alignment horizontal="center" vertical="center"/>
    </xf>
    <xf numFmtId="0" fontId="44" fillId="2" borderId="20" xfId="4" applyNumberFormat="1" applyFont="1" applyFill="1" applyBorder="1" applyAlignment="1">
      <alignment horizontal="center" vertical="center"/>
    </xf>
    <xf numFmtId="0" fontId="44" fillId="2" borderId="12" xfId="4" applyNumberFormat="1" applyFont="1" applyFill="1" applyBorder="1" applyAlignment="1">
      <alignment horizontal="distributed" vertical="center" justifyLastLine="1"/>
    </xf>
    <xf numFmtId="0" fontId="44" fillId="2" borderId="27" xfId="0" applyFont="1" applyFill="1" applyBorder="1" applyAlignment="1">
      <alignment horizontal="distributed" vertical="center" justifyLastLine="1"/>
    </xf>
    <xf numFmtId="0" fontId="45" fillId="0" borderId="4" xfId="0" applyFont="1" applyBorder="1" applyAlignment="1">
      <alignment horizontal="center" vertical="center" wrapText="1"/>
    </xf>
    <xf numFmtId="0" fontId="45" fillId="0" borderId="6" xfId="0" applyFont="1" applyBorder="1" applyAlignment="1">
      <alignment horizontal="center" vertical="center" wrapText="1"/>
    </xf>
  </cellXfs>
  <cellStyles count="5">
    <cellStyle name="桁区切り" xfId="1" builtinId="6"/>
    <cellStyle name="桁区切り 2" xfId="2" xr:uid="{00000000-0005-0000-0000-000001000000}"/>
    <cellStyle name="標準" xfId="0" builtinId="0"/>
    <cellStyle name="標準 2" xfId="3" xr:uid="{00000000-0005-0000-0000-000003000000}"/>
    <cellStyle name="標準_⑮月別（共同発行）2"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21</xdr:col>
      <xdr:colOff>240723</xdr:colOff>
      <xdr:row>33</xdr:row>
      <xdr:rowOff>303069</xdr:rowOff>
    </xdr:from>
    <xdr:to>
      <xdr:col>22</xdr:col>
      <xdr:colOff>690997</xdr:colOff>
      <xdr:row>35</xdr:row>
      <xdr:rowOff>84860</xdr:rowOff>
    </xdr:to>
    <xdr:sp macro="" textlink="">
      <xdr:nvSpPr>
        <xdr:cNvPr id="3" name="テキスト ボックス 2">
          <a:extLst>
            <a:ext uri="{FF2B5EF4-FFF2-40B4-BE49-F238E27FC236}">
              <a16:creationId xmlns:a16="http://schemas.microsoft.com/office/drawing/2014/main" id="{B2C67010-1DB7-4613-8A8F-580E209BFDC2}"/>
            </a:ext>
          </a:extLst>
        </xdr:cNvPr>
        <xdr:cNvSpPr txBox="1"/>
      </xdr:nvSpPr>
      <xdr:spPr>
        <a:xfrm>
          <a:off x="20786148" y="10523394"/>
          <a:ext cx="1412299" cy="3913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（うち</a:t>
          </a:r>
          <a:r>
            <a:rPr kumimoji="1" lang="en-US" altLang="ja-JP" sz="1400">
              <a:latin typeface="+mn-ea"/>
              <a:ea typeface="+mn-ea"/>
            </a:rPr>
            <a:t>200</a:t>
          </a:r>
          <a:r>
            <a:rPr kumimoji="1" lang="ja-JP" altLang="en-US" sz="1400">
              <a:latin typeface="+mn-ea"/>
              <a:ea typeface="+mn-ea"/>
            </a:rPr>
            <a:t>定償）</a:t>
          </a:r>
        </a:p>
      </xdr:txBody>
    </xdr:sp>
    <xdr:clientData/>
  </xdr:twoCellAnchor>
  <xdr:twoCellAnchor>
    <xdr:from>
      <xdr:col>9</xdr:col>
      <xdr:colOff>218209</xdr:colOff>
      <xdr:row>85</xdr:row>
      <xdr:rowOff>0</xdr:rowOff>
    </xdr:from>
    <xdr:to>
      <xdr:col>10</xdr:col>
      <xdr:colOff>599209</xdr:colOff>
      <xdr:row>85</xdr:row>
      <xdr:rowOff>284883</xdr:rowOff>
    </xdr:to>
    <xdr:sp macro="" textlink="">
      <xdr:nvSpPr>
        <xdr:cNvPr id="35" name="テキスト ボックス 34">
          <a:extLst>
            <a:ext uri="{FF2B5EF4-FFF2-40B4-BE49-F238E27FC236}">
              <a16:creationId xmlns:a16="http://schemas.microsoft.com/office/drawing/2014/main" id="{8C803FBB-A05B-49DF-994E-1DD789ABD818}"/>
            </a:ext>
          </a:extLst>
        </xdr:cNvPr>
        <xdr:cNvSpPr txBox="1"/>
      </xdr:nvSpPr>
      <xdr:spPr>
        <a:xfrm>
          <a:off x="9181234" y="26069925"/>
          <a:ext cx="1343025" cy="284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（うち</a:t>
          </a:r>
          <a:r>
            <a:rPr kumimoji="1" lang="en-US" altLang="ja-JP" sz="1400">
              <a:latin typeface="+mn-ea"/>
              <a:ea typeface="+mn-ea"/>
            </a:rPr>
            <a:t>100</a:t>
          </a:r>
          <a:r>
            <a:rPr kumimoji="1" lang="ja-JP" altLang="en-US" sz="1400">
              <a:latin typeface="+mn-ea"/>
              <a:ea typeface="+mn-ea"/>
            </a:rPr>
            <a:t>定償）</a:t>
          </a:r>
        </a:p>
      </xdr:txBody>
    </xdr:sp>
    <xdr:clientData/>
  </xdr:twoCellAnchor>
  <xdr:twoCellAnchor>
    <xdr:from>
      <xdr:col>21</xdr:col>
      <xdr:colOff>247650</xdr:colOff>
      <xdr:row>43</xdr:row>
      <xdr:rowOff>0</xdr:rowOff>
    </xdr:from>
    <xdr:to>
      <xdr:col>22</xdr:col>
      <xdr:colOff>697924</xdr:colOff>
      <xdr:row>44</xdr:row>
      <xdr:rowOff>86591</xdr:rowOff>
    </xdr:to>
    <xdr:sp macro="" textlink="">
      <xdr:nvSpPr>
        <xdr:cNvPr id="51" name="テキスト ボックス 50">
          <a:extLst>
            <a:ext uri="{FF2B5EF4-FFF2-40B4-BE49-F238E27FC236}">
              <a16:creationId xmlns:a16="http://schemas.microsoft.com/office/drawing/2014/main" id="{A6937A92-82A9-4714-8D37-4AC62638A2C8}"/>
            </a:ext>
          </a:extLst>
        </xdr:cNvPr>
        <xdr:cNvSpPr txBox="1"/>
      </xdr:nvSpPr>
      <xdr:spPr>
        <a:xfrm>
          <a:off x="20793075" y="13268325"/>
          <a:ext cx="1412299" cy="3913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（うち</a:t>
          </a:r>
          <a:r>
            <a:rPr kumimoji="1" lang="en-US" altLang="ja-JP" sz="1400">
              <a:latin typeface="+mn-ea"/>
              <a:ea typeface="+mn-ea"/>
            </a:rPr>
            <a:t>200</a:t>
          </a:r>
          <a:r>
            <a:rPr kumimoji="1" lang="ja-JP" altLang="en-US" sz="1400">
              <a:latin typeface="+mn-ea"/>
              <a:ea typeface="+mn-ea"/>
            </a:rPr>
            <a:t>定償）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918731</xdr:colOff>
      <xdr:row>38</xdr:row>
      <xdr:rowOff>271031</xdr:rowOff>
    </xdr:from>
    <xdr:to>
      <xdr:col>22</xdr:col>
      <xdr:colOff>581025</xdr:colOff>
      <xdr:row>39</xdr:row>
      <xdr:rowOff>184439</xdr:rowOff>
    </xdr:to>
    <xdr:sp macro="" textlink="">
      <xdr:nvSpPr>
        <xdr:cNvPr id="3" name="テキスト ボックス 2">
          <a:extLst>
            <a:ext uri="{FF2B5EF4-FFF2-40B4-BE49-F238E27FC236}">
              <a16:creationId xmlns:a16="http://schemas.microsoft.com/office/drawing/2014/main" id="{993CB39F-28F4-41EE-B636-D756D59D2BA4}"/>
            </a:ext>
          </a:extLst>
        </xdr:cNvPr>
        <xdr:cNvSpPr txBox="1"/>
      </xdr:nvSpPr>
      <xdr:spPr>
        <a:xfrm>
          <a:off x="19625831" y="14339456"/>
          <a:ext cx="1510144" cy="294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（うち</a:t>
          </a:r>
          <a:r>
            <a:rPr kumimoji="1" lang="en-US" altLang="ja-JP" sz="1400">
              <a:latin typeface="+mn-ea"/>
              <a:ea typeface="+mn-ea"/>
            </a:rPr>
            <a:t>130</a:t>
          </a:r>
          <a:r>
            <a:rPr kumimoji="1" lang="ja-JP" altLang="en-US" sz="1400">
              <a:latin typeface="+mn-ea"/>
              <a:ea typeface="+mn-ea"/>
            </a:rPr>
            <a:t>定償）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4" Type="http://schemas.openxmlformats.org/officeDocument/2006/relationships/printerSettings" Target="../printerSettings/printerSettings3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6.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4" Type="http://schemas.openxmlformats.org/officeDocument/2006/relationships/printerSettings" Target="../printerSettings/printerSettings4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4" Type="http://schemas.openxmlformats.org/officeDocument/2006/relationships/printerSettings" Target="../printerSettings/printerSettings2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4" Type="http://schemas.openxmlformats.org/officeDocument/2006/relationships/printerSettings" Target="../printerSettings/printerSettings3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6:W40"/>
  <sheetViews>
    <sheetView showGridLines="0" view="pageBreakPreview" zoomScale="75" zoomScaleNormal="100" zoomScaleSheetLayoutView="100" workbookViewId="0">
      <selection activeCell="P17" sqref="P17"/>
    </sheetView>
  </sheetViews>
  <sheetFormatPr defaultRowHeight="13.5"/>
  <cols>
    <col min="1" max="16384" width="9" style="365"/>
  </cols>
  <sheetData>
    <row r="6" spans="1:23" ht="35.25">
      <c r="A6" s="363"/>
      <c r="B6" s="363"/>
      <c r="C6" s="363"/>
      <c r="D6" s="363"/>
      <c r="E6" s="363"/>
      <c r="F6" s="363"/>
      <c r="G6" s="363"/>
      <c r="H6" s="363"/>
      <c r="I6" s="363"/>
      <c r="J6" s="363"/>
      <c r="K6" s="363"/>
      <c r="L6" s="363"/>
      <c r="M6" s="363"/>
      <c r="N6" s="363"/>
      <c r="O6" s="364"/>
      <c r="P6" s="364"/>
      <c r="Q6" s="364"/>
      <c r="R6" s="364"/>
      <c r="S6" s="364"/>
      <c r="T6" s="364"/>
      <c r="U6" s="364"/>
      <c r="V6" s="364"/>
      <c r="W6" s="364"/>
    </row>
    <row r="9" spans="1:23" ht="35.25" customHeight="1">
      <c r="A9" s="651" t="s">
        <v>204</v>
      </c>
      <c r="B9" s="651"/>
      <c r="C9" s="651"/>
      <c r="D9" s="651"/>
      <c r="E9" s="651"/>
      <c r="F9" s="651"/>
      <c r="G9" s="651"/>
      <c r="H9" s="651"/>
      <c r="I9" s="651"/>
    </row>
    <row r="12" spans="1:23" ht="35.25" customHeight="1">
      <c r="A12" s="648" t="s">
        <v>217</v>
      </c>
      <c r="B12" s="648"/>
      <c r="C12" s="648"/>
      <c r="D12" s="648"/>
      <c r="E12" s="648"/>
      <c r="F12" s="648"/>
      <c r="G12" s="648"/>
      <c r="H12" s="648"/>
      <c r="I12" s="648"/>
      <c r="J12" s="366"/>
      <c r="K12" s="366"/>
      <c r="L12" s="366"/>
      <c r="M12" s="366"/>
    </row>
    <row r="24" spans="1:23">
      <c r="A24" s="367"/>
    </row>
    <row r="25" spans="1:23" ht="21">
      <c r="B25" s="368"/>
      <c r="C25" s="368"/>
      <c r="D25" s="368"/>
      <c r="E25" s="368"/>
      <c r="F25" s="368"/>
      <c r="G25" s="368"/>
      <c r="H25" s="368"/>
      <c r="I25" s="368"/>
      <c r="J25" s="368"/>
      <c r="K25" s="368"/>
      <c r="L25" s="368"/>
      <c r="M25" s="368"/>
      <c r="N25" s="368"/>
      <c r="O25" s="369"/>
      <c r="P25" s="369"/>
      <c r="Q25" s="369"/>
      <c r="R25" s="369"/>
      <c r="S25" s="369"/>
      <c r="T25" s="369"/>
      <c r="U25" s="369"/>
      <c r="V25" s="369"/>
      <c r="W25" s="369"/>
    </row>
    <row r="26" spans="1:23" ht="21">
      <c r="B26" s="370"/>
      <c r="C26" s="370"/>
      <c r="D26" s="370"/>
      <c r="G26" s="368"/>
      <c r="H26" s="368"/>
      <c r="I26" s="368"/>
      <c r="J26" s="370"/>
      <c r="K26" s="370"/>
      <c r="L26" s="370"/>
      <c r="M26" s="370"/>
      <c r="N26" s="370"/>
    </row>
    <row r="38" spans="1:9" ht="17.25">
      <c r="A38" s="649">
        <v>43032</v>
      </c>
      <c r="B38" s="650"/>
      <c r="C38" s="650"/>
      <c r="D38" s="650"/>
      <c r="E38" s="650"/>
      <c r="F38" s="650"/>
      <c r="G38" s="650"/>
      <c r="H38" s="650"/>
      <c r="I38" s="650"/>
    </row>
    <row r="39" spans="1:9" ht="17.25">
      <c r="A39" s="371"/>
      <c r="B39" s="372"/>
      <c r="C39" s="372"/>
      <c r="D39" s="372"/>
      <c r="E39" s="372"/>
      <c r="F39" s="372"/>
      <c r="G39" s="372"/>
      <c r="H39" s="372"/>
      <c r="I39" s="372"/>
    </row>
    <row r="40" spans="1:9" ht="17.25">
      <c r="A40" s="650" t="s">
        <v>201</v>
      </c>
      <c r="B40" s="650"/>
      <c r="C40" s="650"/>
      <c r="D40" s="650"/>
      <c r="E40" s="650"/>
      <c r="F40" s="650"/>
      <c r="G40" s="650"/>
      <c r="H40" s="650"/>
      <c r="I40" s="650"/>
    </row>
  </sheetData>
  <customSheetViews>
    <customSheetView guid="{B07D689D-A88D-4FD6-A5A1-1BAAB5F2B100}" showPageBreaks="1" showGridLines="0" view="pageBreakPreview">
      <selection activeCell="D26" sqref="D26"/>
      <pageMargins left="0.78740157480314965" right="0.78740157480314965" top="0.98425196850393704" bottom="0.98425196850393704" header="0.51181102362204722" footer="0.51181102362204722"/>
      <printOptions horizontalCentered="1"/>
      <pageSetup paperSize="9" orientation="portrait" r:id="rId1"/>
      <headerFooter alignWithMargins="0"/>
    </customSheetView>
    <customSheetView guid="{47FE580C-1B40-484B-A27C-9C582BD9B048}" scale="75" showPageBreaks="1" showGridLines="0" view="pageBreakPreview" topLeftCell="A10">
      <selection activeCell="A39" sqref="A39"/>
      <pageMargins left="0.78740157480314965" right="0.78740157480314965" top="0.98425196850393704" bottom="0.98425196850393704" header="0.51181102362204722" footer="0.51181102362204722"/>
      <printOptions horizontalCentered="1"/>
      <pageSetup paperSize="9" orientation="portrait" r:id="rId2"/>
      <headerFooter alignWithMargins="0"/>
    </customSheetView>
    <customSheetView guid="{9CD6CDFB-0526-4987-BB9B-F12261C08409}" scale="75" showPageBreaks="1" showGridLines="0" view="pageBreakPreview">
      <selection activeCell="A39" sqref="A39"/>
      <pageMargins left="0.78740157480314965" right="0.78740157480314965" top="0.98425196850393704" bottom="0.98425196850393704" header="0.51181102362204722" footer="0.51181102362204722"/>
      <printOptions horizontalCentered="1"/>
      <pageSetup paperSize="9" orientation="portrait" r:id="rId3"/>
      <headerFooter alignWithMargins="0"/>
    </customSheetView>
  </customSheetViews>
  <mergeCells count="4">
    <mergeCell ref="A12:I12"/>
    <mergeCell ref="A38:I38"/>
    <mergeCell ref="A40:I40"/>
    <mergeCell ref="A9:I9"/>
  </mergeCells>
  <phoneticPr fontId="2"/>
  <printOptions horizontalCentered="1"/>
  <pageMargins left="0.78740157480314965" right="0.78740157480314965" top="0.98425196850393704" bottom="0.98425196850393704" header="0.51181102362204722" footer="0.51181102362204722"/>
  <pageSetup paperSize="9" orientation="portrait" r:id="rId4"/>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T107"/>
  <sheetViews>
    <sheetView showGridLines="0" view="pageBreakPreview" zoomScaleNormal="100" zoomScaleSheetLayoutView="100" workbookViewId="0">
      <pane xSplit="2" ySplit="3" topLeftCell="I43" activePane="bottomRight" state="frozen"/>
      <selection pane="topRight" activeCell="C1" sqref="C1"/>
      <selection pane="bottomLeft" activeCell="A4" sqref="A4"/>
      <selection pane="bottomRight" activeCell="L53" sqref="L53"/>
    </sheetView>
  </sheetViews>
  <sheetFormatPr defaultRowHeight="13.5"/>
  <cols>
    <col min="1" max="1" width="11.625" style="522" customWidth="1"/>
    <col min="2" max="2" width="8.625" style="522" customWidth="1"/>
    <col min="3" max="9" width="12.625" style="522" customWidth="1"/>
    <col min="10" max="10" width="13.125" style="522" customWidth="1"/>
    <col min="11" max="14" width="12.625" style="522" customWidth="1"/>
    <col min="15" max="15" width="12.75" style="647" customWidth="1"/>
    <col min="16" max="19" width="12.625" style="647" customWidth="1"/>
    <col min="20" max="22" width="12.625" style="522" customWidth="1"/>
    <col min="23" max="16384" width="9" style="522"/>
  </cols>
  <sheetData>
    <row r="1" spans="1:46" ht="16.5" customHeight="1">
      <c r="A1" s="522" t="s">
        <v>2</v>
      </c>
      <c r="K1" s="523"/>
      <c r="L1" s="523"/>
      <c r="O1" s="523"/>
      <c r="P1" s="523"/>
      <c r="Q1" s="523"/>
      <c r="R1" s="523"/>
      <c r="S1" s="729" t="s">
        <v>11</v>
      </c>
      <c r="T1" s="729"/>
      <c r="U1" s="524"/>
      <c r="V1" s="524"/>
    </row>
    <row r="2" spans="1:46" ht="18.75" customHeight="1">
      <c r="A2" s="740" t="s">
        <v>12</v>
      </c>
      <c r="B2" s="742" t="s">
        <v>80</v>
      </c>
      <c r="C2" s="730" t="s">
        <v>98</v>
      </c>
      <c r="D2" s="730" t="s">
        <v>99</v>
      </c>
      <c r="E2" s="730" t="s">
        <v>100</v>
      </c>
      <c r="F2" s="730" t="s">
        <v>101</v>
      </c>
      <c r="G2" s="730" t="s">
        <v>102</v>
      </c>
      <c r="H2" s="730" t="s">
        <v>103</v>
      </c>
      <c r="I2" s="730" t="s">
        <v>104</v>
      </c>
      <c r="J2" s="730" t="s">
        <v>105</v>
      </c>
      <c r="K2" s="734" t="s">
        <v>106</v>
      </c>
      <c r="L2" s="734" t="s">
        <v>202</v>
      </c>
      <c r="M2" s="730" t="s">
        <v>108</v>
      </c>
      <c r="N2" s="730" t="s">
        <v>109</v>
      </c>
      <c r="O2" s="737" t="s">
        <v>110</v>
      </c>
      <c r="P2" s="724" t="s">
        <v>111</v>
      </c>
      <c r="Q2" s="732" t="s">
        <v>116</v>
      </c>
      <c r="R2" s="525"/>
      <c r="S2" s="525"/>
      <c r="T2" s="526"/>
      <c r="U2" s="527"/>
      <c r="V2" s="527"/>
    </row>
    <row r="3" spans="1:46" ht="18.75" customHeight="1">
      <c r="A3" s="741"/>
      <c r="B3" s="743"/>
      <c r="C3" s="731"/>
      <c r="D3" s="731"/>
      <c r="E3" s="731"/>
      <c r="F3" s="731"/>
      <c r="G3" s="731"/>
      <c r="H3" s="731"/>
      <c r="I3" s="731"/>
      <c r="J3" s="731"/>
      <c r="K3" s="735"/>
      <c r="L3" s="736"/>
      <c r="M3" s="731"/>
      <c r="N3" s="731"/>
      <c r="O3" s="738"/>
      <c r="P3" s="725"/>
      <c r="Q3" s="733"/>
      <c r="R3" s="528" t="s">
        <v>113</v>
      </c>
      <c r="S3" s="529" t="s">
        <v>114</v>
      </c>
      <c r="T3" s="526" t="s">
        <v>115</v>
      </c>
      <c r="U3" s="527"/>
      <c r="V3" s="527"/>
    </row>
    <row r="4" spans="1:46" ht="18.75" customHeight="1">
      <c r="A4" s="744" t="s">
        <v>50</v>
      </c>
      <c r="B4" s="530">
        <v>24</v>
      </c>
      <c r="C4" s="531">
        <v>7224.53</v>
      </c>
      <c r="D4" s="532">
        <v>1986.864</v>
      </c>
      <c r="E4" s="533">
        <v>-2813.7759999999998</v>
      </c>
      <c r="F4" s="532">
        <v>-2801.1770000000001</v>
      </c>
      <c r="G4" s="534">
        <v>438931.74900000001</v>
      </c>
      <c r="H4" s="535">
        <v>0.68700000000000006</v>
      </c>
      <c r="I4" s="536"/>
      <c r="J4" s="536"/>
      <c r="K4" s="537">
        <v>7.6</v>
      </c>
      <c r="L4" s="537">
        <v>90.8</v>
      </c>
      <c r="M4" s="538">
        <v>94.3</v>
      </c>
      <c r="N4" s="539">
        <v>49</v>
      </c>
      <c r="O4" s="540">
        <v>76528</v>
      </c>
      <c r="P4" s="540">
        <v>918356.12699999998</v>
      </c>
      <c r="Q4" s="541">
        <v>56225.338000000003</v>
      </c>
      <c r="R4" s="542">
        <v>13614.581</v>
      </c>
      <c r="S4" s="543">
        <v>2748.4160000000002</v>
      </c>
      <c r="T4" s="544">
        <v>39862.341</v>
      </c>
      <c r="U4" s="545"/>
      <c r="V4" s="545"/>
      <c r="W4" s="546"/>
      <c r="X4" s="546"/>
      <c r="Y4" s="546"/>
      <c r="Z4" s="546"/>
      <c r="AA4" s="546"/>
      <c r="AB4" s="546"/>
      <c r="AC4" s="546"/>
      <c r="AD4" s="546"/>
      <c r="AE4" s="546"/>
      <c r="AF4" s="546"/>
      <c r="AG4" s="546"/>
      <c r="AH4" s="546"/>
      <c r="AI4" s="546"/>
      <c r="AJ4" s="546"/>
      <c r="AK4" s="546"/>
      <c r="AL4" s="546"/>
      <c r="AM4" s="546"/>
      <c r="AN4" s="546"/>
      <c r="AO4" s="546"/>
      <c r="AP4" s="546"/>
      <c r="AQ4" s="546"/>
      <c r="AR4" s="546"/>
      <c r="AS4" s="546"/>
      <c r="AT4" s="546"/>
    </row>
    <row r="5" spans="1:46" ht="18.75" customHeight="1">
      <c r="A5" s="745"/>
      <c r="B5" s="547">
        <v>25</v>
      </c>
      <c r="C5" s="548">
        <v>9841.9619999999995</v>
      </c>
      <c r="D5" s="549">
        <v>5738.2830000000004</v>
      </c>
      <c r="E5" s="550">
        <v>3751.4189999999999</v>
      </c>
      <c r="F5" s="549">
        <v>3762.55</v>
      </c>
      <c r="G5" s="551">
        <v>442451.99900000001</v>
      </c>
      <c r="H5" s="552">
        <v>0.69199999999999995</v>
      </c>
      <c r="I5" s="553"/>
      <c r="J5" s="553"/>
      <c r="K5" s="554">
        <v>6.7</v>
      </c>
      <c r="L5" s="554">
        <v>78</v>
      </c>
      <c r="M5" s="555">
        <v>92.3</v>
      </c>
      <c r="N5" s="556">
        <v>48.7</v>
      </c>
      <c r="O5" s="557">
        <v>115108</v>
      </c>
      <c r="P5" s="557">
        <v>934744.01599999995</v>
      </c>
      <c r="Q5" s="545">
        <v>60018.561000000002</v>
      </c>
      <c r="R5" s="558">
        <v>14625.712</v>
      </c>
      <c r="S5" s="559">
        <v>2472.6419999999998</v>
      </c>
      <c r="T5" s="560">
        <v>42920.207000000002</v>
      </c>
      <c r="U5" s="545"/>
      <c r="V5" s="545"/>
      <c r="W5" s="546"/>
      <c r="X5" s="546"/>
      <c r="Y5" s="546"/>
      <c r="Z5" s="546"/>
      <c r="AA5" s="546"/>
      <c r="AB5" s="546"/>
      <c r="AC5" s="546"/>
      <c r="AD5" s="546"/>
      <c r="AE5" s="546"/>
      <c r="AF5" s="546"/>
      <c r="AG5" s="546"/>
      <c r="AH5" s="546"/>
      <c r="AI5" s="546"/>
      <c r="AJ5" s="546"/>
      <c r="AK5" s="546"/>
      <c r="AL5" s="546"/>
      <c r="AM5" s="546"/>
      <c r="AN5" s="546"/>
      <c r="AO5" s="546"/>
      <c r="AP5" s="546"/>
    </row>
    <row r="6" spans="1:46" ht="18.75" customHeight="1">
      <c r="A6" s="745"/>
      <c r="B6" s="547">
        <v>26</v>
      </c>
      <c r="C6" s="548">
        <v>8587.84</v>
      </c>
      <c r="D6" s="549">
        <v>4611.9480000000003</v>
      </c>
      <c r="E6" s="550">
        <v>-1126.335</v>
      </c>
      <c r="F6" s="549">
        <v>-3618.8510000000001</v>
      </c>
      <c r="G6" s="551">
        <v>445838.77399999998</v>
      </c>
      <c r="H6" s="552">
        <v>0.70099999999999996</v>
      </c>
      <c r="I6" s="553"/>
      <c r="J6" s="553"/>
      <c r="K6" s="554">
        <v>5.9</v>
      </c>
      <c r="L6" s="554">
        <v>72.099999999999994</v>
      </c>
      <c r="M6" s="555">
        <v>94</v>
      </c>
      <c r="N6" s="556">
        <v>48.4</v>
      </c>
      <c r="O6" s="557">
        <v>160923.48699999999</v>
      </c>
      <c r="P6" s="557">
        <v>968211.12600000005</v>
      </c>
      <c r="Q6" s="545">
        <v>57060.917000000001</v>
      </c>
      <c r="R6" s="558">
        <v>14983.196</v>
      </c>
      <c r="S6" s="559">
        <v>2082.5680000000002</v>
      </c>
      <c r="T6" s="560">
        <v>39995.152999999998</v>
      </c>
      <c r="U6" s="545"/>
      <c r="V6" s="545"/>
      <c r="W6" s="546"/>
      <c r="X6" s="546"/>
      <c r="Y6" s="546"/>
      <c r="Z6" s="546"/>
      <c r="AA6" s="546"/>
      <c r="AB6" s="546"/>
      <c r="AC6" s="546"/>
      <c r="AD6" s="546"/>
      <c r="AE6" s="546"/>
      <c r="AF6" s="546"/>
      <c r="AG6" s="546"/>
      <c r="AH6" s="546"/>
      <c r="AI6" s="546"/>
      <c r="AJ6" s="546"/>
      <c r="AK6" s="546"/>
      <c r="AL6" s="546"/>
      <c r="AM6" s="546"/>
      <c r="AN6" s="546"/>
      <c r="AO6" s="546"/>
      <c r="AP6" s="546"/>
    </row>
    <row r="7" spans="1:46" ht="18.75" customHeight="1">
      <c r="A7" s="745"/>
      <c r="B7" s="547">
        <v>27</v>
      </c>
      <c r="C7" s="548">
        <v>7214.9679999999998</v>
      </c>
      <c r="D7" s="549">
        <v>3991.299</v>
      </c>
      <c r="E7" s="550">
        <v>-620.649</v>
      </c>
      <c r="F7" s="549">
        <v>-614.601</v>
      </c>
      <c r="G7" s="551">
        <v>449590.66399999999</v>
      </c>
      <c r="H7" s="552">
        <v>0.71799999999999997</v>
      </c>
      <c r="I7" s="553"/>
      <c r="J7" s="553"/>
      <c r="K7" s="554">
        <v>4.9000000000000004</v>
      </c>
      <c r="L7" s="554">
        <v>61.8</v>
      </c>
      <c r="M7" s="555">
        <v>91.6</v>
      </c>
      <c r="N7" s="556">
        <v>47.1</v>
      </c>
      <c r="O7" s="557">
        <v>159633.44500000001</v>
      </c>
      <c r="P7" s="557">
        <v>980816.571</v>
      </c>
      <c r="Q7" s="545">
        <v>61576.966999999997</v>
      </c>
      <c r="R7" s="558">
        <v>17289.243999999999</v>
      </c>
      <c r="S7" s="559">
        <v>1754.3309999999999</v>
      </c>
      <c r="T7" s="560">
        <v>42533.392</v>
      </c>
      <c r="U7" s="545"/>
      <c r="V7" s="545"/>
      <c r="W7" s="546"/>
      <c r="X7" s="546"/>
      <c r="Y7" s="546"/>
      <c r="Z7" s="546"/>
      <c r="AA7" s="546"/>
      <c r="AB7" s="546"/>
      <c r="AC7" s="546"/>
      <c r="AD7" s="546"/>
      <c r="AE7" s="546"/>
      <c r="AF7" s="546"/>
      <c r="AG7" s="546"/>
      <c r="AH7" s="546"/>
      <c r="AI7" s="546"/>
      <c r="AJ7" s="546"/>
      <c r="AK7" s="546"/>
      <c r="AL7" s="546"/>
      <c r="AM7" s="546"/>
      <c r="AN7" s="546"/>
      <c r="AO7" s="546"/>
      <c r="AP7" s="546"/>
    </row>
    <row r="8" spans="1:46" s="564" customFormat="1" ht="18.75" customHeight="1">
      <c r="A8" s="728"/>
      <c r="B8" s="547">
        <v>28</v>
      </c>
      <c r="C8" s="548">
        <v>9695.4689999999991</v>
      </c>
      <c r="D8" s="549">
        <v>6088.5780000000004</v>
      </c>
      <c r="E8" s="550">
        <v>2097.279</v>
      </c>
      <c r="F8" s="549">
        <v>-3753.8510000000001</v>
      </c>
      <c r="G8" s="551">
        <v>450146.45299999998</v>
      </c>
      <c r="H8" s="552">
        <v>0.72799999999999998</v>
      </c>
      <c r="I8" s="553"/>
      <c r="J8" s="553"/>
      <c r="K8" s="561">
        <v>3.7</v>
      </c>
      <c r="L8" s="562">
        <v>59</v>
      </c>
      <c r="M8" s="555">
        <v>94.7</v>
      </c>
      <c r="N8" s="556">
        <v>45.4</v>
      </c>
      <c r="O8" s="557">
        <v>128409.56200000001</v>
      </c>
      <c r="P8" s="557">
        <v>1015476.839</v>
      </c>
      <c r="Q8" s="545">
        <v>56006.603999999999</v>
      </c>
      <c r="R8" s="558">
        <v>13388.114</v>
      </c>
      <c r="S8" s="559">
        <v>1494.1679999999999</v>
      </c>
      <c r="T8" s="560">
        <v>41124.322</v>
      </c>
      <c r="U8" s="545"/>
      <c r="V8" s="545"/>
      <c r="W8" s="563"/>
      <c r="X8" s="546"/>
      <c r="Y8" s="546"/>
      <c r="Z8" s="546"/>
      <c r="AA8" s="546"/>
      <c r="AB8" s="546"/>
      <c r="AC8" s="546"/>
      <c r="AD8" s="546"/>
      <c r="AE8" s="546"/>
      <c r="AF8" s="546"/>
      <c r="AG8" s="546"/>
      <c r="AH8" s="546"/>
      <c r="AI8" s="546"/>
      <c r="AJ8" s="546"/>
      <c r="AK8" s="546"/>
      <c r="AL8" s="546"/>
      <c r="AM8" s="546"/>
      <c r="AN8" s="546"/>
      <c r="AO8" s="546"/>
      <c r="AP8" s="546"/>
    </row>
    <row r="9" spans="1:46" ht="18.75" customHeight="1">
      <c r="A9" s="726" t="s">
        <v>93</v>
      </c>
      <c r="B9" s="530">
        <v>24</v>
      </c>
      <c r="C9" s="531">
        <v>25483</v>
      </c>
      <c r="D9" s="532">
        <v>4392</v>
      </c>
      <c r="E9" s="533">
        <v>3163</v>
      </c>
      <c r="F9" s="532">
        <v>3312</v>
      </c>
      <c r="G9" s="534">
        <v>228928</v>
      </c>
      <c r="H9" s="535">
        <v>0.84299999999999997</v>
      </c>
      <c r="I9" s="536"/>
      <c r="J9" s="536"/>
      <c r="K9" s="537">
        <v>11.3</v>
      </c>
      <c r="L9" s="537">
        <v>141.19999999999999</v>
      </c>
      <c r="M9" s="538">
        <v>96.5</v>
      </c>
      <c r="N9" s="539">
        <v>42.7</v>
      </c>
      <c r="O9" s="540">
        <v>191135</v>
      </c>
      <c r="P9" s="540">
        <v>760475</v>
      </c>
      <c r="Q9" s="541">
        <v>222300</v>
      </c>
      <c r="R9" s="542">
        <v>26117</v>
      </c>
      <c r="S9" s="543">
        <v>5941</v>
      </c>
      <c r="T9" s="544">
        <v>190242</v>
      </c>
      <c r="U9" s="545"/>
      <c r="V9" s="545"/>
      <c r="W9" s="546"/>
      <c r="X9" s="546"/>
      <c r="Y9" s="546"/>
      <c r="Z9" s="546"/>
      <c r="AA9" s="546"/>
      <c r="AB9" s="546"/>
      <c r="AC9" s="546"/>
      <c r="AD9" s="546"/>
      <c r="AE9" s="546"/>
      <c r="AF9" s="546"/>
      <c r="AG9" s="546"/>
      <c r="AH9" s="546"/>
      <c r="AI9" s="546"/>
      <c r="AJ9" s="546"/>
      <c r="AK9" s="546"/>
      <c r="AL9" s="546"/>
      <c r="AM9" s="546"/>
      <c r="AN9" s="546"/>
      <c r="AO9" s="546"/>
      <c r="AP9" s="546"/>
    </row>
    <row r="10" spans="1:46" ht="18.75" customHeight="1">
      <c r="A10" s="727"/>
      <c r="B10" s="547">
        <v>25</v>
      </c>
      <c r="C10" s="548">
        <v>37293</v>
      </c>
      <c r="D10" s="549">
        <v>5945</v>
      </c>
      <c r="E10" s="550">
        <v>1553</v>
      </c>
      <c r="F10" s="549">
        <v>4039</v>
      </c>
      <c r="G10" s="551">
        <v>232818</v>
      </c>
      <c r="H10" s="552">
        <v>0.85099999999999998</v>
      </c>
      <c r="I10" s="553"/>
      <c r="J10" s="553"/>
      <c r="K10" s="554">
        <v>11.3</v>
      </c>
      <c r="L10" s="554">
        <v>134.6</v>
      </c>
      <c r="M10" s="555">
        <v>97.3</v>
      </c>
      <c r="N10" s="556">
        <v>54.4</v>
      </c>
      <c r="O10" s="557">
        <v>174286</v>
      </c>
      <c r="P10" s="557">
        <v>761931</v>
      </c>
      <c r="Q10" s="545">
        <v>208245</v>
      </c>
      <c r="R10" s="558">
        <v>29655</v>
      </c>
      <c r="S10" s="559">
        <v>7013</v>
      </c>
      <c r="T10" s="560">
        <v>171577</v>
      </c>
      <c r="U10" s="545"/>
      <c r="V10" s="545"/>
      <c r="W10" s="546"/>
      <c r="X10" s="546"/>
      <c r="Y10" s="546"/>
      <c r="Z10" s="546"/>
      <c r="AA10" s="546"/>
      <c r="AB10" s="546"/>
      <c r="AC10" s="546"/>
      <c r="AD10" s="546"/>
      <c r="AE10" s="546"/>
      <c r="AF10" s="546"/>
      <c r="AG10" s="546"/>
      <c r="AH10" s="546"/>
      <c r="AI10" s="546"/>
      <c r="AJ10" s="546"/>
      <c r="AK10" s="546"/>
      <c r="AL10" s="546"/>
      <c r="AM10" s="546"/>
      <c r="AN10" s="546"/>
      <c r="AO10" s="546"/>
      <c r="AP10" s="546"/>
    </row>
    <row r="11" spans="1:46" ht="18.75" customHeight="1">
      <c r="A11" s="727"/>
      <c r="B11" s="547">
        <v>26</v>
      </c>
      <c r="C11" s="548">
        <v>27409</v>
      </c>
      <c r="D11" s="549">
        <v>2871</v>
      </c>
      <c r="E11" s="550">
        <v>-3074</v>
      </c>
      <c r="F11" s="549">
        <v>-8098</v>
      </c>
      <c r="G11" s="551">
        <v>236229</v>
      </c>
      <c r="H11" s="552">
        <v>0.86899999999999999</v>
      </c>
      <c r="I11" s="553"/>
      <c r="J11" s="553"/>
      <c r="K11" s="554">
        <v>10.8</v>
      </c>
      <c r="L11" s="554">
        <v>133.19999999999999</v>
      </c>
      <c r="M11" s="555">
        <v>98.2</v>
      </c>
      <c r="N11" s="556">
        <v>58.4</v>
      </c>
      <c r="O11" s="557">
        <v>161396</v>
      </c>
      <c r="P11" s="557">
        <v>775536</v>
      </c>
      <c r="Q11" s="545">
        <v>180909</v>
      </c>
      <c r="R11" s="558">
        <v>29546</v>
      </c>
      <c r="S11" s="559">
        <v>7551</v>
      </c>
      <c r="T11" s="560">
        <v>143812</v>
      </c>
      <c r="U11" s="545"/>
      <c r="V11" s="545"/>
      <c r="W11" s="546"/>
      <c r="X11" s="546"/>
      <c r="Y11" s="546"/>
      <c r="Z11" s="546"/>
      <c r="AA11" s="546"/>
      <c r="AB11" s="546"/>
      <c r="AC11" s="546"/>
      <c r="AD11" s="546"/>
      <c r="AE11" s="546"/>
      <c r="AF11" s="546"/>
      <c r="AG11" s="546"/>
      <c r="AH11" s="546"/>
      <c r="AI11" s="546"/>
      <c r="AJ11" s="546"/>
      <c r="AK11" s="546"/>
      <c r="AL11" s="546"/>
      <c r="AM11" s="546"/>
      <c r="AN11" s="546"/>
      <c r="AO11" s="546"/>
      <c r="AP11" s="546"/>
    </row>
    <row r="12" spans="1:46" ht="18.75" customHeight="1">
      <c r="A12" s="727"/>
      <c r="B12" s="547">
        <v>27</v>
      </c>
      <c r="C12" s="548">
        <v>19001</v>
      </c>
      <c r="D12" s="549">
        <v>3214</v>
      </c>
      <c r="E12" s="550">
        <v>343</v>
      </c>
      <c r="F12" s="549">
        <v>1550</v>
      </c>
      <c r="G12" s="551">
        <v>236961</v>
      </c>
      <c r="H12" s="552">
        <v>0.89400000000000002</v>
      </c>
      <c r="I12" s="553"/>
      <c r="J12" s="553"/>
      <c r="K12" s="554">
        <v>9.8000000000000007</v>
      </c>
      <c r="L12" s="554">
        <v>122.8</v>
      </c>
      <c r="M12" s="555">
        <v>96.2</v>
      </c>
      <c r="N12" s="556">
        <v>57</v>
      </c>
      <c r="O12" s="557">
        <v>159261</v>
      </c>
      <c r="P12" s="557">
        <v>783603</v>
      </c>
      <c r="Q12" s="545">
        <v>167487</v>
      </c>
      <c r="R12" s="558">
        <v>32242</v>
      </c>
      <c r="S12" s="559">
        <v>7035</v>
      </c>
      <c r="T12" s="560">
        <v>128210</v>
      </c>
      <c r="U12" s="545"/>
      <c r="V12" s="545"/>
      <c r="W12" s="546"/>
      <c r="X12" s="546"/>
      <c r="Y12" s="546"/>
      <c r="Z12" s="546"/>
      <c r="AA12" s="546"/>
      <c r="AB12" s="546"/>
      <c r="AC12" s="546"/>
      <c r="AD12" s="546"/>
      <c r="AE12" s="546"/>
      <c r="AF12" s="546"/>
      <c r="AG12" s="546"/>
      <c r="AH12" s="546"/>
      <c r="AI12" s="546"/>
      <c r="AJ12" s="546"/>
      <c r="AK12" s="546"/>
      <c r="AL12" s="546"/>
      <c r="AM12" s="546"/>
      <c r="AN12" s="546"/>
      <c r="AO12" s="546"/>
      <c r="AP12" s="546"/>
    </row>
    <row r="13" spans="1:46" s="564" customFormat="1" ht="18.75" customHeight="1">
      <c r="A13" s="728"/>
      <c r="B13" s="547">
        <v>28</v>
      </c>
      <c r="C13" s="548">
        <v>14581</v>
      </c>
      <c r="D13" s="549">
        <v>3310</v>
      </c>
      <c r="E13" s="550">
        <v>96</v>
      </c>
      <c r="F13" s="549">
        <v>-4448</v>
      </c>
      <c r="G13" s="551">
        <v>238046</v>
      </c>
      <c r="H13" s="552">
        <v>0.90800000000000003</v>
      </c>
      <c r="I13" s="553"/>
      <c r="J13" s="553"/>
      <c r="K13" s="554">
        <v>9.3000000000000007</v>
      </c>
      <c r="L13" s="554">
        <v>108.5</v>
      </c>
      <c r="M13" s="555">
        <v>99.4</v>
      </c>
      <c r="N13" s="556">
        <v>59</v>
      </c>
      <c r="O13" s="557">
        <v>168656</v>
      </c>
      <c r="P13" s="557">
        <v>773067</v>
      </c>
      <c r="Q13" s="545">
        <v>166475</v>
      </c>
      <c r="R13" s="558">
        <v>29289</v>
      </c>
      <c r="S13" s="559">
        <v>7176</v>
      </c>
      <c r="T13" s="560">
        <v>130010</v>
      </c>
      <c r="U13" s="545"/>
      <c r="V13" s="545"/>
      <c r="W13" s="563"/>
      <c r="X13" s="546"/>
      <c r="Y13" s="546"/>
      <c r="Z13" s="546"/>
      <c r="AA13" s="546"/>
      <c r="AB13" s="546"/>
      <c r="AC13" s="546"/>
      <c r="AD13" s="546"/>
      <c r="AE13" s="546"/>
      <c r="AF13" s="546"/>
      <c r="AG13" s="546"/>
      <c r="AH13" s="546"/>
      <c r="AI13" s="546"/>
      <c r="AJ13" s="546"/>
      <c r="AK13" s="546"/>
      <c r="AL13" s="546"/>
      <c r="AM13" s="546"/>
      <c r="AN13" s="546"/>
      <c r="AO13" s="546"/>
      <c r="AP13" s="546"/>
    </row>
    <row r="14" spans="1:46" ht="18.75" customHeight="1">
      <c r="A14" s="726" t="s">
        <v>52</v>
      </c>
      <c r="B14" s="530">
        <v>24</v>
      </c>
      <c r="C14" s="533">
        <v>12120</v>
      </c>
      <c r="D14" s="532">
        <v>4489</v>
      </c>
      <c r="E14" s="533">
        <v>-2043</v>
      </c>
      <c r="F14" s="532">
        <v>-2033</v>
      </c>
      <c r="G14" s="534">
        <v>249129</v>
      </c>
      <c r="H14" s="535">
        <v>0.97299999999999998</v>
      </c>
      <c r="I14" s="536"/>
      <c r="J14" s="536"/>
      <c r="K14" s="537">
        <v>5.4</v>
      </c>
      <c r="L14" s="537">
        <v>34.1</v>
      </c>
      <c r="M14" s="538">
        <v>92.8</v>
      </c>
      <c r="N14" s="539">
        <v>62.2</v>
      </c>
      <c r="O14" s="540">
        <v>97491</v>
      </c>
      <c r="P14" s="540">
        <v>418671</v>
      </c>
      <c r="Q14" s="541">
        <v>35670</v>
      </c>
      <c r="R14" s="542">
        <v>14921</v>
      </c>
      <c r="S14" s="543">
        <v>6752</v>
      </c>
      <c r="T14" s="544">
        <v>13996</v>
      </c>
      <c r="U14" s="545"/>
      <c r="V14" s="545"/>
      <c r="W14" s="546"/>
      <c r="X14" s="546"/>
      <c r="Y14" s="546"/>
      <c r="Z14" s="546"/>
      <c r="AA14" s="546"/>
      <c r="AB14" s="546"/>
      <c r="AC14" s="546"/>
      <c r="AD14" s="546"/>
      <c r="AE14" s="546"/>
      <c r="AF14" s="546"/>
      <c r="AG14" s="546"/>
      <c r="AH14" s="546"/>
      <c r="AI14" s="546"/>
      <c r="AJ14" s="546"/>
      <c r="AK14" s="546"/>
      <c r="AL14" s="546"/>
      <c r="AM14" s="546"/>
      <c r="AN14" s="546"/>
      <c r="AO14" s="546"/>
      <c r="AP14" s="546"/>
    </row>
    <row r="15" spans="1:46" ht="18.75" customHeight="1">
      <c r="A15" s="727"/>
      <c r="B15" s="547">
        <v>25</v>
      </c>
      <c r="C15" s="550">
        <v>15340.816000000001</v>
      </c>
      <c r="D15" s="549">
        <v>6089.0789999999997</v>
      </c>
      <c r="E15" s="550">
        <v>1600.0989999999999</v>
      </c>
      <c r="F15" s="549">
        <v>6541.616</v>
      </c>
      <c r="G15" s="551">
        <v>249057.22099999999</v>
      </c>
      <c r="H15" s="552">
        <v>0.97099999999999997</v>
      </c>
      <c r="I15" s="553"/>
      <c r="J15" s="553"/>
      <c r="K15" s="554">
        <v>5.5</v>
      </c>
      <c r="L15" s="554">
        <v>25.7</v>
      </c>
      <c r="M15" s="555">
        <v>94.5</v>
      </c>
      <c r="N15" s="555">
        <v>62.2</v>
      </c>
      <c r="O15" s="557">
        <v>101945.368</v>
      </c>
      <c r="P15" s="557">
        <v>424584.55699999997</v>
      </c>
      <c r="Q15" s="545">
        <v>40217.027000000002</v>
      </c>
      <c r="R15" s="558">
        <v>18942.338</v>
      </c>
      <c r="S15" s="559">
        <v>6767.1310000000003</v>
      </c>
      <c r="T15" s="560">
        <v>14507.558000000001</v>
      </c>
      <c r="U15" s="545"/>
      <c r="V15" s="545"/>
      <c r="W15" s="546"/>
      <c r="X15" s="546"/>
      <c r="Y15" s="546"/>
      <c r="Z15" s="546"/>
      <c r="AA15" s="546"/>
      <c r="AB15" s="546"/>
      <c r="AC15" s="546"/>
      <c r="AD15" s="546"/>
      <c r="AE15" s="546"/>
      <c r="AF15" s="546"/>
      <c r="AG15" s="546"/>
      <c r="AH15" s="546"/>
      <c r="AI15" s="546"/>
      <c r="AJ15" s="546"/>
      <c r="AK15" s="546"/>
      <c r="AL15" s="546"/>
      <c r="AM15" s="546"/>
      <c r="AN15" s="546"/>
      <c r="AO15" s="546"/>
      <c r="AP15" s="546"/>
    </row>
    <row r="16" spans="1:46" ht="18.75" customHeight="1">
      <c r="A16" s="727"/>
      <c r="B16" s="547">
        <v>26</v>
      </c>
      <c r="C16" s="548">
        <v>11842</v>
      </c>
      <c r="D16" s="549">
        <v>5839</v>
      </c>
      <c r="E16" s="550">
        <v>-250</v>
      </c>
      <c r="F16" s="549">
        <v>320</v>
      </c>
      <c r="G16" s="551">
        <v>249296</v>
      </c>
      <c r="H16" s="552">
        <v>0.97199999999999998</v>
      </c>
      <c r="I16" s="553"/>
      <c r="J16" s="553"/>
      <c r="K16" s="554">
        <v>5.2</v>
      </c>
      <c r="L16" s="554">
        <v>26.9</v>
      </c>
      <c r="M16" s="555">
        <v>96.7</v>
      </c>
      <c r="N16" s="556">
        <v>61.3</v>
      </c>
      <c r="O16" s="557">
        <v>85584</v>
      </c>
      <c r="P16" s="557">
        <v>434978</v>
      </c>
      <c r="Q16" s="545">
        <v>42912</v>
      </c>
      <c r="R16" s="558">
        <v>18964</v>
      </c>
      <c r="S16" s="559">
        <v>6233</v>
      </c>
      <c r="T16" s="560">
        <v>17715</v>
      </c>
      <c r="U16" s="545"/>
      <c r="V16" s="545"/>
      <c r="W16" s="546"/>
      <c r="X16" s="546"/>
      <c r="Y16" s="546"/>
      <c r="Z16" s="546"/>
      <c r="AA16" s="546"/>
      <c r="AB16" s="546"/>
      <c r="AC16" s="546"/>
      <c r="AD16" s="546"/>
      <c r="AE16" s="546"/>
      <c r="AF16" s="546"/>
      <c r="AG16" s="546"/>
      <c r="AH16" s="546"/>
      <c r="AI16" s="546"/>
      <c r="AJ16" s="546"/>
      <c r="AK16" s="546"/>
      <c r="AL16" s="546"/>
      <c r="AM16" s="546"/>
      <c r="AN16" s="546"/>
      <c r="AO16" s="546"/>
      <c r="AP16" s="546"/>
    </row>
    <row r="17" spans="1:42" ht="18.75" customHeight="1">
      <c r="A17" s="727"/>
      <c r="B17" s="547">
        <v>27</v>
      </c>
      <c r="C17" s="548">
        <v>10859.411</v>
      </c>
      <c r="D17" s="549">
        <v>4959.8310000000001</v>
      </c>
      <c r="E17" s="550">
        <v>-879.47199999999998</v>
      </c>
      <c r="F17" s="549">
        <v>-858.21900000000005</v>
      </c>
      <c r="G17" s="551">
        <v>250686.986</v>
      </c>
      <c r="H17" s="552">
        <v>0.97599999999999998</v>
      </c>
      <c r="I17" s="553"/>
      <c r="J17" s="553"/>
      <c r="K17" s="554">
        <v>5</v>
      </c>
      <c r="L17" s="554">
        <v>9.6999999999999993</v>
      </c>
      <c r="M17" s="555">
        <v>95.6</v>
      </c>
      <c r="N17" s="556">
        <v>61.1</v>
      </c>
      <c r="O17" s="557">
        <v>89925.433999999994</v>
      </c>
      <c r="P17" s="557">
        <v>435170.712</v>
      </c>
      <c r="Q17" s="545">
        <v>43689.790999999997</v>
      </c>
      <c r="R17" s="558">
        <v>18985.156999999999</v>
      </c>
      <c r="S17" s="559">
        <v>6248.973</v>
      </c>
      <c r="T17" s="560">
        <v>18455.661</v>
      </c>
      <c r="U17" s="545"/>
      <c r="V17" s="545"/>
      <c r="W17" s="546"/>
      <c r="X17" s="546"/>
      <c r="Y17" s="546"/>
      <c r="Z17" s="546"/>
      <c r="AA17" s="546"/>
      <c r="AB17" s="546"/>
      <c r="AC17" s="546"/>
      <c r="AD17" s="546"/>
      <c r="AE17" s="546"/>
      <c r="AF17" s="546"/>
      <c r="AG17" s="546"/>
      <c r="AH17" s="546"/>
      <c r="AI17" s="546"/>
      <c r="AJ17" s="546"/>
      <c r="AK17" s="546"/>
      <c r="AL17" s="546"/>
      <c r="AM17" s="546"/>
      <c r="AN17" s="546"/>
      <c r="AO17" s="546"/>
      <c r="AP17" s="546"/>
    </row>
    <row r="18" spans="1:42" s="564" customFormat="1" ht="18.75" customHeight="1">
      <c r="A18" s="728"/>
      <c r="B18" s="547">
        <v>28</v>
      </c>
      <c r="C18" s="548">
        <v>10024</v>
      </c>
      <c r="D18" s="549">
        <v>2380</v>
      </c>
      <c r="E18" s="550">
        <v>-2580</v>
      </c>
      <c r="F18" s="549">
        <v>-2242</v>
      </c>
      <c r="G18" s="551">
        <v>255313</v>
      </c>
      <c r="H18" s="552">
        <v>0.97899999999999998</v>
      </c>
      <c r="I18" s="553"/>
      <c r="J18" s="553"/>
      <c r="K18" s="554">
        <v>5</v>
      </c>
      <c r="L18" s="554">
        <v>5.4</v>
      </c>
      <c r="M18" s="555">
        <v>95.7</v>
      </c>
      <c r="N18" s="556">
        <v>61.6</v>
      </c>
      <c r="O18" s="557">
        <v>104768</v>
      </c>
      <c r="P18" s="557">
        <v>432798</v>
      </c>
      <c r="Q18" s="545">
        <v>44435</v>
      </c>
      <c r="R18" s="558">
        <v>18990</v>
      </c>
      <c r="S18" s="559">
        <v>6254</v>
      </c>
      <c r="T18" s="560">
        <v>19191</v>
      </c>
      <c r="U18" s="545"/>
      <c r="V18" s="545"/>
      <c r="W18" s="563"/>
      <c r="X18" s="546"/>
      <c r="Y18" s="546"/>
      <c r="Z18" s="546"/>
      <c r="AA18" s="546"/>
      <c r="AB18" s="546"/>
      <c r="AC18" s="546"/>
      <c r="AD18" s="546"/>
      <c r="AE18" s="546"/>
      <c r="AF18" s="546"/>
      <c r="AG18" s="546"/>
      <c r="AH18" s="546"/>
      <c r="AI18" s="546"/>
      <c r="AJ18" s="546"/>
      <c r="AK18" s="546"/>
      <c r="AL18" s="546"/>
      <c r="AM18" s="546"/>
      <c r="AN18" s="546"/>
      <c r="AO18" s="546"/>
      <c r="AP18" s="546"/>
    </row>
    <row r="19" spans="1:42" ht="18.75" customHeight="1">
      <c r="A19" s="726" t="s">
        <v>53</v>
      </c>
      <c r="B19" s="530">
        <v>24</v>
      </c>
      <c r="C19" s="531">
        <v>1897</v>
      </c>
      <c r="D19" s="532">
        <v>1025</v>
      </c>
      <c r="E19" s="533">
        <v>-115</v>
      </c>
      <c r="F19" s="532">
        <v>-202</v>
      </c>
      <c r="G19" s="534">
        <v>202328</v>
      </c>
      <c r="H19" s="535">
        <v>0.95099999999999996</v>
      </c>
      <c r="I19" s="536"/>
      <c r="J19" s="536">
        <v>2.6</v>
      </c>
      <c r="K19" s="537">
        <v>19.5</v>
      </c>
      <c r="L19" s="537">
        <v>261.10000000000002</v>
      </c>
      <c r="M19" s="538">
        <v>97.5</v>
      </c>
      <c r="N19" s="539">
        <v>64.5</v>
      </c>
      <c r="O19" s="540">
        <v>104757</v>
      </c>
      <c r="P19" s="540">
        <v>736919</v>
      </c>
      <c r="Q19" s="541">
        <v>9710</v>
      </c>
      <c r="R19" s="542">
        <v>2074</v>
      </c>
      <c r="S19" s="565" t="s">
        <v>290</v>
      </c>
      <c r="T19" s="544">
        <v>7636</v>
      </c>
      <c r="U19" s="545"/>
      <c r="V19" s="545"/>
      <c r="W19" s="546"/>
      <c r="X19" s="546"/>
      <c r="Y19" s="546"/>
      <c r="Z19" s="546"/>
      <c r="AA19" s="546"/>
      <c r="AB19" s="546"/>
      <c r="AC19" s="546"/>
      <c r="AD19" s="546"/>
      <c r="AE19" s="546"/>
      <c r="AF19" s="546"/>
      <c r="AG19" s="546"/>
      <c r="AH19" s="546"/>
      <c r="AI19" s="546"/>
      <c r="AJ19" s="546"/>
      <c r="AK19" s="546"/>
      <c r="AL19" s="546"/>
      <c r="AM19" s="546"/>
      <c r="AN19" s="546"/>
      <c r="AO19" s="546"/>
      <c r="AP19" s="546"/>
    </row>
    <row r="20" spans="1:42" ht="18.75" customHeight="1">
      <c r="A20" s="727"/>
      <c r="B20" s="547">
        <v>25</v>
      </c>
      <c r="C20" s="548">
        <v>3152</v>
      </c>
      <c r="D20" s="549">
        <v>2725</v>
      </c>
      <c r="E20" s="550">
        <v>1700</v>
      </c>
      <c r="F20" s="549">
        <v>3310</v>
      </c>
      <c r="G20" s="551">
        <v>205818</v>
      </c>
      <c r="H20" s="552">
        <v>0.94599999999999995</v>
      </c>
      <c r="I20" s="553"/>
      <c r="J20" s="553">
        <v>0.83</v>
      </c>
      <c r="K20" s="554">
        <v>18.399999999999999</v>
      </c>
      <c r="L20" s="554">
        <v>248</v>
      </c>
      <c r="M20" s="555">
        <v>95.5</v>
      </c>
      <c r="N20" s="556">
        <v>63</v>
      </c>
      <c r="O20" s="557">
        <v>93857</v>
      </c>
      <c r="P20" s="557">
        <v>731340</v>
      </c>
      <c r="Q20" s="545">
        <v>11375</v>
      </c>
      <c r="R20" s="558">
        <v>3685</v>
      </c>
      <c r="S20" s="566" t="s">
        <v>290</v>
      </c>
      <c r="T20" s="560">
        <v>7690</v>
      </c>
      <c r="U20" s="545"/>
      <c r="V20" s="545"/>
      <c r="W20" s="546"/>
      <c r="X20" s="546"/>
      <c r="Y20" s="546"/>
      <c r="Z20" s="546"/>
      <c r="AA20" s="546"/>
      <c r="AB20" s="546"/>
      <c r="AC20" s="546"/>
      <c r="AD20" s="546"/>
      <c r="AE20" s="546"/>
      <c r="AF20" s="546"/>
      <c r="AG20" s="546"/>
      <c r="AH20" s="546"/>
      <c r="AI20" s="546"/>
      <c r="AJ20" s="546"/>
      <c r="AK20" s="546"/>
      <c r="AL20" s="546"/>
      <c r="AM20" s="546"/>
      <c r="AN20" s="546"/>
      <c r="AO20" s="546"/>
      <c r="AP20" s="546"/>
    </row>
    <row r="21" spans="1:42" ht="18.75" customHeight="1">
      <c r="A21" s="727"/>
      <c r="B21" s="547">
        <v>26</v>
      </c>
      <c r="C21" s="548">
        <v>3279</v>
      </c>
      <c r="D21" s="549">
        <v>2971</v>
      </c>
      <c r="E21" s="550">
        <v>246</v>
      </c>
      <c r="F21" s="549">
        <v>228</v>
      </c>
      <c r="G21" s="551">
        <v>206719</v>
      </c>
      <c r="H21" s="552">
        <v>0.95299999999999996</v>
      </c>
      <c r="I21" s="553"/>
      <c r="J21" s="553"/>
      <c r="K21" s="554">
        <v>18.399999999999999</v>
      </c>
      <c r="L21" s="554">
        <v>231.8</v>
      </c>
      <c r="M21" s="555">
        <v>97.4</v>
      </c>
      <c r="N21" s="556">
        <v>62.7</v>
      </c>
      <c r="O21" s="557">
        <v>88226</v>
      </c>
      <c r="P21" s="557">
        <v>723896</v>
      </c>
      <c r="Q21" s="545">
        <v>14483</v>
      </c>
      <c r="R21" s="558">
        <v>3666</v>
      </c>
      <c r="S21" s="566" t="s">
        <v>291</v>
      </c>
      <c r="T21" s="560">
        <v>10817</v>
      </c>
      <c r="U21" s="545"/>
      <c r="V21" s="545"/>
      <c r="W21" s="546"/>
      <c r="X21" s="546"/>
      <c r="Y21" s="546"/>
      <c r="Z21" s="546"/>
      <c r="AA21" s="546"/>
      <c r="AB21" s="546"/>
      <c r="AC21" s="546"/>
      <c r="AD21" s="546"/>
      <c r="AE21" s="546"/>
      <c r="AF21" s="546"/>
      <c r="AG21" s="546"/>
      <c r="AH21" s="546"/>
      <c r="AI21" s="546"/>
      <c r="AJ21" s="546"/>
      <c r="AK21" s="546"/>
      <c r="AL21" s="546"/>
      <c r="AM21" s="546"/>
      <c r="AN21" s="546"/>
      <c r="AO21" s="546"/>
      <c r="AP21" s="546"/>
    </row>
    <row r="22" spans="1:42" ht="18.75" customHeight="1">
      <c r="A22" s="727"/>
      <c r="B22" s="547">
        <v>27</v>
      </c>
      <c r="C22" s="548">
        <v>7587</v>
      </c>
      <c r="D22" s="549">
        <v>4541</v>
      </c>
      <c r="E22" s="550">
        <v>1569</v>
      </c>
      <c r="F22" s="549">
        <v>3346</v>
      </c>
      <c r="G22" s="551">
        <v>210635</v>
      </c>
      <c r="H22" s="552">
        <v>0.95399999999999996</v>
      </c>
      <c r="I22" s="553"/>
      <c r="J22" s="553"/>
      <c r="K22" s="554">
        <v>18</v>
      </c>
      <c r="L22" s="554">
        <v>208.7</v>
      </c>
      <c r="M22" s="555">
        <v>95.7</v>
      </c>
      <c r="N22" s="556">
        <v>60.6</v>
      </c>
      <c r="O22" s="557">
        <v>108718</v>
      </c>
      <c r="P22" s="557">
        <v>715089</v>
      </c>
      <c r="Q22" s="545">
        <v>16839</v>
      </c>
      <c r="R22" s="558">
        <v>5443</v>
      </c>
      <c r="S22" s="566" t="s">
        <v>291</v>
      </c>
      <c r="T22" s="560">
        <v>11396</v>
      </c>
      <c r="U22" s="545"/>
      <c r="V22" s="545"/>
      <c r="W22" s="546"/>
      <c r="X22" s="546"/>
      <c r="Y22" s="546"/>
      <c r="Z22" s="546"/>
      <c r="AA22" s="546"/>
      <c r="AB22" s="546"/>
      <c r="AC22" s="546"/>
      <c r="AD22" s="546"/>
      <c r="AE22" s="546"/>
      <c r="AF22" s="546"/>
      <c r="AG22" s="546"/>
      <c r="AH22" s="546"/>
      <c r="AI22" s="546"/>
      <c r="AJ22" s="546"/>
      <c r="AK22" s="546"/>
      <c r="AL22" s="546"/>
      <c r="AM22" s="546"/>
      <c r="AN22" s="546"/>
      <c r="AO22" s="546"/>
      <c r="AP22" s="546"/>
    </row>
    <row r="23" spans="1:42" s="564" customFormat="1" ht="18.75" customHeight="1">
      <c r="A23" s="728"/>
      <c r="B23" s="547">
        <v>28</v>
      </c>
      <c r="C23" s="548">
        <v>5425</v>
      </c>
      <c r="D23" s="549">
        <v>4827</v>
      </c>
      <c r="E23" s="550">
        <v>287</v>
      </c>
      <c r="F23" s="549">
        <v>1948</v>
      </c>
      <c r="G23" s="551">
        <v>214916</v>
      </c>
      <c r="H23" s="552">
        <v>0.95299999999999996</v>
      </c>
      <c r="I23" s="553"/>
      <c r="J23" s="553"/>
      <c r="K23" s="554">
        <v>17.3</v>
      </c>
      <c r="L23" s="554">
        <v>186.2</v>
      </c>
      <c r="M23" s="555">
        <v>96.1</v>
      </c>
      <c r="N23" s="556">
        <v>61.2</v>
      </c>
      <c r="O23" s="557">
        <v>95265</v>
      </c>
      <c r="P23" s="557">
        <v>708741</v>
      </c>
      <c r="Q23" s="545">
        <v>20241</v>
      </c>
      <c r="R23" s="558">
        <v>7105</v>
      </c>
      <c r="S23" s="566" t="s">
        <v>290</v>
      </c>
      <c r="T23" s="560">
        <v>13136</v>
      </c>
      <c r="U23" s="545"/>
      <c r="V23" s="545"/>
      <c r="W23" s="563"/>
      <c r="X23" s="546"/>
      <c r="Y23" s="546"/>
      <c r="Z23" s="546"/>
      <c r="AA23" s="546"/>
      <c r="AB23" s="546"/>
      <c r="AC23" s="546"/>
      <c r="AD23" s="546"/>
      <c r="AE23" s="546"/>
      <c r="AF23" s="546"/>
      <c r="AG23" s="546"/>
      <c r="AH23" s="546"/>
      <c r="AI23" s="546"/>
      <c r="AJ23" s="546"/>
      <c r="AK23" s="546"/>
      <c r="AL23" s="546"/>
      <c r="AM23" s="546"/>
      <c r="AN23" s="546"/>
      <c r="AO23" s="546"/>
      <c r="AP23" s="546"/>
    </row>
    <row r="24" spans="1:42" ht="18.75" customHeight="1">
      <c r="A24" s="726" t="s">
        <v>55</v>
      </c>
      <c r="B24" s="530">
        <v>24</v>
      </c>
      <c r="C24" s="531">
        <v>28484</v>
      </c>
      <c r="D24" s="532">
        <v>8167</v>
      </c>
      <c r="E24" s="533">
        <v>-2683</v>
      </c>
      <c r="F24" s="532">
        <v>-3648</v>
      </c>
      <c r="G24" s="534">
        <v>802711</v>
      </c>
      <c r="H24" s="535">
        <v>0.96</v>
      </c>
      <c r="I24" s="536"/>
      <c r="J24" s="536"/>
      <c r="K24" s="537">
        <v>15.4</v>
      </c>
      <c r="L24" s="537">
        <v>200.4</v>
      </c>
      <c r="M24" s="538">
        <v>95.6</v>
      </c>
      <c r="N24" s="538">
        <v>64.8</v>
      </c>
      <c r="O24" s="540">
        <v>54273</v>
      </c>
      <c r="P24" s="540">
        <v>2213725</v>
      </c>
      <c r="Q24" s="541">
        <v>28593</v>
      </c>
      <c r="R24" s="542">
        <v>12731</v>
      </c>
      <c r="S24" s="565" t="s">
        <v>291</v>
      </c>
      <c r="T24" s="544">
        <v>15862</v>
      </c>
      <c r="U24" s="545"/>
      <c r="V24" s="545"/>
      <c r="W24" s="546"/>
      <c r="X24" s="546"/>
      <c r="Y24" s="546"/>
      <c r="Z24" s="546"/>
      <c r="AA24" s="546"/>
      <c r="AB24" s="546"/>
      <c r="AC24" s="546"/>
      <c r="AD24" s="546"/>
      <c r="AE24" s="546"/>
      <c r="AF24" s="546"/>
      <c r="AG24" s="546"/>
      <c r="AH24" s="546"/>
      <c r="AI24" s="546"/>
      <c r="AJ24" s="546"/>
      <c r="AK24" s="546"/>
      <c r="AL24" s="546"/>
      <c r="AM24" s="546"/>
      <c r="AN24" s="546"/>
      <c r="AO24" s="546"/>
      <c r="AP24" s="546"/>
    </row>
    <row r="25" spans="1:42" ht="18.75" customHeight="1">
      <c r="A25" s="727"/>
      <c r="B25" s="547">
        <v>25</v>
      </c>
      <c r="C25" s="548">
        <v>39811</v>
      </c>
      <c r="D25" s="549">
        <v>18201</v>
      </c>
      <c r="E25" s="550">
        <v>10033</v>
      </c>
      <c r="F25" s="549">
        <v>15419</v>
      </c>
      <c r="G25" s="551">
        <v>814600</v>
      </c>
      <c r="H25" s="552">
        <v>0.96099999999999997</v>
      </c>
      <c r="I25" s="553"/>
      <c r="J25" s="553"/>
      <c r="K25" s="554">
        <v>15.4</v>
      </c>
      <c r="L25" s="554">
        <v>198.7</v>
      </c>
      <c r="M25" s="555">
        <v>94.3</v>
      </c>
      <c r="N25" s="556">
        <v>58.5</v>
      </c>
      <c r="O25" s="557">
        <v>190040</v>
      </c>
      <c r="P25" s="557">
        <v>2350280</v>
      </c>
      <c r="Q25" s="545">
        <v>34727</v>
      </c>
      <c r="R25" s="558">
        <v>18744</v>
      </c>
      <c r="S25" s="566" t="s">
        <v>290</v>
      </c>
      <c r="T25" s="560">
        <v>15983</v>
      </c>
      <c r="U25" s="545"/>
      <c r="V25" s="545"/>
      <c r="W25" s="546"/>
      <c r="X25" s="546"/>
      <c r="Y25" s="546"/>
      <c r="Z25" s="546"/>
      <c r="AA25" s="546"/>
      <c r="AB25" s="546"/>
      <c r="AC25" s="546"/>
      <c r="AD25" s="546"/>
      <c r="AE25" s="546"/>
      <c r="AF25" s="546"/>
      <c r="AG25" s="546"/>
      <c r="AH25" s="546"/>
      <c r="AI25" s="546"/>
      <c r="AJ25" s="546"/>
      <c r="AK25" s="546"/>
      <c r="AL25" s="546"/>
      <c r="AM25" s="546"/>
      <c r="AN25" s="546"/>
      <c r="AO25" s="546"/>
      <c r="AP25" s="546"/>
    </row>
    <row r="26" spans="1:42" ht="18.75" customHeight="1">
      <c r="A26" s="727"/>
      <c r="B26" s="547">
        <v>26</v>
      </c>
      <c r="C26" s="548">
        <v>25764</v>
      </c>
      <c r="D26" s="549">
        <v>10578</v>
      </c>
      <c r="E26" s="550">
        <v>-7623</v>
      </c>
      <c r="F26" s="549">
        <v>-11304</v>
      </c>
      <c r="G26" s="551">
        <v>813258</v>
      </c>
      <c r="H26" s="552">
        <v>0.96399999999999997</v>
      </c>
      <c r="I26" s="553"/>
      <c r="J26" s="553"/>
      <c r="K26" s="554">
        <v>16.899999999999999</v>
      </c>
      <c r="L26" s="554">
        <v>182.5</v>
      </c>
      <c r="M26" s="555">
        <v>97.4</v>
      </c>
      <c r="N26" s="556">
        <v>61.9</v>
      </c>
      <c r="O26" s="557">
        <v>191934</v>
      </c>
      <c r="P26" s="557">
        <v>2346434</v>
      </c>
      <c r="Q26" s="545">
        <v>33700</v>
      </c>
      <c r="R26" s="558">
        <v>18806</v>
      </c>
      <c r="S26" s="566" t="s">
        <v>292</v>
      </c>
      <c r="T26" s="560">
        <v>14894</v>
      </c>
      <c r="U26" s="545"/>
      <c r="V26" s="545"/>
      <c r="W26" s="546"/>
      <c r="X26" s="546"/>
      <c r="Y26" s="546"/>
      <c r="Z26" s="546"/>
      <c r="AA26" s="546"/>
      <c r="AB26" s="546"/>
      <c r="AC26" s="546"/>
      <c r="AD26" s="546"/>
      <c r="AE26" s="546"/>
      <c r="AF26" s="546"/>
      <c r="AG26" s="546"/>
      <c r="AH26" s="546"/>
      <c r="AI26" s="546"/>
      <c r="AJ26" s="546"/>
      <c r="AK26" s="546"/>
      <c r="AL26" s="546"/>
      <c r="AM26" s="546"/>
      <c r="AN26" s="546"/>
      <c r="AO26" s="546"/>
      <c r="AP26" s="546"/>
    </row>
    <row r="27" spans="1:42" ht="18.75" customHeight="1">
      <c r="A27" s="727"/>
      <c r="B27" s="547">
        <v>27</v>
      </c>
      <c r="C27" s="548">
        <v>25643</v>
      </c>
      <c r="D27" s="549">
        <v>12974</v>
      </c>
      <c r="E27" s="550">
        <v>2396</v>
      </c>
      <c r="F27" s="549">
        <v>5214</v>
      </c>
      <c r="G27" s="551">
        <v>814375</v>
      </c>
      <c r="H27" s="552">
        <v>0.96699999999999997</v>
      </c>
      <c r="I27" s="553"/>
      <c r="J27" s="553"/>
      <c r="K27" s="554">
        <v>17</v>
      </c>
      <c r="L27" s="554">
        <v>175.6</v>
      </c>
      <c r="M27" s="555">
        <v>95.2</v>
      </c>
      <c r="N27" s="556">
        <v>60.2</v>
      </c>
      <c r="O27" s="557">
        <v>343888</v>
      </c>
      <c r="P27" s="557">
        <v>2362487</v>
      </c>
      <c r="Q27" s="545">
        <v>37967</v>
      </c>
      <c r="R27" s="558">
        <v>23124</v>
      </c>
      <c r="S27" s="566" t="s">
        <v>290</v>
      </c>
      <c r="T27" s="560">
        <v>14842</v>
      </c>
      <c r="U27" s="545"/>
      <c r="V27" s="545"/>
      <c r="W27" s="546"/>
      <c r="X27" s="546"/>
      <c r="Y27" s="546"/>
      <c r="Z27" s="546"/>
      <c r="AA27" s="546"/>
      <c r="AB27" s="546"/>
      <c r="AC27" s="546"/>
      <c r="AD27" s="546"/>
      <c r="AE27" s="546"/>
      <c r="AF27" s="546"/>
      <c r="AG27" s="546"/>
      <c r="AH27" s="546"/>
      <c r="AI27" s="546"/>
      <c r="AJ27" s="546"/>
      <c r="AK27" s="546"/>
      <c r="AL27" s="546"/>
      <c r="AM27" s="546"/>
      <c r="AN27" s="546"/>
      <c r="AO27" s="546"/>
      <c r="AP27" s="546"/>
    </row>
    <row r="28" spans="1:42" s="564" customFormat="1" ht="18.75" customHeight="1">
      <c r="A28" s="728"/>
      <c r="B28" s="547">
        <v>28</v>
      </c>
      <c r="C28" s="548">
        <v>17777</v>
      </c>
      <c r="D28" s="549">
        <v>8222</v>
      </c>
      <c r="E28" s="550">
        <v>-4752</v>
      </c>
      <c r="F28" s="549">
        <v>-13542</v>
      </c>
      <c r="G28" s="551">
        <v>820066</v>
      </c>
      <c r="H28" s="552">
        <v>0.97</v>
      </c>
      <c r="I28" s="553"/>
      <c r="J28" s="553"/>
      <c r="K28" s="554">
        <v>16.5</v>
      </c>
      <c r="L28" s="554">
        <v>160.69999999999999</v>
      </c>
      <c r="M28" s="555">
        <v>98.9</v>
      </c>
      <c r="N28" s="556">
        <v>61.2</v>
      </c>
      <c r="O28" s="557">
        <v>318089</v>
      </c>
      <c r="P28" s="557">
        <v>2358424</v>
      </c>
      <c r="Q28" s="545">
        <v>32003</v>
      </c>
      <c r="R28" s="558">
        <v>17357</v>
      </c>
      <c r="S28" s="566" t="s">
        <v>290</v>
      </c>
      <c r="T28" s="560">
        <v>14646</v>
      </c>
      <c r="U28" s="545"/>
      <c r="V28" s="545"/>
      <c r="W28" s="563"/>
      <c r="X28" s="546"/>
      <c r="Y28" s="546"/>
      <c r="Z28" s="546"/>
      <c r="AA28" s="546"/>
      <c r="AB28" s="546"/>
      <c r="AC28" s="546"/>
      <c r="AD28" s="546"/>
      <c r="AE28" s="546"/>
      <c r="AF28" s="546"/>
      <c r="AG28" s="546"/>
      <c r="AH28" s="546"/>
      <c r="AI28" s="546"/>
      <c r="AJ28" s="546"/>
      <c r="AK28" s="546"/>
      <c r="AL28" s="546"/>
      <c r="AM28" s="546"/>
      <c r="AN28" s="546"/>
      <c r="AO28" s="546"/>
      <c r="AP28" s="546"/>
    </row>
    <row r="29" spans="1:42" ht="18.75" customHeight="1">
      <c r="A29" s="726" t="s">
        <v>54</v>
      </c>
      <c r="B29" s="530">
        <v>24</v>
      </c>
      <c r="C29" s="531">
        <v>3684</v>
      </c>
      <c r="D29" s="532">
        <v>191</v>
      </c>
      <c r="E29" s="533">
        <v>-1204</v>
      </c>
      <c r="F29" s="532">
        <v>-2708</v>
      </c>
      <c r="G29" s="534">
        <v>299202</v>
      </c>
      <c r="H29" s="567">
        <v>0.999</v>
      </c>
      <c r="I29" s="536"/>
      <c r="J29" s="536"/>
      <c r="K29" s="537">
        <v>10.1</v>
      </c>
      <c r="L29" s="537">
        <v>106.3</v>
      </c>
      <c r="M29" s="538">
        <v>99.4</v>
      </c>
      <c r="N29" s="539">
        <v>65.599999999999994</v>
      </c>
      <c r="O29" s="540">
        <v>121942</v>
      </c>
      <c r="P29" s="540">
        <v>847930</v>
      </c>
      <c r="Q29" s="541">
        <v>35390</v>
      </c>
      <c r="R29" s="542">
        <v>3733</v>
      </c>
      <c r="S29" s="543">
        <v>4130</v>
      </c>
      <c r="T29" s="544">
        <v>27527</v>
      </c>
      <c r="U29" s="545"/>
      <c r="V29" s="545"/>
      <c r="W29" s="546"/>
      <c r="X29" s="546"/>
      <c r="Y29" s="546"/>
      <c r="Z29" s="546"/>
      <c r="AA29" s="546"/>
      <c r="AB29" s="546"/>
      <c r="AC29" s="546"/>
      <c r="AD29" s="546"/>
      <c r="AE29" s="546"/>
      <c r="AF29" s="546"/>
      <c r="AG29" s="546"/>
      <c r="AH29" s="546"/>
      <c r="AI29" s="546"/>
      <c r="AJ29" s="546"/>
      <c r="AK29" s="546"/>
      <c r="AL29" s="546"/>
      <c r="AM29" s="546"/>
      <c r="AN29" s="546"/>
      <c r="AO29" s="546"/>
      <c r="AP29" s="546"/>
    </row>
    <row r="30" spans="1:42" ht="18.75" customHeight="1">
      <c r="A30" s="727"/>
      <c r="B30" s="547">
        <v>25</v>
      </c>
      <c r="C30" s="548">
        <v>4648</v>
      </c>
      <c r="D30" s="549">
        <v>437</v>
      </c>
      <c r="E30" s="550">
        <v>247</v>
      </c>
      <c r="F30" s="549">
        <v>-1021</v>
      </c>
      <c r="G30" s="551">
        <v>303206</v>
      </c>
      <c r="H30" s="552">
        <v>0.996</v>
      </c>
      <c r="I30" s="553"/>
      <c r="J30" s="553"/>
      <c r="K30" s="554">
        <v>9.1</v>
      </c>
      <c r="L30" s="554">
        <v>111.5</v>
      </c>
      <c r="M30" s="555">
        <v>97.8</v>
      </c>
      <c r="N30" s="556">
        <v>66.099999999999994</v>
      </c>
      <c r="O30" s="557">
        <v>129895</v>
      </c>
      <c r="P30" s="557">
        <v>842867</v>
      </c>
      <c r="Q30" s="545">
        <v>28416</v>
      </c>
      <c r="R30" s="558">
        <v>2503</v>
      </c>
      <c r="S30" s="559">
        <v>420</v>
      </c>
      <c r="T30" s="560">
        <v>25493</v>
      </c>
      <c r="U30" s="545"/>
      <c r="V30" s="545"/>
      <c r="W30" s="546"/>
      <c r="X30" s="546"/>
      <c r="Y30" s="546"/>
      <c r="Z30" s="546"/>
      <c r="AA30" s="546"/>
      <c r="AB30" s="546"/>
      <c r="AC30" s="546"/>
      <c r="AD30" s="546"/>
      <c r="AE30" s="546"/>
      <c r="AF30" s="546"/>
      <c r="AG30" s="546"/>
      <c r="AH30" s="546"/>
      <c r="AI30" s="546"/>
      <c r="AJ30" s="546"/>
      <c r="AK30" s="546"/>
      <c r="AL30" s="546"/>
      <c r="AM30" s="546"/>
      <c r="AN30" s="546"/>
      <c r="AO30" s="546"/>
      <c r="AP30" s="546"/>
    </row>
    <row r="31" spans="1:42" ht="18.75" customHeight="1">
      <c r="A31" s="727"/>
      <c r="B31" s="547">
        <v>26</v>
      </c>
      <c r="C31" s="548">
        <v>4893</v>
      </c>
      <c r="D31" s="549">
        <v>425</v>
      </c>
      <c r="E31" s="550">
        <v>-12</v>
      </c>
      <c r="F31" s="549">
        <v>267</v>
      </c>
      <c r="G31" s="551">
        <v>303847</v>
      </c>
      <c r="H31" s="552">
        <v>0.995</v>
      </c>
      <c r="I31" s="553"/>
      <c r="J31" s="553"/>
      <c r="K31" s="554">
        <v>8.1999999999999993</v>
      </c>
      <c r="L31" s="554">
        <v>115.3</v>
      </c>
      <c r="M31" s="555">
        <v>99.7</v>
      </c>
      <c r="N31" s="556">
        <v>63.9</v>
      </c>
      <c r="O31" s="557">
        <v>133420</v>
      </c>
      <c r="P31" s="557">
        <v>852087</v>
      </c>
      <c r="Q31" s="545">
        <v>28238</v>
      </c>
      <c r="R31" s="558">
        <v>2880</v>
      </c>
      <c r="S31" s="559">
        <v>287</v>
      </c>
      <c r="T31" s="560">
        <v>25071</v>
      </c>
      <c r="U31" s="545"/>
      <c r="V31" s="545"/>
      <c r="W31" s="546"/>
      <c r="X31" s="546"/>
      <c r="Y31" s="546"/>
      <c r="Z31" s="546"/>
      <c r="AA31" s="546"/>
      <c r="AB31" s="546"/>
      <c r="AC31" s="546"/>
      <c r="AD31" s="546"/>
      <c r="AE31" s="546"/>
      <c r="AF31" s="546"/>
      <c r="AG31" s="546"/>
      <c r="AH31" s="546"/>
      <c r="AI31" s="546"/>
      <c r="AJ31" s="546"/>
      <c r="AK31" s="546"/>
      <c r="AL31" s="546"/>
      <c r="AM31" s="546"/>
      <c r="AN31" s="546"/>
      <c r="AO31" s="546"/>
      <c r="AP31" s="546"/>
    </row>
    <row r="32" spans="1:42" ht="18.75" customHeight="1">
      <c r="A32" s="727"/>
      <c r="B32" s="547">
        <v>27</v>
      </c>
      <c r="C32" s="548">
        <v>3648</v>
      </c>
      <c r="D32" s="549">
        <v>497</v>
      </c>
      <c r="E32" s="550">
        <v>72</v>
      </c>
      <c r="F32" s="549">
        <v>2143</v>
      </c>
      <c r="G32" s="551">
        <v>309070</v>
      </c>
      <c r="H32" s="552">
        <v>0.995</v>
      </c>
      <c r="I32" s="553"/>
      <c r="J32" s="553"/>
      <c r="K32" s="554">
        <v>7.5</v>
      </c>
      <c r="L32" s="554">
        <v>117.2</v>
      </c>
      <c r="M32" s="555">
        <v>97.7</v>
      </c>
      <c r="N32" s="556">
        <v>64</v>
      </c>
      <c r="O32" s="557">
        <v>158008</v>
      </c>
      <c r="P32" s="557">
        <v>844691</v>
      </c>
      <c r="Q32" s="545">
        <v>29164</v>
      </c>
      <c r="R32" s="558">
        <v>5041</v>
      </c>
      <c r="S32" s="559">
        <v>384</v>
      </c>
      <c r="T32" s="560">
        <v>23739</v>
      </c>
      <c r="U32" s="545"/>
      <c r="V32" s="545"/>
      <c r="W32" s="546"/>
      <c r="X32" s="546"/>
      <c r="Y32" s="546"/>
      <c r="Z32" s="546"/>
      <c r="AA32" s="546"/>
      <c r="AB32" s="546"/>
      <c r="AC32" s="546"/>
      <c r="AD32" s="546"/>
      <c r="AE32" s="546"/>
      <c r="AF32" s="546"/>
      <c r="AG32" s="546"/>
      <c r="AH32" s="546"/>
      <c r="AI32" s="546"/>
      <c r="AJ32" s="546"/>
      <c r="AK32" s="546"/>
      <c r="AL32" s="546"/>
      <c r="AM32" s="546"/>
      <c r="AN32" s="546"/>
      <c r="AO32" s="546"/>
      <c r="AP32" s="546"/>
    </row>
    <row r="33" spans="1:42" s="564" customFormat="1" ht="18.75" customHeight="1">
      <c r="A33" s="728"/>
      <c r="B33" s="547">
        <v>28</v>
      </c>
      <c r="C33" s="548">
        <v>4478</v>
      </c>
      <c r="D33" s="549">
        <v>577</v>
      </c>
      <c r="E33" s="550">
        <v>80</v>
      </c>
      <c r="F33" s="549">
        <v>377</v>
      </c>
      <c r="G33" s="551">
        <v>313795</v>
      </c>
      <c r="H33" s="552">
        <v>1</v>
      </c>
      <c r="I33" s="553"/>
      <c r="J33" s="553"/>
      <c r="K33" s="554">
        <v>7.2</v>
      </c>
      <c r="L33" s="554">
        <v>118.3</v>
      </c>
      <c r="M33" s="555">
        <v>100.4</v>
      </c>
      <c r="N33" s="556">
        <v>65.400000000000006</v>
      </c>
      <c r="O33" s="557">
        <v>197486</v>
      </c>
      <c r="P33" s="557">
        <v>832740</v>
      </c>
      <c r="Q33" s="545">
        <v>30643</v>
      </c>
      <c r="R33" s="558">
        <v>5441</v>
      </c>
      <c r="S33" s="559">
        <v>444</v>
      </c>
      <c r="T33" s="560">
        <v>24758</v>
      </c>
      <c r="U33" s="545"/>
      <c r="V33" s="545"/>
      <c r="W33" s="563"/>
      <c r="X33" s="546"/>
      <c r="Y33" s="546"/>
      <c r="Z33" s="546"/>
      <c r="AA33" s="546"/>
      <c r="AB33" s="546"/>
      <c r="AC33" s="546"/>
      <c r="AD33" s="546"/>
      <c r="AE33" s="546"/>
      <c r="AF33" s="546"/>
      <c r="AG33" s="546"/>
      <c r="AH33" s="546"/>
      <c r="AI33" s="546"/>
      <c r="AJ33" s="546"/>
      <c r="AK33" s="546"/>
      <c r="AL33" s="546"/>
      <c r="AM33" s="546"/>
      <c r="AN33" s="546"/>
      <c r="AO33" s="546"/>
      <c r="AP33" s="546"/>
    </row>
    <row r="34" spans="1:42" ht="18.75" customHeight="1">
      <c r="A34" s="726" t="s">
        <v>149</v>
      </c>
      <c r="B34" s="530">
        <v>24</v>
      </c>
      <c r="C34" s="531">
        <v>7680</v>
      </c>
      <c r="D34" s="532">
        <v>6301</v>
      </c>
      <c r="E34" s="533">
        <v>767</v>
      </c>
      <c r="F34" s="532">
        <v>-2126</v>
      </c>
      <c r="G34" s="534">
        <v>134196</v>
      </c>
      <c r="H34" s="567">
        <v>0.95499999999999996</v>
      </c>
      <c r="I34" s="536"/>
      <c r="J34" s="536"/>
      <c r="K34" s="537">
        <v>3.8</v>
      </c>
      <c r="L34" s="537">
        <v>43.2</v>
      </c>
      <c r="M34" s="538">
        <v>95.4</v>
      </c>
      <c r="N34" s="539">
        <v>55.5</v>
      </c>
      <c r="O34" s="540">
        <v>53411</v>
      </c>
      <c r="P34" s="540">
        <v>240595</v>
      </c>
      <c r="Q34" s="541">
        <v>17748</v>
      </c>
      <c r="R34" s="542">
        <v>12549</v>
      </c>
      <c r="S34" s="543">
        <v>67</v>
      </c>
      <c r="T34" s="544">
        <v>5132</v>
      </c>
      <c r="U34" s="545"/>
      <c r="V34" s="545"/>
      <c r="W34" s="546"/>
      <c r="X34" s="546"/>
      <c r="Y34" s="546"/>
      <c r="Z34" s="546"/>
      <c r="AA34" s="546"/>
      <c r="AB34" s="546"/>
      <c r="AC34" s="546"/>
      <c r="AD34" s="546"/>
      <c r="AE34" s="546"/>
      <c r="AF34" s="546"/>
      <c r="AG34" s="546"/>
      <c r="AH34" s="546"/>
      <c r="AI34" s="546"/>
      <c r="AJ34" s="546"/>
      <c r="AK34" s="546"/>
      <c r="AL34" s="546"/>
      <c r="AM34" s="546"/>
      <c r="AN34" s="546"/>
      <c r="AO34" s="546"/>
      <c r="AP34" s="546"/>
    </row>
    <row r="35" spans="1:42" ht="18.75" customHeight="1">
      <c r="A35" s="727"/>
      <c r="B35" s="547">
        <v>25</v>
      </c>
      <c r="C35" s="548">
        <v>8444</v>
      </c>
      <c r="D35" s="549">
        <v>6877</v>
      </c>
      <c r="E35" s="550">
        <v>576</v>
      </c>
      <c r="F35" s="549">
        <v>-2112</v>
      </c>
      <c r="G35" s="551">
        <v>136774</v>
      </c>
      <c r="H35" s="552">
        <v>0.94699999999999995</v>
      </c>
      <c r="I35" s="553"/>
      <c r="J35" s="553"/>
      <c r="K35" s="554">
        <v>3.9</v>
      </c>
      <c r="L35" s="554">
        <v>39.799999999999997</v>
      </c>
      <c r="M35" s="555">
        <v>97</v>
      </c>
      <c r="N35" s="556">
        <v>57.4</v>
      </c>
      <c r="O35" s="557">
        <v>61049</v>
      </c>
      <c r="P35" s="557">
        <v>249613</v>
      </c>
      <c r="Q35" s="545">
        <v>19124</v>
      </c>
      <c r="R35" s="558">
        <v>13261</v>
      </c>
      <c r="S35" s="559">
        <v>84</v>
      </c>
      <c r="T35" s="560">
        <v>5779</v>
      </c>
      <c r="U35" s="545"/>
      <c r="V35" s="545"/>
      <c r="W35" s="546"/>
      <c r="X35" s="546"/>
      <c r="Y35" s="546"/>
      <c r="Z35" s="546"/>
      <c r="AA35" s="546"/>
      <c r="AB35" s="546"/>
      <c r="AC35" s="546"/>
      <c r="AD35" s="546"/>
      <c r="AE35" s="546"/>
      <c r="AF35" s="546"/>
      <c r="AG35" s="546"/>
      <c r="AH35" s="546"/>
      <c r="AI35" s="546"/>
      <c r="AJ35" s="546"/>
      <c r="AK35" s="546"/>
      <c r="AL35" s="546"/>
      <c r="AM35" s="546"/>
      <c r="AN35" s="546"/>
      <c r="AO35" s="546"/>
      <c r="AP35" s="546"/>
    </row>
    <row r="36" spans="1:42" ht="18.75" customHeight="1">
      <c r="A36" s="727"/>
      <c r="B36" s="547">
        <v>26</v>
      </c>
      <c r="C36" s="548">
        <v>8094</v>
      </c>
      <c r="D36" s="549">
        <v>6825</v>
      </c>
      <c r="E36" s="550">
        <v>-52</v>
      </c>
      <c r="F36" s="549">
        <v>-5102</v>
      </c>
      <c r="G36" s="551">
        <v>138405</v>
      </c>
      <c r="H36" s="552">
        <v>0.94099999999999995</v>
      </c>
      <c r="I36" s="553"/>
      <c r="J36" s="553"/>
      <c r="K36" s="554">
        <v>3.4</v>
      </c>
      <c r="L36" s="554">
        <v>40.200000000000003</v>
      </c>
      <c r="M36" s="555">
        <v>98.1</v>
      </c>
      <c r="N36" s="556">
        <v>56.4</v>
      </c>
      <c r="O36" s="557">
        <v>59679</v>
      </c>
      <c r="P36" s="557">
        <v>261081</v>
      </c>
      <c r="Q36" s="545">
        <v>17528</v>
      </c>
      <c r="R36" s="558">
        <v>12211</v>
      </c>
      <c r="S36" s="559">
        <v>101</v>
      </c>
      <c r="T36" s="560">
        <v>5216</v>
      </c>
      <c r="U36" s="545"/>
      <c r="V36" s="545"/>
      <c r="W36" s="546"/>
      <c r="X36" s="546"/>
      <c r="Y36" s="546"/>
      <c r="Z36" s="546"/>
      <c r="AA36" s="546"/>
      <c r="AB36" s="546"/>
      <c r="AC36" s="546"/>
      <c r="AD36" s="546"/>
      <c r="AE36" s="546"/>
      <c r="AF36" s="546"/>
      <c r="AG36" s="546"/>
      <c r="AH36" s="546"/>
      <c r="AI36" s="546"/>
      <c r="AJ36" s="546"/>
      <c r="AK36" s="546"/>
      <c r="AL36" s="546"/>
      <c r="AM36" s="546"/>
      <c r="AN36" s="546"/>
      <c r="AO36" s="546"/>
      <c r="AP36" s="546"/>
    </row>
    <row r="37" spans="1:42" ht="18.75" customHeight="1">
      <c r="A37" s="727"/>
      <c r="B37" s="547">
        <v>27</v>
      </c>
      <c r="C37" s="548">
        <v>8233</v>
      </c>
      <c r="D37" s="549">
        <v>7178</v>
      </c>
      <c r="E37" s="550">
        <v>353</v>
      </c>
      <c r="F37" s="549">
        <v>-4734</v>
      </c>
      <c r="G37" s="551">
        <v>141599</v>
      </c>
      <c r="H37" s="552">
        <v>0.93400000000000005</v>
      </c>
      <c r="I37" s="553"/>
      <c r="J37" s="553"/>
      <c r="K37" s="554">
        <v>3.2</v>
      </c>
      <c r="L37" s="554">
        <v>37.9</v>
      </c>
      <c r="M37" s="555">
        <v>98</v>
      </c>
      <c r="N37" s="556">
        <v>55.6</v>
      </c>
      <c r="O37" s="557">
        <v>62615</v>
      </c>
      <c r="P37" s="557">
        <v>263701</v>
      </c>
      <c r="Q37" s="545">
        <v>16307</v>
      </c>
      <c r="R37" s="558">
        <v>11125</v>
      </c>
      <c r="S37" s="559">
        <v>124</v>
      </c>
      <c r="T37" s="560">
        <v>5058</v>
      </c>
      <c r="U37" s="545"/>
      <c r="V37" s="545"/>
      <c r="W37" s="546"/>
      <c r="X37" s="546"/>
      <c r="Y37" s="546"/>
      <c r="Z37" s="546"/>
      <c r="AA37" s="546"/>
      <c r="AB37" s="546"/>
      <c r="AC37" s="546"/>
      <c r="AD37" s="546"/>
      <c r="AE37" s="546"/>
      <c r="AF37" s="546"/>
      <c r="AG37" s="546"/>
      <c r="AH37" s="546"/>
      <c r="AI37" s="546"/>
      <c r="AJ37" s="546"/>
      <c r="AK37" s="546"/>
      <c r="AL37" s="546"/>
      <c r="AM37" s="546"/>
      <c r="AN37" s="546"/>
      <c r="AO37" s="546"/>
      <c r="AP37" s="546"/>
    </row>
    <row r="38" spans="1:42" s="564" customFormat="1" ht="18.75" customHeight="1">
      <c r="A38" s="728"/>
      <c r="B38" s="547">
        <v>28</v>
      </c>
      <c r="C38" s="568">
        <v>7215</v>
      </c>
      <c r="D38" s="569">
        <v>6332</v>
      </c>
      <c r="E38" s="570">
        <v>-846</v>
      </c>
      <c r="F38" s="569">
        <v>-9038</v>
      </c>
      <c r="G38" s="570">
        <v>141604</v>
      </c>
      <c r="H38" s="571">
        <v>0.92500000000000004</v>
      </c>
      <c r="I38" s="572"/>
      <c r="J38" s="572"/>
      <c r="K38" s="573">
        <v>2.9</v>
      </c>
      <c r="L38" s="573">
        <v>36.5</v>
      </c>
      <c r="M38" s="574">
        <v>102.5</v>
      </c>
      <c r="N38" s="575">
        <v>58.2</v>
      </c>
      <c r="O38" s="576">
        <v>70857</v>
      </c>
      <c r="P38" s="576">
        <v>259875</v>
      </c>
      <c r="Q38" s="577">
        <v>12303</v>
      </c>
      <c r="R38" s="578">
        <v>6933</v>
      </c>
      <c r="S38" s="579">
        <v>156</v>
      </c>
      <c r="T38" s="580">
        <v>5214</v>
      </c>
      <c r="U38" s="577"/>
      <c r="V38" s="577"/>
      <c r="W38" s="563"/>
      <c r="X38" s="546"/>
      <c r="Y38" s="546"/>
      <c r="Z38" s="546"/>
      <c r="AA38" s="546"/>
      <c r="AB38" s="546"/>
      <c r="AC38" s="546"/>
      <c r="AD38" s="546"/>
      <c r="AE38" s="546"/>
      <c r="AF38" s="546"/>
      <c r="AG38" s="546"/>
      <c r="AH38" s="546"/>
      <c r="AI38" s="546"/>
      <c r="AJ38" s="546"/>
      <c r="AK38" s="546"/>
      <c r="AL38" s="546"/>
      <c r="AM38" s="546"/>
      <c r="AN38" s="546"/>
      <c r="AO38" s="546"/>
      <c r="AP38" s="546"/>
    </row>
    <row r="39" spans="1:42" ht="18.75" customHeight="1">
      <c r="A39" s="726" t="s">
        <v>94</v>
      </c>
      <c r="B39" s="530">
        <v>24</v>
      </c>
      <c r="C39" s="531">
        <v>4407</v>
      </c>
      <c r="D39" s="532">
        <v>2027</v>
      </c>
      <c r="E39" s="533">
        <v>-1353</v>
      </c>
      <c r="F39" s="532">
        <v>-1348</v>
      </c>
      <c r="G39" s="534">
        <v>188311</v>
      </c>
      <c r="H39" s="535">
        <v>0.70299999999999996</v>
      </c>
      <c r="I39" s="536"/>
      <c r="J39" s="536"/>
      <c r="K39" s="537">
        <v>10.6</v>
      </c>
      <c r="L39" s="537">
        <v>113.5</v>
      </c>
      <c r="M39" s="538">
        <v>91.2</v>
      </c>
      <c r="N39" s="539">
        <v>48.3</v>
      </c>
      <c r="O39" s="540">
        <v>89062</v>
      </c>
      <c r="P39" s="540">
        <v>473272</v>
      </c>
      <c r="Q39" s="541">
        <v>25883</v>
      </c>
      <c r="R39" s="542">
        <v>15893</v>
      </c>
      <c r="S39" s="565">
        <v>4003</v>
      </c>
      <c r="T39" s="544">
        <v>5987</v>
      </c>
      <c r="U39" s="545"/>
      <c r="V39" s="545"/>
      <c r="W39" s="546"/>
      <c r="X39" s="546"/>
      <c r="Y39" s="546"/>
      <c r="Z39" s="546"/>
      <c r="AA39" s="546"/>
      <c r="AB39" s="546"/>
      <c r="AC39" s="546"/>
      <c r="AD39" s="546"/>
      <c r="AE39" s="546"/>
      <c r="AF39" s="546"/>
      <c r="AG39" s="546"/>
      <c r="AH39" s="546"/>
      <c r="AI39" s="546"/>
      <c r="AJ39" s="546"/>
      <c r="AK39" s="546"/>
      <c r="AL39" s="546"/>
      <c r="AM39" s="546"/>
      <c r="AN39" s="546"/>
      <c r="AO39" s="546"/>
      <c r="AP39" s="546"/>
    </row>
    <row r="40" spans="1:42" ht="18.75" customHeight="1">
      <c r="A40" s="727"/>
      <c r="B40" s="547">
        <v>25</v>
      </c>
      <c r="C40" s="548">
        <v>5398</v>
      </c>
      <c r="D40" s="549">
        <v>2003</v>
      </c>
      <c r="E40" s="550">
        <v>-24</v>
      </c>
      <c r="F40" s="549">
        <v>-1320</v>
      </c>
      <c r="G40" s="551">
        <v>191089</v>
      </c>
      <c r="H40" s="552">
        <v>0.72099999999999997</v>
      </c>
      <c r="I40" s="553"/>
      <c r="J40" s="553"/>
      <c r="K40" s="554">
        <v>10.9</v>
      </c>
      <c r="L40" s="554">
        <v>122.7</v>
      </c>
      <c r="M40" s="555">
        <v>92.2</v>
      </c>
      <c r="N40" s="556">
        <v>46.4</v>
      </c>
      <c r="O40" s="557">
        <v>80076</v>
      </c>
      <c r="P40" s="557">
        <v>508932</v>
      </c>
      <c r="Q40" s="545">
        <v>26974</v>
      </c>
      <c r="R40" s="558">
        <v>14598</v>
      </c>
      <c r="S40" s="566">
        <v>3005</v>
      </c>
      <c r="T40" s="560">
        <v>9371</v>
      </c>
      <c r="U40" s="545"/>
      <c r="V40" s="545"/>
      <c r="W40" s="546"/>
      <c r="X40" s="546"/>
      <c r="Y40" s="546"/>
      <c r="Z40" s="546"/>
      <c r="AA40" s="546"/>
      <c r="AB40" s="546"/>
      <c r="AC40" s="546"/>
      <c r="AD40" s="546"/>
      <c r="AE40" s="546"/>
      <c r="AF40" s="546"/>
      <c r="AG40" s="546"/>
      <c r="AH40" s="546"/>
      <c r="AI40" s="546"/>
      <c r="AJ40" s="546"/>
      <c r="AK40" s="546"/>
      <c r="AL40" s="546"/>
      <c r="AM40" s="546"/>
      <c r="AN40" s="546"/>
      <c r="AO40" s="546"/>
      <c r="AP40" s="546"/>
    </row>
    <row r="41" spans="1:42" ht="18.75" customHeight="1">
      <c r="A41" s="727"/>
      <c r="B41" s="547">
        <v>26</v>
      </c>
      <c r="C41" s="548">
        <v>2878</v>
      </c>
      <c r="D41" s="549">
        <v>933</v>
      </c>
      <c r="E41" s="550">
        <v>-1070</v>
      </c>
      <c r="F41" s="549">
        <v>-6064</v>
      </c>
      <c r="G41" s="551">
        <v>192015</v>
      </c>
      <c r="H41" s="552">
        <v>0.73299999999999998</v>
      </c>
      <c r="I41" s="553"/>
      <c r="J41" s="553"/>
      <c r="K41" s="554">
        <v>11</v>
      </c>
      <c r="L41" s="554">
        <v>135.1</v>
      </c>
      <c r="M41" s="555">
        <v>94.6</v>
      </c>
      <c r="N41" s="556">
        <v>48.173947777273639</v>
      </c>
      <c r="O41" s="557">
        <v>45080</v>
      </c>
      <c r="P41" s="557">
        <v>539664</v>
      </c>
      <c r="Q41" s="545">
        <v>16467</v>
      </c>
      <c r="R41" s="558">
        <v>9604</v>
      </c>
      <c r="S41" s="559">
        <v>2010</v>
      </c>
      <c r="T41" s="560">
        <v>4853</v>
      </c>
      <c r="U41" s="545"/>
      <c r="V41" s="545"/>
      <c r="W41" s="546"/>
      <c r="X41" s="546"/>
      <c r="Y41" s="546"/>
      <c r="Z41" s="546"/>
      <c r="AA41" s="546"/>
      <c r="AB41" s="546"/>
      <c r="AC41" s="546"/>
      <c r="AD41" s="546"/>
      <c r="AE41" s="546"/>
      <c r="AF41" s="546"/>
      <c r="AG41" s="546"/>
      <c r="AH41" s="546"/>
      <c r="AI41" s="546"/>
      <c r="AJ41" s="546"/>
      <c r="AK41" s="546"/>
      <c r="AL41" s="546"/>
      <c r="AM41" s="546"/>
      <c r="AN41" s="546"/>
      <c r="AO41" s="546"/>
      <c r="AP41" s="546"/>
    </row>
    <row r="42" spans="1:42" ht="18.75" customHeight="1">
      <c r="A42" s="727"/>
      <c r="B42" s="547">
        <v>27</v>
      </c>
      <c r="C42" s="548">
        <v>2114</v>
      </c>
      <c r="D42" s="549">
        <v>1081</v>
      </c>
      <c r="E42" s="550">
        <v>148</v>
      </c>
      <c r="F42" s="549">
        <v>-3847</v>
      </c>
      <c r="G42" s="551">
        <v>193592</v>
      </c>
      <c r="H42" s="552">
        <v>0.74299999999999999</v>
      </c>
      <c r="I42" s="553"/>
      <c r="J42" s="553"/>
      <c r="K42" s="554">
        <v>11</v>
      </c>
      <c r="L42" s="554">
        <v>138.9</v>
      </c>
      <c r="M42" s="555">
        <v>94</v>
      </c>
      <c r="N42" s="554">
        <v>46.6</v>
      </c>
      <c r="O42" s="557">
        <v>66015</v>
      </c>
      <c r="P42" s="557">
        <v>558580</v>
      </c>
      <c r="Q42" s="545">
        <v>10396</v>
      </c>
      <c r="R42" s="558">
        <v>5610</v>
      </c>
      <c r="S42" s="559">
        <v>1014</v>
      </c>
      <c r="T42" s="560">
        <v>3772</v>
      </c>
      <c r="U42" s="545"/>
      <c r="V42" s="545"/>
      <c r="W42" s="546"/>
      <c r="X42" s="546"/>
      <c r="Y42" s="546"/>
      <c r="Z42" s="546"/>
      <c r="AA42" s="546"/>
      <c r="AB42" s="546"/>
      <c r="AC42" s="546"/>
      <c r="AD42" s="546"/>
      <c r="AE42" s="546"/>
      <c r="AF42" s="546"/>
      <c r="AG42" s="546"/>
      <c r="AH42" s="546"/>
      <c r="AI42" s="546"/>
      <c r="AJ42" s="546"/>
      <c r="AK42" s="546"/>
      <c r="AL42" s="546"/>
      <c r="AM42" s="546"/>
      <c r="AN42" s="546"/>
      <c r="AO42" s="546"/>
      <c r="AP42" s="546"/>
    </row>
    <row r="43" spans="1:42" s="564" customFormat="1" ht="18.75" customHeight="1">
      <c r="A43" s="728"/>
      <c r="B43" s="547">
        <v>28</v>
      </c>
      <c r="C43" s="568">
        <v>2209</v>
      </c>
      <c r="D43" s="569">
        <v>937</v>
      </c>
      <c r="E43" s="570">
        <v>-144</v>
      </c>
      <c r="F43" s="569">
        <v>-2143</v>
      </c>
      <c r="G43" s="570">
        <v>195004</v>
      </c>
      <c r="H43" s="571">
        <v>0.74299999999999999</v>
      </c>
      <c r="I43" s="572"/>
      <c r="J43" s="572"/>
      <c r="K43" s="573">
        <v>11.1</v>
      </c>
      <c r="L43" s="573">
        <v>139.6</v>
      </c>
      <c r="M43" s="574">
        <v>94.4</v>
      </c>
      <c r="N43" s="573">
        <v>47</v>
      </c>
      <c r="O43" s="576">
        <v>55552</v>
      </c>
      <c r="P43" s="576">
        <v>572533</v>
      </c>
      <c r="Q43" s="577">
        <v>5669</v>
      </c>
      <c r="R43" s="578">
        <v>3611</v>
      </c>
      <c r="S43" s="579">
        <v>19</v>
      </c>
      <c r="T43" s="580">
        <v>2039</v>
      </c>
      <c r="U43" s="577"/>
      <c r="V43" s="577"/>
      <c r="W43" s="563"/>
      <c r="X43" s="546"/>
      <c r="Y43" s="546"/>
      <c r="Z43" s="546"/>
      <c r="AA43" s="546"/>
      <c r="AB43" s="546"/>
      <c r="AC43" s="546"/>
      <c r="AD43" s="546"/>
      <c r="AE43" s="546"/>
      <c r="AF43" s="546"/>
      <c r="AG43" s="546"/>
      <c r="AH43" s="546"/>
      <c r="AI43" s="546"/>
      <c r="AJ43" s="546"/>
      <c r="AK43" s="546"/>
      <c r="AL43" s="546"/>
      <c r="AM43" s="546"/>
      <c r="AN43" s="546"/>
      <c r="AO43" s="546"/>
      <c r="AP43" s="546"/>
    </row>
    <row r="44" spans="1:42" ht="18.75" customHeight="1">
      <c r="A44" s="726" t="s">
        <v>57</v>
      </c>
      <c r="B44" s="530">
        <v>24</v>
      </c>
      <c r="C44" s="531">
        <v>8061</v>
      </c>
      <c r="D44" s="532">
        <v>4062</v>
      </c>
      <c r="E44" s="533">
        <v>72</v>
      </c>
      <c r="F44" s="532">
        <v>376</v>
      </c>
      <c r="G44" s="534">
        <v>163439</v>
      </c>
      <c r="H44" s="535">
        <v>0.89200000000000002</v>
      </c>
      <c r="I44" s="536"/>
      <c r="J44" s="536"/>
      <c r="K44" s="537">
        <v>11.5</v>
      </c>
      <c r="L44" s="537">
        <v>87.3</v>
      </c>
      <c r="M44" s="538">
        <v>91.5</v>
      </c>
      <c r="N44" s="537">
        <v>54</v>
      </c>
      <c r="O44" s="540">
        <v>31045</v>
      </c>
      <c r="P44" s="540">
        <v>406565</v>
      </c>
      <c r="Q44" s="541">
        <v>29101</v>
      </c>
      <c r="R44" s="542">
        <v>8603</v>
      </c>
      <c r="S44" s="543">
        <v>2659</v>
      </c>
      <c r="T44" s="544">
        <v>17838</v>
      </c>
      <c r="U44" s="545"/>
      <c r="V44" s="545"/>
      <c r="W44" s="546"/>
      <c r="X44" s="546"/>
      <c r="Y44" s="546"/>
      <c r="Z44" s="546"/>
      <c r="AA44" s="546"/>
      <c r="AB44" s="546"/>
      <c r="AC44" s="546"/>
      <c r="AD44" s="546"/>
      <c r="AE44" s="546"/>
      <c r="AF44" s="546"/>
      <c r="AG44" s="546"/>
      <c r="AH44" s="546"/>
      <c r="AI44" s="546"/>
      <c r="AJ44" s="546"/>
      <c r="AK44" s="546"/>
      <c r="AL44" s="546"/>
      <c r="AM44" s="546"/>
      <c r="AN44" s="546"/>
      <c r="AO44" s="546"/>
      <c r="AP44" s="546"/>
    </row>
    <row r="45" spans="1:42" ht="18.75" customHeight="1">
      <c r="A45" s="727"/>
      <c r="B45" s="547">
        <v>25</v>
      </c>
      <c r="C45" s="548">
        <v>10270</v>
      </c>
      <c r="D45" s="549">
        <v>5238</v>
      </c>
      <c r="E45" s="550">
        <v>1176</v>
      </c>
      <c r="F45" s="549">
        <v>1182</v>
      </c>
      <c r="G45" s="551">
        <v>165130</v>
      </c>
      <c r="H45" s="552">
        <v>0.89600000000000002</v>
      </c>
      <c r="I45" s="553"/>
      <c r="J45" s="553"/>
      <c r="K45" s="554">
        <v>10.3</v>
      </c>
      <c r="L45" s="554">
        <v>76.2</v>
      </c>
      <c r="M45" s="555">
        <v>91.1</v>
      </c>
      <c r="N45" s="575">
        <v>54.4</v>
      </c>
      <c r="O45" s="557">
        <v>26538</v>
      </c>
      <c r="P45" s="557">
        <v>412860</v>
      </c>
      <c r="Q45" s="545">
        <v>30541</v>
      </c>
      <c r="R45" s="558">
        <v>8610</v>
      </c>
      <c r="S45" s="559">
        <v>2662</v>
      </c>
      <c r="T45" s="560">
        <v>19269</v>
      </c>
      <c r="U45" s="545"/>
      <c r="V45" s="545"/>
      <c r="W45" s="546"/>
      <c r="X45" s="546"/>
      <c r="Y45" s="546"/>
      <c r="Z45" s="546"/>
      <c r="AA45" s="546"/>
      <c r="AB45" s="546"/>
      <c r="AC45" s="546"/>
      <c r="AD45" s="546"/>
      <c r="AE45" s="546"/>
      <c r="AF45" s="546"/>
      <c r="AG45" s="546"/>
      <c r="AH45" s="546"/>
      <c r="AI45" s="546"/>
      <c r="AJ45" s="546"/>
      <c r="AK45" s="546"/>
      <c r="AL45" s="546"/>
      <c r="AM45" s="546"/>
      <c r="AN45" s="546"/>
      <c r="AO45" s="546"/>
      <c r="AP45" s="546"/>
    </row>
    <row r="46" spans="1:42" ht="18.75" customHeight="1">
      <c r="A46" s="727"/>
      <c r="B46" s="547">
        <v>26</v>
      </c>
      <c r="C46" s="548">
        <v>7559</v>
      </c>
      <c r="D46" s="549">
        <v>3963</v>
      </c>
      <c r="E46" s="550">
        <v>-1275</v>
      </c>
      <c r="F46" s="549">
        <v>-1277</v>
      </c>
      <c r="G46" s="551">
        <v>164267</v>
      </c>
      <c r="H46" s="552">
        <v>0.90100000000000002</v>
      </c>
      <c r="I46" s="553"/>
      <c r="J46" s="553"/>
      <c r="K46" s="554">
        <v>9.3000000000000007</v>
      </c>
      <c r="L46" s="554">
        <v>69.900000000000006</v>
      </c>
      <c r="M46" s="555">
        <v>91.9</v>
      </c>
      <c r="N46" s="556">
        <v>56.3</v>
      </c>
      <c r="O46" s="557">
        <v>27074</v>
      </c>
      <c r="P46" s="557">
        <v>417580</v>
      </c>
      <c r="Q46" s="545">
        <v>30929</v>
      </c>
      <c r="R46" s="558">
        <v>8608</v>
      </c>
      <c r="S46" s="559">
        <v>2665</v>
      </c>
      <c r="T46" s="560">
        <v>19656</v>
      </c>
      <c r="U46" s="545"/>
      <c r="V46" s="545"/>
      <c r="W46" s="546"/>
      <c r="X46" s="546"/>
      <c r="Y46" s="546"/>
      <c r="Z46" s="546"/>
      <c r="AA46" s="546"/>
      <c r="AB46" s="546"/>
      <c r="AC46" s="546"/>
      <c r="AD46" s="546"/>
      <c r="AE46" s="546"/>
      <c r="AF46" s="546"/>
      <c r="AG46" s="546"/>
      <c r="AH46" s="546"/>
      <c r="AI46" s="546"/>
      <c r="AJ46" s="546"/>
      <c r="AK46" s="546"/>
      <c r="AL46" s="546"/>
      <c r="AM46" s="546"/>
      <c r="AN46" s="546"/>
      <c r="AO46" s="546"/>
      <c r="AP46" s="546"/>
    </row>
    <row r="47" spans="1:42" ht="18.75" customHeight="1">
      <c r="A47" s="727"/>
      <c r="B47" s="547">
        <v>27</v>
      </c>
      <c r="C47" s="548">
        <v>6739</v>
      </c>
      <c r="D47" s="549">
        <v>4207</v>
      </c>
      <c r="E47" s="550">
        <v>244</v>
      </c>
      <c r="F47" s="549">
        <v>226</v>
      </c>
      <c r="G47" s="551">
        <v>165147</v>
      </c>
      <c r="H47" s="552">
        <v>0.91</v>
      </c>
      <c r="I47" s="553"/>
      <c r="J47" s="553"/>
      <c r="K47" s="554">
        <v>8.5</v>
      </c>
      <c r="L47" s="554">
        <v>59.5</v>
      </c>
      <c r="M47" s="555">
        <v>91.3</v>
      </c>
      <c r="N47" s="556">
        <v>54.4</v>
      </c>
      <c r="O47" s="557">
        <v>34115</v>
      </c>
      <c r="P47" s="557">
        <v>418517</v>
      </c>
      <c r="Q47" s="545">
        <v>29977</v>
      </c>
      <c r="R47" s="558">
        <v>8590</v>
      </c>
      <c r="S47" s="559">
        <v>2668</v>
      </c>
      <c r="T47" s="560">
        <v>18718</v>
      </c>
      <c r="U47" s="545"/>
      <c r="V47" s="545"/>
      <c r="W47" s="546"/>
      <c r="X47" s="546"/>
      <c r="Y47" s="546"/>
      <c r="Z47" s="546"/>
      <c r="AA47" s="546"/>
      <c r="AB47" s="546"/>
      <c r="AC47" s="546"/>
      <c r="AD47" s="546"/>
      <c r="AE47" s="546"/>
      <c r="AF47" s="546"/>
      <c r="AG47" s="546"/>
      <c r="AH47" s="546"/>
      <c r="AI47" s="546"/>
      <c r="AJ47" s="546"/>
      <c r="AK47" s="546"/>
      <c r="AL47" s="546"/>
      <c r="AM47" s="546"/>
      <c r="AN47" s="546"/>
      <c r="AO47" s="546"/>
      <c r="AP47" s="546"/>
    </row>
    <row r="48" spans="1:42" s="564" customFormat="1" ht="18.75" customHeight="1">
      <c r="A48" s="728"/>
      <c r="B48" s="581">
        <v>28</v>
      </c>
      <c r="C48" s="582">
        <v>5473</v>
      </c>
      <c r="D48" s="583">
        <v>3396</v>
      </c>
      <c r="E48" s="584">
        <v>-811</v>
      </c>
      <c r="F48" s="583">
        <v>-810</v>
      </c>
      <c r="G48" s="585">
        <v>163647</v>
      </c>
      <c r="H48" s="586">
        <v>0.91600000000000004</v>
      </c>
      <c r="I48" s="587"/>
      <c r="J48" s="587"/>
      <c r="K48" s="588">
        <v>7.9</v>
      </c>
      <c r="L48" s="588">
        <v>46.4</v>
      </c>
      <c r="M48" s="589">
        <v>93.8</v>
      </c>
      <c r="N48" s="590">
        <v>54.1</v>
      </c>
      <c r="O48" s="591">
        <v>31352</v>
      </c>
      <c r="P48" s="591">
        <v>420314</v>
      </c>
      <c r="Q48" s="592">
        <v>29387</v>
      </c>
      <c r="R48" s="593">
        <v>8592</v>
      </c>
      <c r="S48" s="594">
        <v>2669</v>
      </c>
      <c r="T48" s="595">
        <v>18126</v>
      </c>
      <c r="U48" s="596"/>
      <c r="V48" s="596"/>
      <c r="W48" s="563"/>
      <c r="X48" s="546"/>
      <c r="Y48" s="546"/>
      <c r="Z48" s="546"/>
      <c r="AA48" s="546"/>
      <c r="AB48" s="546"/>
      <c r="AC48" s="546"/>
      <c r="AD48" s="546"/>
      <c r="AE48" s="546"/>
      <c r="AF48" s="546"/>
      <c r="AG48" s="546"/>
      <c r="AH48" s="546"/>
      <c r="AI48" s="546"/>
      <c r="AJ48" s="546"/>
      <c r="AK48" s="546"/>
      <c r="AL48" s="546"/>
      <c r="AM48" s="546"/>
      <c r="AN48" s="546"/>
      <c r="AO48" s="546"/>
      <c r="AP48" s="546"/>
    </row>
    <row r="49" spans="1:42" ht="18.75" customHeight="1">
      <c r="A49" s="739" t="s">
        <v>95</v>
      </c>
      <c r="B49" s="547">
        <v>24</v>
      </c>
      <c r="C49" s="548">
        <v>9481.3080000000009</v>
      </c>
      <c r="D49" s="549">
        <v>6549.4229999999998</v>
      </c>
      <c r="E49" s="550">
        <v>709.29499999999996</v>
      </c>
      <c r="F49" s="549">
        <v>1455.124</v>
      </c>
      <c r="G49" s="551">
        <v>175029.91699999999</v>
      </c>
      <c r="H49" s="552">
        <v>0.85099999999999998</v>
      </c>
      <c r="I49" s="553"/>
      <c r="J49" s="553"/>
      <c r="K49" s="554">
        <v>11.5</v>
      </c>
      <c r="L49" s="554">
        <v>28.3</v>
      </c>
      <c r="M49" s="555">
        <v>89.6</v>
      </c>
      <c r="N49" s="555">
        <v>56.4508562701158</v>
      </c>
      <c r="O49" s="557">
        <v>59625.993999999999</v>
      </c>
      <c r="P49" s="557">
        <v>279030.45699999999</v>
      </c>
      <c r="Q49" s="545">
        <v>33857.296000000002</v>
      </c>
      <c r="R49" s="558">
        <v>15036.928</v>
      </c>
      <c r="S49" s="559">
        <v>666.59799999999996</v>
      </c>
      <c r="T49" s="560">
        <v>18153.770000000004</v>
      </c>
      <c r="U49" s="545"/>
      <c r="V49" s="545"/>
      <c r="W49" s="546"/>
      <c r="X49" s="546"/>
      <c r="Y49" s="546"/>
      <c r="Z49" s="546"/>
      <c r="AA49" s="546"/>
      <c r="AB49" s="546"/>
      <c r="AC49" s="546"/>
      <c r="AD49" s="546"/>
      <c r="AE49" s="546"/>
      <c r="AF49" s="546"/>
      <c r="AG49" s="546"/>
      <c r="AH49" s="546"/>
      <c r="AI49" s="546"/>
      <c r="AJ49" s="546"/>
      <c r="AK49" s="546"/>
      <c r="AL49" s="546"/>
      <c r="AM49" s="546"/>
      <c r="AN49" s="546"/>
      <c r="AO49" s="546"/>
      <c r="AP49" s="546"/>
    </row>
    <row r="50" spans="1:42" ht="18.75" customHeight="1">
      <c r="A50" s="739"/>
      <c r="B50" s="547">
        <v>25</v>
      </c>
      <c r="C50" s="548">
        <v>8426</v>
      </c>
      <c r="D50" s="549">
        <v>6612</v>
      </c>
      <c r="E50" s="550">
        <v>63</v>
      </c>
      <c r="F50" s="549">
        <v>321</v>
      </c>
      <c r="G50" s="551">
        <v>176610</v>
      </c>
      <c r="H50" s="552">
        <v>0.86599999999999999</v>
      </c>
      <c r="I50" s="553"/>
      <c r="J50" s="553"/>
      <c r="K50" s="554">
        <v>10.8</v>
      </c>
      <c r="L50" s="554">
        <v>8.9</v>
      </c>
      <c r="M50" s="555">
        <v>90.7</v>
      </c>
      <c r="N50" s="556">
        <v>54.2</v>
      </c>
      <c r="O50" s="557">
        <v>71176</v>
      </c>
      <c r="P50" s="557">
        <v>278346</v>
      </c>
      <c r="Q50" s="545">
        <v>41736</v>
      </c>
      <c r="R50" s="558">
        <v>15070</v>
      </c>
      <c r="S50" s="559">
        <v>688</v>
      </c>
      <c r="T50" s="560">
        <v>25978</v>
      </c>
      <c r="U50" s="545"/>
      <c r="V50" s="545"/>
      <c r="W50" s="546"/>
      <c r="X50" s="546"/>
      <c r="Y50" s="546"/>
      <c r="Z50" s="546"/>
      <c r="AA50" s="546"/>
      <c r="AB50" s="546"/>
      <c r="AC50" s="546"/>
      <c r="AD50" s="546"/>
      <c r="AE50" s="546"/>
      <c r="AF50" s="546"/>
      <c r="AG50" s="546"/>
      <c r="AH50" s="546"/>
      <c r="AI50" s="546"/>
      <c r="AJ50" s="546"/>
      <c r="AK50" s="546"/>
      <c r="AL50" s="546"/>
      <c r="AM50" s="546"/>
      <c r="AN50" s="546"/>
      <c r="AO50" s="546"/>
      <c r="AP50" s="546"/>
    </row>
    <row r="51" spans="1:42" ht="18.75" customHeight="1">
      <c r="A51" s="739"/>
      <c r="B51" s="547">
        <v>26</v>
      </c>
      <c r="C51" s="548">
        <v>10394</v>
      </c>
      <c r="D51" s="549">
        <v>5824</v>
      </c>
      <c r="E51" s="550">
        <v>-789</v>
      </c>
      <c r="F51" s="549">
        <v>-753</v>
      </c>
      <c r="G51" s="551">
        <v>176803</v>
      </c>
      <c r="H51" s="552">
        <v>0.879</v>
      </c>
      <c r="I51" s="553"/>
      <c r="J51" s="553"/>
      <c r="K51" s="554">
        <v>10.199999999999999</v>
      </c>
      <c r="L51" s="554"/>
      <c r="M51" s="555">
        <v>91.7</v>
      </c>
      <c r="N51" s="556">
        <v>55.6</v>
      </c>
      <c r="O51" s="557">
        <v>68375</v>
      </c>
      <c r="P51" s="557">
        <v>272074</v>
      </c>
      <c r="Q51" s="545">
        <v>45213</v>
      </c>
      <c r="R51" s="558">
        <v>15106</v>
      </c>
      <c r="S51" s="559">
        <v>730</v>
      </c>
      <c r="T51" s="560">
        <v>29377</v>
      </c>
      <c r="U51" s="545"/>
      <c r="V51" s="545"/>
      <c r="W51" s="546"/>
      <c r="X51" s="546"/>
      <c r="Y51" s="546"/>
      <c r="Z51" s="546"/>
      <c r="AA51" s="546"/>
      <c r="AB51" s="546"/>
      <c r="AC51" s="546"/>
      <c r="AD51" s="546"/>
      <c r="AE51" s="546"/>
      <c r="AF51" s="546"/>
      <c r="AG51" s="546"/>
      <c r="AH51" s="546"/>
      <c r="AI51" s="546"/>
      <c r="AJ51" s="546"/>
      <c r="AK51" s="546"/>
      <c r="AL51" s="546"/>
      <c r="AM51" s="546"/>
      <c r="AN51" s="546"/>
      <c r="AO51" s="546"/>
      <c r="AP51" s="546"/>
    </row>
    <row r="52" spans="1:42" ht="18.75" customHeight="1">
      <c r="A52" s="739"/>
      <c r="B52" s="547">
        <v>27</v>
      </c>
      <c r="C52" s="548">
        <v>11526</v>
      </c>
      <c r="D52" s="549">
        <v>7643</v>
      </c>
      <c r="E52" s="550">
        <v>1819</v>
      </c>
      <c r="F52" s="549">
        <v>1859</v>
      </c>
      <c r="G52" s="551">
        <v>178067</v>
      </c>
      <c r="H52" s="552">
        <v>0.88800000000000001</v>
      </c>
      <c r="I52" s="553"/>
      <c r="J52" s="553"/>
      <c r="K52" s="554">
        <v>9.1</v>
      </c>
      <c r="L52" s="554"/>
      <c r="M52" s="555">
        <v>90.3</v>
      </c>
      <c r="N52" s="556">
        <v>54.9</v>
      </c>
      <c r="O52" s="557">
        <v>68284</v>
      </c>
      <c r="P52" s="557">
        <v>264157</v>
      </c>
      <c r="Q52" s="545">
        <v>40579</v>
      </c>
      <c r="R52" s="558">
        <v>15141</v>
      </c>
      <c r="S52" s="559">
        <v>794</v>
      </c>
      <c r="T52" s="560">
        <v>24644</v>
      </c>
      <c r="U52" s="545"/>
      <c r="V52" s="545"/>
      <c r="W52" s="546"/>
      <c r="X52" s="546"/>
      <c r="Y52" s="546"/>
      <c r="Z52" s="546"/>
      <c r="AA52" s="546"/>
      <c r="AB52" s="546"/>
      <c r="AC52" s="546"/>
      <c r="AD52" s="546"/>
      <c r="AE52" s="546"/>
      <c r="AF52" s="546"/>
      <c r="AG52" s="546"/>
      <c r="AH52" s="546"/>
      <c r="AI52" s="546"/>
      <c r="AJ52" s="546"/>
      <c r="AK52" s="546"/>
      <c r="AL52" s="546"/>
      <c r="AM52" s="546"/>
      <c r="AN52" s="546"/>
      <c r="AO52" s="546"/>
      <c r="AP52" s="546"/>
    </row>
    <row r="53" spans="1:42" s="564" customFormat="1" ht="18.75" customHeight="1">
      <c r="A53" s="746"/>
      <c r="B53" s="547">
        <v>28</v>
      </c>
      <c r="C53" s="597">
        <v>9210</v>
      </c>
      <c r="D53" s="598">
        <v>6914</v>
      </c>
      <c r="E53" s="599">
        <v>-729</v>
      </c>
      <c r="F53" s="598">
        <v>-701</v>
      </c>
      <c r="G53" s="600">
        <v>178456</v>
      </c>
      <c r="H53" s="601">
        <v>0.89200000000000002</v>
      </c>
      <c r="I53" s="602"/>
      <c r="J53" s="602"/>
      <c r="K53" s="555">
        <v>8.4</v>
      </c>
      <c r="L53" s="555"/>
      <c r="M53" s="555">
        <v>93</v>
      </c>
      <c r="N53" s="556">
        <v>54.2</v>
      </c>
      <c r="O53" s="603">
        <v>63349</v>
      </c>
      <c r="P53" s="603">
        <v>257676</v>
      </c>
      <c r="Q53" s="563">
        <v>37429</v>
      </c>
      <c r="R53" s="604">
        <v>15169</v>
      </c>
      <c r="S53" s="605">
        <v>872</v>
      </c>
      <c r="T53" s="606">
        <v>21388</v>
      </c>
      <c r="U53" s="563"/>
      <c r="V53" s="563"/>
      <c r="W53" s="563"/>
      <c r="X53" s="546"/>
      <c r="Y53" s="546"/>
      <c r="Z53" s="546"/>
      <c r="AA53" s="546"/>
      <c r="AB53" s="546"/>
      <c r="AC53" s="546"/>
      <c r="AD53" s="546"/>
      <c r="AE53" s="546"/>
      <c r="AF53" s="546"/>
      <c r="AG53" s="546"/>
      <c r="AH53" s="546"/>
      <c r="AI53" s="546"/>
      <c r="AJ53" s="546"/>
      <c r="AK53" s="546"/>
      <c r="AL53" s="546"/>
      <c r="AM53" s="546"/>
      <c r="AN53" s="546"/>
      <c r="AO53" s="546"/>
      <c r="AP53" s="546"/>
    </row>
    <row r="54" spans="1:42" ht="18.75" customHeight="1">
      <c r="A54" s="726" t="s">
        <v>59</v>
      </c>
      <c r="B54" s="530">
        <v>24</v>
      </c>
      <c r="C54" s="531">
        <v>11677</v>
      </c>
      <c r="D54" s="532">
        <v>1124</v>
      </c>
      <c r="E54" s="533">
        <v>-392</v>
      </c>
      <c r="F54" s="532">
        <v>-414</v>
      </c>
      <c r="G54" s="534">
        <v>542254</v>
      </c>
      <c r="H54" s="535">
        <v>0.98499999999999999</v>
      </c>
      <c r="I54" s="536"/>
      <c r="J54" s="536"/>
      <c r="K54" s="537">
        <v>12.1</v>
      </c>
      <c r="L54" s="537">
        <v>188.4</v>
      </c>
      <c r="M54" s="538">
        <v>99.8</v>
      </c>
      <c r="N54" s="607">
        <v>67.099999999999994</v>
      </c>
      <c r="O54" s="540">
        <v>108131</v>
      </c>
      <c r="P54" s="540">
        <v>1680001</v>
      </c>
      <c r="Q54" s="541">
        <v>44027</v>
      </c>
      <c r="R54" s="542">
        <v>14583</v>
      </c>
      <c r="S54" s="543">
        <v>8302</v>
      </c>
      <c r="T54" s="544">
        <v>21142</v>
      </c>
      <c r="U54" s="545"/>
      <c r="V54" s="545"/>
      <c r="W54" s="546"/>
      <c r="X54" s="546"/>
      <c r="Y54" s="546"/>
      <c r="Z54" s="546"/>
      <c r="AA54" s="546"/>
      <c r="AB54" s="546"/>
      <c r="AC54" s="546"/>
      <c r="AD54" s="546"/>
      <c r="AE54" s="546"/>
      <c r="AF54" s="546"/>
      <c r="AG54" s="546"/>
      <c r="AH54" s="546"/>
      <c r="AI54" s="546"/>
      <c r="AJ54" s="546"/>
      <c r="AK54" s="546"/>
      <c r="AL54" s="546"/>
      <c r="AM54" s="546"/>
      <c r="AN54" s="546"/>
      <c r="AO54" s="546"/>
      <c r="AP54" s="546"/>
    </row>
    <row r="55" spans="1:42" ht="18.75" customHeight="1">
      <c r="A55" s="727"/>
      <c r="B55" s="547">
        <v>25</v>
      </c>
      <c r="C55" s="548">
        <v>7526</v>
      </c>
      <c r="D55" s="549">
        <v>1758</v>
      </c>
      <c r="E55" s="550">
        <v>634</v>
      </c>
      <c r="F55" s="549">
        <v>-898</v>
      </c>
      <c r="G55" s="551">
        <v>553992</v>
      </c>
      <c r="H55" s="552">
        <v>0.98299999999999998</v>
      </c>
      <c r="I55" s="553"/>
      <c r="J55" s="553"/>
      <c r="K55" s="554">
        <v>12.6</v>
      </c>
      <c r="L55" s="554">
        <v>164.9</v>
      </c>
      <c r="M55" s="555">
        <v>100.2</v>
      </c>
      <c r="N55" s="575">
        <v>67.2</v>
      </c>
      <c r="O55" s="557">
        <v>111866</v>
      </c>
      <c r="P55" s="557">
        <v>1634839</v>
      </c>
      <c r="Q55" s="557">
        <v>47217</v>
      </c>
      <c r="R55" s="558">
        <v>13621</v>
      </c>
      <c r="S55" s="559">
        <v>10136</v>
      </c>
      <c r="T55" s="560">
        <v>23460</v>
      </c>
      <c r="U55" s="545"/>
      <c r="V55" s="545"/>
      <c r="W55" s="546"/>
      <c r="X55" s="546"/>
      <c r="Y55" s="546"/>
      <c r="Z55" s="546"/>
      <c r="AA55" s="546"/>
      <c r="AB55" s="546"/>
      <c r="AC55" s="546"/>
      <c r="AD55" s="546"/>
      <c r="AE55" s="546"/>
      <c r="AF55" s="546"/>
      <c r="AG55" s="546"/>
      <c r="AH55" s="546"/>
      <c r="AI55" s="546"/>
      <c r="AJ55" s="546"/>
      <c r="AK55" s="546"/>
      <c r="AL55" s="546"/>
      <c r="AM55" s="546"/>
      <c r="AN55" s="546"/>
      <c r="AO55" s="546"/>
      <c r="AP55" s="546"/>
    </row>
    <row r="56" spans="1:42" ht="18.75" customHeight="1">
      <c r="A56" s="727"/>
      <c r="B56" s="547">
        <v>26</v>
      </c>
      <c r="C56" s="548">
        <v>7401</v>
      </c>
      <c r="D56" s="549">
        <v>1724</v>
      </c>
      <c r="E56" s="550">
        <v>-35</v>
      </c>
      <c r="F56" s="549">
        <v>-22</v>
      </c>
      <c r="G56" s="551">
        <v>551686</v>
      </c>
      <c r="H56" s="552">
        <v>0.98399999999999999</v>
      </c>
      <c r="I56" s="553"/>
      <c r="J56" s="553"/>
      <c r="K56" s="554">
        <v>13</v>
      </c>
      <c r="L56" s="554">
        <v>153.9</v>
      </c>
      <c r="M56" s="555">
        <v>99.3</v>
      </c>
      <c r="N56" s="574">
        <v>65.900000000000006</v>
      </c>
      <c r="O56" s="557">
        <v>183012</v>
      </c>
      <c r="P56" s="557">
        <v>1596676</v>
      </c>
      <c r="Q56" s="545">
        <v>43441</v>
      </c>
      <c r="R56" s="558">
        <v>14514</v>
      </c>
      <c r="S56" s="559">
        <v>8900</v>
      </c>
      <c r="T56" s="560">
        <v>20027</v>
      </c>
      <c r="U56" s="545"/>
      <c r="V56" s="545"/>
      <c r="W56" s="546"/>
      <c r="X56" s="546"/>
      <c r="Y56" s="546"/>
      <c r="Z56" s="546"/>
      <c r="AA56" s="546"/>
      <c r="AB56" s="546"/>
      <c r="AC56" s="546"/>
      <c r="AD56" s="546"/>
      <c r="AE56" s="546"/>
      <c r="AF56" s="546"/>
      <c r="AG56" s="546"/>
      <c r="AH56" s="546"/>
      <c r="AI56" s="546"/>
      <c r="AJ56" s="546"/>
      <c r="AK56" s="546"/>
      <c r="AL56" s="546"/>
      <c r="AM56" s="546"/>
      <c r="AN56" s="546"/>
      <c r="AO56" s="546"/>
      <c r="AP56" s="546"/>
    </row>
    <row r="57" spans="1:42" ht="18.75" customHeight="1">
      <c r="A57" s="727"/>
      <c r="B57" s="547">
        <v>27</v>
      </c>
      <c r="C57" s="548">
        <v>11571</v>
      </c>
      <c r="D57" s="549">
        <v>6157</v>
      </c>
      <c r="E57" s="550">
        <v>4434</v>
      </c>
      <c r="F57" s="549">
        <v>-32</v>
      </c>
      <c r="G57" s="551">
        <v>561312</v>
      </c>
      <c r="H57" s="552">
        <v>0.98499999999999999</v>
      </c>
      <c r="I57" s="553"/>
      <c r="J57" s="553"/>
      <c r="K57" s="554">
        <v>12.7</v>
      </c>
      <c r="L57" s="554">
        <v>147.4</v>
      </c>
      <c r="M57" s="555">
        <v>97.5</v>
      </c>
      <c r="N57" s="556">
        <v>65.900000000000006</v>
      </c>
      <c r="O57" s="557">
        <v>189055</v>
      </c>
      <c r="P57" s="557">
        <v>1539952</v>
      </c>
      <c r="Q57" s="545">
        <v>43205</v>
      </c>
      <c r="R57" s="558">
        <v>10918</v>
      </c>
      <c r="S57" s="559">
        <v>10191</v>
      </c>
      <c r="T57" s="560">
        <v>22096</v>
      </c>
      <c r="U57" s="545"/>
      <c r="V57" s="545"/>
      <c r="W57" s="546"/>
      <c r="X57" s="546"/>
      <c r="Y57" s="546"/>
      <c r="Z57" s="546"/>
      <c r="AA57" s="546"/>
      <c r="AB57" s="546"/>
      <c r="AC57" s="546"/>
      <c r="AD57" s="546"/>
      <c r="AE57" s="546"/>
      <c r="AF57" s="546"/>
      <c r="AG57" s="546"/>
      <c r="AH57" s="546"/>
      <c r="AI57" s="546"/>
      <c r="AJ57" s="546"/>
      <c r="AK57" s="546"/>
      <c r="AL57" s="546"/>
      <c r="AM57" s="546"/>
      <c r="AN57" s="546"/>
      <c r="AO57" s="546"/>
      <c r="AP57" s="546"/>
    </row>
    <row r="58" spans="1:42" s="564" customFormat="1" ht="18.75" customHeight="1">
      <c r="A58" s="728"/>
      <c r="B58" s="581">
        <v>28</v>
      </c>
      <c r="C58" s="608">
        <v>12066</v>
      </c>
      <c r="D58" s="609">
        <v>3025</v>
      </c>
      <c r="E58" s="610">
        <v>-3132</v>
      </c>
      <c r="F58" s="609">
        <v>-1762</v>
      </c>
      <c r="G58" s="610">
        <v>566986</v>
      </c>
      <c r="H58" s="611">
        <v>0.98699999999999999</v>
      </c>
      <c r="I58" s="612"/>
      <c r="J58" s="612"/>
      <c r="K58" s="613">
        <v>11.8</v>
      </c>
      <c r="L58" s="613">
        <v>138.80000000000001</v>
      </c>
      <c r="M58" s="614">
        <v>99.8</v>
      </c>
      <c r="N58" s="615">
        <v>65.400000000000006</v>
      </c>
      <c r="O58" s="616">
        <v>178758</v>
      </c>
      <c r="P58" s="616">
        <v>1489908</v>
      </c>
      <c r="Q58" s="617">
        <v>42406</v>
      </c>
      <c r="R58" s="618">
        <v>14067</v>
      </c>
      <c r="S58" s="619">
        <v>9302</v>
      </c>
      <c r="T58" s="620">
        <v>19037</v>
      </c>
      <c r="U58" s="577"/>
      <c r="V58" s="577"/>
      <c r="W58" s="563"/>
      <c r="X58" s="546"/>
      <c r="Y58" s="546"/>
      <c r="Z58" s="546"/>
      <c r="AA58" s="546"/>
      <c r="AB58" s="546"/>
      <c r="AC58" s="546"/>
      <c r="AD58" s="546"/>
      <c r="AE58" s="546"/>
      <c r="AF58" s="546"/>
      <c r="AG58" s="546"/>
      <c r="AH58" s="546"/>
      <c r="AI58" s="546"/>
      <c r="AJ58" s="546"/>
      <c r="AK58" s="546"/>
      <c r="AL58" s="546"/>
      <c r="AM58" s="546"/>
      <c r="AN58" s="546"/>
      <c r="AO58" s="546"/>
      <c r="AP58" s="546"/>
    </row>
    <row r="59" spans="1:42" ht="18.75" customHeight="1">
      <c r="A59" s="739" t="s">
        <v>60</v>
      </c>
      <c r="B59" s="547">
        <v>24</v>
      </c>
      <c r="C59" s="548">
        <v>6727</v>
      </c>
      <c r="D59" s="549">
        <v>1914</v>
      </c>
      <c r="E59" s="550">
        <v>466</v>
      </c>
      <c r="F59" s="549">
        <v>492</v>
      </c>
      <c r="G59" s="551">
        <v>348674</v>
      </c>
      <c r="H59" s="552">
        <v>0.755</v>
      </c>
      <c r="I59" s="553"/>
      <c r="J59" s="553"/>
      <c r="K59" s="554">
        <v>13.8</v>
      </c>
      <c r="L59" s="554">
        <v>235.4</v>
      </c>
      <c r="M59" s="555">
        <v>100.3</v>
      </c>
      <c r="N59" s="556">
        <v>56.6</v>
      </c>
      <c r="O59" s="557">
        <v>120500</v>
      </c>
      <c r="P59" s="557">
        <v>1249752</v>
      </c>
      <c r="Q59" s="545">
        <v>59963</v>
      </c>
      <c r="R59" s="558">
        <v>1067</v>
      </c>
      <c r="S59" s="559">
        <v>1664</v>
      </c>
      <c r="T59" s="560">
        <v>57232</v>
      </c>
      <c r="U59" s="545"/>
      <c r="V59" s="545"/>
      <c r="W59" s="546"/>
      <c r="X59" s="546"/>
      <c r="Y59" s="546"/>
      <c r="Z59" s="546"/>
      <c r="AA59" s="546"/>
      <c r="AB59" s="546"/>
      <c r="AC59" s="546"/>
      <c r="AD59" s="546"/>
      <c r="AE59" s="546"/>
      <c r="AF59" s="546"/>
      <c r="AG59" s="546"/>
      <c r="AH59" s="546"/>
      <c r="AI59" s="546"/>
      <c r="AJ59" s="546"/>
      <c r="AK59" s="546"/>
      <c r="AL59" s="546"/>
      <c r="AM59" s="546"/>
      <c r="AN59" s="546"/>
      <c r="AO59" s="546"/>
      <c r="AP59" s="546"/>
    </row>
    <row r="60" spans="1:42" ht="18.75" customHeight="1">
      <c r="A60" s="727"/>
      <c r="B60" s="547">
        <v>25</v>
      </c>
      <c r="C60" s="548">
        <v>7868</v>
      </c>
      <c r="D60" s="549">
        <v>1991</v>
      </c>
      <c r="E60" s="550">
        <v>77</v>
      </c>
      <c r="F60" s="549">
        <v>-764</v>
      </c>
      <c r="G60" s="551">
        <v>348875</v>
      </c>
      <c r="H60" s="552">
        <v>0.76200000000000001</v>
      </c>
      <c r="I60" s="553"/>
      <c r="J60" s="553"/>
      <c r="K60" s="554">
        <v>14</v>
      </c>
      <c r="L60" s="554">
        <v>230.2</v>
      </c>
      <c r="M60" s="555">
        <v>100.3</v>
      </c>
      <c r="N60" s="556">
        <v>55.4</v>
      </c>
      <c r="O60" s="557">
        <v>111221</v>
      </c>
      <c r="P60" s="557">
        <v>1264809</v>
      </c>
      <c r="Q60" s="545">
        <v>45555</v>
      </c>
      <c r="R60" s="558">
        <v>2092</v>
      </c>
      <c r="S60" s="559">
        <v>408</v>
      </c>
      <c r="T60" s="560">
        <v>43055</v>
      </c>
      <c r="U60" s="545"/>
      <c r="V60" s="545"/>
      <c r="W60" s="546"/>
      <c r="X60" s="546"/>
      <c r="Y60" s="546"/>
      <c r="Z60" s="546"/>
      <c r="AA60" s="546"/>
      <c r="AB60" s="546"/>
      <c r="AC60" s="546"/>
      <c r="AD60" s="546"/>
      <c r="AE60" s="546"/>
      <c r="AF60" s="546"/>
      <c r="AG60" s="546"/>
      <c r="AH60" s="546"/>
      <c r="AI60" s="546"/>
      <c r="AJ60" s="546"/>
      <c r="AK60" s="546"/>
      <c r="AL60" s="546"/>
      <c r="AM60" s="546"/>
      <c r="AN60" s="546"/>
      <c r="AO60" s="546"/>
      <c r="AP60" s="546"/>
    </row>
    <row r="61" spans="1:42" ht="18.75" customHeight="1">
      <c r="A61" s="727"/>
      <c r="B61" s="547">
        <v>26</v>
      </c>
      <c r="C61" s="548">
        <v>9634</v>
      </c>
      <c r="D61" s="549">
        <v>2108</v>
      </c>
      <c r="E61" s="550">
        <v>117</v>
      </c>
      <c r="F61" s="549">
        <v>-2469</v>
      </c>
      <c r="G61" s="551">
        <v>348859</v>
      </c>
      <c r="H61" s="552">
        <v>0.77500000000000002</v>
      </c>
      <c r="I61" s="553"/>
      <c r="J61" s="553"/>
      <c r="K61" s="554">
        <v>15</v>
      </c>
      <c r="L61" s="554">
        <v>228.9</v>
      </c>
      <c r="M61" s="555">
        <v>99.8</v>
      </c>
      <c r="N61" s="556">
        <v>54.6</v>
      </c>
      <c r="O61" s="557">
        <v>82989</v>
      </c>
      <c r="P61" s="557">
        <v>1283785</v>
      </c>
      <c r="Q61" s="545">
        <v>37598</v>
      </c>
      <c r="R61" s="558">
        <v>500</v>
      </c>
      <c r="S61" s="566" t="s">
        <v>290</v>
      </c>
      <c r="T61" s="560">
        <v>37098</v>
      </c>
      <c r="U61" s="545"/>
      <c r="V61" s="545"/>
      <c r="W61" s="546"/>
      <c r="X61" s="546"/>
      <c r="Y61" s="546"/>
      <c r="Z61" s="546"/>
      <c r="AA61" s="546"/>
      <c r="AB61" s="546"/>
      <c r="AC61" s="546"/>
      <c r="AD61" s="546"/>
      <c r="AE61" s="546"/>
      <c r="AF61" s="546"/>
      <c r="AG61" s="546"/>
      <c r="AH61" s="546"/>
      <c r="AI61" s="546"/>
      <c r="AJ61" s="546"/>
      <c r="AK61" s="546"/>
      <c r="AL61" s="546"/>
      <c r="AM61" s="546"/>
      <c r="AN61" s="546"/>
      <c r="AO61" s="546"/>
      <c r="AP61" s="546"/>
    </row>
    <row r="62" spans="1:42" ht="18.75" customHeight="1">
      <c r="A62" s="727"/>
      <c r="B62" s="547">
        <v>27</v>
      </c>
      <c r="C62" s="548">
        <v>5218</v>
      </c>
      <c r="D62" s="549">
        <v>1896</v>
      </c>
      <c r="E62" s="550">
        <v>-212</v>
      </c>
      <c r="F62" s="549">
        <v>-396</v>
      </c>
      <c r="G62" s="551">
        <v>350679</v>
      </c>
      <c r="H62" s="552">
        <v>0.79100000000000004</v>
      </c>
      <c r="I62" s="553"/>
      <c r="J62" s="553"/>
      <c r="K62" s="554">
        <v>15.2</v>
      </c>
      <c r="L62" s="554">
        <v>229.6</v>
      </c>
      <c r="M62" s="555">
        <v>99</v>
      </c>
      <c r="N62" s="556">
        <v>52.5</v>
      </c>
      <c r="O62" s="557">
        <v>152530</v>
      </c>
      <c r="P62" s="557">
        <v>1300993</v>
      </c>
      <c r="Q62" s="545">
        <v>40723</v>
      </c>
      <c r="R62" s="558">
        <v>1374</v>
      </c>
      <c r="S62" s="566" t="s">
        <v>290</v>
      </c>
      <c r="T62" s="560">
        <v>39349</v>
      </c>
      <c r="U62" s="545"/>
      <c r="V62" s="545"/>
      <c r="W62" s="546"/>
      <c r="X62" s="546"/>
      <c r="Y62" s="546"/>
      <c r="Z62" s="546"/>
      <c r="AA62" s="546"/>
      <c r="AB62" s="546"/>
      <c r="AC62" s="546"/>
      <c r="AD62" s="546"/>
      <c r="AE62" s="546"/>
      <c r="AF62" s="546"/>
      <c r="AG62" s="546"/>
      <c r="AH62" s="546"/>
      <c r="AI62" s="546"/>
      <c r="AJ62" s="546"/>
      <c r="AK62" s="546"/>
      <c r="AL62" s="546"/>
      <c r="AM62" s="546"/>
      <c r="AN62" s="546"/>
      <c r="AO62" s="546"/>
      <c r="AP62" s="546"/>
    </row>
    <row r="63" spans="1:42" s="564" customFormat="1" ht="18.75" customHeight="1">
      <c r="A63" s="728"/>
      <c r="B63" s="547">
        <v>28</v>
      </c>
      <c r="C63" s="568">
        <v>2582</v>
      </c>
      <c r="D63" s="569">
        <v>473</v>
      </c>
      <c r="E63" s="570">
        <v>-1424</v>
      </c>
      <c r="F63" s="569">
        <v>-3753</v>
      </c>
      <c r="G63" s="570">
        <v>349955</v>
      </c>
      <c r="H63" s="571">
        <v>0.80700000000000005</v>
      </c>
      <c r="I63" s="572"/>
      <c r="J63" s="572"/>
      <c r="K63" s="573">
        <v>15.2</v>
      </c>
      <c r="L63" s="573">
        <v>226.2</v>
      </c>
      <c r="M63" s="574">
        <v>100.5</v>
      </c>
      <c r="N63" s="575">
        <v>51.3</v>
      </c>
      <c r="O63" s="576">
        <v>147926</v>
      </c>
      <c r="P63" s="576">
        <v>1313405</v>
      </c>
      <c r="Q63" s="577">
        <v>37304</v>
      </c>
      <c r="R63" s="578" t="s">
        <v>290</v>
      </c>
      <c r="S63" s="566" t="s">
        <v>290</v>
      </c>
      <c r="T63" s="580">
        <v>37304</v>
      </c>
      <c r="U63" s="577"/>
      <c r="V63" s="577"/>
      <c r="W63" s="563"/>
      <c r="X63" s="546"/>
      <c r="Y63" s="546"/>
      <c r="Z63" s="546"/>
      <c r="AA63" s="546"/>
      <c r="AB63" s="546"/>
      <c r="AC63" s="546"/>
      <c r="AD63" s="546"/>
      <c r="AE63" s="546"/>
      <c r="AF63" s="546"/>
      <c r="AG63" s="546"/>
      <c r="AH63" s="546"/>
      <c r="AI63" s="546"/>
      <c r="AJ63" s="546"/>
      <c r="AK63" s="546"/>
      <c r="AL63" s="546"/>
      <c r="AM63" s="546"/>
      <c r="AN63" s="546"/>
      <c r="AO63" s="546"/>
      <c r="AP63" s="546"/>
    </row>
    <row r="64" spans="1:42" ht="18.75" customHeight="1">
      <c r="A64" s="726" t="s">
        <v>61</v>
      </c>
      <c r="B64" s="530">
        <v>24</v>
      </c>
      <c r="C64" s="531">
        <v>1526</v>
      </c>
      <c r="D64" s="532">
        <v>411</v>
      </c>
      <c r="E64" s="533">
        <v>-42</v>
      </c>
      <c r="F64" s="532">
        <v>119028</v>
      </c>
      <c r="G64" s="534">
        <v>755486</v>
      </c>
      <c r="H64" s="567">
        <v>0.90400000000000003</v>
      </c>
      <c r="I64" s="536"/>
      <c r="J64" s="536"/>
      <c r="K64" s="537">
        <v>9.4</v>
      </c>
      <c r="L64" s="537">
        <v>180.8</v>
      </c>
      <c r="M64" s="538">
        <v>101.9</v>
      </c>
      <c r="N64" s="539">
        <v>60.2</v>
      </c>
      <c r="O64" s="540">
        <v>85714</v>
      </c>
      <c r="P64" s="540">
        <v>2660209</v>
      </c>
      <c r="Q64" s="541">
        <v>188658</v>
      </c>
      <c r="R64" s="621">
        <v>119069</v>
      </c>
      <c r="S64" s="543">
        <v>42551</v>
      </c>
      <c r="T64" s="544">
        <v>27038</v>
      </c>
      <c r="U64" s="545"/>
      <c r="V64" s="545"/>
      <c r="W64" s="546"/>
      <c r="X64" s="546"/>
      <c r="Y64" s="546"/>
      <c r="Z64" s="546"/>
      <c r="AA64" s="546"/>
      <c r="AB64" s="546"/>
      <c r="AC64" s="546"/>
      <c r="AD64" s="546"/>
      <c r="AE64" s="546"/>
      <c r="AF64" s="546"/>
      <c r="AG64" s="546"/>
      <c r="AH64" s="546"/>
      <c r="AI64" s="546"/>
      <c r="AJ64" s="546"/>
      <c r="AK64" s="546"/>
      <c r="AL64" s="546"/>
      <c r="AM64" s="546"/>
      <c r="AN64" s="546"/>
      <c r="AO64" s="546"/>
      <c r="AP64" s="546"/>
    </row>
    <row r="65" spans="1:42" ht="18.75" customHeight="1">
      <c r="A65" s="727"/>
      <c r="B65" s="547">
        <v>25</v>
      </c>
      <c r="C65" s="548">
        <v>25364</v>
      </c>
      <c r="D65" s="549">
        <v>24223</v>
      </c>
      <c r="E65" s="550">
        <v>23812</v>
      </c>
      <c r="F65" s="549">
        <v>62861</v>
      </c>
      <c r="G65" s="551">
        <v>763991</v>
      </c>
      <c r="H65" s="552">
        <v>0.90500000000000003</v>
      </c>
      <c r="I65" s="553"/>
      <c r="J65" s="553"/>
      <c r="K65" s="554">
        <v>9</v>
      </c>
      <c r="L65" s="554">
        <v>152.5</v>
      </c>
      <c r="M65" s="555">
        <v>98.3</v>
      </c>
      <c r="N65" s="556">
        <v>59.9</v>
      </c>
      <c r="O65" s="557">
        <v>93603</v>
      </c>
      <c r="P65" s="557">
        <v>2578573</v>
      </c>
      <c r="Q65" s="545">
        <v>210102</v>
      </c>
      <c r="R65" s="622">
        <v>158113</v>
      </c>
      <c r="S65" s="559">
        <v>7759</v>
      </c>
      <c r="T65" s="560">
        <v>44230</v>
      </c>
      <c r="U65" s="545"/>
      <c r="V65" s="545"/>
      <c r="W65" s="546"/>
      <c r="X65" s="546"/>
      <c r="Y65" s="546"/>
      <c r="Z65" s="546"/>
      <c r="AA65" s="546"/>
      <c r="AB65" s="546"/>
      <c r="AC65" s="546"/>
      <c r="AD65" s="546"/>
      <c r="AE65" s="546"/>
      <c r="AF65" s="546"/>
      <c r="AG65" s="546"/>
      <c r="AH65" s="546"/>
      <c r="AI65" s="546"/>
      <c r="AJ65" s="546"/>
      <c r="AK65" s="546"/>
      <c r="AL65" s="546"/>
      <c r="AM65" s="546"/>
      <c r="AN65" s="546"/>
      <c r="AO65" s="546"/>
      <c r="AP65" s="546"/>
    </row>
    <row r="66" spans="1:42" ht="18.75" customHeight="1">
      <c r="A66" s="727"/>
      <c r="B66" s="547">
        <v>26</v>
      </c>
      <c r="C66" s="548">
        <v>5315</v>
      </c>
      <c r="D66" s="549">
        <v>434</v>
      </c>
      <c r="E66" s="550">
        <v>-23879</v>
      </c>
      <c r="F66" s="549">
        <v>-22376</v>
      </c>
      <c r="G66" s="551">
        <v>759965</v>
      </c>
      <c r="H66" s="552">
        <v>0.91500000000000004</v>
      </c>
      <c r="I66" s="553"/>
      <c r="J66" s="553"/>
      <c r="K66" s="554">
        <v>9.3000000000000007</v>
      </c>
      <c r="L66" s="554">
        <v>141.80000000000001</v>
      </c>
      <c r="M66" s="555">
        <v>98.8</v>
      </c>
      <c r="N66" s="556">
        <v>61.3</v>
      </c>
      <c r="O66" s="557">
        <v>150876</v>
      </c>
      <c r="P66" s="557">
        <v>2473326</v>
      </c>
      <c r="Q66" s="545">
        <v>203674</v>
      </c>
      <c r="R66" s="623">
        <v>161797</v>
      </c>
      <c r="S66" s="559">
        <v>3700</v>
      </c>
      <c r="T66" s="560">
        <v>38177</v>
      </c>
      <c r="U66" s="545"/>
      <c r="V66" s="545"/>
      <c r="W66" s="546"/>
      <c r="X66" s="546"/>
      <c r="Y66" s="546"/>
      <c r="Z66" s="546"/>
      <c r="AA66" s="546"/>
      <c r="AB66" s="546"/>
      <c r="AC66" s="546"/>
      <c r="AD66" s="546"/>
      <c r="AE66" s="546"/>
      <c r="AF66" s="546"/>
      <c r="AG66" s="546"/>
      <c r="AH66" s="546"/>
      <c r="AI66" s="546"/>
      <c r="AJ66" s="546"/>
      <c r="AK66" s="546"/>
      <c r="AL66" s="546"/>
      <c r="AM66" s="546"/>
      <c r="AN66" s="546"/>
      <c r="AO66" s="546"/>
      <c r="AP66" s="546"/>
    </row>
    <row r="67" spans="1:42" ht="18.75" customHeight="1">
      <c r="A67" s="727"/>
      <c r="B67" s="547">
        <v>27</v>
      </c>
      <c r="C67" s="548">
        <v>1910</v>
      </c>
      <c r="D67" s="549">
        <v>401</v>
      </c>
      <c r="E67" s="550">
        <v>-33</v>
      </c>
      <c r="F67" s="549">
        <v>6115</v>
      </c>
      <c r="G67" s="551">
        <v>766606</v>
      </c>
      <c r="H67" s="552">
        <v>0.92300000000000004</v>
      </c>
      <c r="I67" s="553"/>
      <c r="J67" s="553"/>
      <c r="K67" s="554">
        <v>9.1999999999999993</v>
      </c>
      <c r="L67" s="554">
        <v>117.1</v>
      </c>
      <c r="M67" s="555">
        <v>97.6</v>
      </c>
      <c r="N67" s="556">
        <v>59.3</v>
      </c>
      <c r="O67" s="557">
        <v>207336</v>
      </c>
      <c r="P67" s="557">
        <v>2327170</v>
      </c>
      <c r="Q67" s="545">
        <v>205043</v>
      </c>
      <c r="R67" s="623">
        <v>167945</v>
      </c>
      <c r="S67" s="566" t="s">
        <v>290</v>
      </c>
      <c r="T67" s="560">
        <v>37098</v>
      </c>
      <c r="U67" s="545"/>
      <c r="V67" s="545"/>
      <c r="W67" s="546"/>
      <c r="X67" s="546"/>
      <c r="Y67" s="546"/>
      <c r="Z67" s="546"/>
      <c r="AA67" s="546"/>
      <c r="AB67" s="546"/>
      <c r="AC67" s="546"/>
      <c r="AD67" s="546"/>
      <c r="AE67" s="546"/>
      <c r="AF67" s="546"/>
      <c r="AG67" s="546"/>
      <c r="AH67" s="546"/>
      <c r="AI67" s="546"/>
      <c r="AJ67" s="546"/>
      <c r="AK67" s="546"/>
      <c r="AL67" s="546"/>
      <c r="AM67" s="546"/>
      <c r="AN67" s="546"/>
      <c r="AO67" s="546"/>
      <c r="AP67" s="546"/>
    </row>
    <row r="68" spans="1:42" s="564" customFormat="1" ht="18.75" customHeight="1">
      <c r="A68" s="728"/>
      <c r="B68" s="547">
        <v>28</v>
      </c>
      <c r="C68" s="568">
        <v>1990</v>
      </c>
      <c r="D68" s="569">
        <v>400</v>
      </c>
      <c r="E68" s="570" t="s">
        <v>212</v>
      </c>
      <c r="F68" s="569">
        <v>-1303</v>
      </c>
      <c r="G68" s="570">
        <v>763699</v>
      </c>
      <c r="H68" s="624">
        <v>0.93200000000000005</v>
      </c>
      <c r="I68" s="625"/>
      <c r="J68" s="625"/>
      <c r="K68" s="573">
        <v>7.9</v>
      </c>
      <c r="L68" s="573">
        <v>95.2</v>
      </c>
      <c r="M68" s="574">
        <v>100.1</v>
      </c>
      <c r="N68" s="575">
        <v>59.2</v>
      </c>
      <c r="O68" s="576">
        <v>205878</v>
      </c>
      <c r="P68" s="576">
        <v>2185864</v>
      </c>
      <c r="Q68" s="577">
        <v>203032</v>
      </c>
      <c r="R68" s="626">
        <v>166643</v>
      </c>
      <c r="S68" s="566" t="s">
        <v>293</v>
      </c>
      <c r="T68" s="580">
        <v>36389</v>
      </c>
      <c r="U68" s="577"/>
      <c r="V68" s="577"/>
      <c r="W68" s="563"/>
      <c r="X68" s="546"/>
      <c r="Y68" s="546"/>
      <c r="Z68" s="546"/>
      <c r="AA68" s="546"/>
      <c r="AB68" s="546"/>
      <c r="AC68" s="546"/>
      <c r="AD68" s="546"/>
      <c r="AE68" s="546"/>
      <c r="AF68" s="546"/>
      <c r="AG68" s="546"/>
      <c r="AH68" s="546"/>
      <c r="AI68" s="546"/>
      <c r="AJ68" s="546"/>
      <c r="AK68" s="546"/>
      <c r="AL68" s="546"/>
      <c r="AM68" s="546"/>
      <c r="AN68" s="546"/>
      <c r="AO68" s="546"/>
      <c r="AP68" s="546"/>
    </row>
    <row r="69" spans="1:42" ht="18.75" customHeight="1">
      <c r="A69" s="726" t="s">
        <v>62</v>
      </c>
      <c r="B69" s="530">
        <v>24</v>
      </c>
      <c r="C69" s="531">
        <v>2434</v>
      </c>
      <c r="D69" s="532">
        <v>1541</v>
      </c>
      <c r="E69" s="533">
        <v>549</v>
      </c>
      <c r="F69" s="532">
        <v>552</v>
      </c>
      <c r="G69" s="534">
        <v>184522</v>
      </c>
      <c r="H69" s="567">
        <v>0.83299999999999996</v>
      </c>
      <c r="I69" s="536"/>
      <c r="J69" s="536"/>
      <c r="K69" s="537">
        <v>4.9000000000000004</v>
      </c>
      <c r="L69" s="537">
        <v>36.9</v>
      </c>
      <c r="M69" s="538">
        <v>96.7</v>
      </c>
      <c r="N69" s="539">
        <v>45.8</v>
      </c>
      <c r="O69" s="540">
        <v>104471</v>
      </c>
      <c r="P69" s="540">
        <v>349141</v>
      </c>
      <c r="Q69" s="541">
        <v>37994</v>
      </c>
      <c r="R69" s="627">
        <v>1800</v>
      </c>
      <c r="S69" s="543">
        <v>2572</v>
      </c>
      <c r="T69" s="544">
        <v>33622</v>
      </c>
      <c r="U69" s="545"/>
      <c r="V69" s="545"/>
      <c r="W69" s="546"/>
      <c r="X69" s="546"/>
      <c r="Y69" s="546"/>
      <c r="Z69" s="546"/>
      <c r="AA69" s="546"/>
      <c r="AB69" s="546"/>
      <c r="AC69" s="546"/>
      <c r="AD69" s="546"/>
      <c r="AE69" s="546"/>
      <c r="AF69" s="546"/>
      <c r="AG69" s="546"/>
      <c r="AH69" s="546"/>
      <c r="AI69" s="546"/>
      <c r="AJ69" s="546"/>
      <c r="AK69" s="546"/>
      <c r="AL69" s="546"/>
      <c r="AM69" s="546"/>
      <c r="AN69" s="546"/>
      <c r="AO69" s="546"/>
      <c r="AP69" s="546"/>
    </row>
    <row r="70" spans="1:42" ht="18.75" customHeight="1">
      <c r="A70" s="727"/>
      <c r="B70" s="547">
        <v>25</v>
      </c>
      <c r="C70" s="548">
        <v>2976</v>
      </c>
      <c r="D70" s="549">
        <v>1592</v>
      </c>
      <c r="E70" s="550">
        <v>51</v>
      </c>
      <c r="F70" s="549">
        <v>56</v>
      </c>
      <c r="G70" s="551">
        <v>186685</v>
      </c>
      <c r="H70" s="628">
        <v>0.84</v>
      </c>
      <c r="I70" s="553"/>
      <c r="J70" s="553"/>
      <c r="K70" s="554">
        <v>5.2</v>
      </c>
      <c r="L70" s="554">
        <v>27.6</v>
      </c>
      <c r="M70" s="555">
        <v>96.3</v>
      </c>
      <c r="N70" s="556">
        <v>46.4</v>
      </c>
      <c r="O70" s="557">
        <v>134059</v>
      </c>
      <c r="P70" s="557">
        <v>364793</v>
      </c>
      <c r="Q70" s="545">
        <v>40254</v>
      </c>
      <c r="R70" s="623">
        <v>1805</v>
      </c>
      <c r="S70" s="559">
        <v>3400</v>
      </c>
      <c r="T70" s="560">
        <v>35049</v>
      </c>
      <c r="U70" s="545"/>
      <c r="V70" s="545"/>
      <c r="W70" s="546"/>
      <c r="X70" s="546"/>
      <c r="Y70" s="546"/>
      <c r="Z70" s="546"/>
      <c r="AA70" s="546"/>
      <c r="AB70" s="546"/>
      <c r="AC70" s="546"/>
      <c r="AD70" s="546"/>
      <c r="AE70" s="546"/>
      <c r="AF70" s="546"/>
      <c r="AG70" s="546"/>
      <c r="AH70" s="546"/>
      <c r="AI70" s="546"/>
      <c r="AJ70" s="546"/>
      <c r="AK70" s="546"/>
      <c r="AL70" s="546"/>
      <c r="AM70" s="546"/>
      <c r="AN70" s="546"/>
      <c r="AO70" s="546"/>
      <c r="AP70" s="546"/>
    </row>
    <row r="71" spans="1:42" ht="18.75" customHeight="1">
      <c r="A71" s="727"/>
      <c r="B71" s="547">
        <v>26</v>
      </c>
      <c r="C71" s="548">
        <v>2837</v>
      </c>
      <c r="D71" s="549">
        <v>1740</v>
      </c>
      <c r="E71" s="550">
        <v>148</v>
      </c>
      <c r="F71" s="549">
        <v>152</v>
      </c>
      <c r="G71" s="551">
        <v>189378</v>
      </c>
      <c r="H71" s="552">
        <v>0.83899999999999997</v>
      </c>
      <c r="I71" s="553"/>
      <c r="J71" s="553"/>
      <c r="K71" s="554">
        <v>5.4</v>
      </c>
      <c r="L71" s="554">
        <v>21.9</v>
      </c>
      <c r="M71" s="555">
        <v>95.3</v>
      </c>
      <c r="N71" s="556">
        <v>45.9</v>
      </c>
      <c r="O71" s="557">
        <v>80663</v>
      </c>
      <c r="P71" s="557">
        <v>385678</v>
      </c>
      <c r="Q71" s="545">
        <v>39185</v>
      </c>
      <c r="R71" s="623">
        <v>1809</v>
      </c>
      <c r="S71" s="559">
        <v>4241</v>
      </c>
      <c r="T71" s="560">
        <v>33135</v>
      </c>
      <c r="U71" s="545"/>
      <c r="V71" s="545"/>
      <c r="W71" s="546"/>
      <c r="X71" s="546"/>
      <c r="Y71" s="546"/>
      <c r="Z71" s="546"/>
      <c r="AA71" s="546"/>
      <c r="AB71" s="546"/>
      <c r="AC71" s="546"/>
      <c r="AD71" s="546"/>
      <c r="AE71" s="546"/>
      <c r="AF71" s="546"/>
      <c r="AG71" s="546"/>
      <c r="AH71" s="546"/>
      <c r="AI71" s="546"/>
      <c r="AJ71" s="546"/>
      <c r="AK71" s="546"/>
      <c r="AL71" s="546"/>
      <c r="AM71" s="546"/>
      <c r="AN71" s="546"/>
      <c r="AO71" s="546"/>
      <c r="AP71" s="546"/>
    </row>
    <row r="72" spans="1:42" ht="18.75" customHeight="1">
      <c r="A72" s="727"/>
      <c r="B72" s="547">
        <v>27</v>
      </c>
      <c r="C72" s="548">
        <v>3243</v>
      </c>
      <c r="D72" s="549">
        <v>2112</v>
      </c>
      <c r="E72" s="550">
        <v>371</v>
      </c>
      <c r="F72" s="549">
        <v>1707</v>
      </c>
      <c r="G72" s="551">
        <v>187481</v>
      </c>
      <c r="H72" s="552">
        <v>0.84399999999999997</v>
      </c>
      <c r="I72" s="553"/>
      <c r="J72" s="553"/>
      <c r="K72" s="554">
        <v>5.5</v>
      </c>
      <c r="L72" s="554">
        <v>15.6</v>
      </c>
      <c r="M72" s="555">
        <v>96.9</v>
      </c>
      <c r="N72" s="556">
        <v>46.2</v>
      </c>
      <c r="O72" s="557">
        <v>72055</v>
      </c>
      <c r="P72" s="557">
        <v>395079</v>
      </c>
      <c r="Q72" s="545">
        <v>46507</v>
      </c>
      <c r="R72" s="558">
        <v>1813</v>
      </c>
      <c r="S72" s="559">
        <v>4960</v>
      </c>
      <c r="T72" s="560">
        <v>39734</v>
      </c>
      <c r="U72" s="545"/>
      <c r="V72" s="545"/>
      <c r="W72" s="546"/>
      <c r="X72" s="546"/>
      <c r="Y72" s="546"/>
      <c r="Z72" s="546"/>
      <c r="AA72" s="546"/>
      <c r="AB72" s="546"/>
      <c r="AC72" s="546"/>
      <c r="AD72" s="546"/>
      <c r="AE72" s="546"/>
      <c r="AF72" s="546"/>
      <c r="AG72" s="546"/>
      <c r="AH72" s="546"/>
      <c r="AI72" s="546"/>
      <c r="AJ72" s="546"/>
      <c r="AK72" s="546"/>
      <c r="AL72" s="546"/>
      <c r="AM72" s="546"/>
      <c r="AN72" s="546"/>
      <c r="AO72" s="546"/>
      <c r="AP72" s="546"/>
    </row>
    <row r="73" spans="1:42" s="564" customFormat="1" ht="18.75" customHeight="1">
      <c r="A73" s="728"/>
      <c r="B73" s="547">
        <v>28</v>
      </c>
      <c r="C73" s="548">
        <v>3387</v>
      </c>
      <c r="D73" s="549">
        <v>2394</v>
      </c>
      <c r="E73" s="550">
        <v>282</v>
      </c>
      <c r="F73" s="549">
        <v>287</v>
      </c>
      <c r="G73" s="551">
        <v>187911</v>
      </c>
      <c r="H73" s="552">
        <v>0.85</v>
      </c>
      <c r="I73" s="602"/>
      <c r="J73" s="602"/>
      <c r="K73" s="554">
        <v>5.7</v>
      </c>
      <c r="L73" s="554">
        <v>17.5</v>
      </c>
      <c r="M73" s="555">
        <v>97.4</v>
      </c>
      <c r="N73" s="556">
        <v>45.1</v>
      </c>
      <c r="O73" s="629">
        <v>85465</v>
      </c>
      <c r="P73" s="629">
        <v>407737</v>
      </c>
      <c r="Q73" s="596">
        <v>45133.700000000004</v>
      </c>
      <c r="R73" s="630">
        <v>1816.5</v>
      </c>
      <c r="S73" s="631">
        <v>6075.8</v>
      </c>
      <c r="T73" s="632">
        <v>37241.4</v>
      </c>
      <c r="U73" s="596"/>
      <c r="V73" s="596"/>
      <c r="W73" s="563"/>
      <c r="X73" s="546"/>
      <c r="Y73" s="546"/>
      <c r="Z73" s="546"/>
      <c r="AA73" s="546"/>
      <c r="AB73" s="546"/>
      <c r="AC73" s="546"/>
      <c r="AD73" s="546"/>
      <c r="AE73" s="546"/>
      <c r="AF73" s="546"/>
      <c r="AG73" s="546"/>
      <c r="AH73" s="546"/>
      <c r="AI73" s="546"/>
      <c r="AJ73" s="546"/>
      <c r="AK73" s="546"/>
      <c r="AL73" s="546"/>
      <c r="AM73" s="546"/>
      <c r="AN73" s="546"/>
      <c r="AO73" s="546"/>
      <c r="AP73" s="546"/>
    </row>
    <row r="74" spans="1:42" ht="18.75" customHeight="1">
      <c r="A74" s="726" t="s">
        <v>63</v>
      </c>
      <c r="B74" s="530">
        <v>24</v>
      </c>
      <c r="C74" s="531">
        <v>8856</v>
      </c>
      <c r="D74" s="532">
        <v>1986</v>
      </c>
      <c r="E74" s="533">
        <v>-221</v>
      </c>
      <c r="F74" s="532">
        <v>2658</v>
      </c>
      <c r="G74" s="534">
        <v>379268</v>
      </c>
      <c r="H74" s="535">
        <v>0.74399999999999999</v>
      </c>
      <c r="I74" s="536"/>
      <c r="J74" s="536"/>
      <c r="K74" s="537">
        <v>10.9</v>
      </c>
      <c r="L74" s="537">
        <v>120.2</v>
      </c>
      <c r="M74" s="538">
        <v>91.5</v>
      </c>
      <c r="N74" s="539">
        <v>56.4</v>
      </c>
      <c r="O74" s="540">
        <v>118902</v>
      </c>
      <c r="P74" s="540">
        <v>1143683</v>
      </c>
      <c r="Q74" s="541">
        <v>60308</v>
      </c>
      <c r="R74" s="542">
        <v>3300</v>
      </c>
      <c r="S74" s="543">
        <v>27724</v>
      </c>
      <c r="T74" s="544">
        <v>29284</v>
      </c>
      <c r="U74" s="545"/>
      <c r="V74" s="545"/>
      <c r="W74" s="546"/>
      <c r="X74" s="546"/>
      <c r="Y74" s="546"/>
      <c r="Z74" s="546"/>
      <c r="AA74" s="546"/>
      <c r="AB74" s="546"/>
      <c r="AC74" s="546"/>
      <c r="AD74" s="546"/>
      <c r="AE74" s="546"/>
      <c r="AF74" s="546"/>
      <c r="AG74" s="546"/>
      <c r="AH74" s="546"/>
      <c r="AI74" s="546"/>
      <c r="AJ74" s="546"/>
      <c r="AK74" s="546"/>
      <c r="AL74" s="546"/>
      <c r="AM74" s="546"/>
      <c r="AN74" s="546"/>
      <c r="AO74" s="546"/>
      <c r="AP74" s="546"/>
    </row>
    <row r="75" spans="1:42" ht="18.75" customHeight="1">
      <c r="A75" s="727"/>
      <c r="B75" s="547">
        <v>25</v>
      </c>
      <c r="C75" s="548">
        <v>11739</v>
      </c>
      <c r="D75" s="549">
        <v>2624</v>
      </c>
      <c r="E75" s="550">
        <v>638</v>
      </c>
      <c r="F75" s="549">
        <v>5715</v>
      </c>
      <c r="G75" s="551">
        <v>381145</v>
      </c>
      <c r="H75" s="552">
        <v>0.76</v>
      </c>
      <c r="I75" s="553"/>
      <c r="J75" s="553"/>
      <c r="K75" s="554">
        <v>10.1</v>
      </c>
      <c r="L75" s="554">
        <v>94.6</v>
      </c>
      <c r="M75" s="555">
        <v>95.1</v>
      </c>
      <c r="N75" s="556">
        <v>53.68</v>
      </c>
      <c r="O75" s="557">
        <v>137307</v>
      </c>
      <c r="P75" s="557">
        <v>1130232</v>
      </c>
      <c r="Q75" s="545">
        <v>62888</v>
      </c>
      <c r="R75" s="558">
        <v>8382</v>
      </c>
      <c r="S75" s="559">
        <v>26881</v>
      </c>
      <c r="T75" s="560">
        <v>27625</v>
      </c>
      <c r="U75" s="545"/>
      <c r="V75" s="545"/>
      <c r="W75" s="546"/>
      <c r="X75" s="546"/>
      <c r="Y75" s="546"/>
      <c r="Z75" s="546"/>
      <c r="AA75" s="546"/>
      <c r="AB75" s="546"/>
      <c r="AC75" s="546"/>
      <c r="AD75" s="546"/>
      <c r="AE75" s="546"/>
      <c r="AF75" s="546"/>
      <c r="AG75" s="546"/>
      <c r="AH75" s="546"/>
      <c r="AI75" s="546"/>
      <c r="AJ75" s="546"/>
      <c r="AK75" s="546"/>
      <c r="AL75" s="546"/>
      <c r="AM75" s="546"/>
      <c r="AN75" s="546"/>
      <c r="AO75" s="546"/>
      <c r="AP75" s="546"/>
    </row>
    <row r="76" spans="1:42" ht="18.75" customHeight="1">
      <c r="A76" s="727"/>
      <c r="B76" s="547">
        <v>26</v>
      </c>
      <c r="C76" s="548">
        <v>9268</v>
      </c>
      <c r="D76" s="549">
        <v>1568</v>
      </c>
      <c r="E76" s="550">
        <v>-1055</v>
      </c>
      <c r="F76" s="549">
        <v>1568</v>
      </c>
      <c r="G76" s="551">
        <v>380828</v>
      </c>
      <c r="H76" s="552">
        <v>0.77900000000000003</v>
      </c>
      <c r="I76" s="553"/>
      <c r="J76" s="553"/>
      <c r="K76" s="554">
        <v>8.6999999999999993</v>
      </c>
      <c r="L76" s="554">
        <v>86.1</v>
      </c>
      <c r="M76" s="555">
        <v>96.3</v>
      </c>
      <c r="N76" s="556">
        <v>53.5</v>
      </c>
      <c r="O76" s="557">
        <v>167516</v>
      </c>
      <c r="P76" s="557">
        <v>1122275</v>
      </c>
      <c r="Q76" s="545">
        <v>62352</v>
      </c>
      <c r="R76" s="558">
        <v>11006</v>
      </c>
      <c r="S76" s="559">
        <v>25249</v>
      </c>
      <c r="T76" s="560">
        <v>26097</v>
      </c>
      <c r="U76" s="545"/>
      <c r="V76" s="545"/>
      <c r="W76" s="546"/>
      <c r="X76" s="546"/>
      <c r="Y76" s="546"/>
      <c r="Z76" s="546"/>
      <c r="AA76" s="546"/>
      <c r="AB76" s="546"/>
      <c r="AC76" s="546"/>
      <c r="AD76" s="546"/>
      <c r="AE76" s="546"/>
      <c r="AF76" s="546"/>
      <c r="AG76" s="546"/>
      <c r="AH76" s="546"/>
      <c r="AI76" s="546"/>
      <c r="AJ76" s="546"/>
      <c r="AK76" s="546"/>
      <c r="AL76" s="546"/>
      <c r="AM76" s="546"/>
      <c r="AN76" s="546"/>
      <c r="AO76" s="546"/>
      <c r="AP76" s="546"/>
    </row>
    <row r="77" spans="1:42" ht="18.75" customHeight="1">
      <c r="A77" s="727"/>
      <c r="B77" s="547">
        <v>27</v>
      </c>
      <c r="C77" s="548">
        <v>11658</v>
      </c>
      <c r="D77" s="549">
        <v>1256</v>
      </c>
      <c r="E77" s="550">
        <v>-313</v>
      </c>
      <c r="F77" s="549">
        <v>1547</v>
      </c>
      <c r="G77" s="551">
        <v>384449</v>
      </c>
      <c r="H77" s="552">
        <v>0.79100000000000004</v>
      </c>
      <c r="I77" s="553"/>
      <c r="J77" s="553"/>
      <c r="K77" s="554">
        <v>7.9</v>
      </c>
      <c r="L77" s="554">
        <v>80.2</v>
      </c>
      <c r="M77" s="555">
        <v>95.9</v>
      </c>
      <c r="N77" s="556">
        <v>52.3</v>
      </c>
      <c r="O77" s="557">
        <v>152059</v>
      </c>
      <c r="P77" s="557">
        <v>1106190</v>
      </c>
      <c r="Q77" s="545">
        <v>62705</v>
      </c>
      <c r="R77" s="558">
        <v>12866</v>
      </c>
      <c r="S77" s="559">
        <v>24493</v>
      </c>
      <c r="T77" s="560">
        <v>25346</v>
      </c>
      <c r="U77" s="545"/>
      <c r="V77" s="545"/>
      <c r="W77" s="546"/>
      <c r="X77" s="546"/>
      <c r="Y77" s="546"/>
      <c r="Z77" s="546"/>
      <c r="AA77" s="546"/>
      <c r="AB77" s="546"/>
      <c r="AC77" s="546"/>
      <c r="AD77" s="546"/>
      <c r="AE77" s="546"/>
      <c r="AF77" s="546"/>
      <c r="AG77" s="546"/>
      <c r="AH77" s="546"/>
      <c r="AI77" s="546"/>
      <c r="AJ77" s="546"/>
      <c r="AK77" s="546"/>
      <c r="AL77" s="546"/>
      <c r="AM77" s="546"/>
      <c r="AN77" s="546"/>
      <c r="AO77" s="546"/>
      <c r="AP77" s="546"/>
    </row>
    <row r="78" spans="1:42" s="564" customFormat="1" ht="18.75" customHeight="1">
      <c r="A78" s="728"/>
      <c r="B78" s="547">
        <v>28</v>
      </c>
      <c r="C78" s="568">
        <v>12607</v>
      </c>
      <c r="D78" s="569">
        <v>923</v>
      </c>
      <c r="E78" s="570">
        <v>-333</v>
      </c>
      <c r="F78" s="569">
        <v>-301</v>
      </c>
      <c r="G78" s="570">
        <v>384940</v>
      </c>
      <c r="H78" s="624">
        <v>0.80300000000000005</v>
      </c>
      <c r="I78" s="572"/>
      <c r="J78" s="572"/>
      <c r="K78" s="573">
        <v>7.4</v>
      </c>
      <c r="L78" s="573">
        <v>80</v>
      </c>
      <c r="M78" s="574">
        <v>97.9</v>
      </c>
      <c r="N78" s="574">
        <v>53</v>
      </c>
      <c r="O78" s="576">
        <v>151000</v>
      </c>
      <c r="P78" s="576">
        <v>1094263</v>
      </c>
      <c r="Q78" s="577">
        <v>62355</v>
      </c>
      <c r="R78" s="578">
        <v>12897</v>
      </c>
      <c r="S78" s="579">
        <v>24353</v>
      </c>
      <c r="T78" s="580">
        <v>25105</v>
      </c>
      <c r="U78" s="577"/>
      <c r="V78" s="577"/>
      <c r="W78" s="563"/>
      <c r="X78" s="546"/>
      <c r="Y78" s="546"/>
      <c r="Z78" s="546"/>
      <c r="AA78" s="546"/>
      <c r="AB78" s="546"/>
      <c r="AC78" s="546"/>
      <c r="AD78" s="546"/>
      <c r="AE78" s="546"/>
      <c r="AF78" s="546"/>
      <c r="AG78" s="546"/>
      <c r="AH78" s="546"/>
      <c r="AI78" s="546"/>
      <c r="AJ78" s="546"/>
      <c r="AK78" s="546"/>
      <c r="AL78" s="546"/>
      <c r="AM78" s="546"/>
      <c r="AN78" s="546"/>
      <c r="AO78" s="546"/>
      <c r="AP78" s="546"/>
    </row>
    <row r="79" spans="1:42" ht="18.75" customHeight="1">
      <c r="A79" s="726" t="s">
        <v>144</v>
      </c>
      <c r="B79" s="530">
        <v>24</v>
      </c>
      <c r="C79" s="531">
        <v>6363</v>
      </c>
      <c r="D79" s="532">
        <v>4872</v>
      </c>
      <c r="E79" s="533">
        <v>-2100</v>
      </c>
      <c r="F79" s="532">
        <v>-2030</v>
      </c>
      <c r="G79" s="534">
        <v>163451</v>
      </c>
      <c r="H79" s="535">
        <v>0.745</v>
      </c>
      <c r="I79" s="536"/>
      <c r="J79" s="536"/>
      <c r="K79" s="537">
        <v>13.5</v>
      </c>
      <c r="L79" s="537">
        <v>64</v>
      </c>
      <c r="M79" s="538">
        <v>88.2</v>
      </c>
      <c r="N79" s="539">
        <v>49.3</v>
      </c>
      <c r="O79" s="540">
        <v>83122</v>
      </c>
      <c r="P79" s="540">
        <v>276054</v>
      </c>
      <c r="Q79" s="541">
        <v>34053</v>
      </c>
      <c r="R79" s="542">
        <v>18751</v>
      </c>
      <c r="S79" s="543">
        <v>1374</v>
      </c>
      <c r="T79" s="544">
        <v>13928</v>
      </c>
      <c r="U79" s="545"/>
      <c r="V79" s="545"/>
      <c r="W79" s="546"/>
      <c r="X79" s="546"/>
      <c r="Y79" s="546"/>
      <c r="Z79" s="546"/>
      <c r="AA79" s="546"/>
      <c r="AB79" s="546"/>
      <c r="AC79" s="546"/>
      <c r="AD79" s="546"/>
      <c r="AE79" s="546"/>
      <c r="AF79" s="546"/>
      <c r="AG79" s="546"/>
      <c r="AH79" s="546"/>
      <c r="AI79" s="546"/>
      <c r="AJ79" s="546"/>
      <c r="AK79" s="546"/>
      <c r="AL79" s="546"/>
      <c r="AM79" s="546"/>
      <c r="AN79" s="546"/>
      <c r="AO79" s="546"/>
      <c r="AP79" s="546"/>
    </row>
    <row r="80" spans="1:42" ht="18.75" customHeight="1">
      <c r="A80" s="727"/>
      <c r="B80" s="547">
        <v>25</v>
      </c>
      <c r="C80" s="548">
        <v>9021</v>
      </c>
      <c r="D80" s="549">
        <v>7210</v>
      </c>
      <c r="E80" s="550">
        <v>2338</v>
      </c>
      <c r="F80" s="549">
        <v>-1013</v>
      </c>
      <c r="G80" s="551">
        <v>165465</v>
      </c>
      <c r="H80" s="552">
        <v>0.76200000000000001</v>
      </c>
      <c r="I80" s="553"/>
      <c r="J80" s="553"/>
      <c r="K80" s="554">
        <v>12.4</v>
      </c>
      <c r="L80" s="554">
        <v>54</v>
      </c>
      <c r="M80" s="555">
        <v>87.5</v>
      </c>
      <c r="N80" s="556">
        <v>49.2</v>
      </c>
      <c r="O80" s="557">
        <v>81120</v>
      </c>
      <c r="P80" s="557">
        <v>282523</v>
      </c>
      <c r="Q80" s="545">
        <v>37395</v>
      </c>
      <c r="R80" s="558">
        <v>18373</v>
      </c>
      <c r="S80" s="559">
        <v>1377</v>
      </c>
      <c r="T80" s="560">
        <v>17645</v>
      </c>
      <c r="U80" s="545"/>
      <c r="V80" s="545"/>
      <c r="W80" s="546"/>
      <c r="X80" s="546"/>
      <c r="Y80" s="546"/>
      <c r="Z80" s="546"/>
      <c r="AA80" s="546"/>
      <c r="AB80" s="546"/>
      <c r="AC80" s="546"/>
      <c r="AD80" s="546"/>
      <c r="AE80" s="546"/>
      <c r="AF80" s="546"/>
      <c r="AG80" s="546"/>
      <c r="AH80" s="546"/>
      <c r="AI80" s="546"/>
      <c r="AJ80" s="546"/>
      <c r="AK80" s="546"/>
      <c r="AL80" s="546"/>
      <c r="AM80" s="546"/>
      <c r="AN80" s="546"/>
      <c r="AO80" s="546"/>
      <c r="AP80" s="546"/>
    </row>
    <row r="81" spans="1:42" ht="18.75" customHeight="1">
      <c r="A81" s="727"/>
      <c r="B81" s="547">
        <v>26</v>
      </c>
      <c r="C81" s="548">
        <v>10767</v>
      </c>
      <c r="D81" s="549">
        <v>9002</v>
      </c>
      <c r="E81" s="550">
        <v>1792</v>
      </c>
      <c r="F81" s="549">
        <v>-1851</v>
      </c>
      <c r="G81" s="551">
        <v>165727</v>
      </c>
      <c r="H81" s="552">
        <v>0.77600000000000002</v>
      </c>
      <c r="I81" s="553"/>
      <c r="J81" s="553"/>
      <c r="K81" s="554">
        <v>11</v>
      </c>
      <c r="L81" s="554">
        <v>43.4</v>
      </c>
      <c r="M81" s="555">
        <v>87.5</v>
      </c>
      <c r="N81" s="556">
        <v>47.6</v>
      </c>
      <c r="O81" s="557">
        <v>77163</v>
      </c>
      <c r="P81" s="557">
        <v>301269</v>
      </c>
      <c r="Q81" s="545">
        <v>39570</v>
      </c>
      <c r="R81" s="558">
        <v>19013</v>
      </c>
      <c r="S81" s="559">
        <v>1382</v>
      </c>
      <c r="T81" s="560">
        <v>19175</v>
      </c>
      <c r="U81" s="545"/>
      <c r="V81" s="545"/>
      <c r="W81" s="546"/>
      <c r="X81" s="546"/>
      <c r="Y81" s="546"/>
      <c r="Z81" s="546"/>
      <c r="AA81" s="546"/>
      <c r="AB81" s="546"/>
      <c r="AC81" s="546"/>
      <c r="AD81" s="546"/>
      <c r="AE81" s="546"/>
      <c r="AF81" s="546"/>
      <c r="AG81" s="546"/>
      <c r="AH81" s="546"/>
      <c r="AI81" s="546"/>
      <c r="AJ81" s="546"/>
      <c r="AK81" s="546"/>
      <c r="AL81" s="546"/>
      <c r="AM81" s="546"/>
      <c r="AN81" s="546"/>
      <c r="AO81" s="546"/>
      <c r="AP81" s="546"/>
    </row>
    <row r="82" spans="1:42" ht="18.75" customHeight="1">
      <c r="A82" s="727"/>
      <c r="B82" s="547">
        <v>27</v>
      </c>
      <c r="C82" s="548">
        <v>9644</v>
      </c>
      <c r="D82" s="549">
        <v>7159</v>
      </c>
      <c r="E82" s="550">
        <v>-1843</v>
      </c>
      <c r="F82" s="549">
        <v>-5729</v>
      </c>
      <c r="G82" s="551">
        <v>165517</v>
      </c>
      <c r="H82" s="552">
        <v>0.79300000000000004</v>
      </c>
      <c r="I82" s="553"/>
      <c r="J82" s="553"/>
      <c r="K82" s="554">
        <v>9.5</v>
      </c>
      <c r="L82" s="554">
        <v>27.7</v>
      </c>
      <c r="M82" s="555">
        <v>87.5</v>
      </c>
      <c r="N82" s="555">
        <v>48.8</v>
      </c>
      <c r="O82" s="557">
        <v>77140</v>
      </c>
      <c r="P82" s="557">
        <v>307410</v>
      </c>
      <c r="Q82" s="545">
        <v>41853</v>
      </c>
      <c r="R82" s="558">
        <v>20427</v>
      </c>
      <c r="S82" s="559">
        <v>1388</v>
      </c>
      <c r="T82" s="560">
        <v>20038</v>
      </c>
      <c r="U82" s="545"/>
      <c r="V82" s="545"/>
      <c r="W82" s="546"/>
      <c r="X82" s="546"/>
      <c r="Y82" s="546"/>
      <c r="Z82" s="546"/>
      <c r="AA82" s="546"/>
      <c r="AB82" s="546"/>
      <c r="AC82" s="546"/>
      <c r="AD82" s="546"/>
      <c r="AE82" s="546"/>
      <c r="AF82" s="546"/>
      <c r="AG82" s="546"/>
      <c r="AH82" s="546"/>
      <c r="AI82" s="546"/>
      <c r="AJ82" s="546"/>
      <c r="AK82" s="546"/>
      <c r="AL82" s="546"/>
      <c r="AM82" s="546"/>
      <c r="AN82" s="546"/>
      <c r="AO82" s="546"/>
      <c r="AP82" s="546"/>
    </row>
    <row r="83" spans="1:42" s="564" customFormat="1" ht="18.75" customHeight="1">
      <c r="A83" s="728"/>
      <c r="B83" s="547">
        <v>28</v>
      </c>
      <c r="C83" s="568">
        <v>9620</v>
      </c>
      <c r="D83" s="569">
        <v>7537</v>
      </c>
      <c r="E83" s="570">
        <v>378</v>
      </c>
      <c r="F83" s="569">
        <v>-4213</v>
      </c>
      <c r="G83" s="570">
        <v>166756</v>
      </c>
      <c r="H83" s="571">
        <v>0.80400000000000005</v>
      </c>
      <c r="I83" s="625"/>
      <c r="J83" s="625"/>
      <c r="K83" s="573">
        <v>8.1</v>
      </c>
      <c r="L83" s="573">
        <v>13.5</v>
      </c>
      <c r="M83" s="574">
        <v>88.1</v>
      </c>
      <c r="N83" s="574">
        <v>49.4</v>
      </c>
      <c r="O83" s="576">
        <v>73106</v>
      </c>
      <c r="P83" s="576">
        <v>312104</v>
      </c>
      <c r="Q83" s="577">
        <v>44452</v>
      </c>
      <c r="R83" s="578">
        <v>20136</v>
      </c>
      <c r="S83" s="579">
        <v>1397</v>
      </c>
      <c r="T83" s="580">
        <v>22919</v>
      </c>
      <c r="U83" s="577"/>
      <c r="V83" s="577"/>
      <c r="W83" s="563"/>
      <c r="X83" s="546"/>
      <c r="Y83" s="546"/>
      <c r="Z83" s="546"/>
      <c r="AA83" s="546"/>
      <c r="AB83" s="546"/>
      <c r="AC83" s="546"/>
      <c r="AD83" s="546"/>
      <c r="AE83" s="546"/>
      <c r="AF83" s="546"/>
      <c r="AG83" s="546"/>
      <c r="AH83" s="546"/>
      <c r="AI83" s="546"/>
      <c r="AJ83" s="546"/>
      <c r="AK83" s="546"/>
      <c r="AL83" s="546"/>
      <c r="AM83" s="546"/>
      <c r="AN83" s="546"/>
      <c r="AO83" s="546"/>
      <c r="AP83" s="546"/>
    </row>
    <row r="84" spans="1:42" ht="18.75" customHeight="1">
      <c r="A84" s="726" t="s">
        <v>64</v>
      </c>
      <c r="B84" s="530">
        <v>24</v>
      </c>
      <c r="C84" s="531">
        <v>7634</v>
      </c>
      <c r="D84" s="532">
        <v>2304</v>
      </c>
      <c r="E84" s="533">
        <v>58</v>
      </c>
      <c r="F84" s="532">
        <v>-3415</v>
      </c>
      <c r="G84" s="534">
        <v>275061</v>
      </c>
      <c r="H84" s="535">
        <v>0.8</v>
      </c>
      <c r="I84" s="536"/>
      <c r="J84" s="536"/>
      <c r="K84" s="537">
        <v>15.9</v>
      </c>
      <c r="L84" s="537">
        <v>238.7</v>
      </c>
      <c r="M84" s="538">
        <v>96.8</v>
      </c>
      <c r="N84" s="539">
        <v>49.8</v>
      </c>
      <c r="O84" s="540">
        <v>60944</v>
      </c>
      <c r="P84" s="540">
        <v>972481</v>
      </c>
      <c r="Q84" s="541">
        <v>14005</v>
      </c>
      <c r="R84" s="542">
        <v>9591</v>
      </c>
      <c r="S84" s="543">
        <v>276</v>
      </c>
      <c r="T84" s="544">
        <v>4138</v>
      </c>
      <c r="U84" s="545"/>
      <c r="V84" s="545"/>
      <c r="W84" s="546"/>
      <c r="X84" s="546"/>
      <c r="Y84" s="546"/>
      <c r="Z84" s="546"/>
      <c r="AA84" s="546"/>
      <c r="AB84" s="546"/>
      <c r="AC84" s="546"/>
      <c r="AD84" s="546"/>
      <c r="AE84" s="546"/>
      <c r="AF84" s="546"/>
      <c r="AG84" s="546"/>
      <c r="AH84" s="546"/>
      <c r="AI84" s="546"/>
      <c r="AJ84" s="546"/>
      <c r="AK84" s="546"/>
      <c r="AL84" s="546"/>
      <c r="AM84" s="546"/>
      <c r="AN84" s="546"/>
      <c r="AO84" s="546"/>
      <c r="AP84" s="546"/>
    </row>
    <row r="85" spans="1:42" ht="18.75" customHeight="1">
      <c r="A85" s="727"/>
      <c r="B85" s="547">
        <v>25</v>
      </c>
      <c r="C85" s="548">
        <v>6797</v>
      </c>
      <c r="D85" s="549">
        <v>2346</v>
      </c>
      <c r="E85" s="550">
        <v>41</v>
      </c>
      <c r="F85" s="549">
        <v>1928</v>
      </c>
      <c r="G85" s="551">
        <v>277137</v>
      </c>
      <c r="H85" s="552">
        <v>0.81</v>
      </c>
      <c r="I85" s="553"/>
      <c r="J85" s="553"/>
      <c r="K85" s="554">
        <v>15.6</v>
      </c>
      <c r="L85" s="554">
        <v>228.2</v>
      </c>
      <c r="M85" s="555">
        <v>96.4</v>
      </c>
      <c r="N85" s="556">
        <v>51.5</v>
      </c>
      <c r="O85" s="557">
        <v>84672</v>
      </c>
      <c r="P85" s="557">
        <v>980098</v>
      </c>
      <c r="Q85" s="545">
        <v>15914</v>
      </c>
      <c r="R85" s="558">
        <v>11477</v>
      </c>
      <c r="S85" s="559">
        <v>276</v>
      </c>
      <c r="T85" s="560">
        <v>4161</v>
      </c>
      <c r="U85" s="545"/>
      <c r="V85" s="545"/>
      <c r="W85" s="546"/>
      <c r="X85" s="546"/>
      <c r="Y85" s="546"/>
      <c r="Z85" s="546"/>
      <c r="AA85" s="546"/>
      <c r="AB85" s="546"/>
      <c r="AC85" s="546"/>
      <c r="AD85" s="546"/>
      <c r="AE85" s="546"/>
      <c r="AF85" s="546"/>
      <c r="AG85" s="546"/>
      <c r="AH85" s="546"/>
      <c r="AI85" s="546"/>
      <c r="AJ85" s="546"/>
      <c r="AK85" s="546"/>
      <c r="AL85" s="546"/>
      <c r="AM85" s="546"/>
      <c r="AN85" s="546"/>
      <c r="AO85" s="546"/>
      <c r="AP85" s="546"/>
    </row>
    <row r="86" spans="1:42" ht="18.75" customHeight="1">
      <c r="A86" s="727"/>
      <c r="B86" s="547">
        <v>26</v>
      </c>
      <c r="C86" s="548">
        <v>5654</v>
      </c>
      <c r="D86" s="549">
        <v>2382</v>
      </c>
      <c r="E86" s="550">
        <v>37</v>
      </c>
      <c r="F86" s="549">
        <v>-231</v>
      </c>
      <c r="G86" s="551">
        <v>276896</v>
      </c>
      <c r="H86" s="552">
        <v>0.81699999999999995</v>
      </c>
      <c r="I86" s="553"/>
      <c r="J86" s="553"/>
      <c r="K86" s="554">
        <v>15.4</v>
      </c>
      <c r="L86" s="554">
        <v>228</v>
      </c>
      <c r="M86" s="555">
        <v>97.7</v>
      </c>
      <c r="N86" s="556">
        <v>51.5</v>
      </c>
      <c r="O86" s="557">
        <v>84811</v>
      </c>
      <c r="P86" s="557">
        <v>992804</v>
      </c>
      <c r="Q86" s="545">
        <v>15833</v>
      </c>
      <c r="R86" s="558">
        <v>11210</v>
      </c>
      <c r="S86" s="559">
        <v>276</v>
      </c>
      <c r="T86" s="560">
        <v>4347</v>
      </c>
      <c r="U86" s="545"/>
      <c r="V86" s="545"/>
      <c r="W86" s="546"/>
      <c r="X86" s="546"/>
      <c r="Y86" s="546"/>
      <c r="Z86" s="546"/>
      <c r="AA86" s="546"/>
      <c r="AB86" s="546"/>
      <c r="AC86" s="546"/>
      <c r="AD86" s="546"/>
      <c r="AE86" s="546"/>
      <c r="AF86" s="546"/>
      <c r="AG86" s="546"/>
      <c r="AH86" s="546"/>
      <c r="AI86" s="546"/>
      <c r="AJ86" s="546"/>
      <c r="AK86" s="546"/>
      <c r="AL86" s="546"/>
      <c r="AM86" s="546"/>
      <c r="AN86" s="546"/>
      <c r="AO86" s="546"/>
      <c r="AP86" s="546"/>
    </row>
    <row r="87" spans="1:42" ht="18.75" customHeight="1">
      <c r="A87" s="727"/>
      <c r="B87" s="547">
        <v>27</v>
      </c>
      <c r="C87" s="548">
        <v>5989</v>
      </c>
      <c r="D87" s="549">
        <v>2421</v>
      </c>
      <c r="E87" s="550">
        <v>39</v>
      </c>
      <c r="F87" s="549">
        <v>-2020</v>
      </c>
      <c r="G87" s="551">
        <v>280534</v>
      </c>
      <c r="H87" s="552">
        <v>0.83099999999999996</v>
      </c>
      <c r="I87" s="553"/>
      <c r="J87" s="553"/>
      <c r="K87" s="554">
        <v>15</v>
      </c>
      <c r="L87" s="554">
        <v>223.9</v>
      </c>
      <c r="M87" s="555">
        <v>97.4</v>
      </c>
      <c r="N87" s="556">
        <v>50.1</v>
      </c>
      <c r="O87" s="557">
        <v>85766</v>
      </c>
      <c r="P87" s="557">
        <v>1001193</v>
      </c>
      <c r="Q87" s="545">
        <v>13850</v>
      </c>
      <c r="R87" s="558">
        <v>9152</v>
      </c>
      <c r="S87" s="566" t="s">
        <v>293</v>
      </c>
      <c r="T87" s="560">
        <v>4698</v>
      </c>
      <c r="U87" s="545"/>
      <c r="V87" s="545"/>
      <c r="W87" s="546"/>
      <c r="X87" s="546"/>
      <c r="Y87" s="546"/>
      <c r="Z87" s="546"/>
      <c r="AA87" s="546"/>
      <c r="AB87" s="546"/>
      <c r="AC87" s="546"/>
      <c r="AD87" s="546"/>
      <c r="AE87" s="546"/>
      <c r="AF87" s="546"/>
      <c r="AG87" s="546"/>
      <c r="AH87" s="546"/>
      <c r="AI87" s="546"/>
      <c r="AJ87" s="546"/>
      <c r="AK87" s="546"/>
      <c r="AL87" s="546"/>
      <c r="AM87" s="546"/>
      <c r="AN87" s="546"/>
      <c r="AO87" s="546"/>
      <c r="AP87" s="546"/>
    </row>
    <row r="88" spans="1:42" s="564" customFormat="1" ht="18.75" customHeight="1">
      <c r="A88" s="728"/>
      <c r="B88" s="547">
        <v>28</v>
      </c>
      <c r="C88" s="548">
        <v>4333</v>
      </c>
      <c r="D88" s="549">
        <v>2449</v>
      </c>
      <c r="E88" s="550">
        <v>28</v>
      </c>
      <c r="F88" s="569">
        <v>-4468</v>
      </c>
      <c r="G88" s="551">
        <v>283366</v>
      </c>
      <c r="H88" s="552">
        <v>0.83799999999999997</v>
      </c>
      <c r="I88" s="553"/>
      <c r="J88" s="553"/>
      <c r="K88" s="554">
        <v>14.7</v>
      </c>
      <c r="L88" s="554">
        <v>222.8</v>
      </c>
      <c r="M88" s="555">
        <v>98.6</v>
      </c>
      <c r="N88" s="556">
        <v>50.6</v>
      </c>
      <c r="O88" s="629">
        <v>85354</v>
      </c>
      <c r="P88" s="629">
        <v>1005395</v>
      </c>
      <c r="Q88" s="596">
        <v>9704</v>
      </c>
      <c r="R88" s="630">
        <v>4656</v>
      </c>
      <c r="S88" s="566" t="s">
        <v>290</v>
      </c>
      <c r="T88" s="632">
        <v>5048</v>
      </c>
      <c r="U88" s="596"/>
      <c r="V88" s="596"/>
      <c r="W88" s="563"/>
      <c r="X88" s="546"/>
      <c r="Y88" s="546"/>
      <c r="Z88" s="546"/>
      <c r="AA88" s="546"/>
      <c r="AB88" s="546"/>
      <c r="AC88" s="546"/>
      <c r="AD88" s="546"/>
      <c r="AE88" s="546"/>
      <c r="AF88" s="546"/>
      <c r="AG88" s="546"/>
      <c r="AH88" s="546"/>
      <c r="AI88" s="546"/>
      <c r="AJ88" s="546"/>
      <c r="AK88" s="546"/>
      <c r="AL88" s="546"/>
      <c r="AM88" s="546"/>
      <c r="AN88" s="546"/>
      <c r="AO88" s="546"/>
      <c r="AP88" s="546"/>
    </row>
    <row r="89" spans="1:42" ht="18.75" customHeight="1">
      <c r="A89" s="726" t="s">
        <v>65</v>
      </c>
      <c r="B89" s="530">
        <v>24</v>
      </c>
      <c r="C89" s="531">
        <v>4230</v>
      </c>
      <c r="D89" s="532">
        <v>1875</v>
      </c>
      <c r="E89" s="533">
        <v>-225</v>
      </c>
      <c r="F89" s="532">
        <v>-3763</v>
      </c>
      <c r="G89" s="534">
        <v>249546</v>
      </c>
      <c r="H89" s="567">
        <v>0.68799999999999994</v>
      </c>
      <c r="I89" s="536"/>
      <c r="J89" s="536"/>
      <c r="K89" s="537">
        <v>10.8</v>
      </c>
      <c r="L89" s="537">
        <v>170.3</v>
      </c>
      <c r="M89" s="538">
        <v>97.7</v>
      </c>
      <c r="N89" s="539">
        <v>51.2</v>
      </c>
      <c r="O89" s="540">
        <v>51107</v>
      </c>
      <c r="P89" s="540">
        <v>892516</v>
      </c>
      <c r="Q89" s="541">
        <v>33938</v>
      </c>
      <c r="R89" s="542">
        <v>8728</v>
      </c>
      <c r="S89" s="543">
        <v>12391</v>
      </c>
      <c r="T89" s="544">
        <v>12819</v>
      </c>
      <c r="U89" s="545"/>
      <c r="V89" s="545"/>
      <c r="W89" s="546"/>
      <c r="X89" s="546"/>
      <c r="Y89" s="546"/>
      <c r="Z89" s="546"/>
      <c r="AA89" s="546"/>
      <c r="AB89" s="546"/>
      <c r="AC89" s="546"/>
      <c r="AD89" s="546"/>
      <c r="AE89" s="546"/>
      <c r="AF89" s="546"/>
      <c r="AG89" s="546"/>
      <c r="AH89" s="546"/>
      <c r="AI89" s="546"/>
      <c r="AJ89" s="546"/>
      <c r="AK89" s="546"/>
      <c r="AL89" s="546"/>
      <c r="AM89" s="546"/>
      <c r="AN89" s="546"/>
      <c r="AO89" s="546"/>
      <c r="AP89" s="546"/>
    </row>
    <row r="90" spans="1:42" ht="18.75" customHeight="1">
      <c r="A90" s="727"/>
      <c r="B90" s="547">
        <v>25</v>
      </c>
      <c r="C90" s="548">
        <v>4716</v>
      </c>
      <c r="D90" s="549">
        <v>2180</v>
      </c>
      <c r="E90" s="550">
        <v>305</v>
      </c>
      <c r="F90" s="549">
        <v>982</v>
      </c>
      <c r="G90" s="551">
        <v>250008</v>
      </c>
      <c r="H90" s="552">
        <v>0.69499999999999995</v>
      </c>
      <c r="I90" s="553"/>
      <c r="J90" s="553"/>
      <c r="K90" s="554">
        <v>10.5</v>
      </c>
      <c r="L90" s="554">
        <v>169.3</v>
      </c>
      <c r="M90" s="555">
        <v>95.6</v>
      </c>
      <c r="N90" s="556">
        <v>50.5</v>
      </c>
      <c r="O90" s="557">
        <v>43192</v>
      </c>
      <c r="P90" s="557">
        <v>904069</v>
      </c>
      <c r="Q90" s="545">
        <v>38522</v>
      </c>
      <c r="R90" s="558">
        <v>9405</v>
      </c>
      <c r="S90" s="559">
        <v>12252</v>
      </c>
      <c r="T90" s="560">
        <v>16865</v>
      </c>
      <c r="U90" s="545"/>
      <c r="V90" s="545"/>
      <c r="W90" s="546"/>
      <c r="X90" s="546"/>
      <c r="Y90" s="546"/>
      <c r="Z90" s="546"/>
      <c r="AA90" s="546"/>
      <c r="AB90" s="546"/>
      <c r="AC90" s="546"/>
      <c r="AD90" s="546"/>
      <c r="AE90" s="546"/>
      <c r="AF90" s="546"/>
      <c r="AG90" s="546"/>
      <c r="AH90" s="546"/>
      <c r="AI90" s="546"/>
      <c r="AJ90" s="546"/>
      <c r="AK90" s="546"/>
      <c r="AL90" s="546"/>
      <c r="AM90" s="546"/>
      <c r="AN90" s="546"/>
      <c r="AO90" s="546"/>
      <c r="AP90" s="546"/>
    </row>
    <row r="91" spans="1:42" ht="18.75" customHeight="1">
      <c r="A91" s="727"/>
      <c r="B91" s="547">
        <v>26</v>
      </c>
      <c r="C91" s="548">
        <v>6250</v>
      </c>
      <c r="D91" s="549">
        <v>2324</v>
      </c>
      <c r="E91" s="550">
        <v>163</v>
      </c>
      <c r="F91" s="549">
        <v>886</v>
      </c>
      <c r="G91" s="551">
        <v>249477</v>
      </c>
      <c r="H91" s="552">
        <v>0.70599999999999996</v>
      </c>
      <c r="I91" s="553"/>
      <c r="J91" s="553"/>
      <c r="K91" s="554">
        <v>11.8</v>
      </c>
      <c r="L91" s="554">
        <v>174.3</v>
      </c>
      <c r="M91" s="555">
        <v>96.9</v>
      </c>
      <c r="N91" s="556">
        <v>49.4</v>
      </c>
      <c r="O91" s="557">
        <v>52173</v>
      </c>
      <c r="P91" s="557">
        <v>921432</v>
      </c>
      <c r="Q91" s="545">
        <v>38974</v>
      </c>
      <c r="R91" s="558">
        <v>10128</v>
      </c>
      <c r="S91" s="559">
        <v>12113</v>
      </c>
      <c r="T91" s="560">
        <v>16733</v>
      </c>
      <c r="U91" s="545"/>
      <c r="V91" s="545"/>
      <c r="W91" s="546"/>
      <c r="X91" s="546"/>
      <c r="Y91" s="546"/>
      <c r="Z91" s="546"/>
      <c r="AA91" s="546"/>
      <c r="AB91" s="546"/>
      <c r="AC91" s="546"/>
      <c r="AD91" s="546"/>
      <c r="AE91" s="546"/>
      <c r="AF91" s="546"/>
      <c r="AG91" s="546"/>
      <c r="AH91" s="546"/>
      <c r="AI91" s="546"/>
      <c r="AJ91" s="546"/>
      <c r="AK91" s="546"/>
      <c r="AL91" s="546"/>
      <c r="AM91" s="546"/>
      <c r="AN91" s="546"/>
      <c r="AO91" s="546"/>
      <c r="AP91" s="546"/>
    </row>
    <row r="92" spans="1:42" ht="18.75" customHeight="1">
      <c r="A92" s="727"/>
      <c r="B92" s="547">
        <v>27</v>
      </c>
      <c r="C92" s="548">
        <v>4639</v>
      </c>
      <c r="D92" s="549">
        <v>2006</v>
      </c>
      <c r="E92" s="550">
        <v>-318</v>
      </c>
      <c r="F92" s="549">
        <v>1520</v>
      </c>
      <c r="G92" s="551">
        <v>248705</v>
      </c>
      <c r="H92" s="552">
        <v>0.72</v>
      </c>
      <c r="I92" s="553"/>
      <c r="J92" s="553"/>
      <c r="K92" s="554">
        <v>12.6</v>
      </c>
      <c r="L92" s="554">
        <v>188.3</v>
      </c>
      <c r="M92" s="555">
        <v>95.7</v>
      </c>
      <c r="N92" s="556">
        <v>44.8</v>
      </c>
      <c r="O92" s="557">
        <v>55199</v>
      </c>
      <c r="P92" s="557">
        <v>970004</v>
      </c>
      <c r="Q92" s="545">
        <v>41919</v>
      </c>
      <c r="R92" s="558">
        <v>11966</v>
      </c>
      <c r="S92" s="559">
        <v>11904</v>
      </c>
      <c r="T92" s="560">
        <v>18049</v>
      </c>
      <c r="U92" s="545"/>
      <c r="V92" s="545"/>
      <c r="W92" s="546"/>
      <c r="X92" s="546"/>
      <c r="Y92" s="546"/>
      <c r="Z92" s="546"/>
      <c r="AA92" s="546"/>
      <c r="AB92" s="546"/>
      <c r="AC92" s="546"/>
      <c r="AD92" s="546"/>
      <c r="AE92" s="546"/>
      <c r="AF92" s="546"/>
      <c r="AG92" s="546"/>
      <c r="AH92" s="546"/>
      <c r="AI92" s="546"/>
      <c r="AJ92" s="546"/>
      <c r="AK92" s="546"/>
      <c r="AL92" s="546"/>
      <c r="AM92" s="546"/>
      <c r="AN92" s="546"/>
      <c r="AO92" s="546"/>
      <c r="AP92" s="546"/>
    </row>
    <row r="93" spans="1:42" s="564" customFormat="1" ht="18.75" customHeight="1">
      <c r="A93" s="728"/>
      <c r="B93" s="547">
        <v>28</v>
      </c>
      <c r="C93" s="568">
        <v>3934</v>
      </c>
      <c r="D93" s="633">
        <v>1535</v>
      </c>
      <c r="E93" s="570">
        <v>-338</v>
      </c>
      <c r="F93" s="569">
        <v>-2528</v>
      </c>
      <c r="G93" s="570">
        <v>245993</v>
      </c>
      <c r="H93" s="571" t="s">
        <v>213</v>
      </c>
      <c r="I93" s="602"/>
      <c r="J93" s="602"/>
      <c r="K93" s="554">
        <v>13.7</v>
      </c>
      <c r="L93" s="554">
        <v>187.9</v>
      </c>
      <c r="M93" s="555">
        <v>99.6</v>
      </c>
      <c r="N93" s="556">
        <v>48.1</v>
      </c>
      <c r="O93" s="629">
        <v>50644</v>
      </c>
      <c r="P93" s="629">
        <v>980962</v>
      </c>
      <c r="Q93" s="596">
        <v>40608</v>
      </c>
      <c r="R93" s="630">
        <v>9776</v>
      </c>
      <c r="S93" s="631">
        <v>11860</v>
      </c>
      <c r="T93" s="632">
        <v>18972</v>
      </c>
      <c r="U93" s="596"/>
      <c r="V93" s="596"/>
      <c r="W93" s="563"/>
      <c r="X93" s="546"/>
      <c r="Y93" s="546"/>
      <c r="Z93" s="546"/>
      <c r="AA93" s="546"/>
      <c r="AB93" s="546"/>
      <c r="AC93" s="546"/>
      <c r="AD93" s="546"/>
      <c r="AE93" s="546"/>
      <c r="AF93" s="546"/>
      <c r="AG93" s="546"/>
      <c r="AH93" s="546"/>
      <c r="AI93" s="546"/>
      <c r="AJ93" s="546"/>
      <c r="AK93" s="546"/>
      <c r="AL93" s="546"/>
      <c r="AM93" s="546"/>
      <c r="AN93" s="546"/>
      <c r="AO93" s="546"/>
      <c r="AP93" s="546"/>
    </row>
    <row r="94" spans="1:42" ht="18.75" customHeight="1">
      <c r="A94" s="726" t="s">
        <v>66</v>
      </c>
      <c r="B94" s="530">
        <v>24</v>
      </c>
      <c r="C94" s="531">
        <v>12444</v>
      </c>
      <c r="D94" s="532">
        <v>8920</v>
      </c>
      <c r="E94" s="533">
        <v>340</v>
      </c>
      <c r="F94" s="532">
        <v>4931</v>
      </c>
      <c r="G94" s="534">
        <v>348522</v>
      </c>
      <c r="H94" s="535">
        <v>0.83599999999999997</v>
      </c>
      <c r="I94" s="536"/>
      <c r="J94" s="536"/>
      <c r="K94" s="537">
        <v>14.6</v>
      </c>
      <c r="L94" s="537">
        <v>191.9</v>
      </c>
      <c r="M94" s="538">
        <v>91.7</v>
      </c>
      <c r="N94" s="539">
        <v>61.4</v>
      </c>
      <c r="O94" s="540">
        <v>151179</v>
      </c>
      <c r="P94" s="540">
        <v>1261868</v>
      </c>
      <c r="Q94" s="541">
        <v>33288</v>
      </c>
      <c r="R94" s="542">
        <v>14430</v>
      </c>
      <c r="S94" s="543">
        <v>5110</v>
      </c>
      <c r="T94" s="544">
        <v>13748</v>
      </c>
      <c r="U94" s="545"/>
      <c r="V94" s="545"/>
      <c r="W94" s="546"/>
      <c r="X94" s="546"/>
      <c r="Y94" s="546"/>
      <c r="Z94" s="546"/>
      <c r="AA94" s="546"/>
      <c r="AB94" s="546"/>
      <c r="AC94" s="546"/>
      <c r="AD94" s="546"/>
      <c r="AE94" s="546"/>
      <c r="AF94" s="546"/>
      <c r="AG94" s="546"/>
      <c r="AH94" s="546"/>
      <c r="AI94" s="546"/>
      <c r="AJ94" s="546"/>
      <c r="AK94" s="546"/>
      <c r="AL94" s="546"/>
      <c r="AM94" s="546"/>
      <c r="AN94" s="546"/>
      <c r="AO94" s="546"/>
      <c r="AP94" s="546"/>
    </row>
    <row r="95" spans="1:42" ht="18.75" customHeight="1">
      <c r="A95" s="727"/>
      <c r="B95" s="547">
        <v>25</v>
      </c>
      <c r="C95" s="548">
        <v>12735</v>
      </c>
      <c r="D95" s="549">
        <v>9277</v>
      </c>
      <c r="E95" s="550">
        <v>325</v>
      </c>
      <c r="F95" s="549">
        <v>5738</v>
      </c>
      <c r="G95" s="551">
        <v>354069</v>
      </c>
      <c r="H95" s="552">
        <v>0.84799999999999998</v>
      </c>
      <c r="I95" s="553"/>
      <c r="J95" s="553"/>
      <c r="K95" s="554">
        <v>13.4</v>
      </c>
      <c r="L95" s="554">
        <v>174.8</v>
      </c>
      <c r="M95" s="555">
        <v>90.8</v>
      </c>
      <c r="N95" s="556">
        <v>60.6</v>
      </c>
      <c r="O95" s="557">
        <v>115731</v>
      </c>
      <c r="P95" s="557">
        <v>1254864</v>
      </c>
      <c r="Q95" s="545">
        <v>44640</v>
      </c>
      <c r="R95" s="558">
        <v>19843</v>
      </c>
      <c r="S95" s="559">
        <v>5158</v>
      </c>
      <c r="T95" s="560">
        <v>19639</v>
      </c>
      <c r="U95" s="545"/>
      <c r="V95" s="545"/>
      <c r="W95" s="546"/>
      <c r="X95" s="546"/>
      <c r="Y95" s="546"/>
      <c r="Z95" s="546"/>
      <c r="AA95" s="546"/>
      <c r="AB95" s="546"/>
      <c r="AC95" s="546"/>
      <c r="AD95" s="546"/>
      <c r="AE95" s="546"/>
      <c r="AF95" s="546"/>
      <c r="AG95" s="546"/>
      <c r="AH95" s="546"/>
      <c r="AI95" s="546"/>
      <c r="AJ95" s="546"/>
      <c r="AK95" s="546"/>
      <c r="AL95" s="546"/>
      <c r="AM95" s="546"/>
      <c r="AN95" s="546"/>
      <c r="AO95" s="546"/>
      <c r="AP95" s="546"/>
    </row>
    <row r="96" spans="1:42" ht="18.75" customHeight="1">
      <c r="A96" s="727"/>
      <c r="B96" s="547">
        <v>26</v>
      </c>
      <c r="C96" s="548">
        <v>12030.843999999999</v>
      </c>
      <c r="D96" s="549">
        <v>7721.2879999999996</v>
      </c>
      <c r="E96" s="550">
        <v>-1555.5730000000001</v>
      </c>
      <c r="F96" s="549">
        <v>-1422.675</v>
      </c>
      <c r="G96" s="551">
        <v>355236.15399999998</v>
      </c>
      <c r="H96" s="552">
        <v>0.86399999999999999</v>
      </c>
      <c r="I96" s="553"/>
      <c r="J96" s="553"/>
      <c r="K96" s="554">
        <v>12.6</v>
      </c>
      <c r="L96" s="554">
        <v>168</v>
      </c>
      <c r="M96" s="555">
        <v>93.3</v>
      </c>
      <c r="N96" s="556">
        <v>61.096203147243401</v>
      </c>
      <c r="O96" s="557">
        <v>159345.769</v>
      </c>
      <c r="P96" s="557">
        <v>1246108.0290000001</v>
      </c>
      <c r="Q96" s="545">
        <v>43137</v>
      </c>
      <c r="R96" s="558">
        <v>19977</v>
      </c>
      <c r="S96" s="559">
        <v>5208</v>
      </c>
      <c r="T96" s="560">
        <v>17952</v>
      </c>
      <c r="U96" s="545"/>
      <c r="V96" s="545"/>
      <c r="W96" s="546"/>
      <c r="X96" s="546"/>
      <c r="Y96" s="546"/>
      <c r="Z96" s="546"/>
      <c r="AA96" s="546"/>
      <c r="AB96" s="546"/>
      <c r="AC96" s="546"/>
      <c r="AD96" s="546"/>
      <c r="AE96" s="546"/>
      <c r="AF96" s="546"/>
      <c r="AG96" s="546"/>
      <c r="AH96" s="546"/>
      <c r="AI96" s="546"/>
      <c r="AJ96" s="546"/>
      <c r="AK96" s="546"/>
      <c r="AL96" s="546"/>
      <c r="AM96" s="546"/>
      <c r="AN96" s="546"/>
      <c r="AO96" s="546"/>
      <c r="AP96" s="546"/>
    </row>
    <row r="97" spans="1:42" ht="18.75" customHeight="1">
      <c r="A97" s="727"/>
      <c r="B97" s="547">
        <v>27</v>
      </c>
      <c r="C97" s="548">
        <v>14309</v>
      </c>
      <c r="D97" s="549">
        <v>10692</v>
      </c>
      <c r="E97" s="550">
        <v>3282</v>
      </c>
      <c r="F97" s="549">
        <v>5683</v>
      </c>
      <c r="G97" s="551">
        <v>357653</v>
      </c>
      <c r="H97" s="552">
        <v>0.879</v>
      </c>
      <c r="I97" s="553"/>
      <c r="J97" s="553"/>
      <c r="K97" s="554">
        <v>12.4</v>
      </c>
      <c r="L97" s="554">
        <v>162.4</v>
      </c>
      <c r="M97" s="555">
        <v>92.5</v>
      </c>
      <c r="N97" s="556">
        <v>59.1</v>
      </c>
      <c r="O97" s="557">
        <v>167042</v>
      </c>
      <c r="P97" s="557">
        <v>1238607</v>
      </c>
      <c r="Q97" s="545">
        <v>50148</v>
      </c>
      <c r="R97" s="558">
        <v>22377</v>
      </c>
      <c r="S97" s="559">
        <v>5259</v>
      </c>
      <c r="T97" s="560">
        <v>22512</v>
      </c>
      <c r="U97" s="545"/>
      <c r="V97" s="545"/>
      <c r="W97" s="546"/>
      <c r="X97" s="546"/>
      <c r="Y97" s="546"/>
      <c r="Z97" s="546"/>
      <c r="AA97" s="546"/>
      <c r="AB97" s="546"/>
      <c r="AC97" s="546"/>
      <c r="AD97" s="546"/>
      <c r="AE97" s="546"/>
      <c r="AF97" s="546"/>
      <c r="AG97" s="546"/>
      <c r="AH97" s="546"/>
      <c r="AI97" s="546"/>
      <c r="AJ97" s="546"/>
      <c r="AK97" s="546"/>
      <c r="AL97" s="546"/>
      <c r="AM97" s="546"/>
      <c r="AN97" s="546"/>
      <c r="AO97" s="546"/>
      <c r="AP97" s="546"/>
    </row>
    <row r="98" spans="1:42" s="564" customFormat="1" ht="18.75" customHeight="1">
      <c r="A98" s="728"/>
      <c r="B98" s="581">
        <v>28</v>
      </c>
      <c r="C98" s="582">
        <v>14388.537</v>
      </c>
      <c r="D98" s="583">
        <v>9450.5480000000007</v>
      </c>
      <c r="E98" s="584">
        <v>-1241.4369999999999</v>
      </c>
      <c r="F98" s="583">
        <v>582.68600000000004</v>
      </c>
      <c r="G98" s="585">
        <v>360350.30099999998</v>
      </c>
      <c r="H98" s="586">
        <v>0.89</v>
      </c>
      <c r="I98" s="587"/>
      <c r="J98" s="587"/>
      <c r="K98" s="588">
        <v>12.2</v>
      </c>
      <c r="L98" s="588">
        <v>152.69999999999999</v>
      </c>
      <c r="M98" s="589">
        <v>94.3</v>
      </c>
      <c r="N98" s="590">
        <v>59.613250311298231</v>
      </c>
      <c r="O98" s="591">
        <v>176987.024</v>
      </c>
      <c r="P98" s="634">
        <v>1226610.247</v>
      </c>
      <c r="Q98" s="592">
        <v>59111</v>
      </c>
      <c r="R98" s="593">
        <v>24202</v>
      </c>
      <c r="S98" s="594">
        <v>5309</v>
      </c>
      <c r="T98" s="595">
        <v>29600</v>
      </c>
      <c r="U98" s="596"/>
      <c r="V98" s="596"/>
      <c r="W98" s="563"/>
      <c r="X98" s="546"/>
      <c r="Y98" s="546"/>
      <c r="Z98" s="546"/>
      <c r="AA98" s="546"/>
      <c r="AB98" s="546"/>
      <c r="AC98" s="546"/>
      <c r="AD98" s="546"/>
      <c r="AE98" s="546"/>
      <c r="AF98" s="546"/>
      <c r="AG98" s="546"/>
      <c r="AH98" s="546"/>
      <c r="AI98" s="546"/>
      <c r="AJ98" s="546"/>
      <c r="AK98" s="546"/>
      <c r="AL98" s="546"/>
      <c r="AM98" s="546"/>
      <c r="AN98" s="546"/>
      <c r="AO98" s="546"/>
      <c r="AP98" s="546"/>
    </row>
    <row r="99" spans="1:42" ht="18.75" customHeight="1">
      <c r="A99" s="726" t="s">
        <v>154</v>
      </c>
      <c r="B99" s="530">
        <v>24</v>
      </c>
      <c r="C99" s="531">
        <v>3544</v>
      </c>
      <c r="D99" s="532">
        <v>2881</v>
      </c>
      <c r="E99" s="533">
        <v>-539</v>
      </c>
      <c r="F99" s="532">
        <v>-985</v>
      </c>
      <c r="G99" s="534">
        <v>158051</v>
      </c>
      <c r="H99" s="535">
        <v>0.66</v>
      </c>
      <c r="I99" s="536"/>
      <c r="J99" s="536"/>
      <c r="K99" s="537">
        <v>11.1</v>
      </c>
      <c r="L99" s="537">
        <v>120.7</v>
      </c>
      <c r="M99" s="538">
        <v>89.1</v>
      </c>
      <c r="N99" s="539">
        <v>43.9</v>
      </c>
      <c r="O99" s="540">
        <v>48392</v>
      </c>
      <c r="P99" s="540">
        <v>317742</v>
      </c>
      <c r="Q99" s="541">
        <v>15466</v>
      </c>
      <c r="R99" s="542">
        <v>10849</v>
      </c>
      <c r="S99" s="543">
        <v>687</v>
      </c>
      <c r="T99" s="544">
        <v>3930</v>
      </c>
      <c r="U99" s="545"/>
      <c r="V99" s="545"/>
      <c r="W99" s="546"/>
      <c r="X99" s="546"/>
      <c r="Y99" s="546"/>
      <c r="Z99" s="546"/>
      <c r="AA99" s="546"/>
      <c r="AB99" s="546"/>
      <c r="AC99" s="546"/>
      <c r="AD99" s="546"/>
      <c r="AE99" s="546"/>
      <c r="AF99" s="546"/>
      <c r="AG99" s="546"/>
      <c r="AH99" s="546"/>
      <c r="AI99" s="546"/>
      <c r="AJ99" s="546"/>
      <c r="AK99" s="546"/>
      <c r="AL99" s="546"/>
      <c r="AM99" s="546"/>
      <c r="AN99" s="546"/>
      <c r="AO99" s="546"/>
      <c r="AP99" s="546"/>
    </row>
    <row r="100" spans="1:42" ht="18.75" customHeight="1">
      <c r="A100" s="727"/>
      <c r="B100" s="547">
        <v>25</v>
      </c>
      <c r="C100" s="548">
        <v>4974</v>
      </c>
      <c r="D100" s="549">
        <v>3430</v>
      </c>
      <c r="E100" s="550">
        <v>549</v>
      </c>
      <c r="F100" s="549">
        <v>-257</v>
      </c>
      <c r="G100" s="551">
        <v>159765</v>
      </c>
      <c r="H100" s="552">
        <v>0.68</v>
      </c>
      <c r="I100" s="553"/>
      <c r="J100" s="553"/>
      <c r="K100" s="554">
        <v>10.6</v>
      </c>
      <c r="L100" s="554">
        <v>122.5</v>
      </c>
      <c r="M100" s="555">
        <v>89.5</v>
      </c>
      <c r="N100" s="556">
        <v>41.9</v>
      </c>
      <c r="O100" s="557">
        <v>50710</v>
      </c>
      <c r="P100" s="557">
        <v>333891</v>
      </c>
      <c r="Q100" s="545">
        <v>18235</v>
      </c>
      <c r="R100" s="558">
        <v>10042</v>
      </c>
      <c r="S100" s="559">
        <v>687</v>
      </c>
      <c r="T100" s="560">
        <v>7506</v>
      </c>
      <c r="U100" s="545"/>
      <c r="V100" s="545"/>
      <c r="W100" s="546"/>
      <c r="X100" s="546"/>
      <c r="Y100" s="546"/>
      <c r="Z100" s="546"/>
      <c r="AA100" s="546"/>
      <c r="AB100" s="546"/>
      <c r="AC100" s="546"/>
      <c r="AD100" s="546"/>
      <c r="AE100" s="546"/>
      <c r="AF100" s="546"/>
      <c r="AG100" s="546"/>
      <c r="AH100" s="546"/>
      <c r="AI100" s="546"/>
      <c r="AJ100" s="546"/>
      <c r="AK100" s="546"/>
      <c r="AL100" s="546"/>
      <c r="AM100" s="546"/>
      <c r="AN100" s="546"/>
      <c r="AO100" s="546"/>
      <c r="AP100" s="546"/>
    </row>
    <row r="101" spans="1:42" ht="18.75" customHeight="1">
      <c r="A101" s="727"/>
      <c r="B101" s="547">
        <v>26</v>
      </c>
      <c r="C101" s="548">
        <v>5808</v>
      </c>
      <c r="D101" s="549">
        <v>3007</v>
      </c>
      <c r="E101" s="550">
        <v>-422</v>
      </c>
      <c r="F101" s="549">
        <v>-406</v>
      </c>
      <c r="G101" s="551">
        <v>160525</v>
      </c>
      <c r="H101" s="552">
        <v>0.69699999999999995</v>
      </c>
      <c r="I101" s="553"/>
      <c r="J101" s="553"/>
      <c r="K101" s="554">
        <v>9.9</v>
      </c>
      <c r="L101" s="554">
        <v>122.4</v>
      </c>
      <c r="M101" s="555">
        <v>90.6</v>
      </c>
      <c r="N101" s="556">
        <v>43.6</v>
      </c>
      <c r="O101" s="557">
        <v>63717</v>
      </c>
      <c r="P101" s="557">
        <v>349664</v>
      </c>
      <c r="Q101" s="545">
        <v>13770</v>
      </c>
      <c r="R101" s="558">
        <v>10058</v>
      </c>
      <c r="S101" s="559">
        <v>687</v>
      </c>
      <c r="T101" s="560">
        <v>3025</v>
      </c>
      <c r="U101" s="545"/>
      <c r="V101" s="545"/>
      <c r="W101" s="546"/>
      <c r="X101" s="546"/>
      <c r="Y101" s="546"/>
      <c r="Z101" s="546"/>
      <c r="AA101" s="546"/>
      <c r="AB101" s="546"/>
      <c r="AC101" s="546"/>
      <c r="AD101" s="546"/>
      <c r="AE101" s="546"/>
      <c r="AF101" s="546"/>
      <c r="AG101" s="546"/>
      <c r="AH101" s="546"/>
      <c r="AI101" s="546"/>
      <c r="AJ101" s="546"/>
      <c r="AK101" s="546"/>
      <c r="AL101" s="546"/>
      <c r="AM101" s="546"/>
      <c r="AN101" s="546"/>
      <c r="AO101" s="546"/>
      <c r="AP101" s="546"/>
    </row>
    <row r="102" spans="1:42" ht="18.75" customHeight="1">
      <c r="A102" s="727"/>
      <c r="B102" s="547">
        <v>27</v>
      </c>
      <c r="C102" s="548">
        <v>5356</v>
      </c>
      <c r="D102" s="549">
        <v>4098</v>
      </c>
      <c r="E102" s="550">
        <v>1091</v>
      </c>
      <c r="F102" s="549">
        <v>1146</v>
      </c>
      <c r="G102" s="551">
        <v>159091</v>
      </c>
      <c r="H102" s="552">
        <v>0.71399999999999997</v>
      </c>
      <c r="I102" s="553"/>
      <c r="J102" s="553"/>
      <c r="K102" s="554">
        <v>9.6</v>
      </c>
      <c r="L102" s="554">
        <v>125.5</v>
      </c>
      <c r="M102" s="555">
        <v>90.9</v>
      </c>
      <c r="N102" s="556">
        <v>41.6</v>
      </c>
      <c r="O102" s="557">
        <v>52325</v>
      </c>
      <c r="P102" s="557">
        <v>365993</v>
      </c>
      <c r="Q102" s="545">
        <v>13561</v>
      </c>
      <c r="R102" s="558">
        <v>10075</v>
      </c>
      <c r="S102" s="559">
        <v>687</v>
      </c>
      <c r="T102" s="560">
        <v>2799</v>
      </c>
      <c r="U102" s="545"/>
      <c r="V102" s="545"/>
      <c r="W102" s="546"/>
      <c r="X102" s="546"/>
      <c r="Y102" s="546"/>
      <c r="Z102" s="546"/>
      <c r="AA102" s="546"/>
      <c r="AB102" s="546"/>
      <c r="AC102" s="546"/>
      <c r="AD102" s="546"/>
      <c r="AE102" s="546"/>
      <c r="AF102" s="546"/>
      <c r="AG102" s="546"/>
      <c r="AH102" s="546"/>
      <c r="AI102" s="546"/>
      <c r="AJ102" s="546"/>
      <c r="AK102" s="546"/>
      <c r="AL102" s="546"/>
      <c r="AM102" s="546"/>
      <c r="AN102" s="546"/>
      <c r="AO102" s="546"/>
      <c r="AP102" s="546"/>
    </row>
    <row r="103" spans="1:42" s="564" customFormat="1" ht="18.75" customHeight="1">
      <c r="A103" s="728"/>
      <c r="B103" s="581">
        <v>28</v>
      </c>
      <c r="C103" s="582">
        <v>10934</v>
      </c>
      <c r="D103" s="583">
        <v>5087</v>
      </c>
      <c r="E103" s="584">
        <v>989</v>
      </c>
      <c r="F103" s="583">
        <v>-1997</v>
      </c>
      <c r="G103" s="585">
        <v>161218</v>
      </c>
      <c r="H103" s="586">
        <v>0.72299999999999998</v>
      </c>
      <c r="I103" s="635"/>
      <c r="J103" s="635"/>
      <c r="K103" s="588">
        <v>9.3000000000000007</v>
      </c>
      <c r="L103" s="588">
        <v>124</v>
      </c>
      <c r="M103" s="589">
        <v>92.4</v>
      </c>
      <c r="N103" s="590">
        <v>0.35648179041396716</v>
      </c>
      <c r="O103" s="636">
        <v>82076</v>
      </c>
      <c r="P103" s="636">
        <v>397939</v>
      </c>
      <c r="Q103" s="637">
        <v>17095</v>
      </c>
      <c r="R103" s="638">
        <v>7090</v>
      </c>
      <c r="S103" s="639">
        <v>5387</v>
      </c>
      <c r="T103" s="640">
        <v>4618</v>
      </c>
      <c r="U103" s="545"/>
      <c r="V103" s="545"/>
      <c r="W103" s="563"/>
      <c r="X103" s="546"/>
      <c r="Y103" s="546"/>
      <c r="Z103" s="546"/>
      <c r="AA103" s="546"/>
      <c r="AB103" s="546"/>
      <c r="AC103" s="546"/>
      <c r="AD103" s="546"/>
      <c r="AE103" s="546"/>
      <c r="AF103" s="546"/>
      <c r="AG103" s="546"/>
      <c r="AH103" s="546"/>
      <c r="AI103" s="546"/>
      <c r="AJ103" s="546"/>
      <c r="AK103" s="546"/>
      <c r="AL103" s="546"/>
      <c r="AM103" s="546"/>
      <c r="AN103" s="546"/>
      <c r="AO103" s="546"/>
      <c r="AP103" s="546"/>
    </row>
    <row r="104" spans="1:42" ht="17.25" customHeight="1">
      <c r="A104" s="641" t="s">
        <v>117</v>
      </c>
      <c r="B104" s="642"/>
      <c r="C104" s="643"/>
      <c r="D104" s="643"/>
      <c r="E104" s="541"/>
      <c r="F104" s="541"/>
      <c r="G104" s="541"/>
      <c r="H104" s="541"/>
      <c r="I104" s="541"/>
      <c r="J104" s="541"/>
      <c r="K104" s="643"/>
      <c r="L104" s="643"/>
      <c r="M104" s="643"/>
      <c r="N104" s="643"/>
      <c r="O104" s="541"/>
      <c r="P104" s="541"/>
      <c r="Q104" s="541"/>
      <c r="R104" s="541"/>
      <c r="S104" s="541"/>
      <c r="T104" s="541"/>
      <c r="U104" s="545"/>
      <c r="V104" s="545"/>
    </row>
    <row r="105" spans="1:42" ht="17.25" customHeight="1">
      <c r="A105" s="644" t="s">
        <v>118</v>
      </c>
      <c r="B105" s="645"/>
      <c r="C105" s="564"/>
      <c r="D105" s="564"/>
      <c r="E105" s="545"/>
      <c r="F105" s="545"/>
      <c r="G105" s="545"/>
      <c r="H105" s="545"/>
      <c r="I105" s="545"/>
      <c r="J105" s="545"/>
      <c r="K105" s="564"/>
      <c r="L105" s="564"/>
      <c r="M105" s="564"/>
      <c r="N105" s="564"/>
      <c r="O105" s="545"/>
      <c r="P105" s="545"/>
      <c r="Q105" s="545"/>
      <c r="R105" s="545"/>
      <c r="S105" s="545"/>
      <c r="T105" s="545"/>
      <c r="U105" s="545"/>
      <c r="V105" s="545"/>
    </row>
    <row r="106" spans="1:42" ht="17.25" customHeight="1">
      <c r="A106" s="646" t="s">
        <v>119</v>
      </c>
      <c r="B106" s="645"/>
      <c r="C106" s="564"/>
      <c r="D106" s="564"/>
      <c r="E106" s="545"/>
      <c r="F106" s="545"/>
      <c r="G106" s="545"/>
      <c r="H106" s="545"/>
      <c r="I106" s="545"/>
      <c r="J106" s="545"/>
      <c r="K106" s="564"/>
      <c r="L106" s="564"/>
      <c r="M106" s="564"/>
      <c r="N106" s="564"/>
      <c r="O106" s="545"/>
      <c r="P106" s="545"/>
      <c r="Q106" s="545"/>
      <c r="R106" s="545"/>
      <c r="S106" s="545"/>
      <c r="T106" s="545"/>
      <c r="U106" s="545"/>
      <c r="V106" s="545"/>
    </row>
    <row r="107" spans="1:42" ht="18" customHeight="1">
      <c r="A107" s="644" t="s">
        <v>200</v>
      </c>
    </row>
  </sheetData>
  <autoFilter ref="A3:AT107" xr:uid="{00000000-0009-0000-0000-000009000000}"/>
  <customSheetViews>
    <customSheetView guid="{B07D689D-A88D-4FD6-A5A1-1BAAB5F2B100}" scale="85" showPageBreaks="1" showGridLines="0" printArea="1" view="pageBreakPreview">
      <pane xSplit="2" ySplit="3" topLeftCell="C82" activePane="bottomRight" state="frozen"/>
      <selection pane="bottomRight" activeCell="M92" sqref="M92"/>
      <rowBreaks count="1" manualBreakCount="1">
        <brk id="58" max="19" man="1"/>
      </rowBreaks>
      <pageMargins left="0.59055118110236227" right="0.59055118110236227" top="0.6692913385826772" bottom="0.31496062992125984" header="0.51181102362204722" footer="0.51181102362204722"/>
      <pageSetup paperSize="9" scale="52" firstPageNumber="8" orientation="landscape" useFirstPageNumber="1" r:id="rId1"/>
      <headerFooter alignWithMargins="0"/>
    </customSheetView>
    <customSheetView guid="{47FE580C-1B40-484B-A27C-9C582BD9B048}" scale="85" showPageBreaks="1" showGridLines="0" printArea="1" view="pageBreakPreview">
      <pane xSplit="1" ySplit="3" topLeftCell="B46" activePane="bottomRight" state="frozen"/>
      <selection pane="bottomRight" activeCell="B60" sqref="B60"/>
      <rowBreaks count="1" manualBreakCount="1">
        <brk id="58" max="19" man="1"/>
      </rowBreaks>
      <pageMargins left="0.59055118110236227" right="0.59055118110236227" top="0.6692913385826772" bottom="0.31496062992125984" header="0.51181102362204722" footer="0.51181102362204722"/>
      <pageSetup paperSize="9" scale="52" firstPageNumber="8" orientation="landscape" useFirstPageNumber="1" r:id="rId2"/>
      <headerFooter alignWithMargins="0"/>
    </customSheetView>
    <customSheetView guid="{9CD6CDFB-0526-4987-BB9B-F12261C08409}" scale="85" showPageBreaks="1" showGridLines="0" view="pageBreakPreview">
      <pane xSplit="1" ySplit="3" topLeftCell="B13" activePane="bottomRight" state="frozen"/>
      <selection pane="bottomRight" activeCell="H83" sqref="H83:J83"/>
      <rowBreaks count="1" manualBreakCount="1">
        <brk id="58" max="19" man="1"/>
      </rowBreaks>
      <pageMargins left="0.59055118110236227" right="0.59055118110236227" top="0.6692913385826772" bottom="0.31496062992125984" header="0.51181102362204722" footer="0.51181102362204722"/>
      <pageSetup paperSize="9" scale="52" firstPageNumber="8" orientation="landscape" useFirstPageNumber="1" r:id="rId3"/>
      <headerFooter alignWithMargins="0"/>
    </customSheetView>
  </customSheetViews>
  <mergeCells count="38">
    <mergeCell ref="A99:A103"/>
    <mergeCell ref="A24:A28"/>
    <mergeCell ref="A79:A83"/>
    <mergeCell ref="A2:A3"/>
    <mergeCell ref="B2:B3"/>
    <mergeCell ref="A4:A8"/>
    <mergeCell ref="A9:A13"/>
    <mergeCell ref="A39:A43"/>
    <mergeCell ref="A49:A53"/>
    <mergeCell ref="A14:A18"/>
    <mergeCell ref="E2:E3"/>
    <mergeCell ref="G2:G3"/>
    <mergeCell ref="A19:A23"/>
    <mergeCell ref="A89:A93"/>
    <mergeCell ref="A94:A98"/>
    <mergeCell ref="A59:A63"/>
    <mergeCell ref="A64:A68"/>
    <mergeCell ref="A74:A78"/>
    <mergeCell ref="A84:A88"/>
    <mergeCell ref="A69:A73"/>
    <mergeCell ref="A54:A58"/>
    <mergeCell ref="A44:A48"/>
    <mergeCell ref="P2:P3"/>
    <mergeCell ref="A34:A38"/>
    <mergeCell ref="A29:A33"/>
    <mergeCell ref="S1:T1"/>
    <mergeCell ref="H2:H3"/>
    <mergeCell ref="I2:I3"/>
    <mergeCell ref="F2:F3"/>
    <mergeCell ref="Q2:Q3"/>
    <mergeCell ref="J2:J3"/>
    <mergeCell ref="K2:K3"/>
    <mergeCell ref="L2:L3"/>
    <mergeCell ref="C2:C3"/>
    <mergeCell ref="O2:O3"/>
    <mergeCell ref="N2:N3"/>
    <mergeCell ref="M2:M3"/>
    <mergeCell ref="D2:D3"/>
  </mergeCells>
  <phoneticPr fontId="2"/>
  <pageMargins left="0.59055118110236227" right="0.59055118110236227" top="0.6692913385826772" bottom="0.31496062992125984" header="0.51181102362204722" footer="0.51181102362204722"/>
  <pageSetup paperSize="9" scale="52" firstPageNumber="8" orientation="landscape" useFirstPageNumber="1" r:id="rId4"/>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I135"/>
  <sheetViews>
    <sheetView showGridLines="0" view="pageBreakPreview" zoomScaleNormal="100" zoomScaleSheetLayoutView="100" workbookViewId="0">
      <pane xSplit="2" ySplit="4" topLeftCell="I77" activePane="bottomRight" state="frozen"/>
      <selection activeCell="D65" sqref="D65"/>
      <selection pane="topRight" activeCell="D65" sqref="D65"/>
      <selection pane="bottomLeft" activeCell="D65" sqref="D65"/>
      <selection pane="bottomRight" activeCell="N92" sqref="N92"/>
    </sheetView>
  </sheetViews>
  <sheetFormatPr defaultRowHeight="17.25"/>
  <cols>
    <col min="1" max="2" width="14.625" style="293" customWidth="1"/>
    <col min="3" max="18" width="12.625" style="293" customWidth="1"/>
    <col min="19" max="19" width="13.125" style="293" customWidth="1"/>
    <col min="20" max="21" width="12.625" style="293" customWidth="1"/>
    <col min="22" max="22" width="12.625" style="69" customWidth="1"/>
    <col min="23" max="23" width="12.625" style="293" customWidth="1"/>
    <col min="24" max="16384" width="9" style="293"/>
  </cols>
  <sheetData>
    <row r="1" spans="1:24" ht="24" customHeight="1">
      <c r="A1" s="292" t="s">
        <v>224</v>
      </c>
    </row>
    <row r="2" spans="1:24" ht="24" customHeight="1">
      <c r="A2" s="293" t="s">
        <v>1</v>
      </c>
      <c r="T2" s="294"/>
      <c r="U2" s="294"/>
      <c r="V2" s="747" t="s">
        <v>225</v>
      </c>
      <c r="W2" s="747"/>
    </row>
    <row r="3" spans="1:24" ht="17.25" customHeight="1">
      <c r="A3" s="748" t="s">
        <v>12</v>
      </c>
      <c r="B3" s="748" t="s">
        <v>226</v>
      </c>
      <c r="C3" s="750" t="s">
        <v>227</v>
      </c>
      <c r="D3" s="751"/>
      <c r="E3" s="751"/>
      <c r="F3" s="751"/>
      <c r="G3" s="751"/>
      <c r="H3" s="751"/>
      <c r="I3" s="751"/>
      <c r="J3" s="751"/>
      <c r="K3" s="751"/>
      <c r="L3" s="751"/>
      <c r="M3" s="751"/>
      <c r="N3" s="751"/>
      <c r="O3" s="752"/>
      <c r="P3" s="750" t="s">
        <v>228</v>
      </c>
      <c r="Q3" s="751"/>
      <c r="R3" s="751"/>
      <c r="S3" s="751"/>
      <c r="T3" s="751"/>
      <c r="U3" s="751"/>
      <c r="V3" s="751"/>
      <c r="W3" s="752"/>
    </row>
    <row r="4" spans="1:24" ht="43.5" customHeight="1">
      <c r="A4" s="749"/>
      <c r="B4" s="749"/>
      <c r="C4" s="295" t="s">
        <v>229</v>
      </c>
      <c r="D4" s="297" t="s">
        <v>231</v>
      </c>
      <c r="E4" s="297" t="s">
        <v>232</v>
      </c>
      <c r="F4" s="297" t="s">
        <v>233</v>
      </c>
      <c r="G4" s="297" t="s">
        <v>234</v>
      </c>
      <c r="H4" s="298" t="s">
        <v>235</v>
      </c>
      <c r="I4" s="297" t="s">
        <v>236</v>
      </c>
      <c r="J4" s="297" t="s">
        <v>237</v>
      </c>
      <c r="K4" s="297" t="s">
        <v>238</v>
      </c>
      <c r="L4" s="297" t="s">
        <v>239</v>
      </c>
      <c r="M4" s="297" t="s">
        <v>240</v>
      </c>
      <c r="N4" s="296" t="s">
        <v>242</v>
      </c>
      <c r="O4" s="299" t="s">
        <v>243</v>
      </c>
      <c r="P4" s="300" t="s">
        <v>244</v>
      </c>
      <c r="Q4" s="297" t="s">
        <v>245</v>
      </c>
      <c r="R4" s="297" t="s">
        <v>246</v>
      </c>
      <c r="S4" s="297" t="s">
        <v>247</v>
      </c>
      <c r="T4" s="297" t="s">
        <v>234</v>
      </c>
      <c r="U4" s="301" t="s">
        <v>235</v>
      </c>
      <c r="V4" s="302" t="s">
        <v>248</v>
      </c>
      <c r="W4" s="299" t="s">
        <v>243</v>
      </c>
      <c r="X4" s="303" t="s">
        <v>249</v>
      </c>
    </row>
    <row r="5" spans="1:24" ht="24" customHeight="1">
      <c r="A5" s="753" t="s">
        <v>24</v>
      </c>
      <c r="B5" s="304" t="s">
        <v>250</v>
      </c>
      <c r="C5" s="305"/>
      <c r="D5" s="306"/>
      <c r="E5" s="306"/>
      <c r="F5" s="306"/>
      <c r="G5" s="306"/>
      <c r="H5" s="307"/>
      <c r="I5" s="306"/>
      <c r="J5" s="306"/>
      <c r="K5" s="306">
        <v>50</v>
      </c>
      <c r="L5" s="306"/>
      <c r="M5" s="306"/>
      <c r="N5" s="308"/>
      <c r="O5" s="309">
        <v>50</v>
      </c>
      <c r="P5" s="305"/>
      <c r="Q5" s="306"/>
      <c r="R5" s="306"/>
      <c r="S5" s="306"/>
      <c r="T5" s="306"/>
      <c r="U5" s="308"/>
      <c r="V5" s="310"/>
      <c r="W5" s="309">
        <v>0</v>
      </c>
      <c r="X5" s="293">
        <f t="shared" ref="X5:X68" si="0">SUM(P5:V5)</f>
        <v>0</v>
      </c>
    </row>
    <row r="6" spans="1:24" ht="24" customHeight="1">
      <c r="A6" s="754"/>
      <c r="B6" s="311" t="s">
        <v>251</v>
      </c>
      <c r="C6" s="312"/>
      <c r="D6" s="313"/>
      <c r="E6" s="313">
        <v>250</v>
      </c>
      <c r="F6" s="313"/>
      <c r="G6" s="313"/>
      <c r="H6" s="314"/>
      <c r="I6" s="313"/>
      <c r="J6" s="313"/>
      <c r="K6" s="313">
        <v>200</v>
      </c>
      <c r="L6" s="313"/>
      <c r="M6" s="313"/>
      <c r="N6" s="315"/>
      <c r="O6" s="316">
        <v>450</v>
      </c>
      <c r="P6" s="312"/>
      <c r="Q6" s="313"/>
      <c r="R6" s="317" t="s">
        <v>295</v>
      </c>
      <c r="S6" s="313"/>
      <c r="T6" s="313"/>
      <c r="U6" s="315"/>
      <c r="V6" s="318"/>
      <c r="W6" s="316">
        <v>350</v>
      </c>
      <c r="X6" s="293">
        <f t="shared" si="0"/>
        <v>0</v>
      </c>
    </row>
    <row r="7" spans="1:24" ht="24" customHeight="1">
      <c r="A7" s="754"/>
      <c r="B7" s="311" t="s">
        <v>252</v>
      </c>
      <c r="C7" s="312">
        <v>200</v>
      </c>
      <c r="D7" s="313"/>
      <c r="E7" s="313">
        <v>200</v>
      </c>
      <c r="F7" s="313"/>
      <c r="G7" s="313">
        <v>200</v>
      </c>
      <c r="H7" s="314"/>
      <c r="I7" s="313">
        <v>200</v>
      </c>
      <c r="J7" s="313"/>
      <c r="K7" s="313">
        <v>200</v>
      </c>
      <c r="L7" s="313"/>
      <c r="M7" s="313">
        <v>200</v>
      </c>
      <c r="N7" s="315"/>
      <c r="O7" s="316">
        <v>1200</v>
      </c>
      <c r="P7" s="312">
        <v>200</v>
      </c>
      <c r="Q7" s="313"/>
      <c r="R7" s="313">
        <v>200</v>
      </c>
      <c r="S7" s="313"/>
      <c r="T7" s="313">
        <v>200</v>
      </c>
      <c r="U7" s="315"/>
      <c r="V7" s="318">
        <v>600</v>
      </c>
      <c r="W7" s="316">
        <v>1200</v>
      </c>
      <c r="X7" s="293">
        <f t="shared" si="0"/>
        <v>1200</v>
      </c>
    </row>
    <row r="8" spans="1:24" ht="24" customHeight="1">
      <c r="A8" s="754"/>
      <c r="B8" s="311" t="s">
        <v>253</v>
      </c>
      <c r="C8" s="312"/>
      <c r="D8" s="313">
        <v>100</v>
      </c>
      <c r="E8" s="313"/>
      <c r="F8" s="313">
        <v>100</v>
      </c>
      <c r="G8" s="313"/>
      <c r="H8" s="314">
        <v>100</v>
      </c>
      <c r="I8" s="313"/>
      <c r="J8" s="313">
        <v>100</v>
      </c>
      <c r="K8" s="313"/>
      <c r="L8" s="313">
        <v>100</v>
      </c>
      <c r="M8" s="313"/>
      <c r="N8" s="315">
        <v>100</v>
      </c>
      <c r="O8" s="316">
        <v>600</v>
      </c>
      <c r="P8" s="312"/>
      <c r="Q8" s="313">
        <v>100</v>
      </c>
      <c r="R8" s="313"/>
      <c r="S8" s="313">
        <v>100</v>
      </c>
      <c r="T8" s="313"/>
      <c r="U8" s="315">
        <v>100</v>
      </c>
      <c r="V8" s="318">
        <v>300</v>
      </c>
      <c r="W8" s="316">
        <v>600</v>
      </c>
      <c r="X8" s="293">
        <f t="shared" si="0"/>
        <v>600</v>
      </c>
    </row>
    <row r="9" spans="1:24" ht="24" customHeight="1">
      <c r="A9" s="754"/>
      <c r="B9" s="311" t="s">
        <v>254</v>
      </c>
      <c r="C9" s="312"/>
      <c r="D9" s="313"/>
      <c r="E9" s="313"/>
      <c r="F9" s="313"/>
      <c r="G9" s="313"/>
      <c r="H9" s="314"/>
      <c r="I9" s="313"/>
      <c r="J9" s="313"/>
      <c r="K9" s="313"/>
      <c r="L9" s="313"/>
      <c r="M9" s="313"/>
      <c r="N9" s="315"/>
      <c r="O9" s="319">
        <v>0</v>
      </c>
      <c r="P9" s="312"/>
      <c r="Q9" s="313"/>
      <c r="R9" s="313"/>
      <c r="S9" s="313"/>
      <c r="T9" s="313"/>
      <c r="U9" s="315"/>
      <c r="V9" s="318">
        <v>150</v>
      </c>
      <c r="W9" s="316">
        <v>150</v>
      </c>
      <c r="X9" s="293">
        <f t="shared" si="0"/>
        <v>150</v>
      </c>
    </row>
    <row r="10" spans="1:24" ht="24" customHeight="1">
      <c r="A10" s="753" t="s">
        <v>25</v>
      </c>
      <c r="B10" s="304" t="s">
        <v>250</v>
      </c>
      <c r="C10" s="305"/>
      <c r="D10" s="306"/>
      <c r="E10" s="306"/>
      <c r="F10" s="306"/>
      <c r="G10" s="306"/>
      <c r="H10" s="307"/>
      <c r="I10" s="306"/>
      <c r="J10" s="306"/>
      <c r="K10" s="321" t="s">
        <v>300</v>
      </c>
      <c r="L10" s="306"/>
      <c r="M10" s="321"/>
      <c r="N10" s="308"/>
      <c r="O10" s="309">
        <v>100</v>
      </c>
      <c r="P10" s="305"/>
      <c r="Q10" s="306"/>
      <c r="R10" s="306"/>
      <c r="S10" s="306"/>
      <c r="T10" s="306"/>
      <c r="U10" s="322"/>
      <c r="V10" s="310"/>
      <c r="W10" s="309">
        <v>0</v>
      </c>
      <c r="X10" s="293">
        <f t="shared" si="0"/>
        <v>0</v>
      </c>
    </row>
    <row r="11" spans="1:24" ht="24" customHeight="1">
      <c r="A11" s="754"/>
      <c r="B11" s="311" t="s">
        <v>251</v>
      </c>
      <c r="C11" s="312"/>
      <c r="D11" s="313"/>
      <c r="E11" s="313"/>
      <c r="F11" s="313"/>
      <c r="G11" s="313"/>
      <c r="H11" s="362" t="s">
        <v>300</v>
      </c>
      <c r="I11" s="313"/>
      <c r="J11" s="313"/>
      <c r="K11" s="323"/>
      <c r="L11" s="313"/>
      <c r="M11" s="323" t="s">
        <v>300</v>
      </c>
      <c r="N11" s="315"/>
      <c r="O11" s="316">
        <v>200</v>
      </c>
      <c r="P11" s="312"/>
      <c r="Q11" s="313"/>
      <c r="R11" s="313"/>
      <c r="S11" s="313"/>
      <c r="T11" s="323" t="s">
        <v>297</v>
      </c>
      <c r="U11" s="324"/>
      <c r="V11" s="318"/>
      <c r="W11" s="316">
        <v>100</v>
      </c>
      <c r="X11" s="293">
        <f t="shared" si="0"/>
        <v>0</v>
      </c>
    </row>
    <row r="12" spans="1:24" ht="24" customHeight="1">
      <c r="A12" s="754"/>
      <c r="B12" s="311" t="s">
        <v>252</v>
      </c>
      <c r="C12" s="312"/>
      <c r="D12" s="313"/>
      <c r="E12" s="313">
        <v>100</v>
      </c>
      <c r="F12" s="313"/>
      <c r="G12" s="313"/>
      <c r="H12" s="314">
        <v>100</v>
      </c>
      <c r="I12" s="313"/>
      <c r="J12" s="313"/>
      <c r="K12" s="313"/>
      <c r="L12" s="313"/>
      <c r="M12" s="313"/>
      <c r="N12" s="315"/>
      <c r="O12" s="316">
        <v>200</v>
      </c>
      <c r="P12" s="312"/>
      <c r="Q12" s="313"/>
      <c r="R12" s="313">
        <v>100</v>
      </c>
      <c r="S12" s="313"/>
      <c r="T12" s="313"/>
      <c r="U12" s="315">
        <v>100</v>
      </c>
      <c r="V12" s="318"/>
      <c r="W12" s="316">
        <v>200</v>
      </c>
      <c r="X12" s="293">
        <f t="shared" si="0"/>
        <v>200</v>
      </c>
    </row>
    <row r="13" spans="1:24" ht="24" customHeight="1">
      <c r="A13" s="754"/>
      <c r="B13" s="311" t="s">
        <v>253</v>
      </c>
      <c r="C13" s="312"/>
      <c r="D13" s="313"/>
      <c r="E13" s="313"/>
      <c r="F13" s="313">
        <v>100</v>
      </c>
      <c r="G13" s="313"/>
      <c r="H13" s="314"/>
      <c r="I13" s="313"/>
      <c r="J13" s="313">
        <v>100</v>
      </c>
      <c r="K13" s="313"/>
      <c r="L13" s="313"/>
      <c r="M13" s="313"/>
      <c r="N13" s="315"/>
      <c r="O13" s="316">
        <v>200</v>
      </c>
      <c r="P13" s="312"/>
      <c r="Q13" s="313"/>
      <c r="R13" s="313"/>
      <c r="S13" s="313">
        <v>100</v>
      </c>
      <c r="T13" s="313"/>
      <c r="U13" s="315"/>
      <c r="V13" s="318"/>
      <c r="W13" s="316">
        <v>100</v>
      </c>
      <c r="X13" s="293">
        <f t="shared" si="0"/>
        <v>100</v>
      </c>
    </row>
    <row r="14" spans="1:24" ht="24" customHeight="1">
      <c r="A14" s="755"/>
      <c r="B14" s="311" t="s">
        <v>254</v>
      </c>
      <c r="C14" s="325"/>
      <c r="D14" s="326"/>
      <c r="E14" s="326"/>
      <c r="F14" s="326"/>
      <c r="G14" s="326"/>
      <c r="H14" s="327"/>
      <c r="I14" s="326"/>
      <c r="J14" s="326"/>
      <c r="K14" s="326"/>
      <c r="L14" s="326"/>
      <c r="M14" s="326"/>
      <c r="N14" s="328"/>
      <c r="O14" s="319">
        <v>0</v>
      </c>
      <c r="P14" s="325"/>
      <c r="Q14" s="326"/>
      <c r="R14" s="326"/>
      <c r="S14" s="326"/>
      <c r="T14" s="326"/>
      <c r="U14" s="328"/>
      <c r="V14" s="329">
        <v>200</v>
      </c>
      <c r="W14" s="330">
        <v>200</v>
      </c>
      <c r="X14" s="293">
        <f t="shared" si="0"/>
        <v>200</v>
      </c>
    </row>
    <row r="15" spans="1:24" ht="24" customHeight="1">
      <c r="A15" s="753" t="s">
        <v>203</v>
      </c>
      <c r="B15" s="304" t="s">
        <v>252</v>
      </c>
      <c r="C15" s="305"/>
      <c r="D15" s="306"/>
      <c r="E15" s="306"/>
      <c r="F15" s="306"/>
      <c r="G15" s="306"/>
      <c r="H15" s="307"/>
      <c r="I15" s="306"/>
      <c r="J15" s="306"/>
      <c r="K15" s="306"/>
      <c r="L15" s="306"/>
      <c r="M15" s="306"/>
      <c r="N15" s="308">
        <v>100</v>
      </c>
      <c r="O15" s="309">
        <v>100</v>
      </c>
      <c r="P15" s="305"/>
      <c r="Q15" s="306"/>
      <c r="R15" s="306"/>
      <c r="S15" s="306"/>
      <c r="T15" s="306"/>
      <c r="U15" s="308"/>
      <c r="V15" s="331">
        <v>100</v>
      </c>
      <c r="W15" s="309">
        <v>100</v>
      </c>
      <c r="X15" s="293">
        <f t="shared" si="0"/>
        <v>100</v>
      </c>
    </row>
    <row r="16" spans="1:24" ht="24" customHeight="1">
      <c r="A16" s="754"/>
      <c r="B16" s="311" t="s">
        <v>253</v>
      </c>
      <c r="C16" s="312"/>
      <c r="D16" s="313"/>
      <c r="E16" s="313"/>
      <c r="F16" s="313"/>
      <c r="G16" s="313"/>
      <c r="H16" s="314"/>
      <c r="I16" s="313"/>
      <c r="J16" s="313"/>
      <c r="K16" s="313"/>
      <c r="L16" s="313"/>
      <c r="M16" s="313"/>
      <c r="N16" s="315"/>
      <c r="O16" s="316">
        <v>0</v>
      </c>
      <c r="P16" s="312"/>
      <c r="Q16" s="313"/>
      <c r="R16" s="313"/>
      <c r="S16" s="313"/>
      <c r="T16" s="313"/>
      <c r="U16" s="315"/>
      <c r="V16" s="332"/>
      <c r="W16" s="316">
        <v>0</v>
      </c>
      <c r="X16" s="293">
        <f t="shared" si="0"/>
        <v>0</v>
      </c>
    </row>
    <row r="17" spans="1:24" ht="24" customHeight="1">
      <c r="A17" s="753" t="s">
        <v>27</v>
      </c>
      <c r="B17" s="304" t="s">
        <v>252</v>
      </c>
      <c r="C17" s="305"/>
      <c r="D17" s="306"/>
      <c r="E17" s="306"/>
      <c r="F17" s="306"/>
      <c r="G17" s="306"/>
      <c r="H17" s="307"/>
      <c r="I17" s="306"/>
      <c r="J17" s="306">
        <v>200</v>
      </c>
      <c r="K17" s="306"/>
      <c r="L17" s="306"/>
      <c r="M17" s="306"/>
      <c r="N17" s="308"/>
      <c r="O17" s="309">
        <v>200</v>
      </c>
      <c r="P17" s="305"/>
      <c r="Q17" s="306"/>
      <c r="R17" s="306"/>
      <c r="S17" s="306"/>
      <c r="T17" s="306"/>
      <c r="U17" s="308"/>
      <c r="V17" s="331">
        <v>100</v>
      </c>
      <c r="W17" s="309">
        <v>100</v>
      </c>
      <c r="X17" s="293">
        <f t="shared" si="0"/>
        <v>100</v>
      </c>
    </row>
    <row r="18" spans="1:24" ht="24" customHeight="1">
      <c r="A18" s="756"/>
      <c r="B18" s="333" t="s">
        <v>253</v>
      </c>
      <c r="C18" s="325"/>
      <c r="D18" s="326"/>
      <c r="E18" s="326"/>
      <c r="F18" s="326"/>
      <c r="G18" s="326"/>
      <c r="H18" s="327"/>
      <c r="I18" s="326"/>
      <c r="J18" s="326"/>
      <c r="K18" s="326"/>
      <c r="L18" s="326"/>
      <c r="M18" s="326">
        <v>100</v>
      </c>
      <c r="N18" s="328"/>
      <c r="O18" s="330">
        <v>100</v>
      </c>
      <c r="P18" s="325"/>
      <c r="Q18" s="326"/>
      <c r="R18" s="326"/>
      <c r="S18" s="326"/>
      <c r="T18" s="326"/>
      <c r="U18" s="328"/>
      <c r="V18" s="334">
        <v>100</v>
      </c>
      <c r="W18" s="330">
        <v>100</v>
      </c>
      <c r="X18" s="293">
        <f t="shared" si="0"/>
        <v>100</v>
      </c>
    </row>
    <row r="19" spans="1:24" ht="24" customHeight="1">
      <c r="A19" s="754" t="s">
        <v>28</v>
      </c>
      <c r="B19" s="311" t="s">
        <v>251</v>
      </c>
      <c r="C19" s="312"/>
      <c r="D19" s="313"/>
      <c r="E19" s="313"/>
      <c r="F19" s="313"/>
      <c r="G19" s="313"/>
      <c r="H19" s="314"/>
      <c r="I19" s="313"/>
      <c r="J19" s="323" t="s">
        <v>301</v>
      </c>
      <c r="K19" s="313"/>
      <c r="L19" s="313"/>
      <c r="M19" s="313"/>
      <c r="N19" s="315"/>
      <c r="O19" s="316">
        <v>150</v>
      </c>
      <c r="P19" s="312"/>
      <c r="Q19" s="313"/>
      <c r="R19" s="313"/>
      <c r="S19" s="323" t="s">
        <v>299</v>
      </c>
      <c r="T19" s="313"/>
      <c r="U19" s="315"/>
      <c r="V19" s="332"/>
      <c r="W19" s="316">
        <v>200</v>
      </c>
      <c r="X19" s="293">
        <f t="shared" si="0"/>
        <v>0</v>
      </c>
    </row>
    <row r="20" spans="1:24" ht="24" customHeight="1">
      <c r="A20" s="754"/>
      <c r="B20" s="311" t="s">
        <v>252</v>
      </c>
      <c r="C20" s="312"/>
      <c r="D20" s="313"/>
      <c r="E20" s="313"/>
      <c r="F20" s="313"/>
      <c r="G20" s="313"/>
      <c r="H20" s="314"/>
      <c r="I20" s="313"/>
      <c r="J20" s="313"/>
      <c r="K20" s="313"/>
      <c r="L20" s="313">
        <v>100</v>
      </c>
      <c r="M20" s="313"/>
      <c r="N20" s="315"/>
      <c r="O20" s="316">
        <v>100</v>
      </c>
      <c r="P20" s="312"/>
      <c r="Q20" s="313"/>
      <c r="R20" s="313">
        <v>100</v>
      </c>
      <c r="S20" s="313"/>
      <c r="T20" s="313"/>
      <c r="U20" s="315"/>
      <c r="V20" s="318"/>
      <c r="W20" s="316">
        <v>100</v>
      </c>
      <c r="X20" s="293">
        <f t="shared" si="0"/>
        <v>100</v>
      </c>
    </row>
    <row r="21" spans="1:24" ht="24" customHeight="1">
      <c r="A21" s="755"/>
      <c r="B21" s="333" t="s">
        <v>253</v>
      </c>
      <c r="C21" s="325"/>
      <c r="D21" s="326"/>
      <c r="E21" s="326"/>
      <c r="F21" s="326"/>
      <c r="G21" s="326">
        <v>100</v>
      </c>
      <c r="H21" s="327"/>
      <c r="I21" s="326"/>
      <c r="J21" s="326"/>
      <c r="K21" s="326"/>
      <c r="L21" s="326"/>
      <c r="M21" s="326"/>
      <c r="N21" s="328"/>
      <c r="O21" s="330">
        <v>100</v>
      </c>
      <c r="P21" s="325"/>
      <c r="Q21" s="326"/>
      <c r="R21" s="326"/>
      <c r="S21" s="326"/>
      <c r="T21" s="326">
        <v>100</v>
      </c>
      <c r="U21" s="328"/>
      <c r="V21" s="329"/>
      <c r="W21" s="330">
        <v>100</v>
      </c>
      <c r="X21" s="293">
        <f t="shared" si="0"/>
        <v>100</v>
      </c>
    </row>
    <row r="22" spans="1:24" ht="24" customHeight="1">
      <c r="A22" s="753" t="s">
        <v>81</v>
      </c>
      <c r="B22" s="304" t="s">
        <v>252</v>
      </c>
      <c r="C22" s="312"/>
      <c r="D22" s="313"/>
      <c r="E22" s="313"/>
      <c r="F22" s="313"/>
      <c r="G22" s="313"/>
      <c r="H22" s="314"/>
      <c r="I22" s="313"/>
      <c r="J22" s="313">
        <v>100</v>
      </c>
      <c r="K22" s="313"/>
      <c r="L22" s="313"/>
      <c r="M22" s="313"/>
      <c r="N22" s="315"/>
      <c r="O22" s="309">
        <v>100</v>
      </c>
      <c r="P22" s="312"/>
      <c r="Q22" s="313"/>
      <c r="R22" s="313"/>
      <c r="S22" s="313"/>
      <c r="T22" s="313"/>
      <c r="U22" s="315"/>
      <c r="V22" s="318">
        <v>100</v>
      </c>
      <c r="W22" s="316">
        <v>100</v>
      </c>
      <c r="X22" s="293">
        <f t="shared" si="0"/>
        <v>100</v>
      </c>
    </row>
    <row r="23" spans="1:24" ht="24" customHeight="1">
      <c r="A23" s="755"/>
      <c r="B23" s="333" t="s">
        <v>253</v>
      </c>
      <c r="C23" s="325"/>
      <c r="D23" s="326"/>
      <c r="E23" s="326"/>
      <c r="F23" s="326"/>
      <c r="G23" s="326"/>
      <c r="H23" s="327"/>
      <c r="I23" s="326"/>
      <c r="J23" s="326"/>
      <c r="K23" s="326"/>
      <c r="L23" s="326"/>
      <c r="M23" s="326"/>
      <c r="N23" s="328"/>
      <c r="O23" s="330">
        <v>0</v>
      </c>
      <c r="P23" s="325"/>
      <c r="Q23" s="326"/>
      <c r="R23" s="326"/>
      <c r="S23" s="326"/>
      <c r="T23" s="326"/>
      <c r="U23" s="328"/>
      <c r="V23" s="329"/>
      <c r="W23" s="330">
        <v>0</v>
      </c>
      <c r="X23" s="293">
        <f t="shared" si="0"/>
        <v>0</v>
      </c>
    </row>
    <row r="24" spans="1:24" ht="24" customHeight="1">
      <c r="A24" s="753" t="s">
        <v>29</v>
      </c>
      <c r="B24" s="304" t="s">
        <v>251</v>
      </c>
      <c r="C24" s="305"/>
      <c r="D24" s="306"/>
      <c r="E24" s="306">
        <v>100</v>
      </c>
      <c r="F24" s="306"/>
      <c r="G24" s="306"/>
      <c r="H24" s="307"/>
      <c r="I24" s="306"/>
      <c r="J24" s="306"/>
      <c r="K24" s="306"/>
      <c r="L24" s="306"/>
      <c r="M24" s="306"/>
      <c r="N24" s="308"/>
      <c r="O24" s="309">
        <v>100</v>
      </c>
      <c r="P24" s="305"/>
      <c r="Q24" s="306"/>
      <c r="R24" s="320" t="s">
        <v>302</v>
      </c>
      <c r="S24" s="306"/>
      <c r="T24" s="306"/>
      <c r="U24" s="308"/>
      <c r="V24" s="310"/>
      <c r="W24" s="316">
        <v>200</v>
      </c>
      <c r="X24" s="293">
        <f t="shared" si="0"/>
        <v>0</v>
      </c>
    </row>
    <row r="25" spans="1:24" ht="24" customHeight="1">
      <c r="A25" s="754"/>
      <c r="B25" s="311" t="s">
        <v>252</v>
      </c>
      <c r="C25" s="312"/>
      <c r="D25" s="313"/>
      <c r="E25" s="313"/>
      <c r="F25" s="313"/>
      <c r="G25" s="313">
        <v>130</v>
      </c>
      <c r="H25" s="314"/>
      <c r="I25" s="313"/>
      <c r="J25" s="313">
        <v>200</v>
      </c>
      <c r="K25" s="313"/>
      <c r="L25" s="313"/>
      <c r="M25" s="313"/>
      <c r="N25" s="315"/>
      <c r="O25" s="316">
        <v>330</v>
      </c>
      <c r="P25" s="312"/>
      <c r="Q25" s="313"/>
      <c r="R25" s="313"/>
      <c r="S25" s="313"/>
      <c r="T25" s="313">
        <v>130</v>
      </c>
      <c r="U25" s="315"/>
      <c r="V25" s="316">
        <v>200</v>
      </c>
      <c r="W25" s="316">
        <v>330</v>
      </c>
      <c r="X25" s="293">
        <f t="shared" si="0"/>
        <v>330</v>
      </c>
    </row>
    <row r="26" spans="1:24" ht="24" customHeight="1">
      <c r="A26" s="756"/>
      <c r="B26" s="333" t="s">
        <v>253</v>
      </c>
      <c r="C26" s="325"/>
      <c r="D26" s="326"/>
      <c r="E26" s="326"/>
      <c r="F26" s="326"/>
      <c r="G26" s="326"/>
      <c r="H26" s="327"/>
      <c r="I26" s="326"/>
      <c r="J26" s="326">
        <v>100</v>
      </c>
      <c r="K26" s="326"/>
      <c r="L26" s="326"/>
      <c r="M26" s="326"/>
      <c r="N26" s="328"/>
      <c r="O26" s="330">
        <v>100</v>
      </c>
      <c r="P26" s="325"/>
      <c r="Q26" s="326"/>
      <c r="R26" s="326"/>
      <c r="S26" s="326"/>
      <c r="T26" s="326"/>
      <c r="U26" s="328"/>
      <c r="V26" s="329">
        <v>100</v>
      </c>
      <c r="W26" s="330">
        <v>100</v>
      </c>
      <c r="X26" s="293">
        <f t="shared" si="0"/>
        <v>100</v>
      </c>
    </row>
    <row r="27" spans="1:24" ht="24" customHeight="1">
      <c r="A27" s="753" t="s">
        <v>30</v>
      </c>
      <c r="B27" s="311" t="s">
        <v>250</v>
      </c>
      <c r="C27" s="305"/>
      <c r="D27" s="321" t="s">
        <v>303</v>
      </c>
      <c r="E27" s="306"/>
      <c r="F27" s="306">
        <v>300</v>
      </c>
      <c r="G27" s="306"/>
      <c r="H27" s="307"/>
      <c r="I27" s="306"/>
      <c r="J27" s="306"/>
      <c r="K27" s="306"/>
      <c r="L27" s="306"/>
      <c r="M27" s="306">
        <v>200</v>
      </c>
      <c r="N27" s="308"/>
      <c r="O27" s="309">
        <v>650</v>
      </c>
      <c r="P27" s="305"/>
      <c r="Q27" s="321"/>
      <c r="R27" s="321" t="s">
        <v>299</v>
      </c>
      <c r="S27" s="306">
        <v>200</v>
      </c>
      <c r="T27" s="306"/>
      <c r="U27" s="308"/>
      <c r="V27" s="310"/>
      <c r="W27" s="309">
        <v>400</v>
      </c>
      <c r="X27" s="293">
        <f t="shared" si="0"/>
        <v>200</v>
      </c>
    </row>
    <row r="28" spans="1:24" ht="24" customHeight="1">
      <c r="A28" s="754"/>
      <c r="B28" s="311" t="s">
        <v>255</v>
      </c>
      <c r="C28" s="312"/>
      <c r="D28" s="313"/>
      <c r="E28" s="313"/>
      <c r="F28" s="313"/>
      <c r="G28" s="313"/>
      <c r="H28" s="314"/>
      <c r="I28" s="313">
        <v>150</v>
      </c>
      <c r="J28" s="313"/>
      <c r="K28" s="313"/>
      <c r="L28" s="313"/>
      <c r="M28" s="313"/>
      <c r="N28" s="315"/>
      <c r="O28" s="316">
        <v>150</v>
      </c>
      <c r="P28" s="312"/>
      <c r="Q28" s="323"/>
      <c r="R28" s="313"/>
      <c r="S28" s="313"/>
      <c r="T28" s="313"/>
      <c r="U28" s="315">
        <v>150</v>
      </c>
      <c r="V28" s="318"/>
      <c r="W28" s="316">
        <v>150</v>
      </c>
      <c r="X28" s="293">
        <f t="shared" si="0"/>
        <v>150</v>
      </c>
    </row>
    <row r="29" spans="1:24" ht="24" customHeight="1">
      <c r="A29" s="754"/>
      <c r="B29" s="311" t="s">
        <v>251</v>
      </c>
      <c r="C29" s="312"/>
      <c r="D29" s="313">
        <v>200</v>
      </c>
      <c r="E29" s="313"/>
      <c r="F29" s="313"/>
      <c r="G29" s="313"/>
      <c r="H29" s="314"/>
      <c r="I29" s="313"/>
      <c r="J29" s="323" t="s">
        <v>303</v>
      </c>
      <c r="K29" s="313">
        <v>200</v>
      </c>
      <c r="L29" s="323"/>
      <c r="M29" s="313"/>
      <c r="N29" s="315"/>
      <c r="O29" s="316">
        <v>550</v>
      </c>
      <c r="P29" s="361" t="s">
        <v>304</v>
      </c>
      <c r="Q29" s="313">
        <v>250</v>
      </c>
      <c r="R29" s="313"/>
      <c r="S29" s="313"/>
      <c r="T29" s="313"/>
      <c r="U29" s="315"/>
      <c r="V29" s="318">
        <v>100</v>
      </c>
      <c r="W29" s="316">
        <v>500</v>
      </c>
      <c r="X29" s="293">
        <f t="shared" si="0"/>
        <v>350</v>
      </c>
    </row>
    <row r="30" spans="1:24" ht="24" customHeight="1">
      <c r="A30" s="754"/>
      <c r="B30" s="311" t="s">
        <v>256</v>
      </c>
      <c r="C30" s="312"/>
      <c r="D30" s="313"/>
      <c r="E30" s="313"/>
      <c r="F30" s="313"/>
      <c r="G30" s="313"/>
      <c r="H30" s="314"/>
      <c r="I30" s="313"/>
      <c r="J30" s="313"/>
      <c r="K30" s="313"/>
      <c r="L30" s="313">
        <v>100</v>
      </c>
      <c r="M30" s="313"/>
      <c r="N30" s="315"/>
      <c r="O30" s="316">
        <v>100</v>
      </c>
      <c r="P30" s="312"/>
      <c r="Q30" s="313"/>
      <c r="R30" s="313"/>
      <c r="S30" s="313"/>
      <c r="T30" s="313"/>
      <c r="U30" s="315"/>
      <c r="V30" s="318"/>
      <c r="W30" s="316">
        <v>0</v>
      </c>
      <c r="X30" s="293">
        <f t="shared" si="0"/>
        <v>0</v>
      </c>
    </row>
    <row r="31" spans="1:24" ht="24" customHeight="1">
      <c r="A31" s="754"/>
      <c r="B31" s="311" t="s">
        <v>252</v>
      </c>
      <c r="C31" s="312">
        <v>200</v>
      </c>
      <c r="D31" s="313">
        <v>200</v>
      </c>
      <c r="E31" s="313">
        <v>200</v>
      </c>
      <c r="F31" s="313">
        <v>200</v>
      </c>
      <c r="G31" s="313"/>
      <c r="H31" s="314">
        <v>200</v>
      </c>
      <c r="I31" s="313"/>
      <c r="J31" s="313"/>
      <c r="K31" s="313"/>
      <c r="L31" s="313">
        <v>200</v>
      </c>
      <c r="M31" s="313">
        <v>200</v>
      </c>
      <c r="N31" s="315">
        <v>200</v>
      </c>
      <c r="O31" s="316">
        <v>1600</v>
      </c>
      <c r="P31" s="312">
        <v>200</v>
      </c>
      <c r="Q31" s="313">
        <v>200</v>
      </c>
      <c r="R31" s="313">
        <v>200</v>
      </c>
      <c r="S31" s="313">
        <v>200</v>
      </c>
      <c r="T31" s="313"/>
      <c r="U31" s="315">
        <v>200</v>
      </c>
      <c r="V31" s="318">
        <v>400</v>
      </c>
      <c r="W31" s="316">
        <v>1400</v>
      </c>
      <c r="X31" s="293">
        <f t="shared" si="0"/>
        <v>1400</v>
      </c>
    </row>
    <row r="32" spans="1:24" ht="24" customHeight="1">
      <c r="A32" s="754"/>
      <c r="B32" s="311" t="s">
        <v>253</v>
      </c>
      <c r="C32" s="312">
        <v>200</v>
      </c>
      <c r="D32" s="313"/>
      <c r="E32" s="313"/>
      <c r="F32" s="313"/>
      <c r="G32" s="313"/>
      <c r="H32" s="314"/>
      <c r="I32" s="313">
        <v>200</v>
      </c>
      <c r="J32" s="313"/>
      <c r="K32" s="313"/>
      <c r="L32" s="313"/>
      <c r="M32" s="313"/>
      <c r="N32" s="315"/>
      <c r="O32" s="316">
        <v>400</v>
      </c>
      <c r="P32" s="312">
        <v>200</v>
      </c>
      <c r="Q32" s="313"/>
      <c r="R32" s="313"/>
      <c r="S32" s="313"/>
      <c r="T32" s="313"/>
      <c r="U32" s="315"/>
      <c r="V32" s="318">
        <v>200</v>
      </c>
      <c r="W32" s="316">
        <v>400</v>
      </c>
      <c r="X32" s="293">
        <f t="shared" si="0"/>
        <v>400</v>
      </c>
    </row>
    <row r="33" spans="1:24" ht="24" customHeight="1">
      <c r="A33" s="754"/>
      <c r="B33" s="311" t="s">
        <v>254</v>
      </c>
      <c r="C33" s="312"/>
      <c r="D33" s="313"/>
      <c r="E33" s="313"/>
      <c r="F33" s="313"/>
      <c r="G33" s="313"/>
      <c r="H33" s="314"/>
      <c r="I33" s="313"/>
      <c r="J33" s="313"/>
      <c r="K33" s="313"/>
      <c r="L33" s="313"/>
      <c r="M33" s="313"/>
      <c r="N33" s="315"/>
      <c r="O33" s="319">
        <v>0</v>
      </c>
      <c r="P33" s="312"/>
      <c r="Q33" s="313"/>
      <c r="R33" s="313"/>
      <c r="S33" s="313"/>
      <c r="T33" s="313"/>
      <c r="U33" s="315"/>
      <c r="V33" s="318">
        <v>250</v>
      </c>
      <c r="W33" s="316">
        <v>250</v>
      </c>
      <c r="X33" s="293">
        <f t="shared" si="0"/>
        <v>250</v>
      </c>
    </row>
    <row r="34" spans="1:24" ht="24" customHeight="1">
      <c r="A34" s="753" t="s">
        <v>31</v>
      </c>
      <c r="B34" s="304" t="s">
        <v>257</v>
      </c>
      <c r="C34" s="305"/>
      <c r="D34" s="306"/>
      <c r="E34" s="306"/>
      <c r="F34" s="306"/>
      <c r="G34" s="306"/>
      <c r="H34" s="307"/>
      <c r="I34" s="306"/>
      <c r="J34" s="306"/>
      <c r="K34" s="306"/>
      <c r="L34" s="306"/>
      <c r="M34" s="306"/>
      <c r="N34" s="308"/>
      <c r="O34" s="309">
        <v>0</v>
      </c>
      <c r="P34" s="321" t="s">
        <v>296</v>
      </c>
      <c r="Q34" s="306"/>
      <c r="R34" s="306"/>
      <c r="S34" s="306"/>
      <c r="T34" s="306"/>
      <c r="U34" s="308"/>
      <c r="V34" s="310"/>
      <c r="W34" s="309">
        <v>100</v>
      </c>
      <c r="X34" s="293">
        <f t="shared" si="0"/>
        <v>0</v>
      </c>
    </row>
    <row r="35" spans="1:24" ht="24" customHeight="1">
      <c r="A35" s="754"/>
      <c r="B35" s="311" t="s">
        <v>258</v>
      </c>
      <c r="C35" s="335" t="s">
        <v>305</v>
      </c>
      <c r="D35" s="313"/>
      <c r="E35" s="313"/>
      <c r="F35" s="313"/>
      <c r="G35" s="313"/>
      <c r="H35" s="314"/>
      <c r="I35" s="317" t="s">
        <v>306</v>
      </c>
      <c r="J35" s="313"/>
      <c r="K35" s="313"/>
      <c r="L35" s="313"/>
      <c r="M35" s="313"/>
      <c r="N35" s="315"/>
      <c r="O35" s="316">
        <v>600</v>
      </c>
      <c r="P35" s="314">
        <v>200</v>
      </c>
      <c r="Q35" s="323" t="s">
        <v>296</v>
      </c>
      <c r="R35" s="313"/>
      <c r="S35" s="313"/>
      <c r="T35" s="313"/>
      <c r="U35" s="315"/>
      <c r="V35" s="449" t="s">
        <v>307</v>
      </c>
      <c r="W35" s="316">
        <v>700</v>
      </c>
      <c r="X35" s="293">
        <f t="shared" si="0"/>
        <v>200</v>
      </c>
    </row>
    <row r="36" spans="1:24" ht="24" customHeight="1">
      <c r="A36" s="754"/>
      <c r="B36" s="311" t="s">
        <v>252</v>
      </c>
      <c r="C36" s="312"/>
      <c r="D36" s="313">
        <v>200</v>
      </c>
      <c r="E36" s="313"/>
      <c r="F36" s="313">
        <v>200</v>
      </c>
      <c r="G36" s="313"/>
      <c r="H36" s="314">
        <v>200</v>
      </c>
      <c r="I36" s="313"/>
      <c r="J36" s="313"/>
      <c r="K36" s="313">
        <v>200</v>
      </c>
      <c r="L36" s="313">
        <v>200</v>
      </c>
      <c r="M36" s="313"/>
      <c r="N36" s="315">
        <v>200</v>
      </c>
      <c r="O36" s="316">
        <v>1200</v>
      </c>
      <c r="P36" s="312"/>
      <c r="Q36" s="313">
        <v>200</v>
      </c>
      <c r="R36" s="313"/>
      <c r="S36" s="313">
        <v>200</v>
      </c>
      <c r="T36" s="313"/>
      <c r="U36" s="315">
        <v>200</v>
      </c>
      <c r="V36" s="316">
        <v>600</v>
      </c>
      <c r="W36" s="316">
        <v>1200</v>
      </c>
      <c r="X36" s="293">
        <f t="shared" si="0"/>
        <v>1200</v>
      </c>
    </row>
    <row r="37" spans="1:24" ht="24" customHeight="1">
      <c r="A37" s="756"/>
      <c r="B37" s="333" t="s">
        <v>253</v>
      </c>
      <c r="C37" s="325"/>
      <c r="D37" s="326">
        <v>200</v>
      </c>
      <c r="E37" s="326"/>
      <c r="F37" s="326"/>
      <c r="G37" s="326"/>
      <c r="H37" s="327"/>
      <c r="I37" s="326"/>
      <c r="J37" s="326"/>
      <c r="K37" s="326"/>
      <c r="L37" s="326"/>
      <c r="M37" s="326">
        <v>200</v>
      </c>
      <c r="N37" s="328"/>
      <c r="O37" s="330">
        <v>400</v>
      </c>
      <c r="P37" s="325"/>
      <c r="Q37" s="326">
        <v>200</v>
      </c>
      <c r="R37" s="326"/>
      <c r="S37" s="326"/>
      <c r="T37" s="326"/>
      <c r="U37" s="328"/>
      <c r="V37" s="330">
        <v>200</v>
      </c>
      <c r="W37" s="330">
        <v>400</v>
      </c>
      <c r="X37" s="293">
        <f t="shared" si="0"/>
        <v>400</v>
      </c>
    </row>
    <row r="38" spans="1:24" ht="24" customHeight="1">
      <c r="A38" s="754" t="s">
        <v>32</v>
      </c>
      <c r="B38" s="311" t="s">
        <v>250</v>
      </c>
      <c r="C38" s="312"/>
      <c r="D38" s="313"/>
      <c r="E38" s="313">
        <v>200</v>
      </c>
      <c r="F38" s="313"/>
      <c r="G38" s="313"/>
      <c r="H38" s="314"/>
      <c r="I38" s="313"/>
      <c r="J38" s="313"/>
      <c r="K38" s="313"/>
      <c r="L38" s="313"/>
      <c r="M38" s="313"/>
      <c r="N38" s="315">
        <v>200</v>
      </c>
      <c r="O38" s="316">
        <v>400</v>
      </c>
      <c r="P38" s="312"/>
      <c r="Q38" s="313"/>
      <c r="R38" s="313"/>
      <c r="S38" s="313"/>
      <c r="T38" s="313"/>
      <c r="U38" s="315"/>
      <c r="V38" s="316">
        <v>50</v>
      </c>
      <c r="W38" s="316">
        <v>50</v>
      </c>
      <c r="X38" s="293">
        <f t="shared" si="0"/>
        <v>50</v>
      </c>
    </row>
    <row r="39" spans="1:24" ht="24" customHeight="1">
      <c r="A39" s="754"/>
      <c r="B39" s="311" t="s">
        <v>258</v>
      </c>
      <c r="C39" s="312"/>
      <c r="D39" s="313"/>
      <c r="E39" s="313"/>
      <c r="F39" s="313">
        <v>200</v>
      </c>
      <c r="G39" s="313"/>
      <c r="H39" s="314"/>
      <c r="I39" s="313"/>
      <c r="J39" s="313"/>
      <c r="K39" s="313"/>
      <c r="L39" s="313"/>
      <c r="M39" s="313"/>
      <c r="N39" s="315"/>
      <c r="O39" s="316">
        <v>200</v>
      </c>
      <c r="P39" s="312"/>
      <c r="Q39" s="313"/>
      <c r="R39" s="313"/>
      <c r="S39" s="313">
        <v>200</v>
      </c>
      <c r="T39" s="313"/>
      <c r="U39" s="315"/>
      <c r="V39" s="316"/>
      <c r="W39" s="316">
        <v>200</v>
      </c>
      <c r="X39" s="293">
        <f t="shared" si="0"/>
        <v>200</v>
      </c>
    </row>
    <row r="40" spans="1:24" ht="24" customHeight="1">
      <c r="A40" s="754"/>
      <c r="B40" s="311" t="s">
        <v>252</v>
      </c>
      <c r="C40" s="312">
        <v>300</v>
      </c>
      <c r="D40" s="313">
        <v>300</v>
      </c>
      <c r="E40" s="313">
        <v>300</v>
      </c>
      <c r="F40" s="313">
        <v>300</v>
      </c>
      <c r="G40" s="313">
        <v>300</v>
      </c>
      <c r="H40" s="314">
        <v>400</v>
      </c>
      <c r="I40" s="336">
        <v>300</v>
      </c>
      <c r="J40" s="313">
        <v>300</v>
      </c>
      <c r="K40" s="313">
        <v>300</v>
      </c>
      <c r="L40" s="313">
        <v>300</v>
      </c>
      <c r="M40" s="313">
        <v>300</v>
      </c>
      <c r="N40" s="315">
        <v>400</v>
      </c>
      <c r="O40" s="316">
        <v>3800</v>
      </c>
      <c r="P40" s="312">
        <v>200</v>
      </c>
      <c r="Q40" s="313">
        <v>200</v>
      </c>
      <c r="R40" s="313">
        <v>200</v>
      </c>
      <c r="S40" s="313">
        <v>200</v>
      </c>
      <c r="T40" s="313">
        <v>200</v>
      </c>
      <c r="U40" s="315">
        <v>300</v>
      </c>
      <c r="V40" s="318">
        <v>1300</v>
      </c>
      <c r="W40" s="316">
        <v>2600</v>
      </c>
      <c r="X40" s="293">
        <f t="shared" si="0"/>
        <v>2600</v>
      </c>
    </row>
    <row r="41" spans="1:24" ht="24" customHeight="1">
      <c r="A41" s="754"/>
      <c r="B41" s="404" t="s">
        <v>289</v>
      </c>
      <c r="C41" s="312"/>
      <c r="D41" s="313"/>
      <c r="E41" s="313"/>
      <c r="F41" s="313"/>
      <c r="G41" s="313"/>
      <c r="H41" s="314"/>
      <c r="I41" s="336"/>
      <c r="J41" s="313"/>
      <c r="K41" s="313"/>
      <c r="L41" s="313"/>
      <c r="M41" s="313"/>
      <c r="N41" s="315"/>
      <c r="O41" s="316">
        <v>0</v>
      </c>
      <c r="P41" s="312"/>
      <c r="Q41" s="313"/>
      <c r="R41" s="313"/>
      <c r="S41" s="313"/>
      <c r="T41" s="313"/>
      <c r="U41" s="315"/>
      <c r="V41" s="318">
        <v>50</v>
      </c>
      <c r="W41" s="316">
        <v>50</v>
      </c>
      <c r="X41" s="293">
        <f t="shared" si="0"/>
        <v>50</v>
      </c>
    </row>
    <row r="42" spans="1:24" ht="24" customHeight="1">
      <c r="A42" s="754"/>
      <c r="B42" s="311" t="s">
        <v>254</v>
      </c>
      <c r="C42" s="312"/>
      <c r="D42" s="313"/>
      <c r="E42" s="313"/>
      <c r="F42" s="313"/>
      <c r="G42" s="313"/>
      <c r="H42" s="314"/>
      <c r="I42" s="313"/>
      <c r="J42" s="313"/>
      <c r="K42" s="313"/>
      <c r="L42" s="313"/>
      <c r="M42" s="313"/>
      <c r="N42" s="315"/>
      <c r="O42" s="337">
        <v>0</v>
      </c>
      <c r="P42" s="312"/>
      <c r="Q42" s="313"/>
      <c r="R42" s="313"/>
      <c r="S42" s="313"/>
      <c r="T42" s="313"/>
      <c r="U42" s="315"/>
      <c r="V42" s="316">
        <v>1145</v>
      </c>
      <c r="W42" s="316">
        <v>1145</v>
      </c>
      <c r="X42" s="293">
        <f t="shared" si="0"/>
        <v>1145</v>
      </c>
    </row>
    <row r="43" spans="1:24" ht="24" customHeight="1">
      <c r="A43" s="756"/>
      <c r="B43" s="311" t="s">
        <v>259</v>
      </c>
      <c r="C43" s="312"/>
      <c r="D43" s="338">
        <v>1089</v>
      </c>
      <c r="E43" s="313"/>
      <c r="F43" s="313"/>
      <c r="G43" s="313"/>
      <c r="H43" s="314"/>
      <c r="I43" s="313"/>
      <c r="J43" s="313"/>
      <c r="K43" s="313"/>
      <c r="L43" s="313"/>
      <c r="M43" s="313"/>
      <c r="N43" s="315"/>
      <c r="O43" s="316">
        <v>1089</v>
      </c>
      <c r="P43" s="312"/>
      <c r="Q43" s="338"/>
      <c r="R43" s="313">
        <v>555</v>
      </c>
      <c r="S43" s="313"/>
      <c r="T43" s="313"/>
      <c r="U43" s="315"/>
      <c r="V43" s="318"/>
      <c r="W43" s="316">
        <v>555</v>
      </c>
      <c r="X43" s="293">
        <f t="shared" si="0"/>
        <v>555</v>
      </c>
    </row>
    <row r="44" spans="1:24" ht="24" customHeight="1">
      <c r="A44" s="753" t="s">
        <v>33</v>
      </c>
      <c r="B44" s="304" t="s">
        <v>251</v>
      </c>
      <c r="C44" s="305"/>
      <c r="D44" s="306"/>
      <c r="E44" s="306"/>
      <c r="F44" s="306">
        <v>200</v>
      </c>
      <c r="G44" s="306"/>
      <c r="H44" s="307"/>
      <c r="I44" s="306"/>
      <c r="J44" s="306"/>
      <c r="K44" s="306"/>
      <c r="L44" s="306">
        <v>200</v>
      </c>
      <c r="M44" s="306"/>
      <c r="N44" s="308"/>
      <c r="O44" s="309">
        <v>400</v>
      </c>
      <c r="P44" s="305"/>
      <c r="Q44" s="306"/>
      <c r="R44" s="306"/>
      <c r="S44" s="306">
        <v>200</v>
      </c>
      <c r="T44" s="306"/>
      <c r="U44" s="308"/>
      <c r="V44" s="339">
        <v>400</v>
      </c>
      <c r="W44" s="309">
        <v>600</v>
      </c>
      <c r="X44" s="293">
        <f t="shared" si="0"/>
        <v>600</v>
      </c>
    </row>
    <row r="45" spans="1:24" ht="24" customHeight="1">
      <c r="A45" s="754"/>
      <c r="B45" s="311" t="s">
        <v>252</v>
      </c>
      <c r="C45" s="312">
        <v>200</v>
      </c>
      <c r="D45" s="313">
        <v>200</v>
      </c>
      <c r="E45" s="313">
        <v>200</v>
      </c>
      <c r="F45" s="313"/>
      <c r="G45" s="313">
        <v>200</v>
      </c>
      <c r="H45" s="314"/>
      <c r="I45" s="313">
        <v>200</v>
      </c>
      <c r="J45" s="313"/>
      <c r="K45" s="313">
        <v>200</v>
      </c>
      <c r="L45" s="313"/>
      <c r="M45" s="313">
        <v>200</v>
      </c>
      <c r="N45" s="315"/>
      <c r="O45" s="316">
        <v>1400</v>
      </c>
      <c r="P45" s="312">
        <v>200</v>
      </c>
      <c r="Q45" s="313"/>
      <c r="R45" s="313">
        <v>200</v>
      </c>
      <c r="S45" s="313"/>
      <c r="T45" s="313">
        <v>200</v>
      </c>
      <c r="U45" s="315"/>
      <c r="V45" s="318">
        <v>600</v>
      </c>
      <c r="W45" s="316">
        <v>1200</v>
      </c>
      <c r="X45" s="293">
        <f t="shared" si="0"/>
        <v>1200</v>
      </c>
    </row>
    <row r="46" spans="1:24" ht="24" customHeight="1">
      <c r="A46" s="756"/>
      <c r="B46" s="333" t="s">
        <v>253</v>
      </c>
      <c r="C46" s="325"/>
      <c r="D46" s="326">
        <v>200</v>
      </c>
      <c r="E46" s="326"/>
      <c r="F46" s="326"/>
      <c r="G46" s="326"/>
      <c r="H46" s="327">
        <v>200</v>
      </c>
      <c r="I46" s="326"/>
      <c r="J46" s="326">
        <v>200</v>
      </c>
      <c r="K46" s="326"/>
      <c r="L46" s="326"/>
      <c r="M46" s="326"/>
      <c r="N46" s="328"/>
      <c r="O46" s="330">
        <v>600</v>
      </c>
      <c r="P46" s="325">
        <v>200</v>
      </c>
      <c r="Q46" s="326">
        <v>200</v>
      </c>
      <c r="R46" s="326"/>
      <c r="S46" s="326"/>
      <c r="T46" s="326"/>
      <c r="U46" s="328">
        <v>200</v>
      </c>
      <c r="V46" s="329">
        <v>200</v>
      </c>
      <c r="W46" s="330">
        <v>800</v>
      </c>
      <c r="X46" s="293">
        <f t="shared" si="0"/>
        <v>800</v>
      </c>
    </row>
    <row r="47" spans="1:24" ht="24" customHeight="1">
      <c r="A47" s="753" t="s">
        <v>34</v>
      </c>
      <c r="B47" s="304" t="s">
        <v>251</v>
      </c>
      <c r="C47" s="305"/>
      <c r="D47" s="306"/>
      <c r="E47" s="306"/>
      <c r="F47" s="306"/>
      <c r="G47" s="306"/>
      <c r="H47" s="307"/>
      <c r="I47" s="306"/>
      <c r="J47" s="306"/>
      <c r="K47" s="306"/>
      <c r="L47" s="306"/>
      <c r="M47" s="306"/>
      <c r="N47" s="308"/>
      <c r="O47" s="309">
        <v>0</v>
      </c>
      <c r="P47" s="305"/>
      <c r="Q47" s="306"/>
      <c r="R47" s="306"/>
      <c r="S47" s="306"/>
      <c r="T47" s="306">
        <v>200</v>
      </c>
      <c r="U47" s="308"/>
      <c r="V47" s="310"/>
      <c r="W47" s="316">
        <v>200</v>
      </c>
      <c r="X47" s="293">
        <f t="shared" si="0"/>
        <v>200</v>
      </c>
    </row>
    <row r="48" spans="1:24" ht="24" customHeight="1">
      <c r="A48" s="754"/>
      <c r="B48" s="311" t="s">
        <v>260</v>
      </c>
      <c r="C48" s="312"/>
      <c r="D48" s="313"/>
      <c r="E48" s="313"/>
      <c r="F48" s="313"/>
      <c r="G48" s="313"/>
      <c r="H48" s="314"/>
      <c r="I48" s="313"/>
      <c r="J48" s="313">
        <v>200</v>
      </c>
      <c r="K48" s="313"/>
      <c r="L48" s="313">
        <v>200</v>
      </c>
      <c r="M48" s="313">
        <v>200</v>
      </c>
      <c r="N48" s="315"/>
      <c r="O48" s="316">
        <v>600</v>
      </c>
      <c r="P48" s="312"/>
      <c r="Q48" s="313"/>
      <c r="R48" s="313"/>
      <c r="S48" s="313"/>
      <c r="T48" s="313"/>
      <c r="U48" s="315"/>
      <c r="V48" s="318">
        <v>400</v>
      </c>
      <c r="W48" s="316">
        <v>400</v>
      </c>
      <c r="X48" s="293">
        <f t="shared" si="0"/>
        <v>400</v>
      </c>
    </row>
    <row r="49" spans="1:24" ht="24" customHeight="1">
      <c r="A49" s="755"/>
      <c r="B49" s="333" t="s">
        <v>253</v>
      </c>
      <c r="C49" s="325"/>
      <c r="D49" s="326"/>
      <c r="E49" s="326"/>
      <c r="F49" s="326"/>
      <c r="G49" s="326"/>
      <c r="H49" s="327"/>
      <c r="I49" s="326"/>
      <c r="J49" s="326"/>
      <c r="K49" s="326"/>
      <c r="L49" s="326"/>
      <c r="M49" s="326"/>
      <c r="N49" s="328"/>
      <c r="O49" s="330">
        <v>0</v>
      </c>
      <c r="P49" s="325"/>
      <c r="Q49" s="326"/>
      <c r="R49" s="326"/>
      <c r="S49" s="326"/>
      <c r="T49" s="326"/>
      <c r="U49" s="328"/>
      <c r="V49" s="329"/>
      <c r="W49" s="330">
        <v>0</v>
      </c>
      <c r="X49" s="293">
        <f t="shared" si="0"/>
        <v>0</v>
      </c>
    </row>
    <row r="50" spans="1:24" ht="24" customHeight="1">
      <c r="A50" s="753" t="s">
        <v>143</v>
      </c>
      <c r="B50" s="304" t="s">
        <v>250</v>
      </c>
      <c r="C50" s="312"/>
      <c r="D50" s="313"/>
      <c r="E50" s="313"/>
      <c r="F50" s="313"/>
      <c r="G50" s="313"/>
      <c r="H50" s="314"/>
      <c r="I50" s="313"/>
      <c r="J50" s="313">
        <v>50</v>
      </c>
      <c r="K50" s="313"/>
      <c r="L50" s="313"/>
      <c r="M50" s="313"/>
      <c r="N50" s="315"/>
      <c r="O50" s="309">
        <v>50</v>
      </c>
      <c r="P50" s="312"/>
      <c r="Q50" s="313"/>
      <c r="R50" s="313"/>
      <c r="S50" s="313">
        <v>50</v>
      </c>
      <c r="T50" s="313"/>
      <c r="U50" s="315"/>
      <c r="V50" s="318"/>
      <c r="W50" s="316">
        <v>50</v>
      </c>
      <c r="X50" s="293">
        <f t="shared" si="0"/>
        <v>50</v>
      </c>
    </row>
    <row r="51" spans="1:24" ht="24" customHeight="1">
      <c r="A51" s="754"/>
      <c r="B51" s="311" t="s">
        <v>251</v>
      </c>
      <c r="C51" s="312"/>
      <c r="D51" s="313"/>
      <c r="E51" s="313"/>
      <c r="F51" s="313">
        <v>80</v>
      </c>
      <c r="G51" s="313"/>
      <c r="H51" s="314"/>
      <c r="I51" s="313"/>
      <c r="J51" s="313"/>
      <c r="K51" s="313"/>
      <c r="L51" s="313"/>
      <c r="M51" s="313"/>
      <c r="N51" s="315"/>
      <c r="O51" s="316">
        <v>80</v>
      </c>
      <c r="P51" s="312"/>
      <c r="Q51" s="313"/>
      <c r="R51" s="313"/>
      <c r="S51" s="313">
        <v>50</v>
      </c>
      <c r="T51" s="313"/>
      <c r="U51" s="315"/>
      <c r="V51" s="332" t="s">
        <v>296</v>
      </c>
      <c r="W51" s="316">
        <v>150</v>
      </c>
      <c r="X51" s="293">
        <f t="shared" si="0"/>
        <v>50</v>
      </c>
    </row>
    <row r="52" spans="1:24" ht="24" customHeight="1">
      <c r="A52" s="754"/>
      <c r="B52" s="311" t="s">
        <v>252</v>
      </c>
      <c r="C52" s="312">
        <v>100</v>
      </c>
      <c r="D52" s="313"/>
      <c r="E52" s="313"/>
      <c r="F52" s="313"/>
      <c r="G52" s="313"/>
      <c r="H52" s="314"/>
      <c r="I52" s="313">
        <v>100</v>
      </c>
      <c r="J52" s="313"/>
      <c r="K52" s="313"/>
      <c r="L52" s="313"/>
      <c r="M52" s="313"/>
      <c r="N52" s="315"/>
      <c r="O52" s="316">
        <v>200</v>
      </c>
      <c r="P52" s="312">
        <v>100</v>
      </c>
      <c r="Q52" s="313"/>
      <c r="R52" s="313"/>
      <c r="S52" s="313"/>
      <c r="T52" s="313"/>
      <c r="U52" s="315"/>
      <c r="V52" s="318">
        <v>100</v>
      </c>
      <c r="W52" s="316">
        <v>200</v>
      </c>
      <c r="X52" s="293">
        <f t="shared" si="0"/>
        <v>200</v>
      </c>
    </row>
    <row r="53" spans="1:24" ht="24" customHeight="1">
      <c r="A53" s="754"/>
      <c r="B53" s="311" t="s">
        <v>261</v>
      </c>
      <c r="C53" s="312"/>
      <c r="D53" s="313"/>
      <c r="E53" s="313"/>
      <c r="F53" s="313"/>
      <c r="G53" s="313"/>
      <c r="H53" s="314"/>
      <c r="I53" s="313"/>
      <c r="J53" s="313"/>
      <c r="K53" s="313"/>
      <c r="L53" s="313"/>
      <c r="M53" s="313"/>
      <c r="N53" s="315"/>
      <c r="O53" s="316">
        <v>0</v>
      </c>
      <c r="P53" s="312"/>
      <c r="Q53" s="313"/>
      <c r="R53" s="313"/>
      <c r="S53" s="313"/>
      <c r="T53" s="313"/>
      <c r="U53" s="315"/>
      <c r="V53" s="318"/>
      <c r="W53" s="316">
        <v>0</v>
      </c>
      <c r="X53" s="293">
        <f t="shared" si="0"/>
        <v>0</v>
      </c>
    </row>
    <row r="54" spans="1:24" ht="24" customHeight="1">
      <c r="A54" s="755"/>
      <c r="B54" s="333" t="s">
        <v>254</v>
      </c>
      <c r="C54" s="325"/>
      <c r="D54" s="326"/>
      <c r="E54" s="326"/>
      <c r="F54" s="326"/>
      <c r="G54" s="326"/>
      <c r="H54" s="327"/>
      <c r="I54" s="326"/>
      <c r="J54" s="326"/>
      <c r="K54" s="326"/>
      <c r="L54" s="326"/>
      <c r="M54" s="326"/>
      <c r="N54" s="328"/>
      <c r="O54" s="319">
        <v>0</v>
      </c>
      <c r="P54" s="325"/>
      <c r="Q54" s="326"/>
      <c r="R54" s="326"/>
      <c r="S54" s="326"/>
      <c r="T54" s="326"/>
      <c r="U54" s="328"/>
      <c r="V54" s="329">
        <v>30</v>
      </c>
      <c r="W54" s="330">
        <v>30</v>
      </c>
      <c r="X54" s="293">
        <f t="shared" si="0"/>
        <v>30</v>
      </c>
    </row>
    <row r="55" spans="1:24" ht="24" customHeight="1">
      <c r="A55" s="753" t="s">
        <v>78</v>
      </c>
      <c r="B55" s="304" t="s">
        <v>252</v>
      </c>
      <c r="C55" s="312"/>
      <c r="D55" s="313"/>
      <c r="E55" s="313"/>
      <c r="F55" s="313"/>
      <c r="G55" s="313"/>
      <c r="H55" s="314"/>
      <c r="I55" s="313">
        <v>200</v>
      </c>
      <c r="J55" s="313"/>
      <c r="K55" s="313"/>
      <c r="L55" s="313"/>
      <c r="M55" s="313"/>
      <c r="N55" s="315"/>
      <c r="O55" s="309">
        <v>200</v>
      </c>
      <c r="P55" s="312"/>
      <c r="Q55" s="313"/>
      <c r="R55" s="313"/>
      <c r="S55" s="313"/>
      <c r="T55" s="313"/>
      <c r="U55" s="315"/>
      <c r="V55" s="318">
        <v>200</v>
      </c>
      <c r="W55" s="316">
        <v>200</v>
      </c>
      <c r="X55" s="293">
        <f t="shared" si="0"/>
        <v>200</v>
      </c>
    </row>
    <row r="56" spans="1:24" ht="24" customHeight="1">
      <c r="A56" s="755"/>
      <c r="B56" s="333" t="s">
        <v>253</v>
      </c>
      <c r="C56" s="325"/>
      <c r="D56" s="326"/>
      <c r="E56" s="326"/>
      <c r="F56" s="326"/>
      <c r="G56" s="326"/>
      <c r="H56" s="327"/>
      <c r="I56" s="326"/>
      <c r="J56" s="326"/>
      <c r="K56" s="326"/>
      <c r="L56" s="326"/>
      <c r="M56" s="326"/>
      <c r="N56" s="328"/>
      <c r="O56" s="330">
        <v>0</v>
      </c>
      <c r="P56" s="325"/>
      <c r="Q56" s="326"/>
      <c r="R56" s="326"/>
      <c r="S56" s="326"/>
      <c r="T56" s="326"/>
      <c r="U56" s="328"/>
      <c r="V56" s="329"/>
      <c r="W56" s="330">
        <v>0</v>
      </c>
      <c r="X56" s="293">
        <f t="shared" si="0"/>
        <v>0</v>
      </c>
    </row>
    <row r="57" spans="1:24" ht="24" customHeight="1">
      <c r="A57" s="753" t="s">
        <v>36</v>
      </c>
      <c r="B57" s="304" t="s">
        <v>252</v>
      </c>
      <c r="C57" s="312"/>
      <c r="D57" s="313"/>
      <c r="E57" s="313"/>
      <c r="F57" s="313"/>
      <c r="G57" s="313"/>
      <c r="H57" s="314"/>
      <c r="I57" s="313"/>
      <c r="J57" s="313"/>
      <c r="K57" s="313"/>
      <c r="L57" s="313"/>
      <c r="M57" s="313"/>
      <c r="N57" s="315"/>
      <c r="O57" s="316">
        <v>0</v>
      </c>
      <c r="P57" s="312"/>
      <c r="Q57" s="313"/>
      <c r="R57" s="313"/>
      <c r="S57" s="313"/>
      <c r="T57" s="313"/>
      <c r="U57" s="315"/>
      <c r="V57" s="318"/>
      <c r="W57" s="316">
        <v>0</v>
      </c>
      <c r="X57" s="293">
        <f t="shared" si="0"/>
        <v>0</v>
      </c>
    </row>
    <row r="58" spans="1:24" ht="24" customHeight="1">
      <c r="A58" s="755"/>
      <c r="B58" s="333" t="s">
        <v>253</v>
      </c>
      <c r="C58" s="325"/>
      <c r="D58" s="326"/>
      <c r="E58" s="326"/>
      <c r="F58" s="326"/>
      <c r="G58" s="326"/>
      <c r="H58" s="327"/>
      <c r="I58" s="326"/>
      <c r="J58" s="326"/>
      <c r="K58" s="326">
        <v>200</v>
      </c>
      <c r="L58" s="326"/>
      <c r="M58" s="326"/>
      <c r="N58" s="328"/>
      <c r="O58" s="330">
        <v>200</v>
      </c>
      <c r="P58" s="325"/>
      <c r="Q58" s="326"/>
      <c r="R58" s="326"/>
      <c r="S58" s="326"/>
      <c r="T58" s="326"/>
      <c r="U58" s="328"/>
      <c r="V58" s="329">
        <v>200</v>
      </c>
      <c r="W58" s="330">
        <v>200</v>
      </c>
      <c r="X58" s="293">
        <f t="shared" si="0"/>
        <v>200</v>
      </c>
    </row>
    <row r="59" spans="1:24" ht="24" customHeight="1">
      <c r="A59" s="753" t="s">
        <v>37</v>
      </c>
      <c r="B59" s="304" t="s">
        <v>252</v>
      </c>
      <c r="C59" s="305"/>
      <c r="D59" s="306"/>
      <c r="E59" s="306"/>
      <c r="F59" s="306"/>
      <c r="G59" s="306"/>
      <c r="H59" s="307"/>
      <c r="I59" s="306">
        <v>150</v>
      </c>
      <c r="J59" s="306"/>
      <c r="K59" s="306"/>
      <c r="L59" s="306"/>
      <c r="M59" s="306"/>
      <c r="N59" s="308"/>
      <c r="O59" s="309">
        <v>150</v>
      </c>
      <c r="P59" s="305"/>
      <c r="Q59" s="306"/>
      <c r="R59" s="306"/>
      <c r="S59" s="306"/>
      <c r="T59" s="306"/>
      <c r="U59" s="308"/>
      <c r="V59" s="310">
        <v>150</v>
      </c>
      <c r="W59" s="316">
        <v>150</v>
      </c>
      <c r="X59" s="293">
        <f t="shared" si="0"/>
        <v>150</v>
      </c>
    </row>
    <row r="60" spans="1:24" ht="24" customHeight="1">
      <c r="A60" s="755"/>
      <c r="B60" s="333" t="s">
        <v>253</v>
      </c>
      <c r="C60" s="325"/>
      <c r="D60" s="326"/>
      <c r="E60" s="326"/>
      <c r="F60" s="326"/>
      <c r="G60" s="326"/>
      <c r="H60" s="327"/>
      <c r="I60" s="326"/>
      <c r="J60" s="326"/>
      <c r="K60" s="326"/>
      <c r="L60" s="326"/>
      <c r="M60" s="326"/>
      <c r="N60" s="328"/>
      <c r="O60" s="330">
        <v>0</v>
      </c>
      <c r="P60" s="325"/>
      <c r="Q60" s="326"/>
      <c r="R60" s="326"/>
      <c r="S60" s="326"/>
      <c r="T60" s="326"/>
      <c r="U60" s="328"/>
      <c r="V60" s="329"/>
      <c r="W60" s="330">
        <v>0</v>
      </c>
      <c r="X60" s="293">
        <f t="shared" si="0"/>
        <v>0</v>
      </c>
    </row>
    <row r="61" spans="1:24" s="340" customFormat="1" ht="24" customHeight="1">
      <c r="A61" s="753" t="s">
        <v>38</v>
      </c>
      <c r="B61" s="407" t="s">
        <v>250</v>
      </c>
      <c r="C61" s="305"/>
      <c r="D61" s="306"/>
      <c r="E61" s="306">
        <v>340</v>
      </c>
      <c r="F61" s="306"/>
      <c r="G61" s="306"/>
      <c r="H61" s="307"/>
      <c r="I61" s="306"/>
      <c r="J61" s="306"/>
      <c r="K61" s="306"/>
      <c r="L61" s="306"/>
      <c r="M61" s="306"/>
      <c r="N61" s="308"/>
      <c r="O61" s="309">
        <v>340</v>
      </c>
      <c r="P61" s="305"/>
      <c r="Q61" s="306"/>
      <c r="R61" s="306">
        <v>100</v>
      </c>
      <c r="S61" s="306"/>
      <c r="T61" s="306"/>
      <c r="U61" s="308"/>
      <c r="V61" s="310"/>
      <c r="W61" s="309">
        <v>100</v>
      </c>
      <c r="X61" s="293">
        <f t="shared" si="0"/>
        <v>100</v>
      </c>
    </row>
    <row r="62" spans="1:24" ht="24" customHeight="1">
      <c r="A62" s="754"/>
      <c r="B62" s="408" t="s">
        <v>251</v>
      </c>
      <c r="C62" s="312"/>
      <c r="D62" s="313"/>
      <c r="E62" s="313">
        <v>200</v>
      </c>
      <c r="F62" s="323" t="s">
        <v>300</v>
      </c>
      <c r="G62" s="313"/>
      <c r="H62" s="314"/>
      <c r="I62" s="317" t="s">
        <v>308</v>
      </c>
      <c r="J62" s="323"/>
      <c r="K62" s="313"/>
      <c r="L62" s="313"/>
      <c r="M62" s="313"/>
      <c r="N62" s="315"/>
      <c r="O62" s="316">
        <v>600</v>
      </c>
      <c r="P62" s="312"/>
      <c r="Q62" s="323" t="s">
        <v>299</v>
      </c>
      <c r="R62" s="313">
        <v>200</v>
      </c>
      <c r="S62" s="313"/>
      <c r="T62" s="313"/>
      <c r="U62" s="324" t="s">
        <v>298</v>
      </c>
      <c r="V62" s="341">
        <v>100</v>
      </c>
      <c r="W62" s="316">
        <v>700</v>
      </c>
      <c r="X62" s="293">
        <f t="shared" si="0"/>
        <v>300</v>
      </c>
    </row>
    <row r="63" spans="1:24" ht="24" customHeight="1">
      <c r="A63" s="754"/>
      <c r="B63" s="408" t="s">
        <v>256</v>
      </c>
      <c r="C63" s="312"/>
      <c r="D63" s="313"/>
      <c r="E63" s="313">
        <v>100</v>
      </c>
      <c r="F63" s="313"/>
      <c r="G63" s="313"/>
      <c r="H63" s="314"/>
      <c r="I63" s="313"/>
      <c r="J63" s="313"/>
      <c r="K63" s="313"/>
      <c r="L63" s="313"/>
      <c r="M63" s="313"/>
      <c r="N63" s="315"/>
      <c r="O63" s="316">
        <v>100</v>
      </c>
      <c r="P63" s="312"/>
      <c r="Q63" s="313"/>
      <c r="R63" s="313"/>
      <c r="S63" s="313"/>
      <c r="T63" s="313"/>
      <c r="U63" s="315"/>
      <c r="V63" s="341"/>
      <c r="W63" s="316">
        <v>0</v>
      </c>
      <c r="X63" s="293">
        <f t="shared" si="0"/>
        <v>0</v>
      </c>
    </row>
    <row r="64" spans="1:24" ht="24" customHeight="1">
      <c r="A64" s="754"/>
      <c r="B64" s="408" t="s">
        <v>252</v>
      </c>
      <c r="C64" s="312">
        <v>200</v>
      </c>
      <c r="D64" s="313">
        <v>200</v>
      </c>
      <c r="E64" s="313">
        <v>100</v>
      </c>
      <c r="F64" s="313">
        <v>100</v>
      </c>
      <c r="G64" s="313"/>
      <c r="H64" s="314"/>
      <c r="I64" s="313"/>
      <c r="J64" s="313">
        <v>100</v>
      </c>
      <c r="K64" s="313"/>
      <c r="L64" s="313"/>
      <c r="M64" s="313"/>
      <c r="N64" s="315"/>
      <c r="O64" s="316">
        <v>700</v>
      </c>
      <c r="P64" s="312">
        <v>100</v>
      </c>
      <c r="Q64" s="313">
        <v>100</v>
      </c>
      <c r="R64" s="313">
        <v>100</v>
      </c>
      <c r="S64" s="313">
        <v>100</v>
      </c>
      <c r="T64" s="313">
        <v>100</v>
      </c>
      <c r="U64" s="315"/>
      <c r="V64" s="318">
        <v>200</v>
      </c>
      <c r="W64" s="316">
        <v>700</v>
      </c>
      <c r="X64" s="293">
        <f t="shared" si="0"/>
        <v>700</v>
      </c>
    </row>
    <row r="65" spans="1:24" ht="24" customHeight="1">
      <c r="A65" s="756"/>
      <c r="B65" s="409" t="s">
        <v>253</v>
      </c>
      <c r="C65" s="325"/>
      <c r="D65" s="326"/>
      <c r="E65" s="326"/>
      <c r="F65" s="326"/>
      <c r="G65" s="326"/>
      <c r="H65" s="327">
        <v>100</v>
      </c>
      <c r="I65" s="326">
        <v>100</v>
      </c>
      <c r="J65" s="326"/>
      <c r="K65" s="326">
        <v>100</v>
      </c>
      <c r="L65" s="326"/>
      <c r="M65" s="326"/>
      <c r="N65" s="328">
        <v>100</v>
      </c>
      <c r="O65" s="330">
        <v>400</v>
      </c>
      <c r="P65" s="325">
        <v>100</v>
      </c>
      <c r="Q65" s="326">
        <v>100</v>
      </c>
      <c r="R65" s="326"/>
      <c r="S65" s="326">
        <v>100</v>
      </c>
      <c r="T65" s="326"/>
      <c r="U65" s="328">
        <v>100</v>
      </c>
      <c r="V65" s="329">
        <v>400</v>
      </c>
      <c r="W65" s="330">
        <v>800</v>
      </c>
      <c r="X65" s="293">
        <f t="shared" si="0"/>
        <v>800</v>
      </c>
    </row>
    <row r="66" spans="1:24" ht="24" customHeight="1">
      <c r="A66" s="754" t="s">
        <v>39</v>
      </c>
      <c r="B66" s="311" t="s">
        <v>250</v>
      </c>
      <c r="C66" s="312"/>
      <c r="D66" s="313"/>
      <c r="E66" s="313"/>
      <c r="F66" s="313">
        <v>150</v>
      </c>
      <c r="G66" s="313"/>
      <c r="H66" s="314"/>
      <c r="I66" s="313"/>
      <c r="J66" s="313"/>
      <c r="K66" s="313"/>
      <c r="L66" s="313"/>
      <c r="M66" s="313"/>
      <c r="N66" s="315"/>
      <c r="O66" s="316">
        <v>150</v>
      </c>
      <c r="P66" s="312"/>
      <c r="Q66" s="313"/>
      <c r="R66" s="313"/>
      <c r="S66" s="313"/>
      <c r="T66" s="313">
        <v>100</v>
      </c>
      <c r="U66" s="315"/>
      <c r="V66" s="318"/>
      <c r="W66" s="316">
        <v>100</v>
      </c>
      <c r="X66" s="293">
        <f t="shared" si="0"/>
        <v>100</v>
      </c>
    </row>
    <row r="67" spans="1:24" ht="24" customHeight="1">
      <c r="A67" s="754"/>
      <c r="B67" s="311" t="s">
        <v>251</v>
      </c>
      <c r="C67" s="312"/>
      <c r="D67" s="313">
        <v>150</v>
      </c>
      <c r="E67" s="313"/>
      <c r="F67" s="313"/>
      <c r="G67" s="313"/>
      <c r="H67" s="314"/>
      <c r="I67" s="313"/>
      <c r="J67" s="313">
        <v>100</v>
      </c>
      <c r="K67" s="313"/>
      <c r="L67" s="313"/>
      <c r="M67" s="313"/>
      <c r="N67" s="315"/>
      <c r="O67" s="316">
        <v>250</v>
      </c>
      <c r="P67" s="312">
        <v>150</v>
      </c>
      <c r="Q67" s="313"/>
      <c r="R67" s="313"/>
      <c r="S67" s="313"/>
      <c r="T67" s="313"/>
      <c r="U67" s="315"/>
      <c r="V67" s="318">
        <v>100</v>
      </c>
      <c r="W67" s="316">
        <v>250</v>
      </c>
      <c r="X67" s="293">
        <f t="shared" si="0"/>
        <v>250</v>
      </c>
    </row>
    <row r="68" spans="1:24" ht="24" customHeight="1">
      <c r="A68" s="754"/>
      <c r="B68" s="311" t="s">
        <v>252</v>
      </c>
      <c r="C68" s="312">
        <v>150</v>
      </c>
      <c r="D68" s="313">
        <v>150</v>
      </c>
      <c r="E68" s="313">
        <v>150</v>
      </c>
      <c r="F68" s="313">
        <v>150</v>
      </c>
      <c r="G68" s="313">
        <v>150</v>
      </c>
      <c r="H68" s="314">
        <v>200</v>
      </c>
      <c r="I68" s="313">
        <v>150</v>
      </c>
      <c r="J68" s="313">
        <v>150</v>
      </c>
      <c r="K68" s="313">
        <v>150</v>
      </c>
      <c r="L68" s="313">
        <v>150</v>
      </c>
      <c r="M68" s="313">
        <v>250</v>
      </c>
      <c r="N68" s="315">
        <v>150</v>
      </c>
      <c r="O68" s="316">
        <v>1950</v>
      </c>
      <c r="P68" s="312">
        <v>150</v>
      </c>
      <c r="Q68" s="313">
        <v>150</v>
      </c>
      <c r="R68" s="313">
        <v>150</v>
      </c>
      <c r="S68" s="313">
        <v>150</v>
      </c>
      <c r="T68" s="313">
        <v>150</v>
      </c>
      <c r="U68" s="315">
        <v>200</v>
      </c>
      <c r="V68" s="318">
        <v>900</v>
      </c>
      <c r="W68" s="316">
        <v>1850</v>
      </c>
      <c r="X68" s="293">
        <f t="shared" si="0"/>
        <v>1850</v>
      </c>
    </row>
    <row r="69" spans="1:24" ht="24" customHeight="1">
      <c r="A69" s="754"/>
      <c r="B69" s="311" t="s">
        <v>253</v>
      </c>
      <c r="C69" s="312"/>
      <c r="D69" s="313">
        <v>150</v>
      </c>
      <c r="E69" s="313"/>
      <c r="F69" s="313"/>
      <c r="G69" s="313"/>
      <c r="H69" s="314"/>
      <c r="I69" s="313">
        <v>200</v>
      </c>
      <c r="J69" s="313"/>
      <c r="K69" s="313"/>
      <c r="L69" s="313"/>
      <c r="M69" s="313"/>
      <c r="N69" s="315"/>
      <c r="O69" s="316">
        <v>350</v>
      </c>
      <c r="P69" s="312"/>
      <c r="Q69" s="313">
        <v>200</v>
      </c>
      <c r="R69" s="313"/>
      <c r="S69" s="313"/>
      <c r="T69" s="313"/>
      <c r="U69" s="315"/>
      <c r="V69" s="318">
        <v>150</v>
      </c>
      <c r="W69" s="316">
        <v>350</v>
      </c>
      <c r="X69" s="293">
        <f t="shared" ref="X69:X87" si="1">SUM(P69:V69)</f>
        <v>350</v>
      </c>
    </row>
    <row r="70" spans="1:24" s="340" customFormat="1" ht="24" customHeight="1">
      <c r="A70" s="756"/>
      <c r="B70" s="333" t="s">
        <v>254</v>
      </c>
      <c r="C70" s="325"/>
      <c r="D70" s="326"/>
      <c r="E70" s="326"/>
      <c r="F70" s="326"/>
      <c r="G70" s="326"/>
      <c r="H70" s="327"/>
      <c r="I70" s="326"/>
      <c r="J70" s="326"/>
      <c r="K70" s="326"/>
      <c r="L70" s="326"/>
      <c r="M70" s="326"/>
      <c r="N70" s="328"/>
      <c r="O70" s="319">
        <v>0</v>
      </c>
      <c r="P70" s="325"/>
      <c r="Q70" s="326"/>
      <c r="R70" s="326"/>
      <c r="S70" s="326"/>
      <c r="T70" s="326"/>
      <c r="U70" s="328"/>
      <c r="V70" s="329">
        <v>150</v>
      </c>
      <c r="W70" s="330">
        <v>150</v>
      </c>
      <c r="X70" s="293">
        <f t="shared" si="1"/>
        <v>150</v>
      </c>
    </row>
    <row r="71" spans="1:24" ht="24" customHeight="1">
      <c r="A71" s="753" t="s">
        <v>147</v>
      </c>
      <c r="B71" s="304" t="s">
        <v>252</v>
      </c>
      <c r="C71" s="305"/>
      <c r="D71" s="306"/>
      <c r="E71" s="306"/>
      <c r="F71" s="306"/>
      <c r="G71" s="306"/>
      <c r="H71" s="307"/>
      <c r="I71" s="306"/>
      <c r="J71" s="306"/>
      <c r="K71" s="306">
        <v>100</v>
      </c>
      <c r="L71" s="306"/>
      <c r="M71" s="306"/>
      <c r="N71" s="308"/>
      <c r="O71" s="309">
        <v>100</v>
      </c>
      <c r="P71" s="305"/>
      <c r="Q71" s="306"/>
      <c r="R71" s="306"/>
      <c r="S71" s="306"/>
      <c r="T71" s="306"/>
      <c r="U71" s="308"/>
      <c r="V71" s="310">
        <v>100</v>
      </c>
      <c r="W71" s="316">
        <v>100</v>
      </c>
      <c r="X71" s="293">
        <f t="shared" si="1"/>
        <v>100</v>
      </c>
    </row>
    <row r="72" spans="1:24" ht="24" customHeight="1">
      <c r="A72" s="755"/>
      <c r="B72" s="333" t="s">
        <v>253</v>
      </c>
      <c r="C72" s="325"/>
      <c r="D72" s="326"/>
      <c r="E72" s="326"/>
      <c r="F72" s="326"/>
      <c r="G72" s="326"/>
      <c r="H72" s="327"/>
      <c r="I72" s="326"/>
      <c r="J72" s="326"/>
      <c r="K72" s="326"/>
      <c r="L72" s="326"/>
      <c r="M72" s="326"/>
      <c r="N72" s="328"/>
      <c r="O72" s="330">
        <v>0</v>
      </c>
      <c r="P72" s="325"/>
      <c r="Q72" s="326"/>
      <c r="R72" s="326"/>
      <c r="S72" s="326"/>
      <c r="T72" s="326"/>
      <c r="U72" s="328"/>
      <c r="V72" s="329"/>
      <c r="W72" s="330">
        <v>0</v>
      </c>
      <c r="X72" s="293">
        <f t="shared" si="1"/>
        <v>0</v>
      </c>
    </row>
    <row r="73" spans="1:24" ht="24" customHeight="1">
      <c r="A73" s="753" t="s">
        <v>153</v>
      </c>
      <c r="B73" s="311" t="s">
        <v>252</v>
      </c>
      <c r="C73" s="312"/>
      <c r="D73" s="313"/>
      <c r="E73" s="313"/>
      <c r="F73" s="313"/>
      <c r="G73" s="313"/>
      <c r="H73" s="314"/>
      <c r="I73" s="313"/>
      <c r="J73" s="313">
        <v>100</v>
      </c>
      <c r="K73" s="313"/>
      <c r="L73" s="313"/>
      <c r="M73" s="313"/>
      <c r="N73" s="315"/>
      <c r="O73" s="316">
        <v>100</v>
      </c>
      <c r="P73" s="312"/>
      <c r="Q73" s="313"/>
      <c r="R73" s="313"/>
      <c r="S73" s="313"/>
      <c r="T73" s="313"/>
      <c r="U73" s="315"/>
      <c r="V73" s="318">
        <v>100</v>
      </c>
      <c r="W73" s="316">
        <v>100</v>
      </c>
      <c r="X73" s="293">
        <f t="shared" si="1"/>
        <v>100</v>
      </c>
    </row>
    <row r="74" spans="1:24" ht="24" customHeight="1">
      <c r="A74" s="755"/>
      <c r="B74" s="333" t="s">
        <v>253</v>
      </c>
      <c r="C74" s="325"/>
      <c r="D74" s="326"/>
      <c r="E74" s="326"/>
      <c r="F74" s="326"/>
      <c r="G74" s="326"/>
      <c r="H74" s="327"/>
      <c r="I74" s="326"/>
      <c r="J74" s="326"/>
      <c r="K74" s="326"/>
      <c r="L74" s="326"/>
      <c r="M74" s="326"/>
      <c r="N74" s="328"/>
      <c r="O74" s="330">
        <v>0</v>
      </c>
      <c r="P74" s="325"/>
      <c r="Q74" s="326"/>
      <c r="R74" s="326"/>
      <c r="S74" s="326"/>
      <c r="T74" s="326"/>
      <c r="U74" s="328"/>
      <c r="V74" s="329"/>
      <c r="W74" s="330">
        <v>0</v>
      </c>
      <c r="X74" s="293">
        <f t="shared" si="1"/>
        <v>0</v>
      </c>
    </row>
    <row r="75" spans="1:24" s="340" customFormat="1" ht="24" customHeight="1">
      <c r="A75" s="753" t="s">
        <v>40</v>
      </c>
      <c r="B75" s="304" t="s">
        <v>250</v>
      </c>
      <c r="C75" s="312"/>
      <c r="D75" s="313"/>
      <c r="E75" s="313"/>
      <c r="F75" s="313"/>
      <c r="G75" s="313"/>
      <c r="H75" s="314">
        <v>100</v>
      </c>
      <c r="I75" s="323"/>
      <c r="J75" s="313"/>
      <c r="K75" s="313"/>
      <c r="L75" s="313"/>
      <c r="M75" s="313"/>
      <c r="N75" s="315"/>
      <c r="O75" s="342">
        <v>100</v>
      </c>
      <c r="P75" s="312"/>
      <c r="Q75" s="313"/>
      <c r="R75" s="313"/>
      <c r="S75" s="313"/>
      <c r="T75" s="313"/>
      <c r="U75" s="315"/>
      <c r="V75" s="332" t="s">
        <v>296</v>
      </c>
      <c r="W75" s="316">
        <v>100</v>
      </c>
      <c r="X75" s="293">
        <f t="shared" si="1"/>
        <v>0</v>
      </c>
    </row>
    <row r="76" spans="1:24" s="340" customFormat="1" ht="24" customHeight="1">
      <c r="A76" s="754"/>
      <c r="B76" s="311" t="s">
        <v>251</v>
      </c>
      <c r="C76" s="312"/>
      <c r="D76" s="313"/>
      <c r="E76" s="313"/>
      <c r="F76" s="313"/>
      <c r="G76" s="313">
        <v>200</v>
      </c>
      <c r="H76" s="314"/>
      <c r="I76" s="323" t="s">
        <v>296</v>
      </c>
      <c r="J76" s="313"/>
      <c r="K76" s="313"/>
      <c r="L76" s="313"/>
      <c r="M76" s="313"/>
      <c r="N76" s="315"/>
      <c r="O76" s="316">
        <v>300</v>
      </c>
      <c r="P76" s="312"/>
      <c r="Q76" s="313"/>
      <c r="R76" s="313"/>
      <c r="S76" s="313"/>
      <c r="T76" s="313">
        <v>100</v>
      </c>
      <c r="U76" s="315"/>
      <c r="V76" s="332" t="s">
        <v>296</v>
      </c>
      <c r="W76" s="316">
        <v>200</v>
      </c>
      <c r="X76" s="293">
        <f t="shared" si="1"/>
        <v>100</v>
      </c>
    </row>
    <row r="77" spans="1:24" ht="24" customHeight="1">
      <c r="A77" s="754"/>
      <c r="B77" s="311" t="s">
        <v>256</v>
      </c>
      <c r="C77" s="312">
        <v>100</v>
      </c>
      <c r="D77" s="313"/>
      <c r="E77" s="313"/>
      <c r="F77" s="313"/>
      <c r="G77" s="313"/>
      <c r="H77" s="314"/>
      <c r="I77" s="313">
        <v>100</v>
      </c>
      <c r="J77" s="313"/>
      <c r="K77" s="313"/>
      <c r="L77" s="313"/>
      <c r="M77" s="313"/>
      <c r="N77" s="315"/>
      <c r="O77" s="316">
        <v>200</v>
      </c>
      <c r="P77" s="312">
        <v>100</v>
      </c>
      <c r="Q77" s="313"/>
      <c r="R77" s="313"/>
      <c r="S77" s="313"/>
      <c r="T77" s="313"/>
      <c r="U77" s="315"/>
      <c r="V77" s="318"/>
      <c r="W77" s="316">
        <v>100</v>
      </c>
      <c r="X77" s="293">
        <f t="shared" si="1"/>
        <v>100</v>
      </c>
    </row>
    <row r="78" spans="1:24" ht="24" customHeight="1">
      <c r="A78" s="754"/>
      <c r="B78" s="311" t="s">
        <v>252</v>
      </c>
      <c r="C78" s="312">
        <v>100</v>
      </c>
      <c r="D78" s="313"/>
      <c r="E78" s="313">
        <v>100</v>
      </c>
      <c r="F78" s="313"/>
      <c r="G78" s="313"/>
      <c r="H78" s="314">
        <v>100</v>
      </c>
      <c r="I78" s="313"/>
      <c r="J78" s="313"/>
      <c r="K78" s="313">
        <v>100</v>
      </c>
      <c r="L78" s="313"/>
      <c r="M78" s="313"/>
      <c r="N78" s="315">
        <v>100</v>
      </c>
      <c r="O78" s="316">
        <v>500</v>
      </c>
      <c r="P78" s="312"/>
      <c r="Q78" s="313"/>
      <c r="R78" s="313">
        <v>100</v>
      </c>
      <c r="S78" s="313"/>
      <c r="T78" s="313"/>
      <c r="U78" s="315">
        <v>100</v>
      </c>
      <c r="V78" s="318">
        <v>200</v>
      </c>
      <c r="W78" s="316">
        <v>400</v>
      </c>
      <c r="X78" s="293">
        <f t="shared" si="1"/>
        <v>400</v>
      </c>
    </row>
    <row r="79" spans="1:24" ht="24" customHeight="1">
      <c r="A79" s="754"/>
      <c r="B79" s="311" t="s">
        <v>253</v>
      </c>
      <c r="C79" s="312"/>
      <c r="D79" s="313"/>
      <c r="E79" s="313">
        <v>100</v>
      </c>
      <c r="F79" s="313"/>
      <c r="G79" s="313"/>
      <c r="H79" s="314">
        <v>100</v>
      </c>
      <c r="I79" s="313"/>
      <c r="J79" s="313"/>
      <c r="K79" s="313">
        <v>100</v>
      </c>
      <c r="L79" s="313"/>
      <c r="M79" s="313"/>
      <c r="N79" s="315">
        <v>100</v>
      </c>
      <c r="O79" s="316">
        <v>400</v>
      </c>
      <c r="P79" s="312">
        <v>100</v>
      </c>
      <c r="Q79" s="313"/>
      <c r="R79" s="313">
        <v>100</v>
      </c>
      <c r="S79" s="313"/>
      <c r="T79" s="313"/>
      <c r="U79" s="315">
        <v>100</v>
      </c>
      <c r="V79" s="318">
        <v>200</v>
      </c>
      <c r="W79" s="316">
        <v>500</v>
      </c>
      <c r="X79" s="293">
        <f t="shared" si="1"/>
        <v>500</v>
      </c>
    </row>
    <row r="80" spans="1:24" s="340" customFormat="1" ht="24" customHeight="1">
      <c r="A80" s="753" t="s">
        <v>41</v>
      </c>
      <c r="B80" s="304" t="s">
        <v>250</v>
      </c>
      <c r="C80" s="305"/>
      <c r="D80" s="306"/>
      <c r="E80" s="306"/>
      <c r="F80" s="306"/>
      <c r="G80" s="306"/>
      <c r="H80" s="450" t="s">
        <v>298</v>
      </c>
      <c r="I80" s="306"/>
      <c r="J80" s="306"/>
      <c r="K80" s="306"/>
      <c r="L80" s="306"/>
      <c r="M80" s="306"/>
      <c r="N80" s="308"/>
      <c r="O80" s="309">
        <v>200</v>
      </c>
      <c r="P80" s="305"/>
      <c r="Q80" s="306"/>
      <c r="R80" s="306"/>
      <c r="S80" s="306"/>
      <c r="T80" s="306"/>
      <c r="U80" s="322" t="s">
        <v>309</v>
      </c>
      <c r="V80" s="342"/>
      <c r="W80" s="309">
        <v>300</v>
      </c>
      <c r="X80" s="293">
        <f t="shared" si="1"/>
        <v>0</v>
      </c>
    </row>
    <row r="81" spans="1:35" s="340" customFormat="1" ht="24" customHeight="1">
      <c r="A81" s="754"/>
      <c r="B81" s="311" t="s">
        <v>251</v>
      </c>
      <c r="C81" s="312"/>
      <c r="D81" s="313"/>
      <c r="E81" s="313"/>
      <c r="F81" s="313"/>
      <c r="G81" s="313"/>
      <c r="H81" s="314">
        <v>400</v>
      </c>
      <c r="I81" s="313"/>
      <c r="J81" s="313"/>
      <c r="K81" s="313"/>
      <c r="L81" s="313"/>
      <c r="M81" s="313"/>
      <c r="N81" s="315">
        <v>200</v>
      </c>
      <c r="O81" s="316">
        <v>600</v>
      </c>
      <c r="P81" s="312"/>
      <c r="Q81" s="313"/>
      <c r="R81" s="313"/>
      <c r="S81" s="313"/>
      <c r="T81" s="313"/>
      <c r="U81" s="324">
        <v>300</v>
      </c>
      <c r="V81" s="337"/>
      <c r="W81" s="316">
        <v>300</v>
      </c>
      <c r="X81" s="293">
        <f t="shared" si="1"/>
        <v>300</v>
      </c>
    </row>
    <row r="82" spans="1:35" ht="24" customHeight="1">
      <c r="A82" s="757"/>
      <c r="B82" s="311" t="s">
        <v>252</v>
      </c>
      <c r="C82" s="312">
        <v>200</v>
      </c>
      <c r="D82" s="313">
        <v>200</v>
      </c>
      <c r="E82" s="313">
        <v>200</v>
      </c>
      <c r="F82" s="313">
        <v>200</v>
      </c>
      <c r="G82" s="313">
        <v>200</v>
      </c>
      <c r="H82" s="314">
        <v>200</v>
      </c>
      <c r="I82" s="313">
        <v>300</v>
      </c>
      <c r="J82" s="313">
        <v>300</v>
      </c>
      <c r="K82" s="313">
        <v>300</v>
      </c>
      <c r="L82" s="313">
        <v>300</v>
      </c>
      <c r="M82" s="313">
        <v>300</v>
      </c>
      <c r="N82" s="315">
        <v>300</v>
      </c>
      <c r="O82" s="316">
        <v>3000</v>
      </c>
      <c r="P82" s="312">
        <v>200</v>
      </c>
      <c r="Q82" s="313">
        <v>200</v>
      </c>
      <c r="R82" s="313">
        <v>200</v>
      </c>
      <c r="S82" s="313">
        <v>200</v>
      </c>
      <c r="T82" s="313">
        <v>200</v>
      </c>
      <c r="U82" s="315">
        <v>200</v>
      </c>
      <c r="V82" s="318">
        <v>900</v>
      </c>
      <c r="W82" s="316">
        <v>2100</v>
      </c>
      <c r="X82" s="293">
        <f t="shared" si="1"/>
        <v>2100</v>
      </c>
    </row>
    <row r="83" spans="1:35" s="340" customFormat="1" ht="24" customHeight="1">
      <c r="A83" s="757"/>
      <c r="B83" s="311" t="s">
        <v>253</v>
      </c>
      <c r="C83" s="312">
        <v>200</v>
      </c>
      <c r="D83" s="313">
        <v>200</v>
      </c>
      <c r="E83" s="313">
        <v>200</v>
      </c>
      <c r="F83" s="313">
        <v>200</v>
      </c>
      <c r="G83" s="313">
        <v>200</v>
      </c>
      <c r="H83" s="314">
        <v>200</v>
      </c>
      <c r="I83" s="336"/>
      <c r="J83" s="313"/>
      <c r="K83" s="313">
        <v>300</v>
      </c>
      <c r="L83" s="313"/>
      <c r="M83" s="313">
        <v>300</v>
      </c>
      <c r="N83" s="315"/>
      <c r="O83" s="316">
        <v>1800</v>
      </c>
      <c r="P83" s="312">
        <v>200</v>
      </c>
      <c r="Q83" s="313">
        <v>200</v>
      </c>
      <c r="R83" s="313">
        <v>200</v>
      </c>
      <c r="S83" s="313">
        <v>200</v>
      </c>
      <c r="T83" s="313">
        <v>200</v>
      </c>
      <c r="U83" s="315">
        <v>200</v>
      </c>
      <c r="V83" s="318">
        <v>1200</v>
      </c>
      <c r="W83" s="316">
        <v>2400</v>
      </c>
      <c r="X83" s="293">
        <f t="shared" si="1"/>
        <v>2400</v>
      </c>
    </row>
    <row r="84" spans="1:35" ht="24" customHeight="1">
      <c r="A84" s="755"/>
      <c r="B84" s="333" t="s">
        <v>254</v>
      </c>
      <c r="C84" s="325"/>
      <c r="D84" s="326"/>
      <c r="E84" s="326"/>
      <c r="F84" s="326"/>
      <c r="G84" s="326"/>
      <c r="H84" s="327"/>
      <c r="I84" s="343"/>
      <c r="J84" s="326"/>
      <c r="K84" s="326"/>
      <c r="L84" s="326"/>
      <c r="M84" s="326"/>
      <c r="N84" s="328"/>
      <c r="O84" s="319">
        <v>0</v>
      </c>
      <c r="P84" s="325"/>
      <c r="Q84" s="326"/>
      <c r="R84" s="326"/>
      <c r="S84" s="326"/>
      <c r="T84" s="326"/>
      <c r="U84" s="328"/>
      <c r="V84" s="329">
        <v>100</v>
      </c>
      <c r="W84" s="330">
        <v>100</v>
      </c>
      <c r="X84" s="293">
        <f t="shared" si="1"/>
        <v>100</v>
      </c>
    </row>
    <row r="85" spans="1:35" ht="24" customHeight="1">
      <c r="A85" s="757" t="s">
        <v>42</v>
      </c>
      <c r="B85" s="311" t="s">
        <v>250</v>
      </c>
      <c r="C85" s="312"/>
      <c r="D85" s="323"/>
      <c r="E85" s="323" t="s">
        <v>298</v>
      </c>
      <c r="F85" s="313"/>
      <c r="G85" s="313"/>
      <c r="H85" s="362" t="s">
        <v>296</v>
      </c>
      <c r="I85" s="336"/>
      <c r="J85" s="313">
        <v>100</v>
      </c>
      <c r="K85" s="313"/>
      <c r="L85" s="313"/>
      <c r="M85" s="313"/>
      <c r="N85" s="315"/>
      <c r="O85" s="342">
        <v>400</v>
      </c>
      <c r="P85" s="312"/>
      <c r="Q85" s="323"/>
      <c r="R85" s="323" t="s">
        <v>310</v>
      </c>
      <c r="S85" s="313"/>
      <c r="T85" s="313"/>
      <c r="U85" s="324"/>
      <c r="V85" s="332" t="s">
        <v>298</v>
      </c>
      <c r="W85" s="316">
        <v>450</v>
      </c>
      <c r="X85" s="293">
        <f t="shared" si="1"/>
        <v>0</v>
      </c>
    </row>
    <row r="86" spans="1:35" ht="24" customHeight="1">
      <c r="A86" s="757"/>
      <c r="B86" s="311" t="s">
        <v>251</v>
      </c>
      <c r="C86" s="312"/>
      <c r="D86" s="323">
        <v>200</v>
      </c>
      <c r="E86" s="317" t="s">
        <v>311</v>
      </c>
      <c r="F86" s="313"/>
      <c r="G86" s="313"/>
      <c r="H86" s="314"/>
      <c r="I86" s="336"/>
      <c r="J86" s="317">
        <v>300</v>
      </c>
      <c r="K86" s="313">
        <v>100</v>
      </c>
      <c r="L86" s="323" t="s">
        <v>296</v>
      </c>
      <c r="M86" s="313"/>
      <c r="N86" s="315">
        <v>150</v>
      </c>
      <c r="O86" s="316">
        <v>1250</v>
      </c>
      <c r="P86" s="312"/>
      <c r="Q86" s="313">
        <v>150</v>
      </c>
      <c r="R86" s="313"/>
      <c r="S86" s="313">
        <v>300</v>
      </c>
      <c r="T86" s="323" t="s">
        <v>312</v>
      </c>
      <c r="U86" s="315"/>
      <c r="V86" s="318">
        <v>150</v>
      </c>
      <c r="W86" s="316">
        <v>750</v>
      </c>
      <c r="X86" s="293">
        <f t="shared" si="1"/>
        <v>600</v>
      </c>
    </row>
    <row r="87" spans="1:35" ht="24" customHeight="1">
      <c r="A87" s="757"/>
      <c r="B87" s="311" t="s">
        <v>256</v>
      </c>
      <c r="C87" s="312"/>
      <c r="D87" s="313"/>
      <c r="E87" s="313"/>
      <c r="F87" s="313"/>
      <c r="G87" s="313"/>
      <c r="H87" s="314"/>
      <c r="I87" s="313"/>
      <c r="J87" s="313"/>
      <c r="K87" s="313"/>
      <c r="L87" s="313"/>
      <c r="M87" s="313">
        <v>100</v>
      </c>
      <c r="N87" s="315"/>
      <c r="O87" s="316">
        <v>100</v>
      </c>
      <c r="P87" s="312"/>
      <c r="Q87" s="313">
        <v>100</v>
      </c>
      <c r="R87" s="313"/>
      <c r="S87" s="313"/>
      <c r="T87" s="313"/>
      <c r="U87" s="315"/>
      <c r="V87" s="318"/>
      <c r="W87" s="316">
        <v>100</v>
      </c>
      <c r="X87" s="293">
        <f t="shared" si="1"/>
        <v>100</v>
      </c>
    </row>
    <row r="88" spans="1:35" ht="24" customHeight="1">
      <c r="A88" s="757"/>
      <c r="B88" s="311" t="s">
        <v>252</v>
      </c>
      <c r="C88" s="312">
        <v>100</v>
      </c>
      <c r="D88" s="313">
        <v>100</v>
      </c>
      <c r="E88" s="313"/>
      <c r="F88" s="313">
        <v>200</v>
      </c>
      <c r="G88" s="313"/>
      <c r="H88" s="314"/>
      <c r="I88" s="313"/>
      <c r="J88" s="313"/>
      <c r="K88" s="313"/>
      <c r="L88" s="313">
        <v>100</v>
      </c>
      <c r="M88" s="313">
        <v>100</v>
      </c>
      <c r="N88" s="315">
        <v>100</v>
      </c>
      <c r="O88" s="316">
        <v>700</v>
      </c>
      <c r="P88" s="312"/>
      <c r="Q88" s="313">
        <v>100</v>
      </c>
      <c r="R88" s="313"/>
      <c r="S88" s="313">
        <v>100</v>
      </c>
      <c r="T88" s="313"/>
      <c r="U88" s="315"/>
      <c r="V88" s="318">
        <v>200</v>
      </c>
      <c r="W88" s="316">
        <v>400</v>
      </c>
    </row>
    <row r="89" spans="1:35" ht="24" customHeight="1">
      <c r="A89" s="757"/>
      <c r="B89" s="311" t="s">
        <v>253</v>
      </c>
      <c r="C89" s="312">
        <v>200</v>
      </c>
      <c r="D89" s="313"/>
      <c r="E89" s="313"/>
      <c r="F89" s="323"/>
      <c r="G89" s="313"/>
      <c r="H89" s="314"/>
      <c r="I89" s="313"/>
      <c r="J89" s="313"/>
      <c r="K89" s="313"/>
      <c r="L89" s="313"/>
      <c r="M89" s="317"/>
      <c r="N89" s="315"/>
      <c r="O89" s="316">
        <v>200</v>
      </c>
      <c r="P89" s="312"/>
      <c r="Q89" s="313"/>
      <c r="R89" s="313"/>
      <c r="S89" s="313"/>
      <c r="T89" s="313"/>
      <c r="U89" s="315"/>
      <c r="V89" s="318"/>
      <c r="W89" s="330">
        <v>0</v>
      </c>
      <c r="X89" s="293">
        <f t="shared" ref="X89:X109" si="2">SUM(P89:V89)</f>
        <v>0</v>
      </c>
    </row>
    <row r="90" spans="1:35" ht="24" customHeight="1">
      <c r="A90" s="753" t="s">
        <v>145</v>
      </c>
      <c r="B90" s="304" t="s">
        <v>251</v>
      </c>
      <c r="C90" s="305"/>
      <c r="D90" s="306"/>
      <c r="E90" s="306"/>
      <c r="F90" s="306"/>
      <c r="G90" s="306"/>
      <c r="H90" s="307"/>
      <c r="I90" s="306"/>
      <c r="J90" s="306"/>
      <c r="K90" s="306"/>
      <c r="L90" s="306"/>
      <c r="M90" s="306"/>
      <c r="N90" s="308"/>
      <c r="O90" s="309">
        <v>0</v>
      </c>
      <c r="P90" s="305"/>
      <c r="Q90" s="306"/>
      <c r="R90" s="306"/>
      <c r="S90" s="306"/>
      <c r="T90" s="306"/>
      <c r="U90" s="322" t="s">
        <v>296</v>
      </c>
      <c r="V90" s="310"/>
      <c r="W90" s="316">
        <v>100</v>
      </c>
      <c r="X90" s="293">
        <f t="shared" si="2"/>
        <v>0</v>
      </c>
      <c r="Y90" s="340"/>
      <c r="Z90" s="340"/>
      <c r="AA90" s="340"/>
      <c r="AB90" s="340"/>
      <c r="AC90" s="340"/>
      <c r="AD90" s="340"/>
      <c r="AE90" s="340"/>
      <c r="AF90" s="340"/>
      <c r="AG90" s="340"/>
      <c r="AH90" s="340"/>
      <c r="AI90" s="340"/>
    </row>
    <row r="91" spans="1:35" ht="24" customHeight="1">
      <c r="A91" s="754"/>
      <c r="B91" s="311" t="s">
        <v>260</v>
      </c>
      <c r="C91" s="312"/>
      <c r="D91" s="313"/>
      <c r="E91" s="313"/>
      <c r="F91" s="313"/>
      <c r="G91" s="313"/>
      <c r="H91" s="314"/>
      <c r="I91" s="313"/>
      <c r="J91" s="313"/>
      <c r="K91" s="313"/>
      <c r="L91" s="313"/>
      <c r="M91" s="313"/>
      <c r="N91" s="315"/>
      <c r="O91" s="316">
        <v>0</v>
      </c>
      <c r="P91" s="312"/>
      <c r="Q91" s="313"/>
      <c r="R91" s="313"/>
      <c r="S91" s="313"/>
      <c r="T91" s="313"/>
      <c r="U91" s="315"/>
      <c r="V91" s="318"/>
      <c r="W91" s="316">
        <v>0</v>
      </c>
      <c r="X91" s="293">
        <f t="shared" si="2"/>
        <v>0</v>
      </c>
      <c r="Y91" s="340"/>
      <c r="Z91" s="340"/>
      <c r="AA91" s="340"/>
      <c r="AB91" s="340"/>
      <c r="AC91" s="340"/>
      <c r="AD91" s="340"/>
      <c r="AE91" s="340"/>
      <c r="AF91" s="340"/>
      <c r="AG91" s="340"/>
      <c r="AH91" s="340"/>
      <c r="AI91" s="340"/>
    </row>
    <row r="92" spans="1:35" ht="24" customHeight="1">
      <c r="A92" s="755"/>
      <c r="B92" s="333" t="s">
        <v>253</v>
      </c>
      <c r="C92" s="344"/>
      <c r="D92" s="326"/>
      <c r="E92" s="326"/>
      <c r="F92" s="326"/>
      <c r="G92" s="326"/>
      <c r="H92" s="345"/>
      <c r="I92" s="326"/>
      <c r="J92" s="326">
        <v>100</v>
      </c>
      <c r="K92" s="326"/>
      <c r="L92" s="326"/>
      <c r="M92" s="326"/>
      <c r="N92" s="328"/>
      <c r="O92" s="330">
        <v>100</v>
      </c>
      <c r="P92" s="344"/>
      <c r="Q92" s="326"/>
      <c r="R92" s="326"/>
      <c r="S92" s="326"/>
      <c r="T92" s="326"/>
      <c r="U92" s="346"/>
      <c r="V92" s="330">
        <v>100</v>
      </c>
      <c r="W92" s="330">
        <v>100</v>
      </c>
      <c r="X92" s="293">
        <f t="shared" si="2"/>
        <v>100</v>
      </c>
    </row>
    <row r="93" spans="1:35" ht="24" customHeight="1">
      <c r="A93" s="753" t="s">
        <v>43</v>
      </c>
      <c r="B93" s="304" t="s">
        <v>250</v>
      </c>
      <c r="C93" s="305"/>
      <c r="D93" s="306"/>
      <c r="E93" s="306"/>
      <c r="F93" s="306"/>
      <c r="G93" s="306"/>
      <c r="H93" s="307">
        <v>230</v>
      </c>
      <c r="I93" s="306"/>
      <c r="J93" s="306"/>
      <c r="K93" s="306"/>
      <c r="L93" s="306"/>
      <c r="M93" s="306"/>
      <c r="N93" s="308"/>
      <c r="O93" s="309">
        <v>230</v>
      </c>
      <c r="P93" s="305"/>
      <c r="Q93" s="306"/>
      <c r="R93" s="306"/>
      <c r="S93" s="306"/>
      <c r="T93" s="306"/>
      <c r="U93" s="308">
        <v>120</v>
      </c>
      <c r="V93" s="309"/>
      <c r="W93" s="316">
        <v>120</v>
      </c>
      <c r="X93" s="293">
        <f t="shared" si="2"/>
        <v>120</v>
      </c>
    </row>
    <row r="94" spans="1:35" ht="24" customHeight="1">
      <c r="A94" s="754"/>
      <c r="B94" s="311" t="s">
        <v>251</v>
      </c>
      <c r="C94" s="312"/>
      <c r="D94" s="313"/>
      <c r="E94" s="313"/>
      <c r="F94" s="313"/>
      <c r="G94" s="313"/>
      <c r="H94" s="314">
        <v>150</v>
      </c>
      <c r="I94" s="313"/>
      <c r="J94" s="313"/>
      <c r="K94" s="313"/>
      <c r="L94" s="313"/>
      <c r="M94" s="313"/>
      <c r="N94" s="315"/>
      <c r="O94" s="316">
        <v>150</v>
      </c>
      <c r="P94" s="312"/>
      <c r="Q94" s="313"/>
      <c r="R94" s="313"/>
      <c r="S94" s="313"/>
      <c r="T94" s="313"/>
      <c r="U94" s="315">
        <v>180</v>
      </c>
      <c r="V94" s="318"/>
      <c r="W94" s="316">
        <v>180</v>
      </c>
      <c r="X94" s="293">
        <f t="shared" si="2"/>
        <v>180</v>
      </c>
    </row>
    <row r="95" spans="1:35" ht="24" customHeight="1">
      <c r="A95" s="754"/>
      <c r="B95" s="311" t="s">
        <v>252</v>
      </c>
      <c r="C95" s="312"/>
      <c r="D95" s="313"/>
      <c r="E95" s="313"/>
      <c r="F95" s="313"/>
      <c r="G95" s="313"/>
      <c r="H95" s="314"/>
      <c r="I95" s="313"/>
      <c r="J95" s="313"/>
      <c r="K95" s="313"/>
      <c r="L95" s="313"/>
      <c r="M95" s="313"/>
      <c r="N95" s="315"/>
      <c r="O95" s="316">
        <v>0</v>
      </c>
      <c r="P95" s="312"/>
      <c r="Q95" s="313"/>
      <c r="R95" s="313"/>
      <c r="S95" s="313"/>
      <c r="T95" s="313"/>
      <c r="U95" s="315"/>
      <c r="V95" s="318"/>
      <c r="W95" s="316">
        <v>0</v>
      </c>
      <c r="X95" s="293">
        <f t="shared" si="2"/>
        <v>0</v>
      </c>
      <c r="Y95" s="340"/>
      <c r="Z95" s="340"/>
      <c r="AA95" s="340"/>
      <c r="AB95" s="340"/>
      <c r="AC95" s="340"/>
      <c r="AD95" s="340"/>
      <c r="AE95" s="340"/>
      <c r="AF95" s="340"/>
      <c r="AG95" s="340"/>
      <c r="AH95" s="340"/>
      <c r="AI95" s="340"/>
    </row>
    <row r="96" spans="1:35" ht="24" customHeight="1">
      <c r="A96" s="756"/>
      <c r="B96" s="333" t="s">
        <v>253</v>
      </c>
      <c r="C96" s="344"/>
      <c r="D96" s="326"/>
      <c r="E96" s="326"/>
      <c r="F96" s="326"/>
      <c r="G96" s="326"/>
      <c r="H96" s="345"/>
      <c r="I96" s="326"/>
      <c r="J96" s="326">
        <v>100</v>
      </c>
      <c r="K96" s="326"/>
      <c r="L96" s="326"/>
      <c r="M96" s="326"/>
      <c r="N96" s="328"/>
      <c r="O96" s="330">
        <v>100</v>
      </c>
      <c r="P96" s="344"/>
      <c r="Q96" s="326"/>
      <c r="R96" s="326"/>
      <c r="S96" s="326"/>
      <c r="T96" s="326"/>
      <c r="U96" s="346"/>
      <c r="V96" s="330">
        <v>100</v>
      </c>
      <c r="W96" s="330">
        <v>100</v>
      </c>
      <c r="X96" s="293">
        <f t="shared" si="2"/>
        <v>100</v>
      </c>
    </row>
    <row r="97" spans="1:35" ht="24" customHeight="1">
      <c r="A97" s="753" t="s">
        <v>82</v>
      </c>
      <c r="B97" s="304" t="s">
        <v>252</v>
      </c>
      <c r="C97" s="305"/>
      <c r="D97" s="306"/>
      <c r="E97" s="306"/>
      <c r="F97" s="306"/>
      <c r="G97" s="306"/>
      <c r="H97" s="307"/>
      <c r="I97" s="306"/>
      <c r="J97" s="306"/>
      <c r="K97" s="306"/>
      <c r="L97" s="306">
        <v>100</v>
      </c>
      <c r="M97" s="306"/>
      <c r="N97" s="308">
        <v>100</v>
      </c>
      <c r="O97" s="309">
        <v>200</v>
      </c>
      <c r="P97" s="305"/>
      <c r="Q97" s="306"/>
      <c r="R97" s="306"/>
      <c r="S97" s="306"/>
      <c r="T97" s="306"/>
      <c r="U97" s="308"/>
      <c r="V97" s="310">
        <v>200</v>
      </c>
      <c r="W97" s="316">
        <v>200</v>
      </c>
      <c r="X97" s="293">
        <f t="shared" si="2"/>
        <v>200</v>
      </c>
      <c r="Y97" s="340"/>
      <c r="Z97" s="340"/>
      <c r="AA97" s="340"/>
      <c r="AB97" s="340"/>
      <c r="AC97" s="340"/>
      <c r="AD97" s="340"/>
      <c r="AE97" s="340"/>
      <c r="AF97" s="340"/>
      <c r="AG97" s="340"/>
      <c r="AH97" s="340"/>
      <c r="AI97" s="340"/>
    </row>
    <row r="98" spans="1:35" ht="24" customHeight="1">
      <c r="A98" s="755"/>
      <c r="B98" s="333" t="s">
        <v>253</v>
      </c>
      <c r="C98" s="344"/>
      <c r="D98" s="326"/>
      <c r="E98" s="326"/>
      <c r="F98" s="326"/>
      <c r="G98" s="326"/>
      <c r="H98" s="345"/>
      <c r="I98" s="326"/>
      <c r="J98" s="326"/>
      <c r="K98" s="326"/>
      <c r="L98" s="326"/>
      <c r="M98" s="326"/>
      <c r="N98" s="328"/>
      <c r="O98" s="330">
        <v>0</v>
      </c>
      <c r="P98" s="344"/>
      <c r="Q98" s="326"/>
      <c r="R98" s="326"/>
      <c r="S98" s="326"/>
      <c r="T98" s="326"/>
      <c r="U98" s="346"/>
      <c r="V98" s="330"/>
      <c r="W98" s="330">
        <v>0</v>
      </c>
      <c r="X98" s="293">
        <f t="shared" si="2"/>
        <v>0</v>
      </c>
    </row>
    <row r="99" spans="1:35" ht="24" customHeight="1">
      <c r="A99" s="753" t="s">
        <v>45</v>
      </c>
      <c r="B99" s="304" t="s">
        <v>258</v>
      </c>
      <c r="C99" s="312"/>
      <c r="D99" s="313"/>
      <c r="E99" s="313"/>
      <c r="F99" s="313"/>
      <c r="G99" s="313"/>
      <c r="H99" s="314">
        <v>200</v>
      </c>
      <c r="I99" s="313"/>
      <c r="J99" s="313"/>
      <c r="K99" s="313"/>
      <c r="L99" s="313"/>
      <c r="M99" s="313"/>
      <c r="N99" s="315"/>
      <c r="O99" s="316">
        <v>200</v>
      </c>
      <c r="P99" s="312"/>
      <c r="Q99" s="313">
        <v>100</v>
      </c>
      <c r="R99" s="313"/>
      <c r="S99" s="313"/>
      <c r="T99" s="313"/>
      <c r="U99" s="315">
        <v>100</v>
      </c>
      <c r="V99" s="318"/>
      <c r="W99" s="316">
        <v>200</v>
      </c>
      <c r="X99" s="293">
        <f t="shared" si="2"/>
        <v>200</v>
      </c>
    </row>
    <row r="100" spans="1:35" ht="24" customHeight="1">
      <c r="A100" s="757"/>
      <c r="B100" s="311" t="s">
        <v>252</v>
      </c>
      <c r="C100" s="312"/>
      <c r="D100" s="313">
        <v>200</v>
      </c>
      <c r="E100" s="313"/>
      <c r="F100" s="313">
        <v>100</v>
      </c>
      <c r="G100" s="313"/>
      <c r="H100" s="314">
        <v>100</v>
      </c>
      <c r="I100" s="313"/>
      <c r="J100" s="313">
        <v>100</v>
      </c>
      <c r="K100" s="313"/>
      <c r="L100" s="313">
        <v>100</v>
      </c>
      <c r="M100" s="313"/>
      <c r="N100" s="315">
        <v>100</v>
      </c>
      <c r="O100" s="316">
        <v>700</v>
      </c>
      <c r="P100" s="312"/>
      <c r="Q100" s="313">
        <v>100</v>
      </c>
      <c r="R100" s="313"/>
      <c r="S100" s="313">
        <v>100</v>
      </c>
      <c r="T100" s="313"/>
      <c r="U100" s="315">
        <v>100</v>
      </c>
      <c r="V100" s="318">
        <v>300</v>
      </c>
      <c r="W100" s="316">
        <v>600</v>
      </c>
      <c r="X100" s="293">
        <f t="shared" si="2"/>
        <v>600</v>
      </c>
    </row>
    <row r="101" spans="1:35" ht="24" customHeight="1">
      <c r="A101" s="755"/>
      <c r="B101" s="333" t="s">
        <v>253</v>
      </c>
      <c r="C101" s="325"/>
      <c r="D101" s="326"/>
      <c r="E101" s="326"/>
      <c r="F101" s="326"/>
      <c r="G101" s="326"/>
      <c r="H101" s="327"/>
      <c r="I101" s="326"/>
      <c r="J101" s="326"/>
      <c r="K101" s="326"/>
      <c r="L101" s="326"/>
      <c r="M101" s="326">
        <v>120</v>
      </c>
      <c r="N101" s="328"/>
      <c r="O101" s="330">
        <v>120</v>
      </c>
      <c r="P101" s="325"/>
      <c r="Q101" s="326"/>
      <c r="R101" s="326"/>
      <c r="S101" s="326"/>
      <c r="T101" s="326"/>
      <c r="U101" s="328"/>
      <c r="V101" s="329">
        <v>70</v>
      </c>
      <c r="W101" s="330">
        <v>70</v>
      </c>
      <c r="X101" s="293">
        <f t="shared" si="2"/>
        <v>70</v>
      </c>
      <c r="Y101" s="340"/>
      <c r="Z101" s="340"/>
      <c r="AA101" s="340"/>
      <c r="AB101" s="340"/>
      <c r="AC101" s="340"/>
      <c r="AD101" s="340"/>
      <c r="AE101" s="340"/>
      <c r="AF101" s="340"/>
      <c r="AG101" s="340"/>
      <c r="AH101" s="340"/>
      <c r="AI101" s="340"/>
    </row>
    <row r="102" spans="1:35" ht="24" customHeight="1">
      <c r="A102" s="753" t="s">
        <v>88</v>
      </c>
      <c r="B102" s="304" t="s">
        <v>251</v>
      </c>
      <c r="C102" s="305"/>
      <c r="D102" s="306"/>
      <c r="E102" s="306"/>
      <c r="F102" s="306"/>
      <c r="G102" s="306"/>
      <c r="H102" s="307"/>
      <c r="I102" s="306"/>
      <c r="J102" s="306"/>
      <c r="K102" s="306"/>
      <c r="L102" s="306"/>
      <c r="M102" s="306"/>
      <c r="N102" s="308"/>
      <c r="O102" s="309">
        <v>0</v>
      </c>
      <c r="P102" s="305"/>
      <c r="Q102" s="306"/>
      <c r="R102" s="306"/>
      <c r="S102" s="321" t="s">
        <v>314</v>
      </c>
      <c r="T102" s="306"/>
      <c r="U102" s="308"/>
      <c r="V102" s="310"/>
      <c r="W102" s="316">
        <v>50</v>
      </c>
      <c r="X102" s="293">
        <f t="shared" si="2"/>
        <v>0</v>
      </c>
      <c r="Y102" s="340"/>
      <c r="Z102" s="340"/>
      <c r="AA102" s="340"/>
      <c r="AB102" s="340"/>
      <c r="AC102" s="340"/>
      <c r="AD102" s="340"/>
      <c r="AE102" s="340"/>
      <c r="AF102" s="340"/>
      <c r="AG102" s="340"/>
      <c r="AH102" s="340"/>
      <c r="AI102" s="340"/>
    </row>
    <row r="103" spans="1:35" ht="24" customHeight="1">
      <c r="A103" s="754"/>
      <c r="B103" s="311" t="s">
        <v>252</v>
      </c>
      <c r="C103" s="312"/>
      <c r="D103" s="313"/>
      <c r="E103" s="313"/>
      <c r="F103" s="313"/>
      <c r="G103" s="313"/>
      <c r="H103" s="314"/>
      <c r="I103" s="313"/>
      <c r="J103" s="313">
        <v>100</v>
      </c>
      <c r="K103" s="313"/>
      <c r="L103" s="313"/>
      <c r="M103" s="313"/>
      <c r="N103" s="315"/>
      <c r="O103" s="316">
        <v>100</v>
      </c>
      <c r="P103" s="312"/>
      <c r="Q103" s="313"/>
      <c r="R103" s="313"/>
      <c r="S103" s="313"/>
      <c r="T103" s="313"/>
      <c r="U103" s="315"/>
      <c r="V103" s="318">
        <v>100</v>
      </c>
      <c r="W103" s="316">
        <v>100</v>
      </c>
      <c r="X103" s="293">
        <f t="shared" si="2"/>
        <v>100</v>
      </c>
      <c r="Y103" s="340"/>
      <c r="Z103" s="340"/>
      <c r="AA103" s="340"/>
      <c r="AB103" s="340"/>
      <c r="AC103" s="340"/>
      <c r="AD103" s="340"/>
      <c r="AE103" s="340"/>
      <c r="AF103" s="340"/>
      <c r="AG103" s="340"/>
      <c r="AH103" s="340"/>
      <c r="AI103" s="340"/>
    </row>
    <row r="104" spans="1:35" ht="24" customHeight="1">
      <c r="A104" s="755"/>
      <c r="B104" s="333" t="s">
        <v>253</v>
      </c>
      <c r="C104" s="344"/>
      <c r="D104" s="326"/>
      <c r="E104" s="326"/>
      <c r="F104" s="326"/>
      <c r="G104" s="326"/>
      <c r="H104" s="345"/>
      <c r="I104" s="326"/>
      <c r="J104" s="326"/>
      <c r="K104" s="326"/>
      <c r="L104" s="326"/>
      <c r="M104" s="326"/>
      <c r="N104" s="328"/>
      <c r="O104" s="330">
        <v>0</v>
      </c>
      <c r="P104" s="344"/>
      <c r="Q104" s="326"/>
      <c r="R104" s="326"/>
      <c r="S104" s="326"/>
      <c r="T104" s="326"/>
      <c r="U104" s="346"/>
      <c r="V104" s="330"/>
      <c r="W104" s="330">
        <v>0</v>
      </c>
      <c r="X104" s="293">
        <f t="shared" si="2"/>
        <v>0</v>
      </c>
    </row>
    <row r="105" spans="1:35" ht="24" customHeight="1">
      <c r="A105" s="753" t="s">
        <v>197</v>
      </c>
      <c r="B105" s="304" t="s">
        <v>252</v>
      </c>
      <c r="C105" s="305"/>
      <c r="D105" s="306"/>
      <c r="E105" s="306"/>
      <c r="F105" s="306"/>
      <c r="G105" s="306"/>
      <c r="H105" s="307"/>
      <c r="I105" s="306"/>
      <c r="J105" s="306">
        <v>100</v>
      </c>
      <c r="K105" s="306"/>
      <c r="L105" s="306"/>
      <c r="M105" s="306"/>
      <c r="N105" s="308"/>
      <c r="O105" s="309">
        <v>100</v>
      </c>
      <c r="P105" s="305"/>
      <c r="Q105" s="306"/>
      <c r="R105" s="306"/>
      <c r="S105" s="306"/>
      <c r="T105" s="306"/>
      <c r="U105" s="308"/>
      <c r="V105" s="310">
        <v>100</v>
      </c>
      <c r="W105" s="316">
        <v>100</v>
      </c>
      <c r="X105" s="293">
        <f t="shared" si="2"/>
        <v>100</v>
      </c>
      <c r="Y105" s="340"/>
      <c r="Z105" s="340"/>
      <c r="AA105" s="340"/>
      <c r="AB105" s="340"/>
      <c r="AC105" s="340"/>
      <c r="AD105" s="340"/>
      <c r="AE105" s="340"/>
      <c r="AF105" s="340"/>
      <c r="AG105" s="340"/>
      <c r="AH105" s="340"/>
      <c r="AI105" s="340"/>
    </row>
    <row r="106" spans="1:35" ht="24" customHeight="1">
      <c r="A106" s="755"/>
      <c r="B106" s="333" t="s">
        <v>253</v>
      </c>
      <c r="C106" s="344"/>
      <c r="D106" s="326"/>
      <c r="E106" s="326"/>
      <c r="F106" s="326"/>
      <c r="G106" s="326"/>
      <c r="H106" s="345"/>
      <c r="I106" s="326"/>
      <c r="J106" s="326"/>
      <c r="K106" s="326"/>
      <c r="L106" s="326"/>
      <c r="M106" s="326"/>
      <c r="N106" s="328"/>
      <c r="O106" s="330">
        <v>0</v>
      </c>
      <c r="P106" s="344"/>
      <c r="Q106" s="326"/>
      <c r="R106" s="326"/>
      <c r="S106" s="326"/>
      <c r="T106" s="326"/>
      <c r="U106" s="346"/>
      <c r="V106" s="330"/>
      <c r="W106" s="330">
        <v>0</v>
      </c>
      <c r="X106" s="293">
        <f t="shared" si="2"/>
        <v>0</v>
      </c>
    </row>
    <row r="107" spans="1:35" ht="24" customHeight="1">
      <c r="A107" s="753" t="s">
        <v>46</v>
      </c>
      <c r="B107" s="304" t="s">
        <v>250</v>
      </c>
      <c r="C107" s="305"/>
      <c r="D107" s="306"/>
      <c r="E107" s="306"/>
      <c r="F107" s="321" t="s">
        <v>298</v>
      </c>
      <c r="G107" s="306"/>
      <c r="H107" s="307">
        <v>200</v>
      </c>
      <c r="I107" s="306"/>
      <c r="J107" s="306"/>
      <c r="K107" s="306"/>
      <c r="L107" s="306"/>
      <c r="M107" s="306"/>
      <c r="N107" s="308"/>
      <c r="O107" s="309">
        <v>400</v>
      </c>
      <c r="P107" s="305"/>
      <c r="Q107" s="306"/>
      <c r="R107" s="306"/>
      <c r="S107" s="323" t="s">
        <v>315</v>
      </c>
      <c r="T107" s="306"/>
      <c r="U107" s="308"/>
      <c r="V107" s="347"/>
      <c r="W107" s="348">
        <v>300</v>
      </c>
      <c r="X107" s="293">
        <f t="shared" si="2"/>
        <v>0</v>
      </c>
      <c r="Y107" s="340"/>
      <c r="Z107" s="340"/>
      <c r="AA107" s="340"/>
      <c r="AB107" s="340"/>
      <c r="AC107" s="340"/>
      <c r="AD107" s="340"/>
      <c r="AE107" s="340"/>
      <c r="AF107" s="340"/>
      <c r="AG107" s="340"/>
      <c r="AH107" s="340"/>
      <c r="AI107" s="340"/>
    </row>
    <row r="108" spans="1:35" ht="24" customHeight="1">
      <c r="A108" s="754"/>
      <c r="B108" s="311" t="s">
        <v>251</v>
      </c>
      <c r="C108" s="312"/>
      <c r="D108" s="313">
        <v>200</v>
      </c>
      <c r="E108" s="313"/>
      <c r="F108" s="313"/>
      <c r="G108" s="323" t="s">
        <v>317</v>
      </c>
      <c r="H108" s="314"/>
      <c r="I108" s="313"/>
      <c r="J108" s="313"/>
      <c r="K108" s="313"/>
      <c r="L108" s="313"/>
      <c r="M108" s="317" t="s">
        <v>306</v>
      </c>
      <c r="N108" s="315"/>
      <c r="O108" s="316">
        <v>800</v>
      </c>
      <c r="P108" s="312"/>
      <c r="Q108" s="317" t="s">
        <v>316</v>
      </c>
      <c r="R108" s="313"/>
      <c r="S108" s="313"/>
      <c r="T108" s="349"/>
      <c r="U108" s="324" t="s">
        <v>298</v>
      </c>
      <c r="V108" s="350"/>
      <c r="W108" s="351">
        <v>600</v>
      </c>
      <c r="X108" s="293">
        <f t="shared" si="2"/>
        <v>0</v>
      </c>
      <c r="Y108" s="340"/>
      <c r="Z108" s="340"/>
      <c r="AA108" s="340"/>
      <c r="AB108" s="340"/>
      <c r="AC108" s="340"/>
      <c r="AD108" s="340"/>
      <c r="AE108" s="340"/>
      <c r="AF108" s="340"/>
      <c r="AG108" s="340"/>
      <c r="AH108" s="340"/>
      <c r="AI108" s="340"/>
    </row>
    <row r="109" spans="1:35" ht="24" customHeight="1">
      <c r="A109" s="754"/>
      <c r="B109" s="311" t="s">
        <v>252</v>
      </c>
      <c r="C109" s="312"/>
      <c r="D109" s="313"/>
      <c r="E109" s="313">
        <v>150</v>
      </c>
      <c r="F109" s="313"/>
      <c r="G109" s="313">
        <v>150</v>
      </c>
      <c r="H109" s="314"/>
      <c r="I109" s="313">
        <v>150</v>
      </c>
      <c r="J109" s="323" t="s">
        <v>298</v>
      </c>
      <c r="K109" s="313">
        <v>150</v>
      </c>
      <c r="L109" s="313"/>
      <c r="M109" s="313">
        <v>150</v>
      </c>
      <c r="N109" s="315"/>
      <c r="O109" s="316">
        <v>950</v>
      </c>
      <c r="P109" s="312"/>
      <c r="Q109" s="313"/>
      <c r="R109" s="313">
        <v>150</v>
      </c>
      <c r="S109" s="313"/>
      <c r="T109" s="313">
        <v>150</v>
      </c>
      <c r="U109" s="315"/>
      <c r="V109" s="318">
        <v>450</v>
      </c>
      <c r="W109" s="316">
        <v>750</v>
      </c>
      <c r="X109" s="293">
        <f t="shared" si="2"/>
        <v>750</v>
      </c>
      <c r="Y109" s="340"/>
      <c r="Z109" s="340"/>
      <c r="AA109" s="340"/>
      <c r="AB109" s="340"/>
      <c r="AC109" s="340"/>
      <c r="AD109" s="340"/>
      <c r="AE109" s="340"/>
      <c r="AF109" s="340"/>
      <c r="AG109" s="340"/>
      <c r="AH109" s="340"/>
      <c r="AI109" s="340"/>
    </row>
    <row r="110" spans="1:35" ht="24" customHeight="1">
      <c r="A110" s="754"/>
      <c r="B110" s="311" t="s">
        <v>253</v>
      </c>
      <c r="C110" s="312"/>
      <c r="D110" s="313"/>
      <c r="E110" s="313"/>
      <c r="F110" s="313">
        <v>100</v>
      </c>
      <c r="G110" s="313"/>
      <c r="H110" s="314"/>
      <c r="I110" s="313"/>
      <c r="J110" s="323"/>
      <c r="K110" s="313"/>
      <c r="L110" s="313">
        <v>200</v>
      </c>
      <c r="M110" s="313"/>
      <c r="N110" s="315"/>
      <c r="O110" s="316">
        <v>300</v>
      </c>
      <c r="P110" s="312"/>
      <c r="Q110" s="313"/>
      <c r="R110" s="313"/>
      <c r="S110" s="313">
        <v>150</v>
      </c>
      <c r="T110" s="313"/>
      <c r="U110" s="315"/>
      <c r="V110" s="318">
        <v>150</v>
      </c>
      <c r="W110" s="316">
        <v>300</v>
      </c>
      <c r="Y110" s="340"/>
      <c r="Z110" s="340"/>
      <c r="AA110" s="340"/>
      <c r="AB110" s="340"/>
      <c r="AC110" s="340"/>
      <c r="AD110" s="340"/>
      <c r="AE110" s="340"/>
      <c r="AF110" s="340"/>
      <c r="AG110" s="340"/>
      <c r="AH110" s="340"/>
      <c r="AI110" s="340"/>
    </row>
    <row r="111" spans="1:35" ht="24" customHeight="1">
      <c r="A111" s="756"/>
      <c r="B111" s="333" t="s">
        <v>254</v>
      </c>
      <c r="C111" s="344"/>
      <c r="D111" s="326"/>
      <c r="E111" s="326"/>
      <c r="F111" s="326"/>
      <c r="G111" s="326"/>
      <c r="H111" s="345"/>
      <c r="I111" s="326"/>
      <c r="J111" s="326"/>
      <c r="K111" s="326"/>
      <c r="L111" s="326"/>
      <c r="M111" s="326"/>
      <c r="N111" s="328"/>
      <c r="O111" s="330">
        <v>0</v>
      </c>
      <c r="P111" s="344"/>
      <c r="Q111" s="326"/>
      <c r="R111" s="326"/>
      <c r="S111" s="326"/>
      <c r="T111" s="326"/>
      <c r="U111" s="346"/>
      <c r="V111" s="330">
        <f>200+350</f>
        <v>550</v>
      </c>
      <c r="W111" s="330">
        <v>550</v>
      </c>
      <c r="X111" s="293">
        <f t="shared" ref="X111:X125" si="3">SUM(P111:V111)</f>
        <v>550</v>
      </c>
    </row>
    <row r="112" spans="1:35" ht="24" customHeight="1">
      <c r="A112" s="754" t="s">
        <v>196</v>
      </c>
      <c r="B112" s="311" t="s">
        <v>252</v>
      </c>
      <c r="C112" s="312"/>
      <c r="D112" s="313"/>
      <c r="E112" s="313"/>
      <c r="F112" s="313"/>
      <c r="G112" s="313"/>
      <c r="H112" s="314"/>
      <c r="I112" s="313"/>
      <c r="J112" s="313">
        <v>100</v>
      </c>
      <c r="K112" s="313"/>
      <c r="L112" s="313"/>
      <c r="M112" s="313"/>
      <c r="N112" s="315"/>
      <c r="O112" s="316">
        <v>100</v>
      </c>
      <c r="P112" s="312"/>
      <c r="Q112" s="313"/>
      <c r="R112" s="313"/>
      <c r="S112" s="313"/>
      <c r="T112" s="313"/>
      <c r="U112" s="315"/>
      <c r="V112" s="318">
        <v>100</v>
      </c>
      <c r="W112" s="316">
        <v>100</v>
      </c>
      <c r="X112" s="293">
        <f t="shared" si="3"/>
        <v>100</v>
      </c>
      <c r="Y112" s="340"/>
      <c r="Z112" s="340"/>
      <c r="AA112" s="340"/>
      <c r="AB112" s="340"/>
      <c r="AC112" s="340"/>
      <c r="AD112" s="340"/>
      <c r="AE112" s="340"/>
      <c r="AF112" s="340"/>
      <c r="AG112" s="340"/>
      <c r="AH112" s="340"/>
      <c r="AI112" s="340"/>
    </row>
    <row r="113" spans="1:35" ht="24" customHeight="1">
      <c r="A113" s="755"/>
      <c r="B113" s="333" t="s">
        <v>253</v>
      </c>
      <c r="C113" s="344"/>
      <c r="D113" s="326"/>
      <c r="E113" s="326"/>
      <c r="F113" s="326"/>
      <c r="G113" s="326"/>
      <c r="H113" s="345"/>
      <c r="I113" s="326"/>
      <c r="J113" s="326"/>
      <c r="K113" s="326"/>
      <c r="L113" s="326"/>
      <c r="M113" s="326"/>
      <c r="N113" s="328"/>
      <c r="O113" s="330">
        <v>0</v>
      </c>
      <c r="P113" s="344"/>
      <c r="Q113" s="326"/>
      <c r="R113" s="326"/>
      <c r="S113" s="326"/>
      <c r="T113" s="326"/>
      <c r="U113" s="346"/>
      <c r="V113" s="330"/>
      <c r="W113" s="330">
        <v>0</v>
      </c>
      <c r="X113" s="293">
        <f t="shared" si="3"/>
        <v>0</v>
      </c>
    </row>
    <row r="114" spans="1:35" ht="24" customHeight="1">
      <c r="A114" s="753" t="s">
        <v>150</v>
      </c>
      <c r="B114" s="311" t="s">
        <v>252</v>
      </c>
      <c r="C114" s="312"/>
      <c r="D114" s="313"/>
      <c r="E114" s="313"/>
      <c r="F114" s="313"/>
      <c r="G114" s="313"/>
      <c r="H114" s="314">
        <v>100</v>
      </c>
      <c r="I114" s="313"/>
      <c r="J114" s="313"/>
      <c r="K114" s="313"/>
      <c r="L114" s="313"/>
      <c r="M114" s="313"/>
      <c r="N114" s="315"/>
      <c r="O114" s="316">
        <v>100</v>
      </c>
      <c r="P114" s="312"/>
      <c r="Q114" s="313"/>
      <c r="R114" s="313"/>
      <c r="S114" s="313"/>
      <c r="T114" s="313"/>
      <c r="U114" s="315">
        <v>100</v>
      </c>
      <c r="V114" s="318"/>
      <c r="W114" s="316">
        <v>100</v>
      </c>
      <c r="X114" s="293">
        <f t="shared" si="3"/>
        <v>100</v>
      </c>
    </row>
    <row r="115" spans="1:35" ht="24" customHeight="1">
      <c r="A115" s="755"/>
      <c r="B115" s="333" t="s">
        <v>253</v>
      </c>
      <c r="C115" s="325"/>
      <c r="D115" s="326"/>
      <c r="E115" s="326"/>
      <c r="F115" s="326"/>
      <c r="G115" s="326"/>
      <c r="H115" s="327"/>
      <c r="I115" s="326"/>
      <c r="J115" s="326"/>
      <c r="K115" s="326"/>
      <c r="L115" s="326"/>
      <c r="M115" s="326"/>
      <c r="N115" s="328"/>
      <c r="O115" s="330">
        <v>0</v>
      </c>
      <c r="P115" s="325"/>
      <c r="Q115" s="326"/>
      <c r="R115" s="326">
        <v>100</v>
      </c>
      <c r="S115" s="326"/>
      <c r="T115" s="326"/>
      <c r="U115" s="328"/>
      <c r="V115" s="329"/>
      <c r="W115" s="330">
        <v>100</v>
      </c>
      <c r="X115" s="293">
        <f t="shared" si="3"/>
        <v>100</v>
      </c>
    </row>
    <row r="116" spans="1:35" ht="24" customHeight="1">
      <c r="A116" s="753" t="s">
        <v>47</v>
      </c>
      <c r="B116" s="304" t="s">
        <v>252</v>
      </c>
      <c r="C116" s="305"/>
      <c r="D116" s="306"/>
      <c r="E116" s="306"/>
      <c r="F116" s="306"/>
      <c r="G116" s="306"/>
      <c r="H116" s="307"/>
      <c r="I116" s="306">
        <v>100</v>
      </c>
      <c r="J116" s="306"/>
      <c r="K116" s="306"/>
      <c r="L116" s="306"/>
      <c r="M116" s="306"/>
      <c r="N116" s="308"/>
      <c r="O116" s="309">
        <v>100</v>
      </c>
      <c r="P116" s="305"/>
      <c r="Q116" s="306"/>
      <c r="R116" s="306"/>
      <c r="S116" s="306"/>
      <c r="T116" s="306"/>
      <c r="U116" s="308"/>
      <c r="V116" s="310">
        <v>100</v>
      </c>
      <c r="W116" s="316">
        <v>100</v>
      </c>
      <c r="X116" s="293">
        <f t="shared" si="3"/>
        <v>100</v>
      </c>
      <c r="Y116" s="340"/>
      <c r="Z116" s="340"/>
      <c r="AA116" s="340"/>
      <c r="AB116" s="340"/>
      <c r="AC116" s="340"/>
      <c r="AD116" s="340"/>
      <c r="AE116" s="340"/>
      <c r="AF116" s="340"/>
      <c r="AG116" s="340"/>
      <c r="AH116" s="340"/>
      <c r="AI116" s="340"/>
    </row>
    <row r="117" spans="1:35" ht="24" customHeight="1">
      <c r="A117" s="755"/>
      <c r="B117" s="333" t="s">
        <v>253</v>
      </c>
      <c r="C117" s="344"/>
      <c r="D117" s="326"/>
      <c r="E117" s="326"/>
      <c r="F117" s="326">
        <v>100</v>
      </c>
      <c r="G117" s="326"/>
      <c r="H117" s="345"/>
      <c r="I117" s="326"/>
      <c r="J117" s="326"/>
      <c r="K117" s="326"/>
      <c r="L117" s="326"/>
      <c r="M117" s="326"/>
      <c r="N117" s="328"/>
      <c r="O117" s="330">
        <v>100</v>
      </c>
      <c r="P117" s="344"/>
      <c r="Q117" s="326"/>
      <c r="R117" s="326"/>
      <c r="S117" s="326">
        <v>100</v>
      </c>
      <c r="T117" s="326"/>
      <c r="U117" s="346"/>
      <c r="V117" s="330"/>
      <c r="W117" s="330">
        <v>100</v>
      </c>
      <c r="X117" s="293">
        <f t="shared" si="3"/>
        <v>100</v>
      </c>
    </row>
    <row r="118" spans="1:35" ht="24" customHeight="1">
      <c r="A118" s="753" t="s">
        <v>48</v>
      </c>
      <c r="B118" s="304" t="s">
        <v>251</v>
      </c>
      <c r="C118" s="305"/>
      <c r="D118" s="306"/>
      <c r="E118" s="306"/>
      <c r="F118" s="306"/>
      <c r="G118" s="306"/>
      <c r="H118" s="307"/>
      <c r="I118" s="306"/>
      <c r="J118" s="306"/>
      <c r="K118" s="306"/>
      <c r="L118" s="306"/>
      <c r="M118" s="306"/>
      <c r="N118" s="308"/>
      <c r="O118" s="309">
        <v>0</v>
      </c>
      <c r="P118" s="305"/>
      <c r="Q118" s="306"/>
      <c r="R118" s="306"/>
      <c r="S118" s="321" t="s">
        <v>313</v>
      </c>
      <c r="T118" s="306"/>
      <c r="U118" s="308"/>
      <c r="V118" s="310"/>
      <c r="W118" s="316">
        <v>50</v>
      </c>
      <c r="X118" s="293">
        <f t="shared" si="3"/>
        <v>0</v>
      </c>
      <c r="Y118" s="340"/>
      <c r="Z118" s="340"/>
      <c r="AA118" s="340"/>
      <c r="AB118" s="340"/>
      <c r="AC118" s="340"/>
      <c r="AD118" s="340"/>
      <c r="AE118" s="340"/>
      <c r="AF118" s="340"/>
      <c r="AG118" s="340"/>
      <c r="AH118" s="340"/>
      <c r="AI118" s="340"/>
    </row>
    <row r="119" spans="1:35" ht="24" customHeight="1">
      <c r="A119" s="754"/>
      <c r="B119" s="311" t="s">
        <v>252</v>
      </c>
      <c r="C119" s="312"/>
      <c r="D119" s="313"/>
      <c r="E119" s="313"/>
      <c r="F119" s="313"/>
      <c r="G119" s="313"/>
      <c r="H119" s="314"/>
      <c r="I119" s="313">
        <v>100</v>
      </c>
      <c r="J119" s="313"/>
      <c r="K119" s="313"/>
      <c r="L119" s="313"/>
      <c r="M119" s="313"/>
      <c r="N119" s="315"/>
      <c r="O119" s="316">
        <v>100</v>
      </c>
      <c r="P119" s="312"/>
      <c r="Q119" s="313"/>
      <c r="R119" s="313"/>
      <c r="S119" s="313"/>
      <c r="T119" s="313"/>
      <c r="U119" s="315"/>
      <c r="V119" s="318">
        <v>100</v>
      </c>
      <c r="W119" s="316">
        <v>100</v>
      </c>
      <c r="X119" s="293">
        <f t="shared" si="3"/>
        <v>100</v>
      </c>
      <c r="Y119" s="340"/>
      <c r="Z119" s="340"/>
      <c r="AA119" s="340"/>
      <c r="AB119" s="340"/>
      <c r="AC119" s="340"/>
      <c r="AD119" s="340"/>
      <c r="AE119" s="340"/>
      <c r="AF119" s="340"/>
      <c r="AG119" s="340"/>
      <c r="AH119" s="340"/>
      <c r="AI119" s="340"/>
    </row>
    <row r="120" spans="1:35" ht="24" customHeight="1">
      <c r="A120" s="755"/>
      <c r="B120" s="333" t="s">
        <v>253</v>
      </c>
      <c r="C120" s="344"/>
      <c r="D120" s="326"/>
      <c r="E120" s="326"/>
      <c r="F120" s="326"/>
      <c r="G120" s="326"/>
      <c r="H120" s="345"/>
      <c r="I120" s="326"/>
      <c r="J120" s="326"/>
      <c r="K120" s="326"/>
      <c r="L120" s="326"/>
      <c r="M120" s="326"/>
      <c r="N120" s="328"/>
      <c r="O120" s="330">
        <v>0</v>
      </c>
      <c r="P120" s="344"/>
      <c r="Q120" s="326"/>
      <c r="R120" s="326"/>
      <c r="S120" s="326"/>
      <c r="T120" s="326"/>
      <c r="U120" s="346"/>
      <c r="V120" s="330"/>
      <c r="W120" s="330">
        <v>0</v>
      </c>
      <c r="X120" s="293">
        <f t="shared" si="3"/>
        <v>0</v>
      </c>
    </row>
    <row r="121" spans="1:35" ht="24" customHeight="1">
      <c r="A121" s="753" t="s">
        <v>49</v>
      </c>
      <c r="B121" s="304" t="s">
        <v>252</v>
      </c>
      <c r="C121" s="305"/>
      <c r="D121" s="306"/>
      <c r="E121" s="306"/>
      <c r="F121" s="306"/>
      <c r="G121" s="306"/>
      <c r="H121" s="307"/>
      <c r="I121" s="306"/>
      <c r="J121" s="306"/>
      <c r="K121" s="306"/>
      <c r="L121" s="306"/>
      <c r="M121" s="306"/>
      <c r="N121" s="308"/>
      <c r="O121" s="309">
        <v>0</v>
      </c>
      <c r="P121" s="305"/>
      <c r="Q121" s="306"/>
      <c r="R121" s="306"/>
      <c r="S121" s="306"/>
      <c r="T121" s="306"/>
      <c r="U121" s="308"/>
      <c r="V121" s="310"/>
      <c r="W121" s="316">
        <v>0</v>
      </c>
      <c r="X121" s="293">
        <f t="shared" si="3"/>
        <v>0</v>
      </c>
      <c r="Y121" s="340"/>
      <c r="Z121" s="340"/>
      <c r="AA121" s="340"/>
      <c r="AB121" s="340"/>
      <c r="AC121" s="340"/>
      <c r="AD121" s="340"/>
      <c r="AE121" s="340"/>
      <c r="AF121" s="340"/>
      <c r="AG121" s="340"/>
      <c r="AH121" s="340"/>
      <c r="AI121" s="340"/>
    </row>
    <row r="122" spans="1:35" ht="24" customHeight="1">
      <c r="A122" s="755"/>
      <c r="B122" s="333" t="s">
        <v>253</v>
      </c>
      <c r="C122" s="344"/>
      <c r="D122" s="326"/>
      <c r="E122" s="326"/>
      <c r="F122" s="326"/>
      <c r="G122" s="326"/>
      <c r="H122" s="345"/>
      <c r="I122" s="326">
        <v>150</v>
      </c>
      <c r="J122" s="326"/>
      <c r="K122" s="326"/>
      <c r="L122" s="326"/>
      <c r="M122" s="326"/>
      <c r="N122" s="328"/>
      <c r="O122" s="330">
        <v>150</v>
      </c>
      <c r="P122" s="344"/>
      <c r="Q122" s="326"/>
      <c r="R122" s="326"/>
      <c r="S122" s="326"/>
      <c r="T122" s="326"/>
      <c r="U122" s="346"/>
      <c r="V122" s="330">
        <v>120</v>
      </c>
      <c r="W122" s="330">
        <v>120</v>
      </c>
      <c r="X122" s="293">
        <f t="shared" si="3"/>
        <v>120</v>
      </c>
    </row>
    <row r="123" spans="1:35">
      <c r="A123" s="293" t="s">
        <v>262</v>
      </c>
      <c r="B123" s="340"/>
      <c r="C123" s="340"/>
      <c r="D123" s="340"/>
      <c r="E123" s="340"/>
      <c r="F123" s="340"/>
      <c r="G123" s="340"/>
      <c r="H123" s="340"/>
      <c r="I123" s="340"/>
      <c r="J123" s="340"/>
      <c r="K123" s="340"/>
      <c r="L123" s="340"/>
      <c r="M123" s="340"/>
      <c r="N123" s="340"/>
      <c r="O123" s="352"/>
      <c r="P123" s="340"/>
      <c r="Q123" s="340"/>
      <c r="R123" s="340"/>
      <c r="S123" s="340"/>
      <c r="T123" s="340"/>
      <c r="U123" s="340"/>
      <c r="V123" s="353"/>
      <c r="W123" s="340"/>
      <c r="X123" s="293">
        <f t="shared" si="3"/>
        <v>0</v>
      </c>
    </row>
    <row r="124" spans="1:35">
      <c r="A124" s="314" t="s">
        <v>263</v>
      </c>
      <c r="B124" s="354"/>
      <c r="C124" s="340"/>
      <c r="D124" s="340"/>
      <c r="E124" s="340"/>
      <c r="F124" s="340"/>
      <c r="G124" s="340"/>
      <c r="H124" s="340"/>
      <c r="I124" s="340"/>
      <c r="J124" s="340"/>
      <c r="K124" s="340"/>
      <c r="L124" s="340"/>
      <c r="M124" s="340"/>
      <c r="N124" s="340"/>
      <c r="O124" s="340"/>
      <c r="P124" s="340"/>
      <c r="Q124" s="340"/>
      <c r="R124" s="340"/>
      <c r="S124" s="340"/>
      <c r="T124" s="340"/>
      <c r="U124" s="340"/>
      <c r="V124" s="353"/>
      <c r="W124" s="340"/>
      <c r="X124" s="293">
        <f t="shared" si="3"/>
        <v>0</v>
      </c>
    </row>
    <row r="125" spans="1:35">
      <c r="A125" s="355" t="s">
        <v>264</v>
      </c>
      <c r="X125" s="293">
        <f t="shared" si="3"/>
        <v>0</v>
      </c>
    </row>
    <row r="126" spans="1:35">
      <c r="A126" s="355"/>
    </row>
    <row r="127" spans="1:35">
      <c r="A127" s="355"/>
      <c r="B127" s="356"/>
      <c r="C127" s="357" t="s">
        <v>265</v>
      </c>
      <c r="D127" s="357" t="s">
        <v>245</v>
      </c>
      <c r="E127" s="357" t="s">
        <v>246</v>
      </c>
      <c r="F127" s="357" t="s">
        <v>247</v>
      </c>
      <c r="G127" s="357" t="s">
        <v>234</v>
      </c>
      <c r="H127" s="357" t="s">
        <v>235</v>
      </c>
      <c r="I127" s="357" t="s">
        <v>236</v>
      </c>
      <c r="J127" s="357" t="s">
        <v>237</v>
      </c>
      <c r="K127" s="357" t="s">
        <v>238</v>
      </c>
      <c r="L127" s="357" t="s">
        <v>239</v>
      </c>
      <c r="M127" s="357" t="s">
        <v>240</v>
      </c>
      <c r="N127" s="357" t="s">
        <v>266</v>
      </c>
      <c r="O127" s="357" t="s">
        <v>243</v>
      </c>
      <c r="P127" s="357" t="s">
        <v>244</v>
      </c>
      <c r="Q127" s="357" t="s">
        <v>245</v>
      </c>
      <c r="R127" s="357" t="s">
        <v>246</v>
      </c>
      <c r="S127" s="357" t="s">
        <v>247</v>
      </c>
      <c r="T127" s="357" t="s">
        <v>234</v>
      </c>
      <c r="U127" s="357" t="s">
        <v>235</v>
      </c>
      <c r="V127" s="358" t="s">
        <v>248</v>
      </c>
      <c r="W127" s="357" t="s">
        <v>243</v>
      </c>
    </row>
    <row r="128" spans="1:35">
      <c r="B128" s="356" t="s">
        <v>250</v>
      </c>
      <c r="C128" s="359">
        <f t="shared" ref="C128:L134" si="4">SUMIF($B$5:$B$122,$B128,C$5:C$122)</f>
        <v>0</v>
      </c>
      <c r="D128" s="359">
        <f t="shared" si="4"/>
        <v>0</v>
      </c>
      <c r="E128" s="359">
        <f t="shared" si="4"/>
        <v>540</v>
      </c>
      <c r="F128" s="359">
        <f t="shared" si="4"/>
        <v>450</v>
      </c>
      <c r="G128" s="359">
        <f t="shared" si="4"/>
        <v>0</v>
      </c>
      <c r="H128" s="359">
        <f t="shared" si="4"/>
        <v>530</v>
      </c>
      <c r="I128" s="359">
        <f t="shared" si="4"/>
        <v>0</v>
      </c>
      <c r="J128" s="359">
        <f t="shared" si="4"/>
        <v>150</v>
      </c>
      <c r="K128" s="359">
        <f t="shared" si="4"/>
        <v>50</v>
      </c>
      <c r="L128" s="359">
        <f t="shared" si="4"/>
        <v>0</v>
      </c>
      <c r="M128" s="359">
        <f t="shared" ref="M128:W134" si="5">SUMIF($B$5:$B$122,$B128,M$5:M$122)</f>
        <v>200</v>
      </c>
      <c r="N128" s="359">
        <f t="shared" si="5"/>
        <v>200</v>
      </c>
      <c r="O128" s="359">
        <f t="shared" si="5"/>
        <v>3070</v>
      </c>
      <c r="P128" s="359">
        <f t="shared" si="5"/>
        <v>0</v>
      </c>
      <c r="Q128" s="359">
        <f t="shared" si="5"/>
        <v>0</v>
      </c>
      <c r="R128" s="359">
        <f t="shared" si="5"/>
        <v>100</v>
      </c>
      <c r="S128" s="359">
        <f t="shared" si="5"/>
        <v>250</v>
      </c>
      <c r="T128" s="359">
        <f t="shared" si="5"/>
        <v>100</v>
      </c>
      <c r="U128" s="359">
        <f t="shared" si="5"/>
        <v>120</v>
      </c>
      <c r="V128" s="359">
        <f t="shared" si="5"/>
        <v>50</v>
      </c>
      <c r="W128" s="359">
        <f t="shared" si="5"/>
        <v>2070</v>
      </c>
    </row>
    <row r="129" spans="2:23">
      <c r="B129" s="356" t="s">
        <v>267</v>
      </c>
      <c r="C129" s="359">
        <f t="shared" si="4"/>
        <v>0</v>
      </c>
      <c r="D129" s="359">
        <f t="shared" si="4"/>
        <v>0</v>
      </c>
      <c r="E129" s="359">
        <f t="shared" si="4"/>
        <v>0</v>
      </c>
      <c r="F129" s="359">
        <f t="shared" si="4"/>
        <v>0</v>
      </c>
      <c r="G129" s="359">
        <f t="shared" si="4"/>
        <v>0</v>
      </c>
      <c r="H129" s="359">
        <f t="shared" si="4"/>
        <v>0</v>
      </c>
      <c r="I129" s="359">
        <f t="shared" si="4"/>
        <v>150</v>
      </c>
      <c r="J129" s="359">
        <f t="shared" si="4"/>
        <v>0</v>
      </c>
      <c r="K129" s="359">
        <f t="shared" si="4"/>
        <v>0</v>
      </c>
      <c r="L129" s="359">
        <f t="shared" si="4"/>
        <v>0</v>
      </c>
      <c r="M129" s="359">
        <f t="shared" si="5"/>
        <v>0</v>
      </c>
      <c r="N129" s="359">
        <f t="shared" si="5"/>
        <v>0</v>
      </c>
      <c r="O129" s="359">
        <f t="shared" si="5"/>
        <v>150</v>
      </c>
      <c r="P129" s="359">
        <f t="shared" si="5"/>
        <v>0</v>
      </c>
      <c r="Q129" s="359">
        <f t="shared" si="5"/>
        <v>0</v>
      </c>
      <c r="R129" s="359">
        <f t="shared" si="5"/>
        <v>0</v>
      </c>
      <c r="S129" s="359">
        <f t="shared" si="5"/>
        <v>0</v>
      </c>
      <c r="T129" s="359">
        <f t="shared" si="5"/>
        <v>0</v>
      </c>
      <c r="U129" s="359">
        <f t="shared" si="5"/>
        <v>150</v>
      </c>
      <c r="V129" s="359">
        <f t="shared" si="5"/>
        <v>0</v>
      </c>
      <c r="W129" s="359">
        <f t="shared" si="5"/>
        <v>150</v>
      </c>
    </row>
    <row r="130" spans="2:23">
      <c r="B130" s="356" t="s">
        <v>251</v>
      </c>
      <c r="C130" s="359">
        <f t="shared" si="4"/>
        <v>0</v>
      </c>
      <c r="D130" s="359">
        <f t="shared" si="4"/>
        <v>750</v>
      </c>
      <c r="E130" s="359">
        <f t="shared" si="4"/>
        <v>550</v>
      </c>
      <c r="F130" s="359">
        <f t="shared" si="4"/>
        <v>480</v>
      </c>
      <c r="G130" s="359">
        <f t="shared" si="4"/>
        <v>200</v>
      </c>
      <c r="H130" s="359">
        <f t="shared" si="4"/>
        <v>750</v>
      </c>
      <c r="I130" s="359">
        <f t="shared" si="4"/>
        <v>0</v>
      </c>
      <c r="J130" s="359">
        <f t="shared" si="4"/>
        <v>400</v>
      </c>
      <c r="K130" s="359">
        <f t="shared" si="4"/>
        <v>500</v>
      </c>
      <c r="L130" s="359">
        <f t="shared" si="4"/>
        <v>200</v>
      </c>
      <c r="M130" s="359">
        <f t="shared" si="5"/>
        <v>0</v>
      </c>
      <c r="N130" s="359">
        <f t="shared" si="5"/>
        <v>350</v>
      </c>
      <c r="O130" s="359">
        <f t="shared" si="5"/>
        <v>6880</v>
      </c>
      <c r="P130" s="359">
        <f t="shared" si="5"/>
        <v>350</v>
      </c>
      <c r="Q130" s="359">
        <f t="shared" si="5"/>
        <v>500</v>
      </c>
      <c r="R130" s="359">
        <f t="shared" si="5"/>
        <v>200</v>
      </c>
      <c r="S130" s="359">
        <f t="shared" si="5"/>
        <v>750</v>
      </c>
      <c r="T130" s="359">
        <f t="shared" si="5"/>
        <v>300</v>
      </c>
      <c r="U130" s="359">
        <f t="shared" si="5"/>
        <v>580</v>
      </c>
      <c r="V130" s="359">
        <f t="shared" si="5"/>
        <v>850</v>
      </c>
      <c r="W130" s="359">
        <f t="shared" si="5"/>
        <v>6580</v>
      </c>
    </row>
    <row r="131" spans="2:23">
      <c r="B131" s="356" t="s">
        <v>268</v>
      </c>
      <c r="C131" s="359">
        <f t="shared" si="4"/>
        <v>100</v>
      </c>
      <c r="D131" s="359">
        <f t="shared" si="4"/>
        <v>0</v>
      </c>
      <c r="E131" s="359">
        <f t="shared" si="4"/>
        <v>100</v>
      </c>
      <c r="F131" s="359">
        <f t="shared" si="4"/>
        <v>0</v>
      </c>
      <c r="G131" s="359">
        <f t="shared" si="4"/>
        <v>0</v>
      </c>
      <c r="H131" s="359">
        <f t="shared" si="4"/>
        <v>0</v>
      </c>
      <c r="I131" s="359">
        <f t="shared" si="4"/>
        <v>100</v>
      </c>
      <c r="J131" s="359">
        <f t="shared" si="4"/>
        <v>0</v>
      </c>
      <c r="K131" s="359">
        <f t="shared" si="4"/>
        <v>0</v>
      </c>
      <c r="L131" s="359">
        <f t="shared" si="4"/>
        <v>100</v>
      </c>
      <c r="M131" s="359">
        <f t="shared" si="5"/>
        <v>100</v>
      </c>
      <c r="N131" s="359">
        <f t="shared" si="5"/>
        <v>0</v>
      </c>
      <c r="O131" s="359">
        <f t="shared" si="5"/>
        <v>500</v>
      </c>
      <c r="P131" s="359">
        <f t="shared" si="5"/>
        <v>100</v>
      </c>
      <c r="Q131" s="359">
        <f t="shared" si="5"/>
        <v>100</v>
      </c>
      <c r="R131" s="359">
        <f t="shared" si="5"/>
        <v>0</v>
      </c>
      <c r="S131" s="359">
        <f t="shared" si="5"/>
        <v>0</v>
      </c>
      <c r="T131" s="359">
        <f t="shared" si="5"/>
        <v>0</v>
      </c>
      <c r="U131" s="359">
        <f t="shared" si="5"/>
        <v>0</v>
      </c>
      <c r="V131" s="359">
        <f t="shared" si="5"/>
        <v>0</v>
      </c>
      <c r="W131" s="359">
        <f t="shared" si="5"/>
        <v>200</v>
      </c>
    </row>
    <row r="132" spans="2:23">
      <c r="B132" s="356" t="s">
        <v>252</v>
      </c>
      <c r="C132" s="359">
        <f t="shared" si="4"/>
        <v>1750</v>
      </c>
      <c r="D132" s="359">
        <f t="shared" si="4"/>
        <v>1750</v>
      </c>
      <c r="E132" s="359">
        <f t="shared" si="4"/>
        <v>1700</v>
      </c>
      <c r="F132" s="359">
        <f t="shared" si="4"/>
        <v>1450</v>
      </c>
      <c r="G132" s="359">
        <f t="shared" si="4"/>
        <v>1330</v>
      </c>
      <c r="H132" s="359">
        <f t="shared" si="4"/>
        <v>1600</v>
      </c>
      <c r="I132" s="359">
        <f t="shared" si="4"/>
        <v>1950</v>
      </c>
      <c r="J132" s="359">
        <f t="shared" si="4"/>
        <v>2050</v>
      </c>
      <c r="K132" s="359">
        <f t="shared" si="4"/>
        <v>1700</v>
      </c>
      <c r="L132" s="359">
        <f t="shared" si="4"/>
        <v>1750</v>
      </c>
      <c r="M132" s="359">
        <f t="shared" si="5"/>
        <v>1900</v>
      </c>
      <c r="N132" s="359">
        <f t="shared" si="5"/>
        <v>1750</v>
      </c>
      <c r="O132" s="359">
        <f t="shared" si="5"/>
        <v>20880</v>
      </c>
      <c r="P132" s="359">
        <f t="shared" si="5"/>
        <v>1350</v>
      </c>
      <c r="Q132" s="359">
        <f t="shared" si="5"/>
        <v>1250</v>
      </c>
      <c r="R132" s="359">
        <f t="shared" si="5"/>
        <v>1700</v>
      </c>
      <c r="S132" s="359">
        <f t="shared" si="5"/>
        <v>1250</v>
      </c>
      <c r="T132" s="359">
        <f t="shared" si="5"/>
        <v>1330</v>
      </c>
      <c r="U132" s="359">
        <f t="shared" si="5"/>
        <v>1500</v>
      </c>
      <c r="V132" s="359">
        <f t="shared" si="5"/>
        <v>8900</v>
      </c>
      <c r="W132" s="359">
        <f t="shared" si="5"/>
        <v>17280</v>
      </c>
    </row>
    <row r="133" spans="2:23">
      <c r="B133" s="356" t="s">
        <v>253</v>
      </c>
      <c r="C133" s="359">
        <f t="shared" si="4"/>
        <v>600</v>
      </c>
      <c r="D133" s="359">
        <f t="shared" si="4"/>
        <v>850</v>
      </c>
      <c r="E133" s="359">
        <f t="shared" si="4"/>
        <v>300</v>
      </c>
      <c r="F133" s="359">
        <f t="shared" si="4"/>
        <v>600</v>
      </c>
      <c r="G133" s="359">
        <f t="shared" si="4"/>
        <v>300</v>
      </c>
      <c r="H133" s="359">
        <f t="shared" si="4"/>
        <v>700</v>
      </c>
      <c r="I133" s="359">
        <f t="shared" si="4"/>
        <v>650</v>
      </c>
      <c r="J133" s="359">
        <f t="shared" si="4"/>
        <v>700</v>
      </c>
      <c r="K133" s="359">
        <f t="shared" si="4"/>
        <v>700</v>
      </c>
      <c r="L133" s="359">
        <f t="shared" si="4"/>
        <v>300</v>
      </c>
      <c r="M133" s="359">
        <f t="shared" si="5"/>
        <v>720</v>
      </c>
      <c r="N133" s="359">
        <f t="shared" si="5"/>
        <v>300</v>
      </c>
      <c r="O133" s="359">
        <f t="shared" si="5"/>
        <v>6720</v>
      </c>
      <c r="P133" s="359">
        <f t="shared" si="5"/>
        <v>800</v>
      </c>
      <c r="Q133" s="359">
        <f t="shared" si="5"/>
        <v>1000</v>
      </c>
      <c r="R133" s="359">
        <f t="shared" si="5"/>
        <v>400</v>
      </c>
      <c r="S133" s="359">
        <f t="shared" si="5"/>
        <v>750</v>
      </c>
      <c r="T133" s="359">
        <f t="shared" si="5"/>
        <v>300</v>
      </c>
      <c r="U133" s="359">
        <f t="shared" si="5"/>
        <v>700</v>
      </c>
      <c r="V133" s="359">
        <f t="shared" si="5"/>
        <v>3840</v>
      </c>
      <c r="W133" s="359">
        <f t="shared" si="5"/>
        <v>7790</v>
      </c>
    </row>
    <row r="134" spans="2:23">
      <c r="B134" s="356" t="s">
        <v>254</v>
      </c>
      <c r="C134" s="359">
        <f t="shared" si="4"/>
        <v>0</v>
      </c>
      <c r="D134" s="359">
        <f t="shared" si="4"/>
        <v>0</v>
      </c>
      <c r="E134" s="359">
        <f t="shared" si="4"/>
        <v>0</v>
      </c>
      <c r="F134" s="359">
        <f t="shared" si="4"/>
        <v>0</v>
      </c>
      <c r="G134" s="359">
        <f t="shared" si="4"/>
        <v>0</v>
      </c>
      <c r="H134" s="359">
        <f t="shared" si="4"/>
        <v>0</v>
      </c>
      <c r="I134" s="359">
        <f t="shared" si="4"/>
        <v>0</v>
      </c>
      <c r="J134" s="359">
        <f t="shared" si="4"/>
        <v>0</v>
      </c>
      <c r="K134" s="359">
        <f t="shared" si="4"/>
        <v>0</v>
      </c>
      <c r="L134" s="359">
        <f t="shared" si="4"/>
        <v>0</v>
      </c>
      <c r="M134" s="359">
        <f t="shared" si="5"/>
        <v>0</v>
      </c>
      <c r="N134" s="359">
        <f t="shared" si="5"/>
        <v>0</v>
      </c>
      <c r="O134" s="359">
        <f t="shared" si="5"/>
        <v>0</v>
      </c>
      <c r="P134" s="359">
        <f t="shared" si="5"/>
        <v>0</v>
      </c>
      <c r="Q134" s="359">
        <f t="shared" si="5"/>
        <v>0</v>
      </c>
      <c r="R134" s="359">
        <f t="shared" si="5"/>
        <v>0</v>
      </c>
      <c r="S134" s="359">
        <f t="shared" si="5"/>
        <v>0</v>
      </c>
      <c r="T134" s="359">
        <f t="shared" si="5"/>
        <v>0</v>
      </c>
      <c r="U134" s="359">
        <f t="shared" si="5"/>
        <v>0</v>
      </c>
      <c r="V134" s="359">
        <f t="shared" si="5"/>
        <v>2575</v>
      </c>
      <c r="W134" s="359">
        <f t="shared" si="5"/>
        <v>2575</v>
      </c>
    </row>
    <row r="135" spans="2:23">
      <c r="B135" s="356"/>
      <c r="C135" s="360">
        <f>SUM(C128:C134)</f>
        <v>2450</v>
      </c>
      <c r="D135" s="360">
        <f t="shared" ref="D135:W135" si="6">SUM(D128:D134)</f>
        <v>3350</v>
      </c>
      <c r="E135" s="360">
        <f t="shared" si="6"/>
        <v>3190</v>
      </c>
      <c r="F135" s="360">
        <f t="shared" si="6"/>
        <v>2980</v>
      </c>
      <c r="G135" s="360">
        <f t="shared" si="6"/>
        <v>1830</v>
      </c>
      <c r="H135" s="360">
        <f t="shared" si="6"/>
        <v>3580</v>
      </c>
      <c r="I135" s="360">
        <f t="shared" si="6"/>
        <v>2850</v>
      </c>
      <c r="J135" s="360">
        <f t="shared" si="6"/>
        <v>3300</v>
      </c>
      <c r="K135" s="360">
        <f t="shared" si="6"/>
        <v>2950</v>
      </c>
      <c r="L135" s="360">
        <f t="shared" si="6"/>
        <v>2350</v>
      </c>
      <c r="M135" s="360">
        <f t="shared" si="6"/>
        <v>2920</v>
      </c>
      <c r="N135" s="360">
        <f t="shared" si="6"/>
        <v>2600</v>
      </c>
      <c r="O135" s="360">
        <f t="shared" si="6"/>
        <v>38200</v>
      </c>
      <c r="P135" s="360">
        <f t="shared" si="6"/>
        <v>2600</v>
      </c>
      <c r="Q135" s="360">
        <f t="shared" si="6"/>
        <v>2850</v>
      </c>
      <c r="R135" s="360">
        <f t="shared" si="6"/>
        <v>2400</v>
      </c>
      <c r="S135" s="360">
        <f t="shared" si="6"/>
        <v>3000</v>
      </c>
      <c r="T135" s="360">
        <f t="shared" si="6"/>
        <v>2030</v>
      </c>
      <c r="U135" s="360">
        <f t="shared" si="6"/>
        <v>3050</v>
      </c>
      <c r="V135" s="360">
        <f t="shared" si="6"/>
        <v>16215</v>
      </c>
      <c r="W135" s="360">
        <f t="shared" si="6"/>
        <v>36645</v>
      </c>
    </row>
  </sheetData>
  <dataConsolidate/>
  <mergeCells count="40">
    <mergeCell ref="A114:A115"/>
    <mergeCell ref="A116:A117"/>
    <mergeCell ref="A118:A120"/>
    <mergeCell ref="A121:A122"/>
    <mergeCell ref="A97:A98"/>
    <mergeCell ref="A99:A101"/>
    <mergeCell ref="A102:A104"/>
    <mergeCell ref="A105:A106"/>
    <mergeCell ref="A107:A111"/>
    <mergeCell ref="A112:A113"/>
    <mergeCell ref="A75:A79"/>
    <mergeCell ref="A80:A84"/>
    <mergeCell ref="A85:A89"/>
    <mergeCell ref="A90:A92"/>
    <mergeCell ref="A93:A96"/>
    <mergeCell ref="A59:A60"/>
    <mergeCell ref="A61:A65"/>
    <mergeCell ref="A66:A70"/>
    <mergeCell ref="A71:A72"/>
    <mergeCell ref="A73:A74"/>
    <mergeCell ref="A44:A46"/>
    <mergeCell ref="A47:A49"/>
    <mergeCell ref="A50:A54"/>
    <mergeCell ref="A55:A56"/>
    <mergeCell ref="A57:A58"/>
    <mergeCell ref="A22:A23"/>
    <mergeCell ref="A24:A26"/>
    <mergeCell ref="A27:A33"/>
    <mergeCell ref="A34:A37"/>
    <mergeCell ref="A38:A43"/>
    <mergeCell ref="A5:A9"/>
    <mergeCell ref="A10:A14"/>
    <mergeCell ref="A15:A16"/>
    <mergeCell ref="A17:A18"/>
    <mergeCell ref="A19:A21"/>
    <mergeCell ref="V2:W2"/>
    <mergeCell ref="A3:A4"/>
    <mergeCell ref="B3:B4"/>
    <mergeCell ref="C3:O3"/>
    <mergeCell ref="P3:W3"/>
  </mergeCells>
  <phoneticPr fontId="2"/>
  <printOptions horizontalCentered="1"/>
  <pageMargins left="0.59055118110236227" right="0.59055118110236227" top="0.6692913385826772" bottom="0.31496062992125984" header="0.51181102362204722" footer="0.51181102362204722"/>
  <pageSetup paperSize="9" scale="27" firstPageNumber="10" orientation="portrait" useFirstPageNumber="1" r:id="rId1"/>
  <headerFooter alignWithMargins="0"/>
  <rowBreaks count="1" manualBreakCount="1">
    <brk id="96" max="22" man="1"/>
  </rowBreaks>
  <colBreaks count="1" manualBreakCount="1">
    <brk id="22" max="124"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X201"/>
  <sheetViews>
    <sheetView showGridLines="0" view="pageBreakPreview" zoomScaleNormal="100" zoomScaleSheetLayoutView="100" workbookViewId="0">
      <pane xSplit="2" ySplit="4" topLeftCell="I38" activePane="bottomRight" state="frozen"/>
      <selection activeCell="D65" sqref="D65"/>
      <selection pane="topRight" activeCell="D65" sqref="D65"/>
      <selection pane="bottomLeft" activeCell="D65" sqref="D65"/>
      <selection pane="bottomRight" activeCell="W42" sqref="W42"/>
    </sheetView>
  </sheetViews>
  <sheetFormatPr defaultRowHeight="17.25"/>
  <cols>
    <col min="1" max="2" width="13.625" style="454" customWidth="1"/>
    <col min="3" max="23" width="12.125" style="454" customWidth="1"/>
    <col min="24" max="16384" width="9" style="454"/>
  </cols>
  <sheetData>
    <row r="1" spans="1:24" ht="18.75" customHeight="1">
      <c r="A1" s="451"/>
      <c r="B1" s="452"/>
      <c r="C1" s="453"/>
      <c r="D1" s="453"/>
      <c r="E1" s="453"/>
      <c r="F1" s="453"/>
      <c r="G1" s="453"/>
      <c r="H1" s="453"/>
      <c r="I1" s="453"/>
      <c r="J1" s="453"/>
      <c r="K1" s="453"/>
      <c r="L1" s="453"/>
      <c r="M1" s="453"/>
      <c r="N1" s="453"/>
      <c r="O1" s="453"/>
      <c r="P1" s="453"/>
      <c r="Q1" s="453"/>
      <c r="R1" s="453"/>
      <c r="S1" s="453"/>
      <c r="T1" s="453"/>
      <c r="U1" s="453"/>
      <c r="V1" s="453"/>
      <c r="W1" s="453"/>
    </row>
    <row r="2" spans="1:24" ht="17.25" customHeight="1">
      <c r="A2" s="455" t="s">
        <v>2</v>
      </c>
      <c r="B2" s="456"/>
      <c r="C2" s="457"/>
      <c r="D2" s="457"/>
      <c r="E2" s="457"/>
      <c r="F2" s="457"/>
      <c r="G2" s="457"/>
      <c r="H2" s="457"/>
      <c r="I2" s="457"/>
      <c r="J2" s="457"/>
      <c r="K2" s="457"/>
      <c r="L2" s="457"/>
      <c r="M2" s="457"/>
      <c r="N2" s="457"/>
      <c r="O2" s="457"/>
      <c r="P2" s="457"/>
      <c r="Q2" s="457"/>
      <c r="R2" s="457"/>
      <c r="S2" s="457"/>
      <c r="T2" s="458"/>
      <c r="U2" s="457"/>
      <c r="V2" s="758" t="s">
        <v>225</v>
      </c>
      <c r="W2" s="758"/>
    </row>
    <row r="3" spans="1:24" ht="17.25" customHeight="1">
      <c r="A3" s="759" t="s">
        <v>12</v>
      </c>
      <c r="B3" s="759" t="s">
        <v>226</v>
      </c>
      <c r="C3" s="761" t="s">
        <v>227</v>
      </c>
      <c r="D3" s="762"/>
      <c r="E3" s="762"/>
      <c r="F3" s="762"/>
      <c r="G3" s="762"/>
      <c r="H3" s="762"/>
      <c r="I3" s="762"/>
      <c r="J3" s="762"/>
      <c r="K3" s="762"/>
      <c r="L3" s="762"/>
      <c r="M3" s="762"/>
      <c r="N3" s="762"/>
      <c r="O3" s="763"/>
      <c r="P3" s="761" t="s">
        <v>228</v>
      </c>
      <c r="Q3" s="762"/>
      <c r="R3" s="762"/>
      <c r="S3" s="762"/>
      <c r="T3" s="762"/>
      <c r="U3" s="762"/>
      <c r="V3" s="762"/>
      <c r="W3" s="763"/>
    </row>
    <row r="4" spans="1:24" ht="34.5" customHeight="1">
      <c r="A4" s="760"/>
      <c r="B4" s="760"/>
      <c r="C4" s="459" t="s">
        <v>269</v>
      </c>
      <c r="D4" s="460" t="s">
        <v>230</v>
      </c>
      <c r="E4" s="460" t="s">
        <v>270</v>
      </c>
      <c r="F4" s="460" t="s">
        <v>271</v>
      </c>
      <c r="G4" s="460" t="s">
        <v>273</v>
      </c>
      <c r="H4" s="461" t="s">
        <v>274</v>
      </c>
      <c r="I4" s="460" t="s">
        <v>275</v>
      </c>
      <c r="J4" s="460" t="s">
        <v>276</v>
      </c>
      <c r="K4" s="460" t="s">
        <v>277</v>
      </c>
      <c r="L4" s="460" t="s">
        <v>278</v>
      </c>
      <c r="M4" s="460" t="s">
        <v>279</v>
      </c>
      <c r="N4" s="462" t="s">
        <v>241</v>
      </c>
      <c r="O4" s="463" t="s">
        <v>243</v>
      </c>
      <c r="P4" s="459" t="s">
        <v>280</v>
      </c>
      <c r="Q4" s="460" t="s">
        <v>281</v>
      </c>
      <c r="R4" s="460" t="s">
        <v>232</v>
      </c>
      <c r="S4" s="460" t="s">
        <v>282</v>
      </c>
      <c r="T4" s="460" t="s">
        <v>272</v>
      </c>
      <c r="U4" s="464" t="s">
        <v>274</v>
      </c>
      <c r="V4" s="465" t="s">
        <v>283</v>
      </c>
      <c r="W4" s="463" t="s">
        <v>243</v>
      </c>
      <c r="X4" s="454" t="s">
        <v>249</v>
      </c>
    </row>
    <row r="5" spans="1:24" ht="30" customHeight="1">
      <c r="A5" s="764" t="s">
        <v>284</v>
      </c>
      <c r="B5" s="466" t="s">
        <v>250</v>
      </c>
      <c r="C5" s="467"/>
      <c r="D5" s="468"/>
      <c r="E5" s="469" t="s">
        <v>319</v>
      </c>
      <c r="F5" s="468"/>
      <c r="G5" s="468"/>
      <c r="H5" s="451"/>
      <c r="I5" s="468"/>
      <c r="J5" s="469" t="s">
        <v>318</v>
      </c>
      <c r="K5" s="470"/>
      <c r="L5" s="468"/>
      <c r="M5" s="468"/>
      <c r="N5" s="471"/>
      <c r="O5" s="472">
        <v>250</v>
      </c>
      <c r="P5" s="473"/>
      <c r="Q5" s="469" t="s">
        <v>320</v>
      </c>
      <c r="R5" s="470"/>
      <c r="S5" s="470"/>
      <c r="T5" s="469" t="s">
        <v>298</v>
      </c>
      <c r="U5" s="471"/>
      <c r="V5" s="467"/>
      <c r="W5" s="474">
        <v>400</v>
      </c>
      <c r="X5" s="475">
        <f t="shared" ref="X5:X10" si="0">SUM(P5:U5)</f>
        <v>0</v>
      </c>
    </row>
    <row r="6" spans="1:24" ht="30" customHeight="1">
      <c r="A6" s="764"/>
      <c r="B6" s="466" t="s">
        <v>251</v>
      </c>
      <c r="C6" s="467"/>
      <c r="D6" s="468"/>
      <c r="E6" s="468"/>
      <c r="F6" s="468"/>
      <c r="G6" s="468"/>
      <c r="H6" s="451">
        <v>100</v>
      </c>
      <c r="I6" s="468"/>
      <c r="J6" s="468"/>
      <c r="K6" s="470"/>
      <c r="L6" s="468"/>
      <c r="M6" s="468"/>
      <c r="N6" s="471"/>
      <c r="O6" s="472">
        <v>100</v>
      </c>
      <c r="P6" s="473"/>
      <c r="Q6" s="468"/>
      <c r="R6" s="468"/>
      <c r="S6" s="468"/>
      <c r="T6" s="468"/>
      <c r="U6" s="471">
        <v>200</v>
      </c>
      <c r="V6" s="467"/>
      <c r="W6" s="476">
        <v>200</v>
      </c>
      <c r="X6" s="454">
        <f t="shared" si="0"/>
        <v>200</v>
      </c>
    </row>
    <row r="7" spans="1:24" ht="30" customHeight="1">
      <c r="A7" s="764"/>
      <c r="B7" s="466" t="s">
        <v>252</v>
      </c>
      <c r="C7" s="467"/>
      <c r="D7" s="468"/>
      <c r="E7" s="468"/>
      <c r="F7" s="468"/>
      <c r="G7" s="468">
        <v>100</v>
      </c>
      <c r="H7" s="451"/>
      <c r="I7" s="468"/>
      <c r="J7" s="468">
        <v>100</v>
      </c>
      <c r="K7" s="468"/>
      <c r="L7" s="468"/>
      <c r="M7" s="468"/>
      <c r="N7" s="471"/>
      <c r="O7" s="472">
        <v>200</v>
      </c>
      <c r="P7" s="467"/>
      <c r="Q7" s="468"/>
      <c r="R7" s="468"/>
      <c r="S7" s="468">
        <v>100</v>
      </c>
      <c r="T7" s="468"/>
      <c r="U7" s="471"/>
      <c r="V7" s="467"/>
      <c r="W7" s="476">
        <v>100</v>
      </c>
      <c r="X7" s="454">
        <f t="shared" si="0"/>
        <v>100</v>
      </c>
    </row>
    <row r="8" spans="1:24" ht="30" customHeight="1">
      <c r="A8" s="764"/>
      <c r="B8" s="466" t="s">
        <v>253</v>
      </c>
      <c r="C8" s="467"/>
      <c r="D8" s="468"/>
      <c r="E8" s="468">
        <v>100</v>
      </c>
      <c r="F8" s="468"/>
      <c r="G8" s="468"/>
      <c r="H8" s="451"/>
      <c r="I8" s="468"/>
      <c r="J8" s="468"/>
      <c r="K8" s="468">
        <v>100</v>
      </c>
      <c r="L8" s="468"/>
      <c r="M8" s="468">
        <v>100</v>
      </c>
      <c r="N8" s="471"/>
      <c r="O8" s="472">
        <v>300</v>
      </c>
      <c r="P8" s="467"/>
      <c r="Q8" s="468"/>
      <c r="R8" s="468">
        <v>100</v>
      </c>
      <c r="S8" s="468"/>
      <c r="T8" s="468"/>
      <c r="U8" s="471"/>
      <c r="V8" s="467"/>
      <c r="W8" s="476">
        <v>100</v>
      </c>
      <c r="X8" s="454">
        <f t="shared" si="0"/>
        <v>100</v>
      </c>
    </row>
    <row r="9" spans="1:24" ht="30" customHeight="1">
      <c r="A9" s="466"/>
      <c r="B9" s="477" t="s">
        <v>254</v>
      </c>
      <c r="C9" s="467"/>
      <c r="D9" s="468"/>
      <c r="E9" s="468"/>
      <c r="F9" s="468"/>
      <c r="G9" s="468"/>
      <c r="H9" s="451"/>
      <c r="I9" s="468"/>
      <c r="J9" s="468"/>
      <c r="K9" s="468"/>
      <c r="L9" s="468"/>
      <c r="M9" s="468"/>
      <c r="N9" s="471"/>
      <c r="O9" s="478">
        <v>0</v>
      </c>
      <c r="P9" s="467"/>
      <c r="Q9" s="468"/>
      <c r="R9" s="468"/>
      <c r="S9" s="468"/>
      <c r="T9" s="468"/>
      <c r="U9" s="471"/>
      <c r="V9" s="467"/>
      <c r="W9" s="476">
        <v>0</v>
      </c>
      <c r="X9" s="454">
        <f t="shared" si="0"/>
        <v>0</v>
      </c>
    </row>
    <row r="10" spans="1:24" ht="30" customHeight="1">
      <c r="A10" s="765" t="s">
        <v>51</v>
      </c>
      <c r="B10" s="479" t="s">
        <v>251</v>
      </c>
      <c r="C10" s="480"/>
      <c r="D10" s="481"/>
      <c r="E10" s="481"/>
      <c r="F10" s="481"/>
      <c r="G10" s="481"/>
      <c r="H10" s="482"/>
      <c r="I10" s="481"/>
      <c r="J10" s="481"/>
      <c r="K10" s="481"/>
      <c r="L10" s="481"/>
      <c r="M10" s="481"/>
      <c r="N10" s="483"/>
      <c r="O10" s="484">
        <v>0</v>
      </c>
      <c r="P10" s="485"/>
      <c r="Q10" s="481"/>
      <c r="R10" s="481"/>
      <c r="S10" s="481"/>
      <c r="T10" s="481"/>
      <c r="U10" s="486"/>
      <c r="V10" s="480">
        <v>200</v>
      </c>
      <c r="W10" s="487">
        <v>200</v>
      </c>
      <c r="X10" s="454">
        <f t="shared" si="0"/>
        <v>0</v>
      </c>
    </row>
    <row r="11" spans="1:24" ht="30" customHeight="1">
      <c r="A11" s="764"/>
      <c r="B11" s="466" t="s">
        <v>252</v>
      </c>
      <c r="C11" s="467"/>
      <c r="D11" s="468"/>
      <c r="E11" s="468"/>
      <c r="F11" s="468"/>
      <c r="G11" s="468"/>
      <c r="H11" s="451"/>
      <c r="I11" s="468"/>
      <c r="J11" s="468"/>
      <c r="K11" s="468"/>
      <c r="L11" s="468"/>
      <c r="M11" s="468"/>
      <c r="N11" s="471"/>
      <c r="O11" s="472">
        <v>0</v>
      </c>
      <c r="P11" s="473"/>
      <c r="Q11" s="468"/>
      <c r="R11" s="468"/>
      <c r="S11" s="468"/>
      <c r="T11" s="468"/>
      <c r="U11" s="471"/>
      <c r="V11" s="467"/>
      <c r="W11" s="476">
        <v>0</v>
      </c>
    </row>
    <row r="12" spans="1:24" ht="30" customHeight="1">
      <c r="A12" s="766"/>
      <c r="B12" s="477" t="s">
        <v>253</v>
      </c>
      <c r="C12" s="488"/>
      <c r="D12" s="489"/>
      <c r="E12" s="489"/>
      <c r="F12" s="489"/>
      <c r="G12" s="489"/>
      <c r="H12" s="490"/>
      <c r="I12" s="489"/>
      <c r="J12" s="489"/>
      <c r="K12" s="489"/>
      <c r="L12" s="489">
        <v>150</v>
      </c>
      <c r="M12" s="489"/>
      <c r="N12" s="491"/>
      <c r="O12" s="492">
        <v>150</v>
      </c>
      <c r="P12" s="488"/>
      <c r="Q12" s="489"/>
      <c r="R12" s="489"/>
      <c r="S12" s="489"/>
      <c r="T12" s="489"/>
      <c r="U12" s="491"/>
      <c r="V12" s="488">
        <v>150</v>
      </c>
      <c r="W12" s="493">
        <v>150</v>
      </c>
      <c r="X12" s="454">
        <f t="shared" ref="X12:X26" si="1">SUM(P12:U12)</f>
        <v>0</v>
      </c>
    </row>
    <row r="13" spans="1:24" ht="30" customHeight="1">
      <c r="A13" s="767" t="s">
        <v>52</v>
      </c>
      <c r="B13" s="466" t="s">
        <v>252</v>
      </c>
      <c r="C13" s="467"/>
      <c r="D13" s="468"/>
      <c r="E13" s="468"/>
      <c r="F13" s="468"/>
      <c r="G13" s="468"/>
      <c r="H13" s="451"/>
      <c r="I13" s="468"/>
      <c r="K13" s="468">
        <v>100</v>
      </c>
      <c r="L13" s="468"/>
      <c r="M13" s="468"/>
      <c r="N13" s="471"/>
      <c r="O13" s="472">
        <v>100</v>
      </c>
      <c r="P13" s="473"/>
      <c r="Q13" s="468"/>
      <c r="R13" s="468"/>
      <c r="S13" s="468"/>
      <c r="T13" s="468"/>
      <c r="U13" s="471"/>
      <c r="V13" s="467">
        <v>100</v>
      </c>
      <c r="W13" s="476">
        <v>100</v>
      </c>
      <c r="X13" s="454">
        <f t="shared" si="1"/>
        <v>0</v>
      </c>
    </row>
    <row r="14" spans="1:24" ht="30" customHeight="1">
      <c r="A14" s="768"/>
      <c r="B14" s="477" t="s">
        <v>253</v>
      </c>
      <c r="C14" s="488"/>
      <c r="D14" s="489"/>
      <c r="E14" s="489"/>
      <c r="F14" s="489"/>
      <c r="G14" s="489"/>
      <c r="H14" s="490"/>
      <c r="I14" s="489"/>
      <c r="J14" s="489"/>
      <c r="K14" s="489"/>
      <c r="L14" s="489"/>
      <c r="M14" s="489"/>
      <c r="N14" s="491"/>
      <c r="O14" s="492">
        <v>0</v>
      </c>
      <c r="P14" s="488"/>
      <c r="Q14" s="489"/>
      <c r="R14" s="489"/>
      <c r="S14" s="489"/>
      <c r="T14" s="489"/>
      <c r="U14" s="491"/>
      <c r="V14" s="488"/>
      <c r="W14" s="493">
        <v>0</v>
      </c>
      <c r="X14" s="454">
        <f t="shared" si="1"/>
        <v>0</v>
      </c>
    </row>
    <row r="15" spans="1:24" ht="30" customHeight="1">
      <c r="A15" s="765" t="s">
        <v>53</v>
      </c>
      <c r="B15" s="479" t="s">
        <v>252</v>
      </c>
      <c r="C15" s="480">
        <v>100</v>
      </c>
      <c r="D15" s="481"/>
      <c r="E15" s="481"/>
      <c r="F15" s="481"/>
      <c r="G15" s="481"/>
      <c r="H15" s="482"/>
      <c r="I15" s="481"/>
      <c r="J15" s="481">
        <v>100</v>
      </c>
      <c r="K15" s="481"/>
      <c r="L15" s="481"/>
      <c r="M15" s="481"/>
      <c r="N15" s="486"/>
      <c r="O15" s="472">
        <v>200</v>
      </c>
      <c r="P15" s="485">
        <v>100</v>
      </c>
      <c r="Q15" s="481"/>
      <c r="R15" s="481"/>
      <c r="S15" s="481"/>
      <c r="T15" s="481"/>
      <c r="U15" s="486"/>
      <c r="V15" s="480">
        <v>200</v>
      </c>
      <c r="W15" s="476">
        <v>300</v>
      </c>
      <c r="X15" s="454">
        <f t="shared" si="1"/>
        <v>100</v>
      </c>
    </row>
    <row r="16" spans="1:24" ht="30" customHeight="1">
      <c r="A16" s="766"/>
      <c r="B16" s="477" t="s">
        <v>253</v>
      </c>
      <c r="C16" s="488"/>
      <c r="D16" s="489"/>
      <c r="E16" s="489"/>
      <c r="F16" s="489"/>
      <c r="G16" s="489"/>
      <c r="H16" s="490"/>
      <c r="I16" s="489"/>
      <c r="J16" s="489"/>
      <c r="K16" s="489"/>
      <c r="L16" s="489"/>
      <c r="M16" s="489"/>
      <c r="N16" s="491"/>
      <c r="O16" s="492">
        <v>0</v>
      </c>
      <c r="P16" s="488"/>
      <c r="Q16" s="489">
        <v>100</v>
      </c>
      <c r="R16" s="489"/>
      <c r="S16" s="489"/>
      <c r="T16" s="489"/>
      <c r="U16" s="491"/>
      <c r="V16" s="488"/>
      <c r="W16" s="493">
        <v>100</v>
      </c>
      <c r="X16" s="454">
        <f t="shared" si="1"/>
        <v>100</v>
      </c>
    </row>
    <row r="17" spans="1:24" ht="30" customHeight="1">
      <c r="A17" s="764" t="s">
        <v>55</v>
      </c>
      <c r="B17" s="466" t="s">
        <v>250</v>
      </c>
      <c r="C17" s="467"/>
      <c r="D17" s="468"/>
      <c r="E17" s="468"/>
      <c r="F17" s="469" t="s">
        <v>296</v>
      </c>
      <c r="G17" s="468"/>
      <c r="H17" s="451"/>
      <c r="I17" s="468"/>
      <c r="J17" s="469" t="s">
        <v>303</v>
      </c>
      <c r="K17" s="470"/>
      <c r="L17" s="468"/>
      <c r="M17" s="468"/>
      <c r="N17" s="471"/>
      <c r="O17" s="472">
        <v>250</v>
      </c>
      <c r="P17" s="473"/>
      <c r="Q17" s="468"/>
      <c r="R17" s="468"/>
      <c r="S17" s="469" t="s">
        <v>296</v>
      </c>
      <c r="T17" s="468"/>
      <c r="U17" s="471"/>
      <c r="V17" s="494"/>
      <c r="W17" s="476">
        <v>100</v>
      </c>
      <c r="X17" s="454">
        <f t="shared" si="1"/>
        <v>0</v>
      </c>
    </row>
    <row r="18" spans="1:24" ht="30" customHeight="1">
      <c r="A18" s="764"/>
      <c r="B18" s="466" t="s">
        <v>251</v>
      </c>
      <c r="C18" s="467">
        <v>150</v>
      </c>
      <c r="D18" s="468"/>
      <c r="E18" s="469" t="s">
        <v>296</v>
      </c>
      <c r="F18" s="468"/>
      <c r="G18" s="468"/>
      <c r="H18" s="451"/>
      <c r="I18" s="468">
        <v>150</v>
      </c>
      <c r="J18" s="451"/>
      <c r="K18" s="469" t="s">
        <v>296</v>
      </c>
      <c r="L18" s="468"/>
      <c r="M18" s="469" t="s">
        <v>296</v>
      </c>
      <c r="N18" s="471"/>
      <c r="O18" s="472">
        <v>600</v>
      </c>
      <c r="P18" s="473">
        <v>100</v>
      </c>
      <c r="Q18" s="468"/>
      <c r="R18" s="470"/>
      <c r="S18" s="468"/>
      <c r="T18" s="468"/>
      <c r="U18" s="471"/>
      <c r="V18" s="467"/>
      <c r="W18" s="476">
        <v>100</v>
      </c>
      <c r="X18" s="454">
        <f t="shared" si="1"/>
        <v>100</v>
      </c>
    </row>
    <row r="19" spans="1:24" ht="30" customHeight="1">
      <c r="A19" s="764"/>
      <c r="B19" s="466" t="s">
        <v>256</v>
      </c>
      <c r="C19" s="467"/>
      <c r="D19" s="468"/>
      <c r="E19" s="468"/>
      <c r="F19" s="468"/>
      <c r="G19" s="468"/>
      <c r="H19" s="451"/>
      <c r="I19" s="468"/>
      <c r="J19" s="451"/>
      <c r="K19" s="468"/>
      <c r="L19" s="468"/>
      <c r="M19" s="468"/>
      <c r="N19" s="471"/>
      <c r="O19" s="472">
        <v>0</v>
      </c>
      <c r="P19" s="473"/>
      <c r="Q19" s="468"/>
      <c r="R19" s="469" t="s">
        <v>296</v>
      </c>
      <c r="S19" s="468"/>
      <c r="T19" s="468"/>
      <c r="U19" s="471"/>
      <c r="V19" s="467"/>
      <c r="W19" s="476">
        <v>100</v>
      </c>
      <c r="X19" s="454">
        <f t="shared" si="1"/>
        <v>0</v>
      </c>
    </row>
    <row r="20" spans="1:24" ht="30" customHeight="1">
      <c r="A20" s="764"/>
      <c r="B20" s="495" t="s">
        <v>287</v>
      </c>
      <c r="C20" s="467"/>
      <c r="D20" s="468"/>
      <c r="E20" s="468"/>
      <c r="F20" s="468"/>
      <c r="G20" s="468"/>
      <c r="H20" s="451"/>
      <c r="I20" s="468"/>
      <c r="J20" s="451"/>
      <c r="K20" s="468"/>
      <c r="L20" s="468"/>
      <c r="M20" s="468"/>
      <c r="N20" s="471"/>
      <c r="O20" s="472">
        <v>0</v>
      </c>
      <c r="P20" s="473"/>
      <c r="Q20" s="468"/>
      <c r="R20" s="469"/>
      <c r="S20" s="468"/>
      <c r="T20" s="468"/>
      <c r="U20" s="471"/>
      <c r="V20" s="467">
        <v>100</v>
      </c>
      <c r="W20" s="476">
        <v>100</v>
      </c>
      <c r="X20" s="475">
        <f>SUM(P20:U20)</f>
        <v>0</v>
      </c>
    </row>
    <row r="21" spans="1:24" ht="30" customHeight="1">
      <c r="A21" s="764"/>
      <c r="B21" s="466" t="s">
        <v>252</v>
      </c>
      <c r="C21" s="467"/>
      <c r="D21" s="468">
        <v>200</v>
      </c>
      <c r="E21" s="468"/>
      <c r="F21" s="468"/>
      <c r="G21" s="468"/>
      <c r="H21" s="451">
        <v>100</v>
      </c>
      <c r="I21" s="468">
        <v>200</v>
      </c>
      <c r="J21" s="496"/>
      <c r="K21" s="468"/>
      <c r="L21" s="468">
        <v>100</v>
      </c>
      <c r="M21" s="468">
        <v>100</v>
      </c>
      <c r="N21" s="471"/>
      <c r="O21" s="472">
        <v>700</v>
      </c>
      <c r="P21" s="467">
        <v>100</v>
      </c>
      <c r="Q21" s="468"/>
      <c r="R21" s="468"/>
      <c r="S21" s="468">
        <v>100</v>
      </c>
      <c r="T21" s="468">
        <v>100</v>
      </c>
      <c r="U21" s="471"/>
      <c r="V21" s="467">
        <v>300</v>
      </c>
      <c r="W21" s="472">
        <v>600</v>
      </c>
      <c r="X21" s="454">
        <f>SUM(P21:U21)</f>
        <v>300</v>
      </c>
    </row>
    <row r="22" spans="1:24" ht="30" customHeight="1">
      <c r="A22" s="764"/>
      <c r="B22" s="466" t="s">
        <v>253</v>
      </c>
      <c r="C22" s="467"/>
      <c r="D22" s="468">
        <v>150</v>
      </c>
      <c r="E22" s="468"/>
      <c r="F22" s="468"/>
      <c r="G22" s="468"/>
      <c r="H22" s="451"/>
      <c r="I22" s="468"/>
      <c r="J22" s="468"/>
      <c r="K22" s="468">
        <v>100</v>
      </c>
      <c r="L22" s="468"/>
      <c r="M22" s="468"/>
      <c r="N22" s="471"/>
      <c r="O22" s="472">
        <v>250</v>
      </c>
      <c r="P22" s="467">
        <v>100</v>
      </c>
      <c r="Q22" s="468"/>
      <c r="R22" s="468"/>
      <c r="S22" s="468"/>
      <c r="T22" s="468"/>
      <c r="U22" s="471"/>
      <c r="V22" s="467">
        <v>100</v>
      </c>
      <c r="W22" s="476">
        <v>200</v>
      </c>
      <c r="X22" s="454">
        <f t="shared" si="1"/>
        <v>100</v>
      </c>
    </row>
    <row r="23" spans="1:24" ht="30" customHeight="1">
      <c r="A23" s="769"/>
      <c r="B23" s="477" t="s">
        <v>254</v>
      </c>
      <c r="C23" s="488"/>
      <c r="D23" s="489"/>
      <c r="E23" s="489"/>
      <c r="F23" s="489"/>
      <c r="G23" s="489"/>
      <c r="H23" s="490"/>
      <c r="I23" s="489"/>
      <c r="J23" s="489"/>
      <c r="K23" s="489"/>
      <c r="L23" s="489"/>
      <c r="M23" s="489"/>
      <c r="N23" s="491"/>
      <c r="O23" s="478">
        <v>0</v>
      </c>
      <c r="P23" s="488"/>
      <c r="Q23" s="489"/>
      <c r="R23" s="489"/>
      <c r="S23" s="489"/>
      <c r="T23" s="489"/>
      <c r="U23" s="491"/>
      <c r="V23" s="488">
        <v>300</v>
      </c>
      <c r="W23" s="493">
        <v>300</v>
      </c>
      <c r="X23" s="454">
        <f t="shared" si="1"/>
        <v>0</v>
      </c>
    </row>
    <row r="24" spans="1:24" ht="30" customHeight="1">
      <c r="A24" s="765" t="s">
        <v>54</v>
      </c>
      <c r="B24" s="479" t="s">
        <v>250</v>
      </c>
      <c r="C24" s="480"/>
      <c r="D24" s="481"/>
      <c r="E24" s="481"/>
      <c r="F24" s="481"/>
      <c r="G24" s="481"/>
      <c r="H24" s="482">
        <v>200</v>
      </c>
      <c r="I24" s="481"/>
      <c r="J24" s="481"/>
      <c r="K24" s="481"/>
      <c r="L24" s="481"/>
      <c r="M24" s="481"/>
      <c r="N24" s="486"/>
      <c r="O24" s="484">
        <v>200</v>
      </c>
      <c r="P24" s="485"/>
      <c r="Q24" s="481"/>
      <c r="R24" s="481"/>
      <c r="S24" s="481"/>
      <c r="T24" s="481">
        <v>100</v>
      </c>
      <c r="U24" s="486"/>
      <c r="V24" s="480"/>
      <c r="W24" s="487">
        <v>100</v>
      </c>
      <c r="X24" s="454">
        <f t="shared" si="1"/>
        <v>100</v>
      </c>
    </row>
    <row r="25" spans="1:24" ht="30" customHeight="1">
      <c r="A25" s="764"/>
      <c r="B25" s="466" t="s">
        <v>251</v>
      </c>
      <c r="C25" s="467">
        <v>140</v>
      </c>
      <c r="D25" s="468"/>
      <c r="E25" s="468"/>
      <c r="F25" s="468"/>
      <c r="G25" s="468"/>
      <c r="H25" s="451"/>
      <c r="I25" s="468"/>
      <c r="J25" s="468"/>
      <c r="K25" s="468">
        <v>100</v>
      </c>
      <c r="L25" s="468"/>
      <c r="M25" s="468"/>
      <c r="N25" s="471"/>
      <c r="O25" s="472">
        <v>240</v>
      </c>
      <c r="P25" s="467">
        <v>200</v>
      </c>
      <c r="Q25" s="468"/>
      <c r="R25" s="468"/>
      <c r="S25" s="469" t="s">
        <v>303</v>
      </c>
      <c r="T25" s="468"/>
      <c r="U25" s="471"/>
      <c r="V25" s="497"/>
      <c r="W25" s="472">
        <v>350</v>
      </c>
      <c r="X25" s="454">
        <f t="shared" si="1"/>
        <v>200</v>
      </c>
    </row>
    <row r="26" spans="1:24" ht="30" customHeight="1">
      <c r="A26" s="770"/>
      <c r="B26" s="466" t="s">
        <v>252</v>
      </c>
      <c r="C26" s="467"/>
      <c r="D26" s="468"/>
      <c r="E26" s="468"/>
      <c r="F26" s="468"/>
      <c r="G26" s="468"/>
      <c r="H26" s="451"/>
      <c r="I26" s="468"/>
      <c r="J26" s="468"/>
      <c r="K26" s="468">
        <v>80</v>
      </c>
      <c r="L26" s="468"/>
      <c r="M26" s="468"/>
      <c r="N26" s="471"/>
      <c r="O26" s="472">
        <v>80</v>
      </c>
      <c r="P26" s="467"/>
      <c r="Q26" s="468"/>
      <c r="R26" s="468"/>
      <c r="S26" s="468"/>
      <c r="T26" s="468"/>
      <c r="U26" s="471"/>
      <c r="V26" s="467">
        <v>100</v>
      </c>
      <c r="W26" s="476">
        <v>100</v>
      </c>
      <c r="X26" s="454">
        <f t="shared" si="1"/>
        <v>0</v>
      </c>
    </row>
    <row r="27" spans="1:24" ht="30" customHeight="1">
      <c r="A27" s="770"/>
      <c r="B27" s="466" t="s">
        <v>253</v>
      </c>
      <c r="C27" s="467">
        <v>70</v>
      </c>
      <c r="D27" s="468"/>
      <c r="E27" s="468"/>
      <c r="F27" s="468">
        <v>70</v>
      </c>
      <c r="G27" s="468"/>
      <c r="H27" s="451"/>
      <c r="I27" s="468">
        <v>70</v>
      </c>
      <c r="J27" s="468"/>
      <c r="K27" s="468"/>
      <c r="L27" s="468"/>
      <c r="M27" s="468"/>
      <c r="N27" s="471"/>
      <c r="O27" s="472">
        <v>210</v>
      </c>
      <c r="P27" s="467">
        <v>70</v>
      </c>
      <c r="Q27" s="468"/>
      <c r="R27" s="468"/>
      <c r="S27" s="468">
        <v>70</v>
      </c>
      <c r="T27" s="468"/>
      <c r="U27" s="471"/>
      <c r="V27" s="467">
        <v>70</v>
      </c>
      <c r="W27" s="476">
        <v>210</v>
      </c>
    </row>
    <row r="28" spans="1:24" ht="30" customHeight="1">
      <c r="A28" s="766"/>
      <c r="B28" s="477" t="s">
        <v>254</v>
      </c>
      <c r="C28" s="488"/>
      <c r="D28" s="489"/>
      <c r="E28" s="489"/>
      <c r="F28" s="489"/>
      <c r="G28" s="489"/>
      <c r="H28" s="490"/>
      <c r="I28" s="489"/>
      <c r="J28" s="489"/>
      <c r="K28" s="489"/>
      <c r="L28" s="489"/>
      <c r="M28" s="489"/>
      <c r="N28" s="491"/>
      <c r="O28" s="492">
        <v>0</v>
      </c>
      <c r="P28" s="488"/>
      <c r="Q28" s="489"/>
      <c r="R28" s="489"/>
      <c r="S28" s="489"/>
      <c r="T28" s="489"/>
      <c r="U28" s="491"/>
      <c r="V28" s="488">
        <v>100</v>
      </c>
      <c r="W28" s="493">
        <v>100</v>
      </c>
      <c r="X28" s="454">
        <f t="shared" ref="X28:X71" si="2">SUM(P28:U28)</f>
        <v>0</v>
      </c>
    </row>
    <row r="29" spans="1:24" ht="30" customHeight="1">
      <c r="A29" s="764" t="s">
        <v>149</v>
      </c>
      <c r="B29" s="466" t="s">
        <v>252</v>
      </c>
      <c r="C29" s="467"/>
      <c r="D29" s="468"/>
      <c r="E29" s="468"/>
      <c r="F29" s="468"/>
      <c r="G29" s="468"/>
      <c r="H29" s="451"/>
      <c r="I29" s="468">
        <v>100</v>
      </c>
      <c r="K29" s="468"/>
      <c r="L29" s="468"/>
      <c r="M29" s="468"/>
      <c r="N29" s="471"/>
      <c r="O29" s="472">
        <v>100</v>
      </c>
      <c r="P29" s="473"/>
      <c r="Q29" s="468"/>
      <c r="R29" s="468"/>
      <c r="S29" s="468"/>
      <c r="T29" s="468"/>
      <c r="U29" s="471"/>
      <c r="V29" s="467">
        <v>100</v>
      </c>
      <c r="W29" s="476">
        <v>100</v>
      </c>
      <c r="X29" s="454">
        <f t="shared" si="2"/>
        <v>0</v>
      </c>
    </row>
    <row r="30" spans="1:24" ht="30" customHeight="1">
      <c r="A30" s="766"/>
      <c r="B30" s="477" t="s">
        <v>253</v>
      </c>
      <c r="C30" s="488"/>
      <c r="D30" s="489"/>
      <c r="E30" s="489"/>
      <c r="F30" s="489"/>
      <c r="G30" s="489"/>
      <c r="H30" s="490"/>
      <c r="I30" s="489"/>
      <c r="J30" s="489"/>
      <c r="K30" s="489"/>
      <c r="L30" s="489"/>
      <c r="M30" s="489"/>
      <c r="N30" s="491"/>
      <c r="O30" s="492">
        <v>0</v>
      </c>
      <c r="P30" s="488"/>
      <c r="Q30" s="489"/>
      <c r="R30" s="489"/>
      <c r="S30" s="489"/>
      <c r="T30" s="489"/>
      <c r="U30" s="491"/>
      <c r="V30" s="488"/>
      <c r="W30" s="493">
        <v>0</v>
      </c>
      <c r="X30" s="454">
        <f t="shared" si="2"/>
        <v>0</v>
      </c>
    </row>
    <row r="31" spans="1:24" ht="30" customHeight="1">
      <c r="A31" s="765" t="s">
        <v>94</v>
      </c>
      <c r="B31" s="479" t="s">
        <v>252</v>
      </c>
      <c r="C31" s="480"/>
      <c r="D31" s="481"/>
      <c r="E31" s="481"/>
      <c r="F31" s="481"/>
      <c r="G31" s="481"/>
      <c r="H31" s="482"/>
      <c r="I31" s="481"/>
      <c r="K31" s="481">
        <v>100</v>
      </c>
      <c r="L31" s="481"/>
      <c r="M31" s="481"/>
      <c r="N31" s="486"/>
      <c r="O31" s="472">
        <v>100</v>
      </c>
      <c r="P31" s="485"/>
      <c r="Q31" s="481"/>
      <c r="R31" s="481"/>
      <c r="S31" s="481"/>
      <c r="T31" s="481"/>
      <c r="U31" s="486"/>
      <c r="V31" s="480">
        <v>100</v>
      </c>
      <c r="W31" s="476">
        <v>100</v>
      </c>
      <c r="X31" s="454">
        <f t="shared" si="2"/>
        <v>0</v>
      </c>
    </row>
    <row r="32" spans="1:24" ht="30" customHeight="1">
      <c r="A32" s="766"/>
      <c r="B32" s="477" t="s">
        <v>253</v>
      </c>
      <c r="C32" s="488"/>
      <c r="D32" s="489"/>
      <c r="E32" s="489"/>
      <c r="F32" s="489"/>
      <c r="G32" s="489"/>
      <c r="H32" s="490"/>
      <c r="I32" s="489"/>
      <c r="J32" s="489"/>
      <c r="K32" s="489"/>
      <c r="L32" s="489"/>
      <c r="M32" s="489"/>
      <c r="N32" s="491"/>
      <c r="O32" s="492">
        <v>0</v>
      </c>
      <c r="P32" s="488"/>
      <c r="Q32" s="489"/>
      <c r="R32" s="489"/>
      <c r="S32" s="489"/>
      <c r="T32" s="489"/>
      <c r="U32" s="491"/>
      <c r="V32" s="488"/>
      <c r="W32" s="493">
        <v>0</v>
      </c>
      <c r="X32" s="454">
        <f t="shared" si="2"/>
        <v>0</v>
      </c>
    </row>
    <row r="33" spans="1:24" ht="30" customHeight="1">
      <c r="A33" s="764" t="s">
        <v>57</v>
      </c>
      <c r="B33" s="466" t="s">
        <v>252</v>
      </c>
      <c r="C33" s="467"/>
      <c r="D33" s="468"/>
      <c r="E33" s="468"/>
      <c r="F33" s="468"/>
      <c r="G33" s="468"/>
      <c r="H33" s="451"/>
      <c r="I33" s="468"/>
      <c r="J33" s="468">
        <v>200</v>
      </c>
      <c r="K33" s="468"/>
      <c r="L33" s="468"/>
      <c r="M33" s="468"/>
      <c r="N33" s="471"/>
      <c r="O33" s="472">
        <v>200</v>
      </c>
      <c r="P33" s="473"/>
      <c r="Q33" s="468"/>
      <c r="R33" s="468"/>
      <c r="S33" s="468"/>
      <c r="T33" s="468"/>
      <c r="U33" s="471"/>
      <c r="V33" s="467">
        <v>200</v>
      </c>
      <c r="W33" s="476">
        <v>200</v>
      </c>
      <c r="X33" s="454">
        <f t="shared" si="2"/>
        <v>0</v>
      </c>
    </row>
    <row r="34" spans="1:24" ht="30" customHeight="1">
      <c r="A34" s="766"/>
      <c r="B34" s="477" t="s">
        <v>253</v>
      </c>
      <c r="C34" s="488"/>
      <c r="D34" s="489"/>
      <c r="E34" s="489"/>
      <c r="F34" s="489"/>
      <c r="G34" s="489"/>
      <c r="H34" s="490"/>
      <c r="I34" s="489"/>
      <c r="J34" s="489"/>
      <c r="K34" s="489"/>
      <c r="L34" s="489"/>
      <c r="M34" s="489"/>
      <c r="N34" s="491"/>
      <c r="O34" s="492">
        <v>0</v>
      </c>
      <c r="P34" s="488"/>
      <c r="Q34" s="489"/>
      <c r="R34" s="489"/>
      <c r="S34" s="489"/>
      <c r="T34" s="489"/>
      <c r="U34" s="491"/>
      <c r="V34" s="488"/>
      <c r="W34" s="493">
        <v>0</v>
      </c>
      <c r="X34" s="454">
        <f t="shared" si="2"/>
        <v>0</v>
      </c>
    </row>
    <row r="35" spans="1:24" s="453" customFormat="1" ht="30" customHeight="1">
      <c r="A35" s="765" t="s">
        <v>95</v>
      </c>
      <c r="B35" s="479" t="s">
        <v>285</v>
      </c>
      <c r="C35" s="480"/>
      <c r="D35" s="481"/>
      <c r="E35" s="481"/>
      <c r="F35" s="481"/>
      <c r="G35" s="481"/>
      <c r="H35" s="482"/>
      <c r="I35" s="481"/>
      <c r="J35" s="481"/>
      <c r="K35" s="481"/>
      <c r="L35" s="481">
        <v>100</v>
      </c>
      <c r="M35" s="481"/>
      <c r="N35" s="486"/>
      <c r="O35" s="472">
        <v>100</v>
      </c>
      <c r="P35" s="485"/>
      <c r="Q35" s="481"/>
      <c r="R35" s="481"/>
      <c r="S35" s="481"/>
      <c r="T35" s="481"/>
      <c r="U35" s="486"/>
      <c r="V35" s="487">
        <v>200</v>
      </c>
      <c r="W35" s="476">
        <v>200</v>
      </c>
      <c r="X35" s="453">
        <f t="shared" si="2"/>
        <v>0</v>
      </c>
    </row>
    <row r="36" spans="1:24" ht="30" customHeight="1">
      <c r="A36" s="766"/>
      <c r="B36" s="477" t="s">
        <v>253</v>
      </c>
      <c r="C36" s="488"/>
      <c r="D36" s="489"/>
      <c r="E36" s="489"/>
      <c r="F36" s="489"/>
      <c r="G36" s="489"/>
      <c r="H36" s="490"/>
      <c r="I36" s="489"/>
      <c r="J36" s="489"/>
      <c r="K36" s="489"/>
      <c r="L36" s="489"/>
      <c r="M36" s="489"/>
      <c r="N36" s="491"/>
      <c r="O36" s="492">
        <v>0</v>
      </c>
      <c r="P36" s="488"/>
      <c r="Q36" s="489"/>
      <c r="R36" s="489"/>
      <c r="S36" s="489"/>
      <c r="T36" s="489"/>
      <c r="U36" s="491"/>
      <c r="V36" s="488"/>
      <c r="W36" s="493">
        <v>0</v>
      </c>
      <c r="X36" s="454">
        <f t="shared" si="2"/>
        <v>0</v>
      </c>
    </row>
    <row r="37" spans="1:24" ht="30" customHeight="1">
      <c r="A37" s="765" t="s">
        <v>59</v>
      </c>
      <c r="B37" s="479" t="s">
        <v>250</v>
      </c>
      <c r="C37" s="467"/>
      <c r="D37" s="468"/>
      <c r="E37" s="468"/>
      <c r="F37" s="468"/>
      <c r="G37" s="468"/>
      <c r="H37" s="451"/>
      <c r="I37" s="468">
        <v>100</v>
      </c>
      <c r="J37" s="468"/>
      <c r="K37" s="468"/>
      <c r="L37" s="468"/>
      <c r="M37" s="468"/>
      <c r="N37" s="471"/>
      <c r="O37" s="472">
        <v>100</v>
      </c>
      <c r="P37" s="473"/>
      <c r="Q37" s="468"/>
      <c r="R37" s="468"/>
      <c r="S37" s="468"/>
      <c r="T37" s="468"/>
      <c r="U37" s="471"/>
      <c r="V37" s="467">
        <v>100</v>
      </c>
      <c r="W37" s="476">
        <v>100</v>
      </c>
      <c r="X37" s="454">
        <f t="shared" si="2"/>
        <v>0</v>
      </c>
    </row>
    <row r="38" spans="1:24" ht="30" customHeight="1">
      <c r="A38" s="764"/>
      <c r="B38" s="466" t="s">
        <v>251</v>
      </c>
      <c r="C38" s="467">
        <v>150</v>
      </c>
      <c r="D38" s="468"/>
      <c r="E38" s="468"/>
      <c r="F38" s="468"/>
      <c r="G38" s="468"/>
      <c r="H38" s="451"/>
      <c r="I38" s="468"/>
      <c r="J38" s="468"/>
      <c r="K38" s="468"/>
      <c r="L38" s="468"/>
      <c r="M38" s="468"/>
      <c r="N38" s="471"/>
      <c r="O38" s="472">
        <v>150</v>
      </c>
      <c r="P38" s="467"/>
      <c r="Q38" s="468">
        <v>150</v>
      </c>
      <c r="R38" s="468"/>
      <c r="S38" s="468"/>
      <c r="T38" s="468"/>
      <c r="U38" s="471"/>
      <c r="V38" s="467"/>
      <c r="W38" s="476">
        <v>150</v>
      </c>
      <c r="X38" s="454">
        <f t="shared" si="2"/>
        <v>150</v>
      </c>
    </row>
    <row r="39" spans="1:24" ht="30" customHeight="1">
      <c r="A39" s="764"/>
      <c r="B39" s="466" t="s">
        <v>252</v>
      </c>
      <c r="C39" s="467"/>
      <c r="D39" s="468"/>
      <c r="E39" s="468">
        <v>150</v>
      </c>
      <c r="F39" s="470"/>
      <c r="G39" s="468"/>
      <c r="H39" s="451">
        <v>200</v>
      </c>
      <c r="I39" s="468"/>
      <c r="J39" s="496"/>
      <c r="K39" s="468">
        <v>180</v>
      </c>
      <c r="L39" s="468"/>
      <c r="M39" s="468"/>
      <c r="N39" s="471">
        <v>200</v>
      </c>
      <c r="O39" s="472">
        <v>730</v>
      </c>
      <c r="P39" s="467"/>
      <c r="Q39" s="468"/>
      <c r="R39" s="468">
        <v>150</v>
      </c>
      <c r="S39" s="468"/>
      <c r="T39" s="468"/>
      <c r="U39" s="471">
        <v>200</v>
      </c>
      <c r="V39" s="498">
        <f>300+100+30</f>
        <v>430</v>
      </c>
      <c r="W39" s="476">
        <v>780</v>
      </c>
      <c r="X39" s="454">
        <f t="shared" si="2"/>
        <v>350</v>
      </c>
    </row>
    <row r="40" spans="1:24" ht="30" customHeight="1">
      <c r="A40" s="764"/>
      <c r="B40" s="466" t="s">
        <v>253</v>
      </c>
      <c r="C40" s="467"/>
      <c r="D40" s="468"/>
      <c r="E40" s="468">
        <v>170</v>
      </c>
      <c r="F40" s="468"/>
      <c r="G40" s="468"/>
      <c r="H40" s="451"/>
      <c r="I40" s="468">
        <v>200</v>
      </c>
      <c r="J40" s="468"/>
      <c r="K40" s="468"/>
      <c r="L40" s="468"/>
      <c r="M40" s="468"/>
      <c r="N40" s="471"/>
      <c r="O40" s="472">
        <v>370</v>
      </c>
      <c r="P40" s="467"/>
      <c r="Q40" s="468"/>
      <c r="R40" s="468"/>
      <c r="S40" s="468"/>
      <c r="T40" s="468"/>
      <c r="U40" s="471"/>
      <c r="V40" s="467"/>
      <c r="W40" s="476">
        <v>0</v>
      </c>
      <c r="X40" s="454">
        <f t="shared" si="2"/>
        <v>0</v>
      </c>
    </row>
    <row r="41" spans="1:24" ht="30" customHeight="1">
      <c r="A41" s="769"/>
      <c r="B41" s="477" t="s">
        <v>254</v>
      </c>
      <c r="C41" s="488"/>
      <c r="D41" s="489"/>
      <c r="E41" s="489"/>
      <c r="F41" s="489"/>
      <c r="G41" s="489"/>
      <c r="H41" s="490"/>
      <c r="I41" s="489"/>
      <c r="J41" s="489"/>
      <c r="K41" s="489"/>
      <c r="L41" s="489"/>
      <c r="M41" s="489"/>
      <c r="N41" s="491"/>
      <c r="O41" s="478">
        <v>0</v>
      </c>
      <c r="P41" s="488"/>
      <c r="Q41" s="489"/>
      <c r="R41" s="489"/>
      <c r="S41" s="489"/>
      <c r="T41" s="489"/>
      <c r="U41" s="491"/>
      <c r="V41" s="488">
        <f>100+80-30</f>
        <v>150</v>
      </c>
      <c r="W41" s="493">
        <v>150</v>
      </c>
      <c r="X41" s="454">
        <f t="shared" si="2"/>
        <v>0</v>
      </c>
    </row>
    <row r="42" spans="1:24" ht="30" customHeight="1">
      <c r="A42" s="764" t="s">
        <v>60</v>
      </c>
      <c r="B42" s="479" t="s">
        <v>250</v>
      </c>
      <c r="C42" s="480"/>
      <c r="D42" s="481"/>
      <c r="E42" s="481"/>
      <c r="F42" s="481"/>
      <c r="G42" s="481"/>
      <c r="H42" s="482"/>
      <c r="I42" s="481"/>
      <c r="J42" s="481"/>
      <c r="K42" s="499" t="s">
        <v>296</v>
      </c>
      <c r="L42" s="481"/>
      <c r="M42" s="481"/>
      <c r="N42" s="486"/>
      <c r="O42" s="484">
        <v>100</v>
      </c>
      <c r="P42" s="485"/>
      <c r="Q42" s="481"/>
      <c r="R42" s="481"/>
      <c r="S42" s="481"/>
      <c r="T42" s="481"/>
      <c r="U42" s="486"/>
      <c r="V42" s="500"/>
      <c r="W42" s="501">
        <v>0</v>
      </c>
      <c r="X42" s="454">
        <f t="shared" si="2"/>
        <v>0</v>
      </c>
    </row>
    <row r="43" spans="1:24" ht="30" customHeight="1">
      <c r="A43" s="764"/>
      <c r="B43" s="466" t="s">
        <v>251</v>
      </c>
      <c r="C43" s="467"/>
      <c r="D43" s="468"/>
      <c r="E43" s="468"/>
      <c r="F43" s="468"/>
      <c r="G43" s="468"/>
      <c r="H43" s="451"/>
      <c r="I43" s="468"/>
      <c r="J43" s="451">
        <v>100</v>
      </c>
      <c r="K43" s="468"/>
      <c r="L43" s="468"/>
      <c r="M43" s="468"/>
      <c r="N43" s="471"/>
      <c r="O43" s="472">
        <v>100</v>
      </c>
      <c r="P43" s="473"/>
      <c r="Q43" s="468"/>
      <c r="R43" s="468"/>
      <c r="S43" s="469" t="s">
        <v>296</v>
      </c>
      <c r="T43" s="468"/>
      <c r="U43" s="471"/>
      <c r="V43" s="498">
        <v>100</v>
      </c>
      <c r="W43" s="476">
        <v>200</v>
      </c>
      <c r="X43" s="454">
        <f t="shared" si="2"/>
        <v>0</v>
      </c>
    </row>
    <row r="44" spans="1:24" ht="30" customHeight="1">
      <c r="A44" s="764"/>
      <c r="B44" s="466" t="s">
        <v>252</v>
      </c>
      <c r="C44" s="467"/>
      <c r="D44" s="468"/>
      <c r="E44" s="468"/>
      <c r="F44" s="468"/>
      <c r="G44" s="468">
        <v>100</v>
      </c>
      <c r="H44" s="451"/>
      <c r="I44" s="468">
        <v>200</v>
      </c>
      <c r="J44" s="454">
        <v>100</v>
      </c>
      <c r="K44" s="468"/>
      <c r="L44" s="468">
        <v>100</v>
      </c>
      <c r="M44" s="468"/>
      <c r="N44" s="471"/>
      <c r="O44" s="472">
        <v>500</v>
      </c>
      <c r="P44" s="467"/>
      <c r="Q44" s="468"/>
      <c r="R44" s="468"/>
      <c r="S44" s="468"/>
      <c r="T44" s="468">
        <v>100</v>
      </c>
      <c r="U44" s="471"/>
      <c r="V44" s="467">
        <v>100</v>
      </c>
      <c r="W44" s="476">
        <v>200</v>
      </c>
      <c r="X44" s="454">
        <f t="shared" si="2"/>
        <v>100</v>
      </c>
    </row>
    <row r="45" spans="1:24" ht="30" customHeight="1">
      <c r="A45" s="764"/>
      <c r="B45" s="466" t="s">
        <v>253</v>
      </c>
      <c r="C45" s="467"/>
      <c r="D45" s="468"/>
      <c r="E45" s="468"/>
      <c r="F45" s="468">
        <v>100</v>
      </c>
      <c r="G45" s="468"/>
      <c r="H45" s="451">
        <v>100</v>
      </c>
      <c r="I45" s="468"/>
      <c r="J45" s="468"/>
      <c r="K45" s="468"/>
      <c r="L45" s="468"/>
      <c r="M45" s="468"/>
      <c r="N45" s="471">
        <v>100</v>
      </c>
      <c r="O45" s="472">
        <v>300</v>
      </c>
      <c r="P45" s="467"/>
      <c r="Q45" s="468"/>
      <c r="R45" s="468"/>
      <c r="S45" s="468"/>
      <c r="T45" s="468"/>
      <c r="U45" s="471">
        <v>100</v>
      </c>
      <c r="V45" s="467">
        <v>100</v>
      </c>
      <c r="W45" s="476">
        <v>200</v>
      </c>
      <c r="X45" s="454">
        <f t="shared" si="2"/>
        <v>100</v>
      </c>
    </row>
    <row r="46" spans="1:24" ht="30" customHeight="1">
      <c r="A46" s="769"/>
      <c r="B46" s="477" t="s">
        <v>254</v>
      </c>
      <c r="C46" s="488"/>
      <c r="D46" s="489"/>
      <c r="E46" s="489"/>
      <c r="F46" s="489"/>
      <c r="G46" s="489"/>
      <c r="H46" s="490"/>
      <c r="I46" s="489"/>
      <c r="J46" s="489"/>
      <c r="K46" s="489"/>
      <c r="L46" s="489"/>
      <c r="M46" s="489"/>
      <c r="N46" s="491"/>
      <c r="O46" s="478">
        <v>0</v>
      </c>
      <c r="P46" s="488"/>
      <c r="Q46" s="489"/>
      <c r="R46" s="489"/>
      <c r="S46" s="489"/>
      <c r="T46" s="489"/>
      <c r="U46" s="491"/>
      <c r="V46" s="502">
        <v>250</v>
      </c>
      <c r="W46" s="503">
        <v>250</v>
      </c>
      <c r="X46" s="453">
        <f t="shared" si="2"/>
        <v>0</v>
      </c>
    </row>
    <row r="47" spans="1:24" s="453" customFormat="1" ht="30" customHeight="1">
      <c r="A47" s="764" t="s">
        <v>61</v>
      </c>
      <c r="B47" s="466" t="s">
        <v>250</v>
      </c>
      <c r="C47" s="467"/>
      <c r="D47" s="468"/>
      <c r="E47" s="468"/>
      <c r="F47" s="468"/>
      <c r="G47" s="468"/>
      <c r="H47" s="451"/>
      <c r="I47" s="468">
        <v>150</v>
      </c>
      <c r="J47" s="468"/>
      <c r="K47" s="468"/>
      <c r="L47" s="468"/>
      <c r="M47" s="468"/>
      <c r="N47" s="471"/>
      <c r="O47" s="472">
        <v>150</v>
      </c>
      <c r="P47" s="467"/>
      <c r="Q47" s="468"/>
      <c r="R47" s="468"/>
      <c r="S47" s="468"/>
      <c r="T47" s="468"/>
      <c r="U47" s="471"/>
      <c r="V47" s="480">
        <v>100</v>
      </c>
      <c r="W47" s="487">
        <v>100</v>
      </c>
      <c r="X47" s="453">
        <f t="shared" si="2"/>
        <v>0</v>
      </c>
    </row>
    <row r="48" spans="1:24" s="453" customFormat="1" ht="30" customHeight="1">
      <c r="A48" s="764"/>
      <c r="B48" s="466" t="s">
        <v>251</v>
      </c>
      <c r="C48" s="467"/>
      <c r="D48" s="468">
        <v>200</v>
      </c>
      <c r="E48" s="468"/>
      <c r="F48" s="468"/>
      <c r="G48" s="468"/>
      <c r="H48" s="451"/>
      <c r="I48" s="469" t="s">
        <v>296</v>
      </c>
      <c r="J48" s="468"/>
      <c r="K48" s="451"/>
      <c r="L48" s="468"/>
      <c r="M48" s="468"/>
      <c r="N48" s="471"/>
      <c r="O48" s="472">
        <v>300</v>
      </c>
      <c r="P48" s="467">
        <v>200</v>
      </c>
      <c r="Q48" s="468"/>
      <c r="R48" s="468"/>
      <c r="S48" s="468"/>
      <c r="T48" s="468"/>
      <c r="U48" s="504" t="s">
        <v>303</v>
      </c>
      <c r="V48" s="505">
        <v>100</v>
      </c>
      <c r="W48" s="506">
        <v>450</v>
      </c>
      <c r="X48" s="453">
        <f t="shared" si="2"/>
        <v>200</v>
      </c>
    </row>
    <row r="49" spans="1:24" ht="30" customHeight="1">
      <c r="A49" s="764"/>
      <c r="B49" s="466" t="s">
        <v>252</v>
      </c>
      <c r="C49" s="467"/>
      <c r="D49" s="468">
        <v>150</v>
      </c>
      <c r="E49" s="468"/>
      <c r="F49" s="468"/>
      <c r="G49" s="468"/>
      <c r="H49" s="451">
        <v>100</v>
      </c>
      <c r="I49" s="468"/>
      <c r="J49" s="468">
        <v>100</v>
      </c>
      <c r="L49" s="468">
        <v>100</v>
      </c>
      <c r="M49" s="468"/>
      <c r="N49" s="471"/>
      <c r="O49" s="472">
        <v>450</v>
      </c>
      <c r="P49" s="467"/>
      <c r="Q49" s="468">
        <v>100</v>
      </c>
      <c r="R49" s="468"/>
      <c r="S49" s="468"/>
      <c r="T49" s="468"/>
      <c r="U49" s="471">
        <v>100</v>
      </c>
      <c r="V49" s="507">
        <v>200</v>
      </c>
      <c r="W49" s="507">
        <v>400</v>
      </c>
      <c r="X49" s="454">
        <f t="shared" si="2"/>
        <v>200</v>
      </c>
    </row>
    <row r="50" spans="1:24" ht="30" customHeight="1">
      <c r="A50" s="764"/>
      <c r="B50" s="466" t="s">
        <v>253</v>
      </c>
      <c r="C50" s="467"/>
      <c r="D50" s="468">
        <v>150</v>
      </c>
      <c r="E50" s="468"/>
      <c r="F50" s="468"/>
      <c r="G50" s="468"/>
      <c r="H50" s="451">
        <v>100</v>
      </c>
      <c r="I50" s="468"/>
      <c r="J50" s="468">
        <v>100</v>
      </c>
      <c r="K50" s="468"/>
      <c r="L50" s="468">
        <v>100</v>
      </c>
      <c r="M50" s="468"/>
      <c r="N50" s="471"/>
      <c r="O50" s="472">
        <v>450</v>
      </c>
      <c r="P50" s="467"/>
      <c r="Q50" s="468">
        <v>200</v>
      </c>
      <c r="R50" s="468"/>
      <c r="S50" s="468"/>
      <c r="T50" s="468"/>
      <c r="U50" s="471">
        <v>100</v>
      </c>
      <c r="V50" s="472">
        <v>200</v>
      </c>
      <c r="W50" s="472">
        <v>500</v>
      </c>
      <c r="X50" s="454">
        <f t="shared" si="2"/>
        <v>300</v>
      </c>
    </row>
    <row r="51" spans="1:24" s="453" customFormat="1" ht="30" customHeight="1">
      <c r="A51" s="769"/>
      <c r="B51" s="477" t="s">
        <v>254</v>
      </c>
      <c r="C51" s="488"/>
      <c r="D51" s="489"/>
      <c r="E51" s="489"/>
      <c r="F51" s="489"/>
      <c r="G51" s="489"/>
      <c r="H51" s="490"/>
      <c r="I51" s="489"/>
      <c r="J51" s="489"/>
      <c r="K51" s="489"/>
      <c r="L51" s="489"/>
      <c r="M51" s="489"/>
      <c r="N51" s="491"/>
      <c r="O51" s="478">
        <v>0</v>
      </c>
      <c r="P51" s="488"/>
      <c r="Q51" s="489"/>
      <c r="R51" s="489"/>
      <c r="S51" s="489"/>
      <c r="T51" s="489"/>
      <c r="U51" s="491"/>
      <c r="V51" s="488">
        <v>550</v>
      </c>
      <c r="W51" s="493">
        <v>550</v>
      </c>
      <c r="X51" s="453">
        <f t="shared" si="2"/>
        <v>0</v>
      </c>
    </row>
    <row r="52" spans="1:24" ht="30" customHeight="1">
      <c r="A52" s="765" t="s">
        <v>62</v>
      </c>
      <c r="B52" s="479" t="s">
        <v>250</v>
      </c>
      <c r="C52" s="480"/>
      <c r="D52" s="481"/>
      <c r="E52" s="481"/>
      <c r="F52" s="481"/>
      <c r="G52" s="481"/>
      <c r="H52" s="482"/>
      <c r="I52" s="481"/>
      <c r="J52" s="481">
        <v>100</v>
      </c>
      <c r="K52" s="481"/>
      <c r="L52" s="481"/>
      <c r="M52" s="481"/>
      <c r="N52" s="486"/>
      <c r="O52" s="484">
        <v>100</v>
      </c>
      <c r="P52" s="485"/>
      <c r="Q52" s="481"/>
      <c r="R52" s="481"/>
      <c r="S52" s="481"/>
      <c r="T52" s="481"/>
      <c r="U52" s="486"/>
      <c r="V52" s="487"/>
      <c r="W52" s="487">
        <v>0</v>
      </c>
      <c r="X52" s="454">
        <f t="shared" si="2"/>
        <v>0</v>
      </c>
    </row>
    <row r="53" spans="1:24" ht="30" customHeight="1">
      <c r="A53" s="764"/>
      <c r="B53" s="466" t="s">
        <v>252</v>
      </c>
      <c r="C53" s="467"/>
      <c r="D53" s="468"/>
      <c r="E53" s="468"/>
      <c r="F53" s="468"/>
      <c r="G53" s="468"/>
      <c r="H53" s="451"/>
      <c r="I53" s="468"/>
      <c r="J53" s="496"/>
      <c r="K53" s="468">
        <v>100</v>
      </c>
      <c r="L53" s="468"/>
      <c r="M53" s="468"/>
      <c r="N53" s="471"/>
      <c r="O53" s="472">
        <v>100</v>
      </c>
      <c r="P53" s="467"/>
      <c r="Q53" s="468"/>
      <c r="R53" s="468"/>
      <c r="S53" s="468"/>
      <c r="T53" s="468"/>
      <c r="U53" s="471"/>
      <c r="V53" s="467">
        <v>100</v>
      </c>
      <c r="W53" s="476">
        <v>100</v>
      </c>
      <c r="X53" s="454">
        <f t="shared" si="2"/>
        <v>0</v>
      </c>
    </row>
    <row r="54" spans="1:24" ht="30" customHeight="1">
      <c r="A54" s="769"/>
      <c r="B54" s="477" t="s">
        <v>254</v>
      </c>
      <c r="C54" s="488"/>
      <c r="D54" s="489"/>
      <c r="E54" s="489"/>
      <c r="F54" s="489"/>
      <c r="G54" s="489"/>
      <c r="H54" s="490"/>
      <c r="I54" s="489"/>
      <c r="J54" s="489"/>
      <c r="K54" s="489"/>
      <c r="L54" s="489"/>
      <c r="M54" s="489"/>
      <c r="N54" s="491"/>
      <c r="O54" s="478">
        <v>0</v>
      </c>
      <c r="P54" s="488"/>
      <c r="Q54" s="489"/>
      <c r="R54" s="489"/>
      <c r="S54" s="489"/>
      <c r="T54" s="489"/>
      <c r="U54" s="491"/>
      <c r="V54" s="488">
        <v>170</v>
      </c>
      <c r="W54" s="493">
        <v>170</v>
      </c>
      <c r="X54" s="454">
        <f t="shared" si="2"/>
        <v>0</v>
      </c>
    </row>
    <row r="55" spans="1:24" ht="30" customHeight="1">
      <c r="A55" s="771" t="s">
        <v>63</v>
      </c>
      <c r="B55" s="466" t="s">
        <v>250</v>
      </c>
      <c r="C55" s="467"/>
      <c r="D55" s="468"/>
      <c r="E55" s="451"/>
      <c r="F55" s="468">
        <v>150</v>
      </c>
      <c r="G55" s="468"/>
      <c r="H55" s="451"/>
      <c r="I55" s="468"/>
      <c r="J55" s="468"/>
      <c r="K55" s="451"/>
      <c r="L55" s="468"/>
      <c r="M55" s="468"/>
      <c r="N55" s="451"/>
      <c r="O55" s="472">
        <v>150</v>
      </c>
      <c r="P55" s="467"/>
      <c r="Q55" s="468">
        <v>120</v>
      </c>
      <c r="R55" s="451"/>
      <c r="S55" s="468"/>
      <c r="T55" s="468"/>
      <c r="U55" s="451"/>
      <c r="V55" s="467"/>
      <c r="W55" s="476">
        <v>120</v>
      </c>
      <c r="X55" s="454">
        <f t="shared" si="2"/>
        <v>120</v>
      </c>
    </row>
    <row r="56" spans="1:24" ht="30" customHeight="1">
      <c r="A56" s="770"/>
      <c r="B56" s="466" t="s">
        <v>251</v>
      </c>
      <c r="C56" s="508"/>
      <c r="D56" s="468"/>
      <c r="E56" s="451"/>
      <c r="F56" s="468"/>
      <c r="G56" s="468"/>
      <c r="H56" s="451"/>
      <c r="I56" s="468"/>
      <c r="J56" s="468"/>
      <c r="K56" s="451"/>
      <c r="L56" s="468">
        <v>100</v>
      </c>
      <c r="M56" s="468"/>
      <c r="N56" s="451"/>
      <c r="O56" s="472">
        <v>100</v>
      </c>
      <c r="P56" s="508"/>
      <c r="Q56" s="468"/>
      <c r="R56" s="451"/>
      <c r="S56" s="468"/>
      <c r="T56" s="468"/>
      <c r="U56" s="451">
        <v>200</v>
      </c>
      <c r="V56" s="497"/>
      <c r="W56" s="476">
        <v>200</v>
      </c>
      <c r="X56" s="454">
        <f t="shared" si="2"/>
        <v>200</v>
      </c>
    </row>
    <row r="57" spans="1:24" ht="30" customHeight="1">
      <c r="A57" s="770"/>
      <c r="B57" s="509" t="s">
        <v>252</v>
      </c>
      <c r="C57" s="467">
        <v>150</v>
      </c>
      <c r="D57" s="468"/>
      <c r="E57" s="468"/>
      <c r="F57" s="468"/>
      <c r="G57" s="468"/>
      <c r="H57" s="451">
        <v>150</v>
      </c>
      <c r="I57" s="468"/>
      <c r="J57" s="468"/>
      <c r="K57" s="468"/>
      <c r="L57" s="468"/>
      <c r="M57" s="468"/>
      <c r="N57" s="471"/>
      <c r="O57" s="472">
        <v>300</v>
      </c>
      <c r="P57" s="467"/>
      <c r="Q57" s="468"/>
      <c r="R57" s="468"/>
      <c r="S57" s="468"/>
      <c r="T57" s="468">
        <v>100</v>
      </c>
      <c r="U57" s="471"/>
      <c r="V57" s="467">
        <v>100</v>
      </c>
      <c r="W57" s="476">
        <v>200</v>
      </c>
      <c r="X57" s="454">
        <f t="shared" si="2"/>
        <v>100</v>
      </c>
    </row>
    <row r="58" spans="1:24" ht="30" customHeight="1">
      <c r="A58" s="770"/>
      <c r="B58" s="509" t="s">
        <v>253</v>
      </c>
      <c r="C58" s="467"/>
      <c r="D58" s="468"/>
      <c r="E58" s="468">
        <v>200</v>
      </c>
      <c r="F58" s="468"/>
      <c r="G58" s="468"/>
      <c r="H58" s="451"/>
      <c r="I58" s="468">
        <v>100</v>
      </c>
      <c r="J58" s="468"/>
      <c r="K58" s="468"/>
      <c r="L58" s="468"/>
      <c r="M58" s="468"/>
      <c r="N58" s="471"/>
      <c r="O58" s="472">
        <v>300</v>
      </c>
      <c r="P58" s="467">
        <v>200</v>
      </c>
      <c r="Q58" s="468"/>
      <c r="R58" s="468"/>
      <c r="S58" s="468"/>
      <c r="T58" s="468"/>
      <c r="U58" s="471"/>
      <c r="V58" s="467">
        <v>100</v>
      </c>
      <c r="W58" s="476">
        <v>300</v>
      </c>
      <c r="X58" s="454">
        <f t="shared" si="2"/>
        <v>200</v>
      </c>
    </row>
    <row r="59" spans="1:24" ht="30" customHeight="1">
      <c r="A59" s="766"/>
      <c r="B59" s="477" t="s">
        <v>254</v>
      </c>
      <c r="C59" s="488"/>
      <c r="D59" s="489"/>
      <c r="E59" s="489"/>
      <c r="F59" s="489"/>
      <c r="G59" s="489"/>
      <c r="H59" s="490"/>
      <c r="I59" s="489"/>
      <c r="J59" s="489"/>
      <c r="K59" s="489"/>
      <c r="L59" s="489"/>
      <c r="M59" s="489"/>
      <c r="N59" s="491"/>
      <c r="O59" s="478">
        <v>0</v>
      </c>
      <c r="P59" s="488"/>
      <c r="Q59" s="489"/>
      <c r="R59" s="489"/>
      <c r="S59" s="489"/>
      <c r="T59" s="489"/>
      <c r="U59" s="491"/>
      <c r="V59" s="488">
        <v>130</v>
      </c>
      <c r="W59" s="493">
        <v>130</v>
      </c>
      <c r="X59" s="454">
        <f t="shared" si="2"/>
        <v>0</v>
      </c>
    </row>
    <row r="60" spans="1:24" ht="30" customHeight="1">
      <c r="A60" s="765" t="s">
        <v>144</v>
      </c>
      <c r="B60" s="466" t="s">
        <v>252</v>
      </c>
      <c r="C60" s="467"/>
      <c r="D60" s="468"/>
      <c r="E60" s="468"/>
      <c r="F60" s="468"/>
      <c r="G60" s="468"/>
      <c r="H60" s="451"/>
      <c r="I60" s="468"/>
      <c r="J60" s="468"/>
      <c r="L60" s="468">
        <v>100</v>
      </c>
      <c r="M60" s="468"/>
      <c r="N60" s="471"/>
      <c r="O60" s="472">
        <v>100</v>
      </c>
      <c r="P60" s="473"/>
      <c r="Q60" s="468"/>
      <c r="R60" s="468"/>
      <c r="S60" s="468"/>
      <c r="T60" s="468"/>
      <c r="U60" s="471"/>
      <c r="V60" s="467">
        <v>100</v>
      </c>
      <c r="W60" s="476">
        <v>100</v>
      </c>
      <c r="X60" s="454">
        <f t="shared" si="2"/>
        <v>0</v>
      </c>
    </row>
    <row r="61" spans="1:24" ht="30" customHeight="1">
      <c r="A61" s="766"/>
      <c r="B61" s="477" t="s">
        <v>253</v>
      </c>
      <c r="C61" s="488"/>
      <c r="D61" s="489"/>
      <c r="E61" s="489"/>
      <c r="F61" s="489"/>
      <c r="G61" s="489"/>
      <c r="H61" s="490"/>
      <c r="I61" s="489"/>
      <c r="J61" s="489"/>
      <c r="K61" s="489"/>
      <c r="L61" s="489"/>
      <c r="M61" s="489"/>
      <c r="N61" s="491"/>
      <c r="O61" s="492">
        <v>0</v>
      </c>
      <c r="P61" s="488"/>
      <c r="Q61" s="489"/>
      <c r="R61" s="489"/>
      <c r="S61" s="489"/>
      <c r="T61" s="489"/>
      <c r="U61" s="491"/>
      <c r="V61" s="488"/>
      <c r="W61" s="493">
        <v>0</v>
      </c>
      <c r="X61" s="454">
        <f t="shared" si="2"/>
        <v>0</v>
      </c>
    </row>
    <row r="62" spans="1:24" ht="30" customHeight="1">
      <c r="A62" s="765" t="s">
        <v>64</v>
      </c>
      <c r="B62" s="466" t="s">
        <v>251</v>
      </c>
      <c r="C62" s="467"/>
      <c r="D62" s="468"/>
      <c r="E62" s="468"/>
      <c r="F62" s="468"/>
      <c r="G62" s="468"/>
      <c r="H62" s="451"/>
      <c r="I62" s="468"/>
      <c r="J62" s="496"/>
      <c r="K62" s="468"/>
      <c r="L62" s="468"/>
      <c r="M62" s="468"/>
      <c r="N62" s="471"/>
      <c r="O62" s="472">
        <v>0</v>
      </c>
      <c r="P62" s="473"/>
      <c r="Q62" s="468"/>
      <c r="R62" s="468"/>
      <c r="S62" s="468"/>
      <c r="T62" s="468">
        <v>100</v>
      </c>
      <c r="U62" s="471"/>
      <c r="V62" s="467">
        <v>100</v>
      </c>
      <c r="W62" s="476">
        <v>200</v>
      </c>
      <c r="X62" s="454">
        <f t="shared" si="2"/>
        <v>100</v>
      </c>
    </row>
    <row r="63" spans="1:24" ht="30" customHeight="1">
      <c r="A63" s="764"/>
      <c r="B63" s="466" t="s">
        <v>252</v>
      </c>
      <c r="C63" s="467"/>
      <c r="D63" s="468"/>
      <c r="E63" s="468"/>
      <c r="F63" s="468"/>
      <c r="G63" s="468">
        <v>100</v>
      </c>
      <c r="H63" s="451"/>
      <c r="I63" s="468"/>
      <c r="J63" s="496"/>
      <c r="K63" s="468">
        <v>150</v>
      </c>
      <c r="L63" s="468"/>
      <c r="M63" s="468">
        <v>100</v>
      </c>
      <c r="N63" s="471"/>
      <c r="O63" s="472">
        <v>350</v>
      </c>
      <c r="P63" s="473"/>
      <c r="Q63" s="468"/>
      <c r="R63" s="468"/>
      <c r="S63" s="468"/>
      <c r="T63" s="468"/>
      <c r="U63" s="471"/>
      <c r="V63" s="467">
        <v>200</v>
      </c>
      <c r="W63" s="476">
        <v>200</v>
      </c>
      <c r="X63" s="454">
        <f t="shared" si="2"/>
        <v>0</v>
      </c>
    </row>
    <row r="64" spans="1:24" ht="30" customHeight="1">
      <c r="A64" s="766"/>
      <c r="B64" s="477" t="s">
        <v>253</v>
      </c>
      <c r="C64" s="488"/>
      <c r="D64" s="489"/>
      <c r="E64" s="489">
        <v>100</v>
      </c>
      <c r="F64" s="489"/>
      <c r="G64" s="489"/>
      <c r="H64" s="490"/>
      <c r="I64" s="489">
        <v>100</v>
      </c>
      <c r="J64" s="489"/>
      <c r="K64" s="489"/>
      <c r="L64" s="489"/>
      <c r="M64" s="489"/>
      <c r="N64" s="491"/>
      <c r="O64" s="492">
        <v>200</v>
      </c>
      <c r="P64" s="488"/>
      <c r="Q64" s="489"/>
      <c r="R64" s="489">
        <v>100</v>
      </c>
      <c r="S64" s="489"/>
      <c r="T64" s="489"/>
      <c r="U64" s="491"/>
      <c r="V64" s="488">
        <v>100</v>
      </c>
      <c r="W64" s="493">
        <v>200</v>
      </c>
      <c r="X64" s="454">
        <f t="shared" si="2"/>
        <v>100</v>
      </c>
    </row>
    <row r="65" spans="1:24" ht="30" customHeight="1">
      <c r="A65" s="765" t="s">
        <v>65</v>
      </c>
      <c r="B65" s="466" t="s">
        <v>250</v>
      </c>
      <c r="C65" s="480"/>
      <c r="D65" s="481"/>
      <c r="E65" s="499" t="s">
        <v>296</v>
      </c>
      <c r="F65" s="481"/>
      <c r="G65" s="481"/>
      <c r="H65" s="510" t="s">
        <v>296</v>
      </c>
      <c r="I65" s="511"/>
      <c r="J65" s="481"/>
      <c r="K65" s="481"/>
      <c r="L65" s="481"/>
      <c r="M65" s="481"/>
      <c r="N65" s="486"/>
      <c r="O65" s="472">
        <v>200</v>
      </c>
      <c r="P65" s="485"/>
      <c r="Q65" s="499" t="s">
        <v>320</v>
      </c>
      <c r="R65" s="470"/>
      <c r="S65" s="481"/>
      <c r="T65" s="481"/>
      <c r="U65" s="470"/>
      <c r="V65" s="512"/>
      <c r="W65" s="476">
        <v>200</v>
      </c>
      <c r="X65" s="454">
        <f t="shared" si="2"/>
        <v>0</v>
      </c>
    </row>
    <row r="66" spans="1:24" ht="30" customHeight="1">
      <c r="A66" s="764"/>
      <c r="B66" s="466" t="s">
        <v>251</v>
      </c>
      <c r="C66" s="467"/>
      <c r="D66" s="468"/>
      <c r="E66" s="469" t="s">
        <v>296</v>
      </c>
      <c r="F66" s="468"/>
      <c r="G66" s="468"/>
      <c r="H66" s="513"/>
      <c r="I66" s="468"/>
      <c r="J66" s="469" t="s">
        <v>296</v>
      </c>
      <c r="K66" s="468"/>
      <c r="L66" s="468"/>
      <c r="M66" s="468"/>
      <c r="N66" s="471"/>
      <c r="O66" s="472">
        <v>200</v>
      </c>
      <c r="P66" s="473"/>
      <c r="Q66" s="468"/>
      <c r="R66" s="469" t="s">
        <v>298</v>
      </c>
      <c r="S66" s="468"/>
      <c r="T66" s="468"/>
      <c r="U66" s="471"/>
      <c r="V66" s="514"/>
      <c r="W66" s="476">
        <v>200</v>
      </c>
      <c r="X66" s="454">
        <f t="shared" si="2"/>
        <v>0</v>
      </c>
    </row>
    <row r="67" spans="1:24" ht="30" customHeight="1">
      <c r="A67" s="764"/>
      <c r="B67" s="466" t="s">
        <v>252</v>
      </c>
      <c r="C67" s="467">
        <v>100</v>
      </c>
      <c r="D67" s="468"/>
      <c r="E67" s="468"/>
      <c r="F67" s="468"/>
      <c r="G67" s="468"/>
      <c r="H67" s="451"/>
      <c r="I67" s="468"/>
      <c r="J67" s="496"/>
      <c r="K67" s="469" t="s">
        <v>321</v>
      </c>
      <c r="L67" s="468"/>
      <c r="M67" s="468"/>
      <c r="N67" s="471"/>
      <c r="O67" s="472">
        <v>300</v>
      </c>
      <c r="P67" s="467"/>
      <c r="Q67" s="468"/>
      <c r="R67" s="468"/>
      <c r="S67" s="468"/>
      <c r="T67" s="468"/>
      <c r="U67" s="471"/>
      <c r="V67" s="467">
        <v>200</v>
      </c>
      <c r="W67" s="476">
        <v>200</v>
      </c>
      <c r="X67" s="454">
        <f t="shared" si="2"/>
        <v>0</v>
      </c>
    </row>
    <row r="68" spans="1:24" ht="30" customHeight="1">
      <c r="A68" s="766"/>
      <c r="B68" s="477" t="s">
        <v>253</v>
      </c>
      <c r="C68" s="488"/>
      <c r="D68" s="489"/>
      <c r="E68" s="489"/>
      <c r="F68" s="489"/>
      <c r="G68" s="489"/>
      <c r="H68" s="490">
        <v>150</v>
      </c>
      <c r="I68" s="489"/>
      <c r="J68" s="489"/>
      <c r="K68" s="489"/>
      <c r="L68" s="489"/>
      <c r="M68" s="489"/>
      <c r="N68" s="491"/>
      <c r="O68" s="492">
        <v>150</v>
      </c>
      <c r="P68" s="488"/>
      <c r="Q68" s="489"/>
      <c r="R68" s="489"/>
      <c r="S68" s="489"/>
      <c r="T68" s="489"/>
      <c r="U68" s="491">
        <v>150</v>
      </c>
      <c r="V68" s="493"/>
      <c r="W68" s="493">
        <v>150</v>
      </c>
      <c r="X68" s="454">
        <f t="shared" si="2"/>
        <v>150</v>
      </c>
    </row>
    <row r="69" spans="1:24" ht="30" customHeight="1">
      <c r="A69" s="764" t="s">
        <v>66</v>
      </c>
      <c r="B69" s="466" t="s">
        <v>250</v>
      </c>
      <c r="C69" s="467"/>
      <c r="D69" s="468"/>
      <c r="E69" s="468"/>
      <c r="F69" s="470"/>
      <c r="G69" s="468"/>
      <c r="H69" s="451"/>
      <c r="I69" s="468"/>
      <c r="J69" s="468"/>
      <c r="K69" s="468"/>
      <c r="L69" s="469" t="s">
        <v>296</v>
      </c>
      <c r="M69" s="469" t="s">
        <v>296</v>
      </c>
      <c r="N69" s="471"/>
      <c r="O69" s="472">
        <v>200</v>
      </c>
      <c r="P69" s="467"/>
      <c r="Q69" s="468"/>
      <c r="R69" s="468"/>
      <c r="S69" s="469" t="s">
        <v>296</v>
      </c>
      <c r="T69" s="468"/>
      <c r="U69" s="471"/>
      <c r="V69" s="467"/>
      <c r="W69" s="476">
        <v>100</v>
      </c>
      <c r="X69" s="454">
        <f t="shared" si="2"/>
        <v>0</v>
      </c>
    </row>
    <row r="70" spans="1:24" ht="30" customHeight="1">
      <c r="A70" s="764"/>
      <c r="B70" s="466" t="s">
        <v>251</v>
      </c>
      <c r="C70" s="467"/>
      <c r="D70" s="468"/>
      <c r="E70" s="468"/>
      <c r="F70" s="469" t="s">
        <v>296</v>
      </c>
      <c r="G70" s="468"/>
      <c r="H70" s="451"/>
      <c r="I70" s="468"/>
      <c r="J70" s="468">
        <v>100</v>
      </c>
      <c r="K70" s="468"/>
      <c r="L70" s="468"/>
      <c r="M70" s="468"/>
      <c r="N70" s="471"/>
      <c r="O70" s="472">
        <v>200</v>
      </c>
      <c r="P70" s="515" t="s">
        <v>296</v>
      </c>
      <c r="Q70" s="468"/>
      <c r="R70" s="468"/>
      <c r="S70" s="468"/>
      <c r="T70" s="468"/>
      <c r="U70" s="471"/>
      <c r="V70" s="467"/>
      <c r="W70" s="476">
        <v>100</v>
      </c>
      <c r="X70" s="454">
        <f t="shared" si="2"/>
        <v>0</v>
      </c>
    </row>
    <row r="71" spans="1:24" ht="30" customHeight="1">
      <c r="A71" s="764"/>
      <c r="B71" s="466" t="s">
        <v>252</v>
      </c>
      <c r="C71" s="467"/>
      <c r="D71" s="468"/>
      <c r="E71" s="468"/>
      <c r="F71" s="468"/>
      <c r="G71" s="468"/>
      <c r="H71" s="451"/>
      <c r="I71" s="468">
        <v>100</v>
      </c>
      <c r="J71" s="468"/>
      <c r="K71" s="468"/>
      <c r="L71" s="468"/>
      <c r="M71" s="468"/>
      <c r="N71" s="471">
        <v>100</v>
      </c>
      <c r="O71" s="472">
        <v>200</v>
      </c>
      <c r="P71" s="467"/>
      <c r="Q71" s="468"/>
      <c r="R71" s="468"/>
      <c r="S71" s="468"/>
      <c r="T71" s="469" t="s">
        <v>296</v>
      </c>
      <c r="U71" s="471"/>
      <c r="V71" s="467">
        <v>200</v>
      </c>
      <c r="W71" s="476">
        <v>300</v>
      </c>
      <c r="X71" s="454">
        <f t="shared" si="2"/>
        <v>0</v>
      </c>
    </row>
    <row r="72" spans="1:24" ht="30" customHeight="1">
      <c r="A72" s="764"/>
      <c r="B72" s="466" t="s">
        <v>253</v>
      </c>
      <c r="C72" s="467"/>
      <c r="D72" s="468"/>
      <c r="E72" s="468">
        <v>100</v>
      </c>
      <c r="F72" s="468">
        <v>200</v>
      </c>
      <c r="G72" s="468"/>
      <c r="H72" s="451">
        <v>100</v>
      </c>
      <c r="I72" s="468"/>
      <c r="J72" s="468"/>
      <c r="K72" s="468">
        <v>100</v>
      </c>
      <c r="L72" s="468"/>
      <c r="M72" s="468"/>
      <c r="N72" s="471">
        <v>200</v>
      </c>
      <c r="O72" s="472">
        <v>700</v>
      </c>
      <c r="P72" s="467"/>
      <c r="Q72" s="468"/>
      <c r="R72" s="468">
        <v>100</v>
      </c>
      <c r="S72" s="468">
        <v>100</v>
      </c>
      <c r="T72" s="468"/>
      <c r="U72" s="471">
        <v>100</v>
      </c>
      <c r="V72" s="467">
        <v>100</v>
      </c>
      <c r="W72" s="476">
        <v>400</v>
      </c>
      <c r="X72" s="454">
        <f>SUM(P72:V72)</f>
        <v>400</v>
      </c>
    </row>
    <row r="73" spans="1:24" ht="30" customHeight="1">
      <c r="A73" s="769"/>
      <c r="B73" s="477" t="s">
        <v>254</v>
      </c>
      <c r="C73" s="488"/>
      <c r="D73" s="489"/>
      <c r="E73" s="489"/>
      <c r="F73" s="489"/>
      <c r="G73" s="489"/>
      <c r="H73" s="490"/>
      <c r="I73" s="489"/>
      <c r="J73" s="489"/>
      <c r="K73" s="489"/>
      <c r="L73" s="489"/>
      <c r="M73" s="489"/>
      <c r="N73" s="491"/>
      <c r="O73" s="478">
        <v>0</v>
      </c>
      <c r="P73" s="488"/>
      <c r="Q73" s="489"/>
      <c r="R73" s="489"/>
      <c r="S73" s="489"/>
      <c r="T73" s="489"/>
      <c r="U73" s="491"/>
      <c r="V73" s="488">
        <f>100+250</f>
        <v>350</v>
      </c>
      <c r="W73" s="493">
        <v>350</v>
      </c>
      <c r="X73" s="454">
        <f>SUM(P73:U73)</f>
        <v>0</v>
      </c>
    </row>
    <row r="74" spans="1:24" ht="30" customHeight="1">
      <c r="A74" s="765" t="s">
        <v>154</v>
      </c>
      <c r="B74" s="466" t="s">
        <v>252</v>
      </c>
      <c r="C74" s="467"/>
      <c r="D74" s="468"/>
      <c r="E74" s="468"/>
      <c r="F74" s="468"/>
      <c r="G74" s="468"/>
      <c r="H74" s="451"/>
      <c r="I74" s="468"/>
      <c r="J74" s="496">
        <v>100</v>
      </c>
      <c r="K74" s="468"/>
      <c r="L74" s="468"/>
      <c r="M74" s="468"/>
      <c r="N74" s="471"/>
      <c r="O74" s="472">
        <v>100</v>
      </c>
      <c r="P74" s="473"/>
      <c r="Q74" s="468"/>
      <c r="R74" s="468"/>
      <c r="S74" s="468"/>
      <c r="T74" s="468"/>
      <c r="U74" s="471"/>
      <c r="V74" s="467">
        <v>100</v>
      </c>
      <c r="W74" s="476">
        <v>100</v>
      </c>
      <c r="X74" s="454">
        <f>SUM(P74:U74)</f>
        <v>0</v>
      </c>
    </row>
    <row r="75" spans="1:24" ht="30" customHeight="1">
      <c r="A75" s="766"/>
      <c r="B75" s="477" t="s">
        <v>253</v>
      </c>
      <c r="C75" s="488"/>
      <c r="D75" s="489"/>
      <c r="E75" s="489"/>
      <c r="F75" s="489"/>
      <c r="G75" s="489"/>
      <c r="H75" s="490"/>
      <c r="I75" s="489"/>
      <c r="J75" s="489"/>
      <c r="K75" s="489"/>
      <c r="L75" s="489"/>
      <c r="M75" s="489"/>
      <c r="N75" s="491"/>
      <c r="O75" s="492">
        <v>0</v>
      </c>
      <c r="P75" s="488"/>
      <c r="Q75" s="489"/>
      <c r="R75" s="489"/>
      <c r="S75" s="489"/>
      <c r="T75" s="489"/>
      <c r="U75" s="491"/>
      <c r="V75" s="488"/>
      <c r="W75" s="493">
        <v>0</v>
      </c>
      <c r="X75" s="454">
        <f>SUM(P75:U75)</f>
        <v>0</v>
      </c>
    </row>
    <row r="76" spans="1:24">
      <c r="A76" s="454" t="s">
        <v>286</v>
      </c>
      <c r="O76" s="475"/>
      <c r="V76" s="453"/>
      <c r="W76" s="453"/>
    </row>
    <row r="77" spans="1:24">
      <c r="A77" s="451" t="s">
        <v>263</v>
      </c>
      <c r="V77" s="453"/>
      <c r="W77" s="453"/>
    </row>
    <row r="78" spans="1:24">
      <c r="A78" s="516" t="s">
        <v>264</v>
      </c>
      <c r="V78" s="453"/>
      <c r="W78" s="453"/>
    </row>
    <row r="79" spans="1:24">
      <c r="V79" s="453"/>
      <c r="W79" s="453"/>
    </row>
    <row r="80" spans="1:24">
      <c r="B80" s="517"/>
      <c r="C80" s="518" t="s">
        <v>265</v>
      </c>
      <c r="D80" s="518" t="s">
        <v>245</v>
      </c>
      <c r="E80" s="518" t="s">
        <v>246</v>
      </c>
      <c r="F80" s="518" t="s">
        <v>247</v>
      </c>
      <c r="G80" s="518" t="s">
        <v>234</v>
      </c>
      <c r="H80" s="518" t="s">
        <v>235</v>
      </c>
      <c r="I80" s="518" t="s">
        <v>236</v>
      </c>
      <c r="J80" s="518" t="s">
        <v>237</v>
      </c>
      <c r="K80" s="518" t="s">
        <v>238</v>
      </c>
      <c r="L80" s="518" t="s">
        <v>239</v>
      </c>
      <c r="M80" s="518" t="s">
        <v>240</v>
      </c>
      <c r="N80" s="518" t="s">
        <v>266</v>
      </c>
      <c r="O80" s="518" t="s">
        <v>243</v>
      </c>
      <c r="P80" s="518" t="s">
        <v>244</v>
      </c>
      <c r="Q80" s="518" t="s">
        <v>245</v>
      </c>
      <c r="R80" s="518" t="s">
        <v>246</v>
      </c>
      <c r="S80" s="518" t="s">
        <v>247</v>
      </c>
      <c r="T80" s="518" t="s">
        <v>234</v>
      </c>
      <c r="U80" s="518" t="s">
        <v>235</v>
      </c>
      <c r="V80" s="519" t="s">
        <v>248</v>
      </c>
      <c r="W80" s="518" t="s">
        <v>243</v>
      </c>
    </row>
    <row r="81" spans="2:23">
      <c r="B81" s="517" t="s">
        <v>250</v>
      </c>
      <c r="C81" s="520">
        <f t="shared" ref="C81:L87" si="3">SUMIF($B$5:$B$75,$B81,C$5:C$75)</f>
        <v>0</v>
      </c>
      <c r="D81" s="520">
        <f t="shared" si="3"/>
        <v>0</v>
      </c>
      <c r="E81" s="520">
        <f t="shared" si="3"/>
        <v>0</v>
      </c>
      <c r="F81" s="520">
        <f t="shared" si="3"/>
        <v>150</v>
      </c>
      <c r="G81" s="520">
        <f t="shared" si="3"/>
        <v>0</v>
      </c>
      <c r="H81" s="520">
        <f t="shared" si="3"/>
        <v>200</v>
      </c>
      <c r="I81" s="520">
        <f t="shared" si="3"/>
        <v>250</v>
      </c>
      <c r="J81" s="520">
        <f t="shared" si="3"/>
        <v>100</v>
      </c>
      <c r="K81" s="520">
        <f t="shared" si="3"/>
        <v>0</v>
      </c>
      <c r="L81" s="520">
        <f t="shared" si="3"/>
        <v>0</v>
      </c>
      <c r="M81" s="520">
        <f t="shared" ref="M81:W87" si="4">SUMIF($B$5:$B$75,$B81,M$5:M$75)</f>
        <v>0</v>
      </c>
      <c r="N81" s="520">
        <f t="shared" si="4"/>
        <v>0</v>
      </c>
      <c r="O81" s="520">
        <f t="shared" si="4"/>
        <v>1700</v>
      </c>
      <c r="P81" s="520">
        <f t="shared" si="4"/>
        <v>0</v>
      </c>
      <c r="Q81" s="520">
        <f t="shared" si="4"/>
        <v>120</v>
      </c>
      <c r="R81" s="520">
        <f t="shared" si="4"/>
        <v>0</v>
      </c>
      <c r="S81" s="520">
        <f t="shared" si="4"/>
        <v>0</v>
      </c>
      <c r="T81" s="520">
        <f t="shared" si="4"/>
        <v>100</v>
      </c>
      <c r="U81" s="520">
        <f t="shared" si="4"/>
        <v>0</v>
      </c>
      <c r="V81" s="520">
        <f t="shared" si="4"/>
        <v>200</v>
      </c>
      <c r="W81" s="520">
        <f t="shared" si="4"/>
        <v>1220</v>
      </c>
    </row>
    <row r="82" spans="2:23">
      <c r="B82" s="517" t="s">
        <v>322</v>
      </c>
      <c r="C82" s="520">
        <f t="shared" si="3"/>
        <v>0</v>
      </c>
      <c r="D82" s="520">
        <f t="shared" si="3"/>
        <v>0</v>
      </c>
      <c r="E82" s="520">
        <f t="shared" si="3"/>
        <v>0</v>
      </c>
      <c r="F82" s="520">
        <f t="shared" si="3"/>
        <v>0</v>
      </c>
      <c r="G82" s="520">
        <f t="shared" si="3"/>
        <v>0</v>
      </c>
      <c r="H82" s="520">
        <f t="shared" si="3"/>
        <v>0</v>
      </c>
      <c r="I82" s="520">
        <f t="shared" si="3"/>
        <v>0</v>
      </c>
      <c r="J82" s="520">
        <f t="shared" si="3"/>
        <v>0</v>
      </c>
      <c r="K82" s="520">
        <f t="shared" si="3"/>
        <v>0</v>
      </c>
      <c r="L82" s="520">
        <f t="shared" si="3"/>
        <v>0</v>
      </c>
      <c r="M82" s="520">
        <f t="shared" si="4"/>
        <v>0</v>
      </c>
      <c r="N82" s="520">
        <f t="shared" si="4"/>
        <v>0</v>
      </c>
      <c r="O82" s="520">
        <f t="shared" si="4"/>
        <v>0</v>
      </c>
      <c r="P82" s="520">
        <f t="shared" si="4"/>
        <v>0</v>
      </c>
      <c r="Q82" s="520">
        <f t="shared" si="4"/>
        <v>0</v>
      </c>
      <c r="R82" s="520">
        <f t="shared" si="4"/>
        <v>0</v>
      </c>
      <c r="S82" s="520">
        <f t="shared" si="4"/>
        <v>0</v>
      </c>
      <c r="T82" s="520">
        <f t="shared" si="4"/>
        <v>0</v>
      </c>
      <c r="U82" s="520">
        <f t="shared" si="4"/>
        <v>0</v>
      </c>
      <c r="V82" s="520">
        <f t="shared" si="4"/>
        <v>0</v>
      </c>
      <c r="W82" s="520">
        <f t="shared" si="4"/>
        <v>0</v>
      </c>
    </row>
    <row r="83" spans="2:23">
      <c r="B83" s="517" t="s">
        <v>251</v>
      </c>
      <c r="C83" s="520">
        <f t="shared" si="3"/>
        <v>440</v>
      </c>
      <c r="D83" s="520">
        <f t="shared" si="3"/>
        <v>200</v>
      </c>
      <c r="E83" s="520">
        <f t="shared" si="3"/>
        <v>0</v>
      </c>
      <c r="F83" s="520">
        <f t="shared" si="3"/>
        <v>0</v>
      </c>
      <c r="G83" s="520">
        <f t="shared" si="3"/>
        <v>0</v>
      </c>
      <c r="H83" s="520">
        <f t="shared" si="3"/>
        <v>100</v>
      </c>
      <c r="I83" s="520">
        <f t="shared" si="3"/>
        <v>150</v>
      </c>
      <c r="J83" s="520">
        <f t="shared" si="3"/>
        <v>200</v>
      </c>
      <c r="K83" s="520">
        <f t="shared" si="3"/>
        <v>100</v>
      </c>
      <c r="L83" s="520">
        <f t="shared" si="3"/>
        <v>100</v>
      </c>
      <c r="M83" s="520">
        <f t="shared" si="4"/>
        <v>0</v>
      </c>
      <c r="N83" s="520">
        <f t="shared" si="4"/>
        <v>0</v>
      </c>
      <c r="O83" s="520">
        <f t="shared" si="4"/>
        <v>1990</v>
      </c>
      <c r="P83" s="520">
        <f t="shared" si="4"/>
        <v>500</v>
      </c>
      <c r="Q83" s="520">
        <f t="shared" si="4"/>
        <v>150</v>
      </c>
      <c r="R83" s="520">
        <f t="shared" si="4"/>
        <v>0</v>
      </c>
      <c r="S83" s="520">
        <f t="shared" si="4"/>
        <v>0</v>
      </c>
      <c r="T83" s="520">
        <f t="shared" si="4"/>
        <v>100</v>
      </c>
      <c r="U83" s="520">
        <f t="shared" si="4"/>
        <v>400</v>
      </c>
      <c r="V83" s="520">
        <f t="shared" si="4"/>
        <v>500</v>
      </c>
      <c r="W83" s="520">
        <f t="shared" si="4"/>
        <v>2350</v>
      </c>
    </row>
    <row r="84" spans="2:23">
      <c r="B84" s="517" t="s">
        <v>256</v>
      </c>
      <c r="C84" s="520">
        <f t="shared" si="3"/>
        <v>0</v>
      </c>
      <c r="D84" s="520">
        <f t="shared" si="3"/>
        <v>0</v>
      </c>
      <c r="E84" s="520">
        <f t="shared" si="3"/>
        <v>0</v>
      </c>
      <c r="F84" s="520">
        <f t="shared" si="3"/>
        <v>0</v>
      </c>
      <c r="G84" s="520">
        <f t="shared" si="3"/>
        <v>0</v>
      </c>
      <c r="H84" s="520">
        <f t="shared" si="3"/>
        <v>0</v>
      </c>
      <c r="I84" s="520">
        <f t="shared" si="3"/>
        <v>0</v>
      </c>
      <c r="J84" s="520">
        <f t="shared" si="3"/>
        <v>0</v>
      </c>
      <c r="K84" s="520">
        <f t="shared" si="3"/>
        <v>0</v>
      </c>
      <c r="L84" s="520">
        <f t="shared" si="3"/>
        <v>0</v>
      </c>
      <c r="M84" s="520">
        <f t="shared" si="4"/>
        <v>0</v>
      </c>
      <c r="N84" s="520">
        <f t="shared" si="4"/>
        <v>0</v>
      </c>
      <c r="O84" s="520">
        <f t="shared" si="4"/>
        <v>0</v>
      </c>
      <c r="P84" s="520">
        <f t="shared" si="4"/>
        <v>0</v>
      </c>
      <c r="Q84" s="520">
        <f t="shared" si="4"/>
        <v>0</v>
      </c>
      <c r="R84" s="520">
        <f t="shared" si="4"/>
        <v>0</v>
      </c>
      <c r="S84" s="520">
        <f t="shared" si="4"/>
        <v>0</v>
      </c>
      <c r="T84" s="520">
        <f t="shared" si="4"/>
        <v>0</v>
      </c>
      <c r="U84" s="520">
        <f t="shared" si="4"/>
        <v>0</v>
      </c>
      <c r="V84" s="520">
        <f t="shared" si="4"/>
        <v>0</v>
      </c>
      <c r="W84" s="520">
        <f t="shared" si="4"/>
        <v>100</v>
      </c>
    </row>
    <row r="85" spans="2:23">
      <c r="B85" s="517" t="s">
        <v>252</v>
      </c>
      <c r="C85" s="520">
        <f t="shared" si="3"/>
        <v>350</v>
      </c>
      <c r="D85" s="520">
        <f t="shared" si="3"/>
        <v>350</v>
      </c>
      <c r="E85" s="520">
        <f t="shared" si="3"/>
        <v>150</v>
      </c>
      <c r="F85" s="520">
        <f t="shared" si="3"/>
        <v>0</v>
      </c>
      <c r="G85" s="520">
        <f t="shared" si="3"/>
        <v>300</v>
      </c>
      <c r="H85" s="520">
        <f t="shared" si="3"/>
        <v>550</v>
      </c>
      <c r="I85" s="520">
        <f t="shared" si="3"/>
        <v>600</v>
      </c>
      <c r="J85" s="520">
        <f t="shared" si="3"/>
        <v>700</v>
      </c>
      <c r="K85" s="520">
        <f t="shared" si="3"/>
        <v>710</v>
      </c>
      <c r="L85" s="520">
        <f t="shared" si="3"/>
        <v>500</v>
      </c>
      <c r="M85" s="520">
        <f t="shared" si="4"/>
        <v>200</v>
      </c>
      <c r="N85" s="520">
        <f t="shared" si="4"/>
        <v>300</v>
      </c>
      <c r="O85" s="520">
        <f t="shared" si="4"/>
        <v>4910</v>
      </c>
      <c r="P85" s="520">
        <f t="shared" si="4"/>
        <v>200</v>
      </c>
      <c r="Q85" s="520">
        <f t="shared" si="4"/>
        <v>100</v>
      </c>
      <c r="R85" s="520">
        <f t="shared" si="4"/>
        <v>150</v>
      </c>
      <c r="S85" s="520">
        <f t="shared" si="4"/>
        <v>200</v>
      </c>
      <c r="T85" s="520">
        <f t="shared" si="4"/>
        <v>300</v>
      </c>
      <c r="U85" s="520">
        <f t="shared" si="4"/>
        <v>300</v>
      </c>
      <c r="V85" s="520">
        <f t="shared" si="4"/>
        <v>3030</v>
      </c>
      <c r="W85" s="520">
        <f t="shared" si="4"/>
        <v>4380</v>
      </c>
    </row>
    <row r="86" spans="2:23">
      <c r="B86" s="517" t="s">
        <v>253</v>
      </c>
      <c r="C86" s="520">
        <f t="shared" si="3"/>
        <v>70</v>
      </c>
      <c r="D86" s="520">
        <f t="shared" si="3"/>
        <v>300</v>
      </c>
      <c r="E86" s="520">
        <f t="shared" si="3"/>
        <v>670</v>
      </c>
      <c r="F86" s="520">
        <f t="shared" si="3"/>
        <v>370</v>
      </c>
      <c r="G86" s="520">
        <f t="shared" si="3"/>
        <v>0</v>
      </c>
      <c r="H86" s="520">
        <f t="shared" si="3"/>
        <v>450</v>
      </c>
      <c r="I86" s="520">
        <f t="shared" si="3"/>
        <v>470</v>
      </c>
      <c r="J86" s="520">
        <f t="shared" si="3"/>
        <v>100</v>
      </c>
      <c r="K86" s="520">
        <f t="shared" si="3"/>
        <v>300</v>
      </c>
      <c r="L86" s="520">
        <f t="shared" si="3"/>
        <v>250</v>
      </c>
      <c r="M86" s="520">
        <f t="shared" si="4"/>
        <v>100</v>
      </c>
      <c r="N86" s="520">
        <f t="shared" si="4"/>
        <v>300</v>
      </c>
      <c r="O86" s="520">
        <f t="shared" si="4"/>
        <v>3380</v>
      </c>
      <c r="P86" s="520">
        <f t="shared" si="4"/>
        <v>370</v>
      </c>
      <c r="Q86" s="520">
        <f t="shared" si="4"/>
        <v>300</v>
      </c>
      <c r="R86" s="520">
        <f t="shared" si="4"/>
        <v>300</v>
      </c>
      <c r="S86" s="520">
        <f t="shared" si="4"/>
        <v>170</v>
      </c>
      <c r="T86" s="520">
        <f t="shared" si="4"/>
        <v>0</v>
      </c>
      <c r="U86" s="520">
        <f t="shared" si="4"/>
        <v>450</v>
      </c>
      <c r="V86" s="520">
        <f t="shared" si="4"/>
        <v>920</v>
      </c>
      <c r="W86" s="520">
        <f t="shared" si="4"/>
        <v>2510</v>
      </c>
    </row>
    <row r="87" spans="2:23">
      <c r="B87" s="517" t="s">
        <v>254</v>
      </c>
      <c r="C87" s="520">
        <f t="shared" si="3"/>
        <v>0</v>
      </c>
      <c r="D87" s="520">
        <f t="shared" si="3"/>
        <v>0</v>
      </c>
      <c r="E87" s="520">
        <f t="shared" si="3"/>
        <v>0</v>
      </c>
      <c r="F87" s="520">
        <f t="shared" si="3"/>
        <v>0</v>
      </c>
      <c r="G87" s="520">
        <f t="shared" si="3"/>
        <v>0</v>
      </c>
      <c r="H87" s="520">
        <f t="shared" si="3"/>
        <v>0</v>
      </c>
      <c r="I87" s="520">
        <f t="shared" si="3"/>
        <v>0</v>
      </c>
      <c r="J87" s="520">
        <f t="shared" si="3"/>
        <v>0</v>
      </c>
      <c r="K87" s="520">
        <f t="shared" si="3"/>
        <v>0</v>
      </c>
      <c r="L87" s="520">
        <f t="shared" si="3"/>
        <v>0</v>
      </c>
      <c r="M87" s="520">
        <f t="shared" si="4"/>
        <v>0</v>
      </c>
      <c r="N87" s="520">
        <f t="shared" si="4"/>
        <v>0</v>
      </c>
      <c r="O87" s="520">
        <f t="shared" si="4"/>
        <v>0</v>
      </c>
      <c r="P87" s="520">
        <f t="shared" si="4"/>
        <v>0</v>
      </c>
      <c r="Q87" s="520">
        <f t="shared" si="4"/>
        <v>0</v>
      </c>
      <c r="R87" s="520">
        <f t="shared" si="4"/>
        <v>0</v>
      </c>
      <c r="S87" s="520">
        <f t="shared" si="4"/>
        <v>0</v>
      </c>
      <c r="T87" s="520">
        <f t="shared" si="4"/>
        <v>0</v>
      </c>
      <c r="U87" s="520">
        <f t="shared" si="4"/>
        <v>0</v>
      </c>
      <c r="V87" s="520">
        <f t="shared" si="4"/>
        <v>2000</v>
      </c>
      <c r="W87" s="520">
        <f t="shared" si="4"/>
        <v>2000</v>
      </c>
    </row>
    <row r="88" spans="2:23">
      <c r="B88" s="517"/>
      <c r="C88" s="521">
        <f>SUM(C81:C87)</f>
        <v>860</v>
      </c>
      <c r="D88" s="521">
        <f t="shared" ref="D88:W88" si="5">SUM(D81:D87)</f>
        <v>850</v>
      </c>
      <c r="E88" s="521">
        <f t="shared" si="5"/>
        <v>820</v>
      </c>
      <c r="F88" s="521">
        <f t="shared" si="5"/>
        <v>520</v>
      </c>
      <c r="G88" s="521">
        <f t="shared" si="5"/>
        <v>300</v>
      </c>
      <c r="H88" s="521">
        <f t="shared" si="5"/>
        <v>1300</v>
      </c>
      <c r="I88" s="521">
        <f t="shared" si="5"/>
        <v>1470</v>
      </c>
      <c r="J88" s="521">
        <f t="shared" si="5"/>
        <v>1100</v>
      </c>
      <c r="K88" s="521">
        <f t="shared" si="5"/>
        <v>1110</v>
      </c>
      <c r="L88" s="521">
        <f t="shared" si="5"/>
        <v>850</v>
      </c>
      <c r="M88" s="521">
        <f t="shared" si="5"/>
        <v>300</v>
      </c>
      <c r="N88" s="521">
        <f t="shared" si="5"/>
        <v>600</v>
      </c>
      <c r="O88" s="521">
        <f t="shared" si="5"/>
        <v>11980</v>
      </c>
      <c r="P88" s="521">
        <f t="shared" si="5"/>
        <v>1070</v>
      </c>
      <c r="Q88" s="521">
        <f t="shared" si="5"/>
        <v>670</v>
      </c>
      <c r="R88" s="521">
        <f t="shared" si="5"/>
        <v>450</v>
      </c>
      <c r="S88" s="521">
        <f t="shared" si="5"/>
        <v>370</v>
      </c>
      <c r="T88" s="521">
        <f t="shared" si="5"/>
        <v>500</v>
      </c>
      <c r="U88" s="521">
        <f t="shared" si="5"/>
        <v>1150</v>
      </c>
      <c r="V88" s="521">
        <f t="shared" si="5"/>
        <v>6650</v>
      </c>
      <c r="W88" s="521">
        <f t="shared" si="5"/>
        <v>12560</v>
      </c>
    </row>
    <row r="89" spans="2:23">
      <c r="V89" s="453"/>
    </row>
    <row r="90" spans="2:23">
      <c r="B90" s="517"/>
      <c r="C90" s="518" t="s">
        <v>265</v>
      </c>
      <c r="D90" s="518" t="s">
        <v>245</v>
      </c>
      <c r="E90" s="518" t="s">
        <v>246</v>
      </c>
      <c r="F90" s="518" t="s">
        <v>247</v>
      </c>
      <c r="G90" s="518" t="s">
        <v>234</v>
      </c>
      <c r="H90" s="518" t="s">
        <v>235</v>
      </c>
      <c r="I90" s="518" t="s">
        <v>236</v>
      </c>
      <c r="J90" s="518" t="s">
        <v>237</v>
      </c>
      <c r="K90" s="518" t="s">
        <v>238</v>
      </c>
      <c r="L90" s="518" t="s">
        <v>239</v>
      </c>
      <c r="M90" s="518" t="s">
        <v>240</v>
      </c>
      <c r="N90" s="518" t="s">
        <v>266</v>
      </c>
      <c r="O90" s="518" t="s">
        <v>243</v>
      </c>
      <c r="P90" s="518" t="s">
        <v>244</v>
      </c>
      <c r="Q90" s="518" t="s">
        <v>245</v>
      </c>
      <c r="R90" s="518" t="s">
        <v>246</v>
      </c>
      <c r="S90" s="518" t="s">
        <v>247</v>
      </c>
      <c r="T90" s="518" t="s">
        <v>234</v>
      </c>
      <c r="U90" s="518" t="s">
        <v>235</v>
      </c>
      <c r="V90" s="519" t="s">
        <v>248</v>
      </c>
      <c r="W90" s="518" t="s">
        <v>243</v>
      </c>
    </row>
    <row r="91" spans="2:23">
      <c r="B91" s="517" t="s">
        <v>250</v>
      </c>
      <c r="C91" s="520">
        <f>+C81+'発行実績 （県)'!C128</f>
        <v>0</v>
      </c>
      <c r="D91" s="520">
        <f>+D81+'発行実績 （県)'!D128</f>
        <v>0</v>
      </c>
      <c r="E91" s="520">
        <f>+E81+'発行実績 （県)'!E128</f>
        <v>540</v>
      </c>
      <c r="F91" s="520">
        <f>+F81+'発行実績 （県)'!F128</f>
        <v>600</v>
      </c>
      <c r="G91" s="520">
        <f>+G81+'発行実績 （県)'!G128</f>
        <v>0</v>
      </c>
      <c r="H91" s="520">
        <f>+H81+'発行実績 （県)'!H128</f>
        <v>730</v>
      </c>
      <c r="I91" s="520">
        <f>+I81+'発行実績 （県)'!I128</f>
        <v>250</v>
      </c>
      <c r="J91" s="520">
        <f>+J81+'発行実績 （県)'!J128</f>
        <v>250</v>
      </c>
      <c r="K91" s="520">
        <f>+K81+'発行実績 （県)'!K128</f>
        <v>50</v>
      </c>
      <c r="L91" s="520">
        <f>+L81+'発行実績 （県)'!L128</f>
        <v>0</v>
      </c>
      <c r="M91" s="520">
        <f>+M81+'発行実績 （県)'!M128</f>
        <v>200</v>
      </c>
      <c r="N91" s="520">
        <f>+N81+'発行実績 （県)'!N128</f>
        <v>200</v>
      </c>
      <c r="O91" s="520">
        <f>+O81+'発行実績 （県)'!O128</f>
        <v>4770</v>
      </c>
      <c r="P91" s="520">
        <f>+P81+'発行実績 （県)'!P128</f>
        <v>0</v>
      </c>
      <c r="Q91" s="520">
        <f>+Q81+'発行実績 （県)'!Q128</f>
        <v>120</v>
      </c>
      <c r="R91" s="520">
        <f>+R81+'発行実績 （県)'!R128</f>
        <v>100</v>
      </c>
      <c r="S91" s="520">
        <f>+S81+'発行実績 （県)'!S128</f>
        <v>250</v>
      </c>
      <c r="T91" s="520">
        <f>+T81+'発行実績 （県)'!T128</f>
        <v>200</v>
      </c>
      <c r="U91" s="520">
        <f>+U81+'発行実績 （県)'!U128</f>
        <v>120</v>
      </c>
      <c r="V91" s="520">
        <f>+V81+'発行実績 （県)'!V128</f>
        <v>250</v>
      </c>
      <c r="W91" s="520">
        <f>+W81+'発行実績 （県)'!W128</f>
        <v>3290</v>
      </c>
    </row>
    <row r="92" spans="2:23">
      <c r="B92" s="517" t="s">
        <v>322</v>
      </c>
      <c r="C92" s="520">
        <f>+C82+'発行実績 （県)'!C129</f>
        <v>0</v>
      </c>
      <c r="D92" s="520">
        <f>+D82+'発行実績 （県)'!D129</f>
        <v>0</v>
      </c>
      <c r="E92" s="520">
        <f>+E82+'発行実績 （県)'!E129</f>
        <v>0</v>
      </c>
      <c r="F92" s="520">
        <f>+F82+'発行実績 （県)'!F129</f>
        <v>0</v>
      </c>
      <c r="G92" s="520">
        <f>+G82+'発行実績 （県)'!G129</f>
        <v>0</v>
      </c>
      <c r="H92" s="520">
        <f>+H82+'発行実績 （県)'!H129</f>
        <v>0</v>
      </c>
      <c r="I92" s="520">
        <f>+I82+'発行実績 （県)'!I129</f>
        <v>150</v>
      </c>
      <c r="J92" s="520">
        <f>+J82+'発行実績 （県)'!J129</f>
        <v>0</v>
      </c>
      <c r="K92" s="520">
        <f>+K82+'発行実績 （県)'!K129</f>
        <v>0</v>
      </c>
      <c r="L92" s="520">
        <f>+L82+'発行実績 （県)'!L129</f>
        <v>0</v>
      </c>
      <c r="M92" s="520">
        <f>+M82+'発行実績 （県)'!M129</f>
        <v>0</v>
      </c>
      <c r="N92" s="520">
        <f>+N82+'発行実績 （県)'!N129</f>
        <v>0</v>
      </c>
      <c r="O92" s="520">
        <f>+O82+'発行実績 （県)'!O129</f>
        <v>150</v>
      </c>
      <c r="P92" s="520">
        <f>+P82+'発行実績 （県)'!P129</f>
        <v>0</v>
      </c>
      <c r="Q92" s="520">
        <f>+Q82+'発行実績 （県)'!Q129</f>
        <v>0</v>
      </c>
      <c r="R92" s="520">
        <f>+R82+'発行実績 （県)'!R129</f>
        <v>0</v>
      </c>
      <c r="S92" s="520">
        <f>+S82+'発行実績 （県)'!S129</f>
        <v>0</v>
      </c>
      <c r="T92" s="520">
        <f>+T82+'発行実績 （県)'!T129</f>
        <v>0</v>
      </c>
      <c r="U92" s="520">
        <f>+U82+'発行実績 （県)'!U129</f>
        <v>150</v>
      </c>
      <c r="V92" s="520">
        <f>+V82+'発行実績 （県)'!V129</f>
        <v>0</v>
      </c>
      <c r="W92" s="520">
        <f>+W82+'発行実績 （県)'!W129</f>
        <v>150</v>
      </c>
    </row>
    <row r="93" spans="2:23">
      <c r="B93" s="517" t="s">
        <v>251</v>
      </c>
      <c r="C93" s="520">
        <f>+C83+'発行実績 （県)'!C130</f>
        <v>440</v>
      </c>
      <c r="D93" s="520">
        <f>+D83+'発行実績 （県)'!D130</f>
        <v>950</v>
      </c>
      <c r="E93" s="520">
        <f>+E83+'発行実績 （県)'!E130</f>
        <v>550</v>
      </c>
      <c r="F93" s="520">
        <f>+F83+'発行実績 （県)'!F130</f>
        <v>480</v>
      </c>
      <c r="G93" s="520">
        <f>+G83+'発行実績 （県)'!G130</f>
        <v>200</v>
      </c>
      <c r="H93" s="520">
        <f>+H83+'発行実績 （県)'!H130</f>
        <v>850</v>
      </c>
      <c r="I93" s="520">
        <f>+I83+'発行実績 （県)'!I130</f>
        <v>150</v>
      </c>
      <c r="J93" s="520">
        <f>+J83+'発行実績 （県)'!J130</f>
        <v>600</v>
      </c>
      <c r="K93" s="520">
        <f>+K83+'発行実績 （県)'!K130</f>
        <v>600</v>
      </c>
      <c r="L93" s="520">
        <f>+L83+'発行実績 （県)'!L130</f>
        <v>300</v>
      </c>
      <c r="M93" s="520">
        <f>+M83+'発行実績 （県)'!M130</f>
        <v>0</v>
      </c>
      <c r="N93" s="520">
        <f>+N83+'発行実績 （県)'!N130</f>
        <v>350</v>
      </c>
      <c r="O93" s="520">
        <f>+O83+'発行実績 （県)'!O130</f>
        <v>8870</v>
      </c>
      <c r="P93" s="520">
        <f>+P83+'発行実績 （県)'!P130</f>
        <v>850</v>
      </c>
      <c r="Q93" s="520">
        <f>+Q83+'発行実績 （県)'!Q130</f>
        <v>650</v>
      </c>
      <c r="R93" s="520">
        <f>+R83+'発行実績 （県)'!R130</f>
        <v>200</v>
      </c>
      <c r="S93" s="520">
        <f>+S83+'発行実績 （県)'!S130</f>
        <v>750</v>
      </c>
      <c r="T93" s="520">
        <f>+T83+'発行実績 （県)'!T130</f>
        <v>400</v>
      </c>
      <c r="U93" s="520">
        <f>+U83+'発行実績 （県)'!U130</f>
        <v>980</v>
      </c>
      <c r="V93" s="520">
        <f>+V83+'発行実績 （県)'!V130</f>
        <v>1350</v>
      </c>
      <c r="W93" s="520">
        <f>+W83+'発行実績 （県)'!W130</f>
        <v>8930</v>
      </c>
    </row>
    <row r="94" spans="2:23">
      <c r="B94" s="517" t="s">
        <v>323</v>
      </c>
      <c r="C94" s="520">
        <f>+C84+'発行実績 （県)'!C131</f>
        <v>100</v>
      </c>
      <c r="D94" s="520">
        <f>+D84+'発行実績 （県)'!D131</f>
        <v>0</v>
      </c>
      <c r="E94" s="520">
        <f>+E84+'発行実績 （県)'!E131</f>
        <v>100</v>
      </c>
      <c r="F94" s="520">
        <f>+F84+'発行実績 （県)'!F131</f>
        <v>0</v>
      </c>
      <c r="G94" s="520">
        <f>+G84+'発行実績 （県)'!G131</f>
        <v>0</v>
      </c>
      <c r="H94" s="520">
        <f>+H84+'発行実績 （県)'!H131</f>
        <v>0</v>
      </c>
      <c r="I94" s="520">
        <f>+I84+'発行実績 （県)'!I131</f>
        <v>100</v>
      </c>
      <c r="J94" s="520">
        <f>+J84+'発行実績 （県)'!J131</f>
        <v>0</v>
      </c>
      <c r="K94" s="520">
        <f>+K84+'発行実績 （県)'!K131</f>
        <v>0</v>
      </c>
      <c r="L94" s="520">
        <f>+L84+'発行実績 （県)'!L131</f>
        <v>100</v>
      </c>
      <c r="M94" s="520">
        <f>+M84+'発行実績 （県)'!M131</f>
        <v>100</v>
      </c>
      <c r="N94" s="520">
        <f>+N84+'発行実績 （県)'!N131</f>
        <v>0</v>
      </c>
      <c r="O94" s="520">
        <f>+O84+'発行実績 （県)'!O131</f>
        <v>500</v>
      </c>
      <c r="P94" s="520">
        <f>+P84+'発行実績 （県)'!P131</f>
        <v>100</v>
      </c>
      <c r="Q94" s="520">
        <f>+Q84+'発行実績 （県)'!Q131</f>
        <v>100</v>
      </c>
      <c r="R94" s="520">
        <f>+R84+'発行実績 （県)'!R131</f>
        <v>0</v>
      </c>
      <c r="S94" s="520">
        <f>+S84+'発行実績 （県)'!S131</f>
        <v>0</v>
      </c>
      <c r="T94" s="520">
        <f>+T84+'発行実績 （県)'!T131</f>
        <v>0</v>
      </c>
      <c r="U94" s="520">
        <f>+U84+'発行実績 （県)'!U131</f>
        <v>0</v>
      </c>
      <c r="V94" s="520">
        <f>+V84+'発行実績 （県)'!V131</f>
        <v>0</v>
      </c>
      <c r="W94" s="520">
        <f>+W84+'発行実績 （県)'!W131</f>
        <v>300</v>
      </c>
    </row>
    <row r="95" spans="2:23">
      <c r="B95" s="517" t="s">
        <v>252</v>
      </c>
      <c r="C95" s="520">
        <f>+C85+'発行実績 （県)'!C132</f>
        <v>2100</v>
      </c>
      <c r="D95" s="520">
        <f>+D85+'発行実績 （県)'!D132</f>
        <v>2100</v>
      </c>
      <c r="E95" s="520">
        <f>+E85+'発行実績 （県)'!E132</f>
        <v>1850</v>
      </c>
      <c r="F95" s="520">
        <f>+F85+'発行実績 （県)'!F132</f>
        <v>1450</v>
      </c>
      <c r="G95" s="520">
        <f>+G85+'発行実績 （県)'!G132</f>
        <v>1630</v>
      </c>
      <c r="H95" s="520">
        <f>+H85+'発行実績 （県)'!H132</f>
        <v>2150</v>
      </c>
      <c r="I95" s="520">
        <f>+I85+'発行実績 （県)'!I132</f>
        <v>2550</v>
      </c>
      <c r="J95" s="520">
        <f>+J85+'発行実績 （県)'!J132</f>
        <v>2750</v>
      </c>
      <c r="K95" s="520">
        <f>+K85+'発行実績 （県)'!K132</f>
        <v>2410</v>
      </c>
      <c r="L95" s="520">
        <f>+L85+'発行実績 （県)'!L132</f>
        <v>2250</v>
      </c>
      <c r="M95" s="520">
        <f>+M85+'発行実績 （県)'!M132</f>
        <v>2100</v>
      </c>
      <c r="N95" s="520">
        <f>+N85+'発行実績 （県)'!N132</f>
        <v>2050</v>
      </c>
      <c r="O95" s="520">
        <f>+O85+'発行実績 （県)'!O132</f>
        <v>25790</v>
      </c>
      <c r="P95" s="520">
        <f>+P85+'発行実績 （県)'!P132</f>
        <v>1550</v>
      </c>
      <c r="Q95" s="520">
        <f>+Q85+'発行実績 （県)'!Q132</f>
        <v>1350</v>
      </c>
      <c r="R95" s="520">
        <f>+R85+'発行実績 （県)'!R132</f>
        <v>1850</v>
      </c>
      <c r="S95" s="520">
        <f>+S85+'発行実績 （県)'!S132</f>
        <v>1450</v>
      </c>
      <c r="T95" s="520">
        <f>+T85+'発行実績 （県)'!T132</f>
        <v>1630</v>
      </c>
      <c r="U95" s="520">
        <f>+U85+'発行実績 （県)'!U132</f>
        <v>1800</v>
      </c>
      <c r="V95" s="520">
        <f>+V85+'発行実績 （県)'!V132</f>
        <v>11930</v>
      </c>
      <c r="W95" s="520">
        <f>+W85+'発行実績 （県)'!W132</f>
        <v>21660</v>
      </c>
    </row>
    <row r="96" spans="2:23">
      <c r="B96" s="517" t="s">
        <v>253</v>
      </c>
      <c r="C96" s="520">
        <f>+C86+'発行実績 （県)'!C133</f>
        <v>670</v>
      </c>
      <c r="D96" s="520">
        <f>+D86+'発行実績 （県)'!D133</f>
        <v>1150</v>
      </c>
      <c r="E96" s="520">
        <f>+E86+'発行実績 （県)'!E133</f>
        <v>970</v>
      </c>
      <c r="F96" s="520">
        <f>+F86+'発行実績 （県)'!F133</f>
        <v>970</v>
      </c>
      <c r="G96" s="520">
        <f>+G86+'発行実績 （県)'!G133</f>
        <v>300</v>
      </c>
      <c r="H96" s="520">
        <f>+H86+'発行実績 （県)'!H133</f>
        <v>1150</v>
      </c>
      <c r="I96" s="520">
        <f>+I86+'発行実績 （県)'!I133</f>
        <v>1120</v>
      </c>
      <c r="J96" s="520">
        <f>+J86+'発行実績 （県)'!J133</f>
        <v>800</v>
      </c>
      <c r="K96" s="520">
        <f>+K86+'発行実績 （県)'!K133</f>
        <v>1000</v>
      </c>
      <c r="L96" s="520">
        <f>+L86+'発行実績 （県)'!L133</f>
        <v>550</v>
      </c>
      <c r="M96" s="520">
        <f>+M86+'発行実績 （県)'!M133</f>
        <v>820</v>
      </c>
      <c r="N96" s="520">
        <f>+N86+'発行実績 （県)'!N133</f>
        <v>600</v>
      </c>
      <c r="O96" s="520">
        <f>+O86+'発行実績 （県)'!O133</f>
        <v>10100</v>
      </c>
      <c r="P96" s="520">
        <f>+P86+'発行実績 （県)'!P133</f>
        <v>1170</v>
      </c>
      <c r="Q96" s="520">
        <f>+Q86+'発行実績 （県)'!Q133</f>
        <v>1300</v>
      </c>
      <c r="R96" s="520">
        <f>+R86+'発行実績 （県)'!R133</f>
        <v>700</v>
      </c>
      <c r="S96" s="520">
        <f>+S86+'発行実績 （県)'!S133</f>
        <v>920</v>
      </c>
      <c r="T96" s="520">
        <f>+T86+'発行実績 （県)'!T133</f>
        <v>300</v>
      </c>
      <c r="U96" s="520">
        <f>+U86+'発行実績 （県)'!U133</f>
        <v>1150</v>
      </c>
      <c r="V96" s="520">
        <f>+V86+'発行実績 （県)'!V133</f>
        <v>4760</v>
      </c>
      <c r="W96" s="520">
        <f>+W86+'発行実績 （県)'!W133</f>
        <v>10300</v>
      </c>
    </row>
    <row r="97" spans="2:23">
      <c r="B97" s="517" t="s">
        <v>254</v>
      </c>
      <c r="C97" s="520">
        <f>+C87+'発行実績 （県)'!C134</f>
        <v>0</v>
      </c>
      <c r="D97" s="520">
        <f>+D87+'発行実績 （県)'!D134</f>
        <v>0</v>
      </c>
      <c r="E97" s="520">
        <f>+E87+'発行実績 （県)'!E134</f>
        <v>0</v>
      </c>
      <c r="F97" s="520">
        <f>+F87+'発行実績 （県)'!F134</f>
        <v>0</v>
      </c>
      <c r="G97" s="520">
        <f>+G87+'発行実績 （県)'!G134</f>
        <v>0</v>
      </c>
      <c r="H97" s="520">
        <f>+H87+'発行実績 （県)'!H134</f>
        <v>0</v>
      </c>
      <c r="I97" s="520">
        <f>+I87+'発行実績 （県)'!I134</f>
        <v>0</v>
      </c>
      <c r="J97" s="520">
        <f>+J87+'発行実績 （県)'!J134</f>
        <v>0</v>
      </c>
      <c r="K97" s="520">
        <f>+K87+'発行実績 （県)'!K134</f>
        <v>0</v>
      </c>
      <c r="L97" s="520">
        <f>+L87+'発行実績 （県)'!L134</f>
        <v>0</v>
      </c>
      <c r="M97" s="520">
        <f>+M87+'発行実績 （県)'!M134</f>
        <v>0</v>
      </c>
      <c r="N97" s="520">
        <f>+N87+'発行実績 （県)'!N134</f>
        <v>0</v>
      </c>
      <c r="O97" s="520">
        <f>+O87+'発行実績 （県)'!O134</f>
        <v>0</v>
      </c>
      <c r="P97" s="520">
        <f>+P87+'発行実績 （県)'!P134</f>
        <v>0</v>
      </c>
      <c r="Q97" s="520">
        <f>+Q87+'発行実績 （県)'!Q134</f>
        <v>0</v>
      </c>
      <c r="R97" s="520">
        <f>+R87+'発行実績 （県)'!R134</f>
        <v>0</v>
      </c>
      <c r="S97" s="520">
        <f>+S87+'発行実績 （県)'!S134</f>
        <v>0</v>
      </c>
      <c r="T97" s="520">
        <f>+T87+'発行実績 （県)'!T134</f>
        <v>0</v>
      </c>
      <c r="U97" s="520">
        <f>+U87+'発行実績 （県)'!U134</f>
        <v>0</v>
      </c>
      <c r="V97" s="520">
        <f>+V87+'発行実績 （県)'!V134</f>
        <v>4575</v>
      </c>
      <c r="W97" s="520">
        <f>+W87+'発行実績 （県)'!W134</f>
        <v>4575</v>
      </c>
    </row>
    <row r="98" spans="2:23">
      <c r="B98" s="517"/>
      <c r="C98" s="520">
        <f>+C88+'発行実績 （県)'!C135</f>
        <v>3310</v>
      </c>
      <c r="D98" s="520">
        <f>+D88+'発行実績 （県)'!D135</f>
        <v>4200</v>
      </c>
      <c r="E98" s="520">
        <f>+E88+'発行実績 （県)'!E135</f>
        <v>4010</v>
      </c>
      <c r="F98" s="520">
        <f>+F88+'発行実績 （県)'!F135</f>
        <v>3500</v>
      </c>
      <c r="G98" s="520">
        <f>+G88+'発行実績 （県)'!G135</f>
        <v>2130</v>
      </c>
      <c r="H98" s="520">
        <f>+H88+'発行実績 （県)'!H135</f>
        <v>4880</v>
      </c>
      <c r="I98" s="520">
        <f>+I88+'発行実績 （県)'!I135</f>
        <v>4320</v>
      </c>
      <c r="J98" s="520">
        <f>+J88+'発行実績 （県)'!J135</f>
        <v>4400</v>
      </c>
      <c r="K98" s="520">
        <f>+K88+'発行実績 （県)'!K135</f>
        <v>4060</v>
      </c>
      <c r="L98" s="520">
        <f>+L88+'発行実績 （県)'!L135</f>
        <v>3200</v>
      </c>
      <c r="M98" s="520">
        <f>+M88+'発行実績 （県)'!M135</f>
        <v>3220</v>
      </c>
      <c r="N98" s="520">
        <f>+N88+'発行実績 （県)'!N135</f>
        <v>3200</v>
      </c>
      <c r="O98" s="520">
        <f>+O88+'発行実績 （県)'!O135</f>
        <v>50180</v>
      </c>
      <c r="P98" s="520">
        <f>+P88+'発行実績 （県)'!P135</f>
        <v>3670</v>
      </c>
      <c r="Q98" s="520">
        <f>+Q88+'発行実績 （県)'!Q135</f>
        <v>3520</v>
      </c>
      <c r="R98" s="520">
        <f>+R88+'発行実績 （県)'!R135</f>
        <v>2850</v>
      </c>
      <c r="S98" s="520">
        <f>+S88+'発行実績 （県)'!S135</f>
        <v>3370</v>
      </c>
      <c r="T98" s="520">
        <f>+T88+'発行実績 （県)'!T135</f>
        <v>2530</v>
      </c>
      <c r="U98" s="520">
        <f>+U88+'発行実績 （県)'!U135</f>
        <v>4200</v>
      </c>
      <c r="V98" s="520">
        <f>+V88+'発行実績 （県)'!V135</f>
        <v>22865</v>
      </c>
      <c r="W98" s="520">
        <f>+W88+'発行実績 （県)'!W135</f>
        <v>49205</v>
      </c>
    </row>
    <row r="99" spans="2:23">
      <c r="V99" s="453"/>
    </row>
    <row r="100" spans="2:23">
      <c r="V100" s="453"/>
    </row>
    <row r="101" spans="2:23">
      <c r="V101" s="453"/>
    </row>
    <row r="102" spans="2:23">
      <c r="V102" s="453"/>
    </row>
    <row r="103" spans="2:23">
      <c r="V103" s="453"/>
    </row>
    <row r="104" spans="2:23">
      <c r="V104" s="453"/>
    </row>
    <row r="105" spans="2:23">
      <c r="V105" s="453"/>
    </row>
    <row r="106" spans="2:23">
      <c r="V106" s="453"/>
    </row>
    <row r="107" spans="2:23">
      <c r="V107" s="453"/>
    </row>
    <row r="108" spans="2:23">
      <c r="V108" s="453"/>
    </row>
    <row r="109" spans="2:23">
      <c r="V109" s="453"/>
    </row>
    <row r="110" spans="2:23">
      <c r="V110" s="453"/>
    </row>
    <row r="111" spans="2:23">
      <c r="V111" s="453"/>
    </row>
    <row r="112" spans="2:23">
      <c r="V112" s="453"/>
    </row>
    <row r="113" spans="22:22">
      <c r="V113" s="453"/>
    </row>
    <row r="114" spans="22:22">
      <c r="V114" s="453"/>
    </row>
    <row r="115" spans="22:22">
      <c r="V115" s="453"/>
    </row>
    <row r="116" spans="22:22">
      <c r="V116" s="453"/>
    </row>
    <row r="117" spans="22:22">
      <c r="V117" s="453"/>
    </row>
    <row r="118" spans="22:22">
      <c r="V118" s="453"/>
    </row>
    <row r="119" spans="22:22">
      <c r="V119" s="453"/>
    </row>
    <row r="120" spans="22:22">
      <c r="V120" s="453"/>
    </row>
    <row r="121" spans="22:22">
      <c r="V121" s="453"/>
    </row>
    <row r="122" spans="22:22">
      <c r="V122" s="453"/>
    </row>
    <row r="123" spans="22:22">
      <c r="V123" s="453"/>
    </row>
    <row r="124" spans="22:22">
      <c r="V124" s="453"/>
    </row>
    <row r="125" spans="22:22">
      <c r="V125" s="453"/>
    </row>
    <row r="126" spans="22:22">
      <c r="V126" s="453"/>
    </row>
    <row r="127" spans="22:22">
      <c r="V127" s="453"/>
    </row>
    <row r="128" spans="22:22">
      <c r="V128" s="453"/>
    </row>
    <row r="129" spans="22:22">
      <c r="V129" s="453"/>
    </row>
    <row r="130" spans="22:22">
      <c r="V130" s="453"/>
    </row>
    <row r="131" spans="22:22">
      <c r="V131" s="453"/>
    </row>
    <row r="132" spans="22:22">
      <c r="V132" s="453"/>
    </row>
    <row r="133" spans="22:22">
      <c r="V133" s="453"/>
    </row>
    <row r="134" spans="22:22">
      <c r="V134" s="453"/>
    </row>
    <row r="135" spans="22:22">
      <c r="V135" s="453"/>
    </row>
    <row r="136" spans="22:22">
      <c r="V136" s="453"/>
    </row>
    <row r="137" spans="22:22">
      <c r="V137" s="453"/>
    </row>
    <row r="138" spans="22:22">
      <c r="V138" s="453"/>
    </row>
    <row r="139" spans="22:22">
      <c r="V139" s="453"/>
    </row>
    <row r="140" spans="22:22">
      <c r="V140" s="453"/>
    </row>
    <row r="141" spans="22:22">
      <c r="V141" s="453"/>
    </row>
    <row r="142" spans="22:22">
      <c r="V142" s="453"/>
    </row>
    <row r="143" spans="22:22">
      <c r="V143" s="453"/>
    </row>
    <row r="144" spans="22:22">
      <c r="V144" s="453"/>
    </row>
    <row r="145" spans="22:22">
      <c r="V145" s="453"/>
    </row>
    <row r="146" spans="22:22">
      <c r="V146" s="453"/>
    </row>
    <row r="147" spans="22:22">
      <c r="V147" s="453"/>
    </row>
    <row r="148" spans="22:22">
      <c r="V148" s="453"/>
    </row>
    <row r="149" spans="22:22">
      <c r="V149" s="453"/>
    </row>
    <row r="150" spans="22:22">
      <c r="V150" s="453"/>
    </row>
    <row r="151" spans="22:22">
      <c r="V151" s="453"/>
    </row>
    <row r="152" spans="22:22">
      <c r="V152" s="453"/>
    </row>
    <row r="153" spans="22:22">
      <c r="V153" s="453"/>
    </row>
    <row r="154" spans="22:22">
      <c r="V154" s="453"/>
    </row>
    <row r="155" spans="22:22">
      <c r="V155" s="453"/>
    </row>
    <row r="156" spans="22:22">
      <c r="V156" s="453"/>
    </row>
    <row r="157" spans="22:22">
      <c r="V157" s="453"/>
    </row>
    <row r="158" spans="22:22">
      <c r="V158" s="453"/>
    </row>
    <row r="159" spans="22:22">
      <c r="V159" s="453"/>
    </row>
    <row r="160" spans="22:22">
      <c r="V160" s="453"/>
    </row>
    <row r="161" spans="22:22">
      <c r="V161" s="453"/>
    </row>
    <row r="162" spans="22:22">
      <c r="V162" s="453"/>
    </row>
    <row r="163" spans="22:22">
      <c r="V163" s="453"/>
    </row>
    <row r="164" spans="22:22">
      <c r="V164" s="453"/>
    </row>
    <row r="165" spans="22:22">
      <c r="V165" s="453"/>
    </row>
    <row r="166" spans="22:22">
      <c r="V166" s="453"/>
    </row>
    <row r="167" spans="22:22">
      <c r="V167" s="453"/>
    </row>
    <row r="168" spans="22:22">
      <c r="V168" s="453"/>
    </row>
    <row r="169" spans="22:22">
      <c r="V169" s="453"/>
    </row>
    <row r="170" spans="22:22">
      <c r="V170" s="453"/>
    </row>
    <row r="171" spans="22:22">
      <c r="V171" s="453"/>
    </row>
    <row r="172" spans="22:22">
      <c r="V172" s="453"/>
    </row>
    <row r="173" spans="22:22">
      <c r="V173" s="453"/>
    </row>
    <row r="174" spans="22:22">
      <c r="V174" s="453"/>
    </row>
    <row r="175" spans="22:22">
      <c r="V175" s="453"/>
    </row>
    <row r="176" spans="22:22">
      <c r="V176" s="453"/>
    </row>
    <row r="177" spans="22:22">
      <c r="V177" s="453"/>
    </row>
    <row r="178" spans="22:22">
      <c r="V178" s="453"/>
    </row>
    <row r="179" spans="22:22">
      <c r="V179" s="453"/>
    </row>
    <row r="180" spans="22:22">
      <c r="V180" s="453"/>
    </row>
    <row r="181" spans="22:22">
      <c r="V181" s="453"/>
    </row>
    <row r="182" spans="22:22">
      <c r="V182" s="453"/>
    </row>
    <row r="183" spans="22:22">
      <c r="V183" s="453"/>
    </row>
    <row r="184" spans="22:22">
      <c r="V184" s="453"/>
    </row>
    <row r="185" spans="22:22">
      <c r="V185" s="453"/>
    </row>
    <row r="186" spans="22:22">
      <c r="V186" s="453"/>
    </row>
    <row r="187" spans="22:22">
      <c r="V187" s="453"/>
    </row>
    <row r="188" spans="22:22">
      <c r="V188" s="453"/>
    </row>
    <row r="189" spans="22:22">
      <c r="V189" s="453"/>
    </row>
    <row r="190" spans="22:22">
      <c r="V190" s="453"/>
    </row>
    <row r="191" spans="22:22">
      <c r="V191" s="453"/>
    </row>
    <row r="192" spans="22:22">
      <c r="V192" s="453"/>
    </row>
    <row r="193" spans="22:22">
      <c r="V193" s="453"/>
    </row>
    <row r="194" spans="22:22">
      <c r="V194" s="453"/>
    </row>
    <row r="195" spans="22:22">
      <c r="V195" s="453"/>
    </row>
    <row r="196" spans="22:22">
      <c r="V196" s="453"/>
    </row>
    <row r="197" spans="22:22">
      <c r="V197" s="453"/>
    </row>
    <row r="198" spans="22:22">
      <c r="V198" s="453"/>
    </row>
    <row r="199" spans="22:22">
      <c r="V199" s="453"/>
    </row>
    <row r="200" spans="22:22">
      <c r="V200" s="453"/>
    </row>
    <row r="201" spans="22:22">
      <c r="V201" s="453"/>
    </row>
  </sheetData>
  <mergeCells count="25">
    <mergeCell ref="A37:A41"/>
    <mergeCell ref="A42:A46"/>
    <mergeCell ref="A47:A51"/>
    <mergeCell ref="A74:A75"/>
    <mergeCell ref="A52:A54"/>
    <mergeCell ref="A55:A59"/>
    <mergeCell ref="A60:A61"/>
    <mergeCell ref="A62:A64"/>
    <mergeCell ref="A65:A68"/>
    <mergeCell ref="A69:A73"/>
    <mergeCell ref="A24:A28"/>
    <mergeCell ref="A29:A30"/>
    <mergeCell ref="A31:A32"/>
    <mergeCell ref="A33:A34"/>
    <mergeCell ref="A35:A36"/>
    <mergeCell ref="A5:A8"/>
    <mergeCell ref="A10:A12"/>
    <mergeCell ref="A13:A14"/>
    <mergeCell ref="A15:A16"/>
    <mergeCell ref="A17:A23"/>
    <mergeCell ref="V2:W2"/>
    <mergeCell ref="A3:A4"/>
    <mergeCell ref="B3:B4"/>
    <mergeCell ref="C3:O3"/>
    <mergeCell ref="P3:W3"/>
  </mergeCells>
  <phoneticPr fontId="2"/>
  <pageMargins left="0.59055118110236227" right="0.59055118110236227" top="0.6692913385826772" bottom="0.31496062992125984" header="0.51181102362204722" footer="0.51181102362204722"/>
  <pageSetup paperSize="9" scale="33" firstPageNumber="11" orientation="portrait" useFirstPageNumber="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S44"/>
  <sheetViews>
    <sheetView showGridLines="0" view="pageBreakPreview" zoomScale="75" zoomScaleNormal="85" zoomScaleSheetLayoutView="75" workbookViewId="0">
      <pane xSplit="4" ySplit="4" topLeftCell="E5" activePane="bottomRight" state="frozen"/>
      <selection pane="topRight" activeCell="E1" sqref="E1"/>
      <selection pane="bottomLeft" activeCell="A5" sqref="A5"/>
      <selection pane="bottomRight" activeCell="G52" sqref="G52"/>
    </sheetView>
  </sheetViews>
  <sheetFormatPr defaultColWidth="10.75" defaultRowHeight="14.25"/>
  <cols>
    <col min="1" max="1" width="1.25" style="374" customWidth="1"/>
    <col min="2" max="2" width="3.625" style="374" customWidth="1"/>
    <col min="3" max="3" width="11.625" style="374" customWidth="1"/>
    <col min="4" max="16" width="12.625" style="374" customWidth="1"/>
    <col min="17" max="17" width="11.5" style="374" customWidth="1"/>
    <col min="18" max="18" width="7.875" style="374" customWidth="1"/>
    <col min="19" max="16384" width="10.75" style="374"/>
  </cols>
  <sheetData>
    <row r="1" spans="1:19">
      <c r="A1" s="374" t="s">
        <v>211</v>
      </c>
    </row>
    <row r="2" spans="1:19" ht="15.75" customHeight="1">
      <c r="B2" s="374" t="s">
        <v>122</v>
      </c>
      <c r="P2" s="375" t="s">
        <v>120</v>
      </c>
      <c r="Q2" s="376"/>
      <c r="R2" s="376"/>
    </row>
    <row r="3" spans="1:19" ht="19.5" customHeight="1">
      <c r="B3" s="377"/>
      <c r="C3" s="378"/>
      <c r="D3" s="780" t="s">
        <v>121</v>
      </c>
      <c r="E3" s="777" t="s">
        <v>214</v>
      </c>
      <c r="F3" s="778"/>
      <c r="G3" s="778"/>
      <c r="H3" s="778"/>
      <c r="I3" s="778"/>
      <c r="J3" s="778"/>
      <c r="K3" s="778"/>
      <c r="L3" s="778"/>
      <c r="M3" s="778"/>
      <c r="N3" s="778"/>
      <c r="O3" s="778"/>
      <c r="P3" s="779"/>
      <c r="Q3" s="379"/>
      <c r="R3" s="379"/>
    </row>
    <row r="4" spans="1:19" s="380" customFormat="1" ht="19.5" customHeight="1">
      <c r="B4" s="381"/>
      <c r="C4" s="382"/>
      <c r="D4" s="781"/>
      <c r="E4" s="383" t="s">
        <v>123</v>
      </c>
      <c r="F4" s="384" t="s">
        <v>124</v>
      </c>
      <c r="G4" s="384" t="s">
        <v>125</v>
      </c>
      <c r="H4" s="384" t="s">
        <v>126</v>
      </c>
      <c r="I4" s="384" t="s">
        <v>127</v>
      </c>
      <c r="J4" s="385" t="s">
        <v>128</v>
      </c>
      <c r="K4" s="383" t="s">
        <v>129</v>
      </c>
      <c r="L4" s="384" t="s">
        <v>130</v>
      </c>
      <c r="M4" s="384" t="s">
        <v>131</v>
      </c>
      <c r="N4" s="384" t="s">
        <v>132</v>
      </c>
      <c r="O4" s="384" t="s">
        <v>133</v>
      </c>
      <c r="P4" s="386" t="s">
        <v>134</v>
      </c>
      <c r="Q4" s="387"/>
      <c r="R4" s="387"/>
    </row>
    <row r="5" spans="1:19" ht="20.100000000000001" customHeight="1">
      <c r="B5" s="774" t="s">
        <v>135</v>
      </c>
      <c r="C5" s="388" t="s">
        <v>155</v>
      </c>
      <c r="D5" s="389">
        <f t="shared" ref="D5:D40" si="0">SUM(E5:P5)</f>
        <v>800</v>
      </c>
      <c r="E5" s="390">
        <v>100</v>
      </c>
      <c r="F5" s="391">
        <v>100</v>
      </c>
      <c r="G5" s="392"/>
      <c r="H5" s="391">
        <v>100</v>
      </c>
      <c r="I5" s="392">
        <v>100</v>
      </c>
      <c r="J5" s="393">
        <v>100</v>
      </c>
      <c r="K5" s="394"/>
      <c r="L5" s="391">
        <v>100</v>
      </c>
      <c r="M5" s="392"/>
      <c r="N5" s="391">
        <v>100</v>
      </c>
      <c r="O5" s="392"/>
      <c r="P5" s="391">
        <v>100</v>
      </c>
      <c r="Q5" s="395"/>
      <c r="R5" s="395"/>
      <c r="S5" s="396"/>
    </row>
    <row r="6" spans="1:19" ht="20.100000000000001" customHeight="1">
      <c r="B6" s="782"/>
      <c r="C6" s="397" t="s">
        <v>156</v>
      </c>
      <c r="D6" s="398">
        <f t="shared" si="0"/>
        <v>350</v>
      </c>
      <c r="E6" s="398">
        <v>50</v>
      </c>
      <c r="F6" s="398"/>
      <c r="G6" s="398"/>
      <c r="H6" s="398"/>
      <c r="I6" s="398">
        <v>50</v>
      </c>
      <c r="J6" s="399"/>
      <c r="K6" s="400">
        <v>100</v>
      </c>
      <c r="L6" s="398"/>
      <c r="M6" s="398"/>
      <c r="N6" s="398">
        <v>100</v>
      </c>
      <c r="O6" s="398">
        <v>50</v>
      </c>
      <c r="P6" s="398"/>
      <c r="Q6" s="395"/>
      <c r="R6" s="395"/>
      <c r="S6" s="396"/>
    </row>
    <row r="7" spans="1:19" ht="20.100000000000001" customHeight="1">
      <c r="B7" s="782"/>
      <c r="C7" s="397" t="s">
        <v>157</v>
      </c>
      <c r="D7" s="398">
        <f t="shared" si="0"/>
        <v>250</v>
      </c>
      <c r="E7" s="398"/>
      <c r="F7" s="398">
        <v>30</v>
      </c>
      <c r="G7" s="398"/>
      <c r="H7" s="398"/>
      <c r="I7" s="398"/>
      <c r="J7" s="399">
        <v>30</v>
      </c>
      <c r="K7" s="400">
        <v>50</v>
      </c>
      <c r="L7" s="398"/>
      <c r="M7" s="398">
        <v>50</v>
      </c>
      <c r="N7" s="398">
        <v>40</v>
      </c>
      <c r="O7" s="398">
        <v>50</v>
      </c>
      <c r="P7" s="398"/>
      <c r="Q7" s="395"/>
      <c r="R7" s="395"/>
      <c r="S7" s="396"/>
    </row>
    <row r="8" spans="1:19" ht="20.100000000000001" customHeight="1">
      <c r="B8" s="782"/>
      <c r="C8" s="397" t="s">
        <v>158</v>
      </c>
      <c r="D8" s="398">
        <f t="shared" si="0"/>
        <v>300</v>
      </c>
      <c r="E8" s="398">
        <v>60</v>
      </c>
      <c r="F8" s="398">
        <v>60</v>
      </c>
      <c r="G8" s="398">
        <v>60</v>
      </c>
      <c r="H8" s="398">
        <v>60</v>
      </c>
      <c r="I8" s="398"/>
      <c r="J8" s="399"/>
      <c r="K8" s="400"/>
      <c r="L8" s="398">
        <v>30</v>
      </c>
      <c r="M8" s="398"/>
      <c r="N8" s="398">
        <v>30</v>
      </c>
      <c r="O8" s="398"/>
      <c r="P8" s="398"/>
      <c r="Q8" s="395"/>
      <c r="R8" s="395"/>
      <c r="S8" s="396"/>
    </row>
    <row r="9" spans="1:19" ht="20.100000000000001" customHeight="1">
      <c r="B9" s="782"/>
      <c r="C9" s="397" t="s">
        <v>159</v>
      </c>
      <c r="D9" s="398">
        <f t="shared" si="0"/>
        <v>500</v>
      </c>
      <c r="E9" s="398">
        <v>100</v>
      </c>
      <c r="F9" s="398">
        <v>50</v>
      </c>
      <c r="G9" s="398"/>
      <c r="H9" s="398">
        <v>100</v>
      </c>
      <c r="I9" s="398">
        <v>100</v>
      </c>
      <c r="J9" s="399"/>
      <c r="K9" s="400">
        <v>50</v>
      </c>
      <c r="L9" s="398">
        <v>50</v>
      </c>
      <c r="M9" s="398"/>
      <c r="N9" s="398"/>
      <c r="O9" s="398">
        <v>50</v>
      </c>
      <c r="P9" s="398"/>
      <c r="Q9" s="395"/>
      <c r="R9" s="395"/>
      <c r="S9" s="396"/>
    </row>
    <row r="10" spans="1:19" ht="20.100000000000001" customHeight="1">
      <c r="B10" s="782"/>
      <c r="C10" s="397" t="s">
        <v>160</v>
      </c>
      <c r="D10" s="398">
        <f t="shared" si="0"/>
        <v>300</v>
      </c>
      <c r="E10" s="398"/>
      <c r="F10" s="398">
        <v>50</v>
      </c>
      <c r="G10" s="398"/>
      <c r="H10" s="398"/>
      <c r="I10" s="398"/>
      <c r="J10" s="399">
        <v>100</v>
      </c>
      <c r="K10" s="400"/>
      <c r="L10" s="398"/>
      <c r="M10" s="398">
        <v>50</v>
      </c>
      <c r="N10" s="398"/>
      <c r="O10" s="398"/>
      <c r="P10" s="398">
        <v>100</v>
      </c>
      <c r="Q10" s="395"/>
      <c r="R10" s="395"/>
      <c r="S10" s="396"/>
    </row>
    <row r="11" spans="1:19" ht="20.100000000000001" customHeight="1">
      <c r="B11" s="782"/>
      <c r="C11" s="397" t="s">
        <v>161</v>
      </c>
      <c r="D11" s="398">
        <f t="shared" si="0"/>
        <v>300</v>
      </c>
      <c r="E11" s="398">
        <v>50</v>
      </c>
      <c r="F11" s="398"/>
      <c r="G11" s="398"/>
      <c r="H11" s="398"/>
      <c r="I11" s="398">
        <v>50</v>
      </c>
      <c r="J11" s="399"/>
      <c r="K11" s="400"/>
      <c r="L11" s="398">
        <v>100</v>
      </c>
      <c r="M11" s="398"/>
      <c r="N11" s="398">
        <v>100</v>
      </c>
      <c r="O11" s="398"/>
      <c r="P11" s="398"/>
      <c r="Q11" s="395"/>
      <c r="R11" s="395"/>
      <c r="S11" s="396"/>
    </row>
    <row r="12" spans="1:19" ht="20.100000000000001" customHeight="1">
      <c r="B12" s="782"/>
      <c r="C12" s="397" t="s">
        <v>162</v>
      </c>
      <c r="D12" s="398">
        <f t="shared" si="0"/>
        <v>600</v>
      </c>
      <c r="E12" s="398">
        <v>50</v>
      </c>
      <c r="F12" s="398">
        <v>70</v>
      </c>
      <c r="G12" s="398">
        <v>70</v>
      </c>
      <c r="H12" s="398">
        <v>90</v>
      </c>
      <c r="I12" s="398">
        <v>40</v>
      </c>
      <c r="J12" s="399">
        <v>40</v>
      </c>
      <c r="K12" s="400">
        <v>40</v>
      </c>
      <c r="L12" s="398">
        <v>40</v>
      </c>
      <c r="M12" s="398">
        <v>40</v>
      </c>
      <c r="N12" s="398">
        <v>40</v>
      </c>
      <c r="O12" s="398">
        <v>40</v>
      </c>
      <c r="P12" s="398">
        <v>40</v>
      </c>
      <c r="Q12" s="395"/>
      <c r="R12" s="395"/>
      <c r="S12" s="396"/>
    </row>
    <row r="13" spans="1:19" ht="20.100000000000001" customHeight="1">
      <c r="B13" s="782"/>
      <c r="C13" s="397" t="s">
        <v>163</v>
      </c>
      <c r="D13" s="398">
        <f t="shared" si="0"/>
        <v>100</v>
      </c>
      <c r="E13" s="398"/>
      <c r="F13" s="398"/>
      <c r="G13" s="398">
        <v>20</v>
      </c>
      <c r="H13" s="398"/>
      <c r="I13" s="398"/>
      <c r="J13" s="399">
        <v>20</v>
      </c>
      <c r="K13" s="400"/>
      <c r="L13" s="398">
        <v>20</v>
      </c>
      <c r="M13" s="398"/>
      <c r="N13" s="398"/>
      <c r="O13" s="398"/>
      <c r="P13" s="398">
        <v>40</v>
      </c>
      <c r="Q13" s="395"/>
      <c r="R13" s="395"/>
      <c r="S13" s="396"/>
    </row>
    <row r="14" spans="1:19" ht="20.100000000000001" customHeight="1">
      <c r="B14" s="782"/>
      <c r="C14" s="397" t="s">
        <v>164</v>
      </c>
      <c r="D14" s="398">
        <f t="shared" si="0"/>
        <v>510</v>
      </c>
      <c r="E14" s="398">
        <v>60</v>
      </c>
      <c r="F14" s="398"/>
      <c r="G14" s="398">
        <v>90</v>
      </c>
      <c r="H14" s="398">
        <v>90</v>
      </c>
      <c r="I14" s="398">
        <v>60</v>
      </c>
      <c r="J14" s="399">
        <v>90</v>
      </c>
      <c r="K14" s="400">
        <v>60</v>
      </c>
      <c r="L14" s="398"/>
      <c r="M14" s="398"/>
      <c r="N14" s="398">
        <v>60</v>
      </c>
      <c r="O14" s="398"/>
      <c r="P14" s="398"/>
      <c r="Q14" s="395"/>
      <c r="R14" s="395"/>
      <c r="S14" s="396"/>
    </row>
    <row r="15" spans="1:19" ht="19.5" customHeight="1">
      <c r="B15" s="782"/>
      <c r="C15" s="397" t="s">
        <v>165</v>
      </c>
      <c r="D15" s="398">
        <f t="shared" si="0"/>
        <v>200</v>
      </c>
      <c r="E15" s="398"/>
      <c r="F15" s="398">
        <v>20</v>
      </c>
      <c r="G15" s="398"/>
      <c r="H15" s="398">
        <v>20</v>
      </c>
      <c r="I15" s="398"/>
      <c r="J15" s="399">
        <v>40</v>
      </c>
      <c r="K15" s="400"/>
      <c r="L15" s="398">
        <v>40</v>
      </c>
      <c r="M15" s="398"/>
      <c r="N15" s="398">
        <v>40</v>
      </c>
      <c r="O15" s="398"/>
      <c r="P15" s="398">
        <v>40</v>
      </c>
      <c r="Q15" s="395"/>
      <c r="R15" s="395"/>
      <c r="S15" s="396"/>
    </row>
    <row r="16" spans="1:19" ht="20.100000000000001" customHeight="1">
      <c r="B16" s="782"/>
      <c r="C16" s="397" t="s">
        <v>166</v>
      </c>
      <c r="D16" s="398">
        <f t="shared" si="0"/>
        <v>300</v>
      </c>
      <c r="E16" s="398">
        <v>30</v>
      </c>
      <c r="F16" s="398"/>
      <c r="G16" s="398"/>
      <c r="H16" s="398"/>
      <c r="I16" s="398"/>
      <c r="J16" s="399">
        <v>30</v>
      </c>
      <c r="K16" s="400"/>
      <c r="L16" s="398"/>
      <c r="M16" s="398">
        <v>80</v>
      </c>
      <c r="N16" s="398">
        <v>80</v>
      </c>
      <c r="O16" s="398">
        <v>80</v>
      </c>
      <c r="P16" s="398"/>
      <c r="Q16" s="395"/>
      <c r="R16" s="395"/>
      <c r="S16" s="396"/>
    </row>
    <row r="17" spans="2:19" ht="20.100000000000001" customHeight="1">
      <c r="B17" s="782"/>
      <c r="C17" s="397" t="s">
        <v>167</v>
      </c>
      <c r="D17" s="398">
        <f t="shared" si="0"/>
        <v>400</v>
      </c>
      <c r="E17" s="398"/>
      <c r="F17" s="398">
        <v>100</v>
      </c>
      <c r="G17" s="398"/>
      <c r="H17" s="398"/>
      <c r="I17" s="398">
        <v>100</v>
      </c>
      <c r="J17" s="399">
        <v>50</v>
      </c>
      <c r="K17" s="400">
        <v>100</v>
      </c>
      <c r="L17" s="398"/>
      <c r="M17" s="398"/>
      <c r="N17" s="398"/>
      <c r="O17" s="398">
        <v>50</v>
      </c>
      <c r="P17" s="398"/>
      <c r="Q17" s="395"/>
      <c r="R17" s="395"/>
      <c r="S17" s="396"/>
    </row>
    <row r="18" spans="2:19" ht="20.100000000000001" customHeight="1">
      <c r="B18" s="782"/>
      <c r="C18" s="397" t="s">
        <v>168</v>
      </c>
      <c r="D18" s="398">
        <f t="shared" si="0"/>
        <v>100</v>
      </c>
      <c r="E18" s="398"/>
      <c r="F18" s="398"/>
      <c r="G18" s="398">
        <v>10</v>
      </c>
      <c r="H18" s="398"/>
      <c r="I18" s="398"/>
      <c r="J18" s="399">
        <v>40</v>
      </c>
      <c r="K18" s="400">
        <v>10</v>
      </c>
      <c r="L18" s="398"/>
      <c r="M18" s="398"/>
      <c r="N18" s="398"/>
      <c r="O18" s="398">
        <v>40</v>
      </c>
      <c r="P18" s="398"/>
      <c r="Q18" s="395"/>
      <c r="R18" s="395"/>
      <c r="S18" s="396"/>
    </row>
    <row r="19" spans="2:19" ht="20.100000000000001" customHeight="1">
      <c r="B19" s="782"/>
      <c r="C19" s="397" t="s">
        <v>169</v>
      </c>
      <c r="D19" s="398">
        <f t="shared" si="0"/>
        <v>600</v>
      </c>
      <c r="E19" s="398">
        <v>100</v>
      </c>
      <c r="F19" s="398">
        <v>100</v>
      </c>
      <c r="G19" s="398">
        <v>50</v>
      </c>
      <c r="H19" s="398">
        <v>90</v>
      </c>
      <c r="I19" s="398">
        <v>50</v>
      </c>
      <c r="J19" s="399">
        <v>50</v>
      </c>
      <c r="K19" s="400"/>
      <c r="L19" s="398"/>
      <c r="M19" s="398">
        <v>60</v>
      </c>
      <c r="N19" s="398"/>
      <c r="O19" s="398">
        <v>50</v>
      </c>
      <c r="P19" s="398">
        <v>50</v>
      </c>
      <c r="Q19" s="395"/>
      <c r="R19" s="395"/>
      <c r="S19" s="396"/>
    </row>
    <row r="20" spans="2:19" ht="20.100000000000001" customHeight="1">
      <c r="B20" s="782"/>
      <c r="C20" s="397" t="s">
        <v>170</v>
      </c>
      <c r="D20" s="398">
        <f t="shared" si="0"/>
        <v>800</v>
      </c>
      <c r="E20" s="398"/>
      <c r="F20" s="398"/>
      <c r="G20" s="398">
        <v>100</v>
      </c>
      <c r="H20" s="398"/>
      <c r="I20" s="398"/>
      <c r="J20" s="399">
        <v>100</v>
      </c>
      <c r="K20" s="400">
        <v>100</v>
      </c>
      <c r="L20" s="398">
        <v>100</v>
      </c>
      <c r="M20" s="398">
        <v>100</v>
      </c>
      <c r="N20" s="398">
        <v>100</v>
      </c>
      <c r="O20" s="398">
        <v>100</v>
      </c>
      <c r="P20" s="398">
        <v>100</v>
      </c>
      <c r="Q20" s="395"/>
      <c r="R20" s="395"/>
      <c r="S20" s="396"/>
    </row>
    <row r="21" spans="2:19" ht="20.100000000000001" customHeight="1">
      <c r="B21" s="782"/>
      <c r="C21" s="397" t="s">
        <v>171</v>
      </c>
      <c r="D21" s="398">
        <f t="shared" si="0"/>
        <v>800</v>
      </c>
      <c r="E21" s="398">
        <v>50</v>
      </c>
      <c r="F21" s="398">
        <v>100</v>
      </c>
      <c r="G21" s="398">
        <v>100</v>
      </c>
      <c r="H21" s="398">
        <v>50</v>
      </c>
      <c r="I21" s="398">
        <v>50</v>
      </c>
      <c r="J21" s="399">
        <v>50</v>
      </c>
      <c r="K21" s="400">
        <v>50</v>
      </c>
      <c r="L21" s="398">
        <v>100</v>
      </c>
      <c r="M21" s="398">
        <v>50</v>
      </c>
      <c r="N21" s="398">
        <v>50</v>
      </c>
      <c r="O21" s="398">
        <v>50</v>
      </c>
      <c r="P21" s="398">
        <v>100</v>
      </c>
      <c r="Q21" s="395"/>
      <c r="R21" s="395"/>
      <c r="S21" s="396"/>
    </row>
    <row r="22" spans="2:19" ht="20.100000000000001" customHeight="1">
      <c r="B22" s="782"/>
      <c r="C22" s="397" t="s">
        <v>172</v>
      </c>
      <c r="D22" s="398">
        <f t="shared" si="0"/>
        <v>100</v>
      </c>
      <c r="E22" s="398"/>
      <c r="F22" s="398">
        <v>10</v>
      </c>
      <c r="G22" s="398"/>
      <c r="H22" s="398"/>
      <c r="I22" s="398"/>
      <c r="J22" s="399">
        <v>10</v>
      </c>
      <c r="K22" s="400">
        <v>40</v>
      </c>
      <c r="L22" s="398"/>
      <c r="M22" s="398"/>
      <c r="N22" s="398">
        <v>40</v>
      </c>
      <c r="O22" s="398"/>
      <c r="P22" s="398"/>
      <c r="Q22" s="395"/>
      <c r="R22" s="395"/>
      <c r="S22" s="396"/>
    </row>
    <row r="23" spans="2:19" ht="20.100000000000001" customHeight="1">
      <c r="B23" s="782"/>
      <c r="C23" s="397" t="s">
        <v>173</v>
      </c>
      <c r="D23" s="398">
        <f t="shared" si="0"/>
        <v>100</v>
      </c>
      <c r="E23" s="398"/>
      <c r="F23" s="398"/>
      <c r="G23" s="398">
        <v>10</v>
      </c>
      <c r="H23" s="398"/>
      <c r="I23" s="398"/>
      <c r="J23" s="399">
        <v>30</v>
      </c>
      <c r="K23" s="400"/>
      <c r="L23" s="398"/>
      <c r="M23" s="398">
        <v>30</v>
      </c>
      <c r="N23" s="398"/>
      <c r="O23" s="398">
        <v>30</v>
      </c>
      <c r="P23" s="398"/>
      <c r="Q23" s="395"/>
      <c r="R23" s="395"/>
      <c r="S23" s="396"/>
    </row>
    <row r="24" spans="2:19" ht="20.100000000000001" customHeight="1">
      <c r="B24" s="782"/>
      <c r="C24" s="397" t="s">
        <v>174</v>
      </c>
      <c r="D24" s="398">
        <f t="shared" si="0"/>
        <v>500</v>
      </c>
      <c r="E24" s="398"/>
      <c r="F24" s="398"/>
      <c r="G24" s="398">
        <v>100</v>
      </c>
      <c r="H24" s="398"/>
      <c r="I24" s="398">
        <v>100</v>
      </c>
      <c r="J24" s="399"/>
      <c r="K24" s="400">
        <v>100</v>
      </c>
      <c r="L24" s="398"/>
      <c r="M24" s="398">
        <v>100</v>
      </c>
      <c r="N24" s="398"/>
      <c r="O24" s="398">
        <v>100</v>
      </c>
      <c r="P24" s="398"/>
      <c r="Q24" s="395"/>
      <c r="R24" s="395"/>
      <c r="S24" s="396"/>
    </row>
    <row r="25" spans="2:19" ht="20.100000000000001" customHeight="1">
      <c r="B25" s="782"/>
      <c r="C25" s="397" t="s">
        <v>175</v>
      </c>
      <c r="D25" s="398">
        <f t="shared" si="0"/>
        <v>200</v>
      </c>
      <c r="E25" s="398"/>
      <c r="F25" s="398"/>
      <c r="G25" s="398">
        <v>30</v>
      </c>
      <c r="H25" s="398"/>
      <c r="I25" s="398">
        <v>30</v>
      </c>
      <c r="J25" s="399"/>
      <c r="K25" s="400"/>
      <c r="L25" s="398"/>
      <c r="M25" s="398">
        <v>70</v>
      </c>
      <c r="N25" s="398"/>
      <c r="O25" s="398"/>
      <c r="P25" s="398">
        <v>70</v>
      </c>
      <c r="Q25" s="395"/>
      <c r="R25" s="395"/>
      <c r="S25" s="396"/>
    </row>
    <row r="26" spans="2:19" ht="20.100000000000001" customHeight="1">
      <c r="B26" s="782"/>
      <c r="C26" s="397" t="s">
        <v>176</v>
      </c>
      <c r="D26" s="398">
        <f t="shared" si="0"/>
        <v>300</v>
      </c>
      <c r="E26" s="398">
        <v>50</v>
      </c>
      <c r="F26" s="398"/>
      <c r="G26" s="398">
        <v>50</v>
      </c>
      <c r="H26" s="398">
        <v>50</v>
      </c>
      <c r="I26" s="398">
        <v>50</v>
      </c>
      <c r="J26" s="399"/>
      <c r="K26" s="400"/>
      <c r="L26" s="398"/>
      <c r="M26" s="398">
        <v>50</v>
      </c>
      <c r="N26" s="398"/>
      <c r="O26" s="398">
        <v>50</v>
      </c>
      <c r="P26" s="398"/>
      <c r="Q26" s="395"/>
      <c r="R26" s="395"/>
      <c r="S26" s="396"/>
    </row>
    <row r="27" spans="2:19" ht="20.100000000000001" customHeight="1">
      <c r="B27" s="782"/>
      <c r="C27" s="397" t="s">
        <v>177</v>
      </c>
      <c r="D27" s="398">
        <f t="shared" si="0"/>
        <v>150</v>
      </c>
      <c r="E27" s="398"/>
      <c r="F27" s="398"/>
      <c r="G27" s="398">
        <v>50</v>
      </c>
      <c r="H27" s="398"/>
      <c r="I27" s="398"/>
      <c r="J27" s="399">
        <v>30</v>
      </c>
      <c r="K27" s="400"/>
      <c r="L27" s="398"/>
      <c r="M27" s="398">
        <v>50</v>
      </c>
      <c r="N27" s="398"/>
      <c r="O27" s="398">
        <v>20</v>
      </c>
      <c r="P27" s="398"/>
      <c r="Q27" s="395"/>
      <c r="R27" s="395"/>
      <c r="S27" s="396"/>
    </row>
    <row r="28" spans="2:19" ht="20.100000000000001" customHeight="1">
      <c r="B28" s="783"/>
      <c r="C28" s="397" t="s">
        <v>178</v>
      </c>
      <c r="D28" s="398">
        <f t="shared" si="0"/>
        <v>700</v>
      </c>
      <c r="E28" s="398">
        <v>50</v>
      </c>
      <c r="F28" s="398">
        <v>50</v>
      </c>
      <c r="G28" s="398">
        <v>50</v>
      </c>
      <c r="H28" s="398">
        <v>100</v>
      </c>
      <c r="I28" s="398">
        <v>60</v>
      </c>
      <c r="J28" s="399">
        <v>60</v>
      </c>
      <c r="K28" s="400">
        <v>60</v>
      </c>
      <c r="L28" s="398">
        <v>60</v>
      </c>
      <c r="M28" s="398">
        <v>20</v>
      </c>
      <c r="N28" s="398">
        <v>60</v>
      </c>
      <c r="O28" s="398">
        <v>60</v>
      </c>
      <c r="P28" s="398">
        <v>70</v>
      </c>
      <c r="Q28" s="395"/>
      <c r="R28" s="395"/>
      <c r="S28" s="396"/>
    </row>
    <row r="29" spans="2:19" ht="20.100000000000001" customHeight="1">
      <c r="B29" s="774" t="s">
        <v>136</v>
      </c>
      <c r="C29" s="397" t="s">
        <v>179</v>
      </c>
      <c r="D29" s="398">
        <f t="shared" si="0"/>
        <v>350</v>
      </c>
      <c r="E29" s="398">
        <v>90</v>
      </c>
      <c r="F29" s="398">
        <v>80</v>
      </c>
      <c r="G29" s="398"/>
      <c r="H29" s="398">
        <v>80</v>
      </c>
      <c r="I29" s="398"/>
      <c r="J29" s="399"/>
      <c r="K29" s="400">
        <v>50</v>
      </c>
      <c r="L29" s="398"/>
      <c r="M29" s="398"/>
      <c r="N29" s="398">
        <v>50</v>
      </c>
      <c r="O29" s="398"/>
      <c r="P29" s="398"/>
      <c r="Q29" s="395"/>
      <c r="R29" s="395"/>
      <c r="S29" s="396"/>
    </row>
    <row r="30" spans="2:19" ht="20.100000000000001" customHeight="1">
      <c r="B30" s="775"/>
      <c r="C30" s="397" t="s">
        <v>180</v>
      </c>
      <c r="D30" s="398">
        <f t="shared" si="0"/>
        <v>300</v>
      </c>
      <c r="E30" s="398">
        <v>30</v>
      </c>
      <c r="F30" s="398">
        <v>30</v>
      </c>
      <c r="G30" s="398">
        <v>30</v>
      </c>
      <c r="H30" s="398">
        <v>30</v>
      </c>
      <c r="I30" s="398">
        <v>30</v>
      </c>
      <c r="J30" s="399"/>
      <c r="K30" s="400"/>
      <c r="L30" s="398">
        <v>30</v>
      </c>
      <c r="M30" s="398">
        <v>30</v>
      </c>
      <c r="N30" s="398"/>
      <c r="O30" s="398">
        <v>30</v>
      </c>
      <c r="P30" s="398">
        <v>60</v>
      </c>
      <c r="Q30" s="395"/>
      <c r="R30" s="395"/>
      <c r="S30" s="396"/>
    </row>
    <row r="31" spans="2:19" ht="20.100000000000001" customHeight="1">
      <c r="B31" s="775"/>
      <c r="C31" s="397" t="s">
        <v>181</v>
      </c>
      <c r="D31" s="398">
        <f t="shared" si="0"/>
        <v>300</v>
      </c>
      <c r="E31" s="398">
        <v>50</v>
      </c>
      <c r="F31" s="398">
        <v>40</v>
      </c>
      <c r="G31" s="398"/>
      <c r="H31" s="398">
        <v>40</v>
      </c>
      <c r="I31" s="398"/>
      <c r="J31" s="399">
        <v>40</v>
      </c>
      <c r="K31" s="400">
        <v>40</v>
      </c>
      <c r="L31" s="398"/>
      <c r="M31" s="398"/>
      <c r="N31" s="398"/>
      <c r="O31" s="398">
        <v>40</v>
      </c>
      <c r="P31" s="398">
        <v>50</v>
      </c>
      <c r="Q31" s="395"/>
      <c r="R31" s="395"/>
      <c r="S31" s="396"/>
    </row>
    <row r="32" spans="2:19" ht="20.100000000000001" customHeight="1">
      <c r="B32" s="775"/>
      <c r="C32" s="397" t="s">
        <v>182</v>
      </c>
      <c r="D32" s="398">
        <f t="shared" si="0"/>
        <v>200</v>
      </c>
      <c r="E32" s="398"/>
      <c r="F32" s="398">
        <v>50</v>
      </c>
      <c r="G32" s="398">
        <v>50</v>
      </c>
      <c r="H32" s="398"/>
      <c r="I32" s="398">
        <v>40</v>
      </c>
      <c r="J32" s="399"/>
      <c r="K32" s="400"/>
      <c r="L32" s="398">
        <v>30</v>
      </c>
      <c r="M32" s="398"/>
      <c r="N32" s="398"/>
      <c r="O32" s="398">
        <v>30</v>
      </c>
      <c r="P32" s="398"/>
      <c r="Q32" s="395"/>
      <c r="R32" s="395"/>
      <c r="S32" s="396"/>
    </row>
    <row r="33" spans="2:19" ht="20.100000000000001" customHeight="1">
      <c r="B33" s="775"/>
      <c r="C33" s="397" t="s">
        <v>183</v>
      </c>
      <c r="D33" s="398">
        <f t="shared" si="0"/>
        <v>100</v>
      </c>
      <c r="E33" s="398"/>
      <c r="F33" s="398"/>
      <c r="G33" s="398">
        <v>40</v>
      </c>
      <c r="H33" s="398">
        <v>40</v>
      </c>
      <c r="I33" s="398"/>
      <c r="J33" s="399"/>
      <c r="K33" s="400">
        <v>10</v>
      </c>
      <c r="L33" s="398"/>
      <c r="M33" s="398"/>
      <c r="N33" s="398">
        <v>10</v>
      </c>
      <c r="O33" s="398"/>
      <c r="P33" s="398"/>
      <c r="Q33" s="395"/>
      <c r="R33" s="395"/>
      <c r="S33" s="396"/>
    </row>
    <row r="34" spans="2:19" ht="20.100000000000001" customHeight="1">
      <c r="B34" s="775"/>
      <c r="C34" s="397" t="s">
        <v>184</v>
      </c>
      <c r="D34" s="398">
        <f t="shared" si="0"/>
        <v>150</v>
      </c>
      <c r="E34" s="398"/>
      <c r="F34" s="398"/>
      <c r="G34" s="398">
        <v>30</v>
      </c>
      <c r="H34" s="398"/>
      <c r="I34" s="398"/>
      <c r="J34" s="399">
        <v>40</v>
      </c>
      <c r="K34" s="400"/>
      <c r="L34" s="398"/>
      <c r="M34" s="398">
        <v>30</v>
      </c>
      <c r="N34" s="398"/>
      <c r="O34" s="398"/>
      <c r="P34" s="398">
        <v>50</v>
      </c>
      <c r="Q34" s="395"/>
      <c r="R34" s="395"/>
      <c r="S34" s="396"/>
    </row>
    <row r="35" spans="2:19" ht="20.100000000000001" customHeight="1">
      <c r="B35" s="775"/>
      <c r="C35" s="397" t="s">
        <v>185</v>
      </c>
      <c r="D35" s="398">
        <f t="shared" si="0"/>
        <v>350</v>
      </c>
      <c r="E35" s="398"/>
      <c r="F35" s="398">
        <v>50</v>
      </c>
      <c r="G35" s="398">
        <v>50</v>
      </c>
      <c r="H35" s="398"/>
      <c r="I35" s="398">
        <v>50</v>
      </c>
      <c r="J35" s="399"/>
      <c r="K35" s="400"/>
      <c r="L35" s="398">
        <v>50</v>
      </c>
      <c r="M35" s="398"/>
      <c r="N35" s="398">
        <v>50</v>
      </c>
      <c r="O35" s="398">
        <v>50</v>
      </c>
      <c r="P35" s="398">
        <v>50</v>
      </c>
      <c r="Q35" s="395"/>
      <c r="R35" s="395"/>
      <c r="S35" s="396"/>
    </row>
    <row r="36" spans="2:19" ht="20.100000000000001" customHeight="1">
      <c r="B36" s="775"/>
      <c r="C36" s="401" t="s">
        <v>186</v>
      </c>
      <c r="D36" s="398">
        <f t="shared" si="0"/>
        <v>300</v>
      </c>
      <c r="E36" s="398">
        <v>50</v>
      </c>
      <c r="F36" s="398"/>
      <c r="G36" s="398"/>
      <c r="H36" s="398"/>
      <c r="I36" s="398"/>
      <c r="J36" s="399">
        <v>50</v>
      </c>
      <c r="K36" s="400"/>
      <c r="L36" s="398"/>
      <c r="M36" s="398">
        <v>50</v>
      </c>
      <c r="N36" s="398">
        <v>50</v>
      </c>
      <c r="O36" s="398"/>
      <c r="P36" s="398">
        <v>100</v>
      </c>
      <c r="Q36" s="395"/>
      <c r="R36" s="395"/>
      <c r="S36" s="396"/>
    </row>
    <row r="37" spans="2:19" ht="20.100000000000001" customHeight="1">
      <c r="B37" s="775"/>
      <c r="C37" s="397" t="s">
        <v>187</v>
      </c>
      <c r="D37" s="398">
        <f t="shared" si="0"/>
        <v>200</v>
      </c>
      <c r="E37" s="398"/>
      <c r="F37" s="398">
        <v>80</v>
      </c>
      <c r="G37" s="398"/>
      <c r="H37" s="398">
        <v>10</v>
      </c>
      <c r="I37" s="398"/>
      <c r="J37" s="399">
        <v>10</v>
      </c>
      <c r="K37" s="400"/>
      <c r="L37" s="398">
        <v>20</v>
      </c>
      <c r="M37" s="398"/>
      <c r="N37" s="398">
        <v>20</v>
      </c>
      <c r="O37" s="398"/>
      <c r="P37" s="398">
        <v>60</v>
      </c>
      <c r="Q37" s="395"/>
      <c r="R37" s="395"/>
      <c r="S37" s="396"/>
    </row>
    <row r="38" spans="2:19" ht="20.100000000000001" customHeight="1">
      <c r="B38" s="775"/>
      <c r="C38" s="397" t="s">
        <v>188</v>
      </c>
      <c r="D38" s="398">
        <f t="shared" si="0"/>
        <v>100</v>
      </c>
      <c r="E38" s="398"/>
      <c r="F38" s="398"/>
      <c r="G38" s="398">
        <v>30</v>
      </c>
      <c r="H38" s="398"/>
      <c r="I38" s="398"/>
      <c r="J38" s="399">
        <v>20</v>
      </c>
      <c r="K38" s="400"/>
      <c r="L38" s="398">
        <v>30</v>
      </c>
      <c r="M38" s="398"/>
      <c r="N38" s="398"/>
      <c r="O38" s="398">
        <v>20</v>
      </c>
      <c r="P38" s="398"/>
      <c r="Q38" s="395"/>
      <c r="R38" s="395"/>
      <c r="S38" s="396"/>
    </row>
    <row r="39" spans="2:19" ht="20.100000000000001" customHeight="1">
      <c r="B39" s="775"/>
      <c r="C39" s="397" t="s">
        <v>189</v>
      </c>
      <c r="D39" s="398">
        <f t="shared" si="0"/>
        <v>300</v>
      </c>
      <c r="E39" s="398">
        <v>50</v>
      </c>
      <c r="F39" s="398">
        <v>50</v>
      </c>
      <c r="G39" s="398"/>
      <c r="H39" s="398">
        <v>50</v>
      </c>
      <c r="I39" s="398">
        <v>50</v>
      </c>
      <c r="J39" s="399"/>
      <c r="K39" s="400"/>
      <c r="L39" s="398">
        <v>50</v>
      </c>
      <c r="M39" s="398"/>
      <c r="N39" s="398"/>
      <c r="O39" s="398">
        <v>50</v>
      </c>
      <c r="P39" s="398"/>
      <c r="Q39" s="395"/>
      <c r="R39" s="395"/>
      <c r="S39" s="396"/>
    </row>
    <row r="40" spans="2:19" ht="20.100000000000001" customHeight="1">
      <c r="B40" s="776"/>
      <c r="C40" s="397" t="s">
        <v>190</v>
      </c>
      <c r="D40" s="398">
        <f t="shared" si="0"/>
        <v>150</v>
      </c>
      <c r="E40" s="398">
        <v>70</v>
      </c>
      <c r="F40" s="398"/>
      <c r="G40" s="398"/>
      <c r="H40" s="398">
        <v>20</v>
      </c>
      <c r="I40" s="398"/>
      <c r="J40" s="399"/>
      <c r="K40" s="400"/>
      <c r="L40" s="398">
        <v>20</v>
      </c>
      <c r="M40" s="398"/>
      <c r="N40" s="398"/>
      <c r="O40" s="398">
        <v>40</v>
      </c>
      <c r="P40" s="398"/>
      <c r="Q40" s="395"/>
      <c r="R40" s="395"/>
      <c r="S40" s="396"/>
    </row>
    <row r="41" spans="2:19" ht="20.100000000000001" customHeight="1">
      <c r="B41" s="772" t="s">
        <v>137</v>
      </c>
      <c r="C41" s="773"/>
      <c r="D41" s="398">
        <f>SUM(D5:D40)</f>
        <v>12060</v>
      </c>
      <c r="E41" s="398">
        <f t="shared" ref="E41:P41" si="1">SUM(E5:E40)</f>
        <v>1090</v>
      </c>
      <c r="F41" s="398">
        <f t="shared" si="1"/>
        <v>1120</v>
      </c>
      <c r="G41" s="398">
        <f t="shared" si="1"/>
        <v>1020</v>
      </c>
      <c r="H41" s="398">
        <f t="shared" si="1"/>
        <v>1020</v>
      </c>
      <c r="I41" s="398">
        <f t="shared" si="1"/>
        <v>1010</v>
      </c>
      <c r="J41" s="399">
        <f t="shared" si="1"/>
        <v>1030</v>
      </c>
      <c r="K41" s="400">
        <f t="shared" si="1"/>
        <v>860</v>
      </c>
      <c r="L41" s="398">
        <f t="shared" si="1"/>
        <v>870</v>
      </c>
      <c r="M41" s="398">
        <f t="shared" si="1"/>
        <v>860</v>
      </c>
      <c r="N41" s="398">
        <f t="shared" si="1"/>
        <v>1020</v>
      </c>
      <c r="O41" s="398">
        <f t="shared" si="1"/>
        <v>1080</v>
      </c>
      <c r="P41" s="398">
        <f t="shared" si="1"/>
        <v>1080</v>
      </c>
      <c r="Q41" s="395"/>
      <c r="R41" s="395"/>
    </row>
    <row r="42" spans="2:19" ht="20.100000000000001" customHeight="1">
      <c r="B42" s="772" t="s">
        <v>138</v>
      </c>
      <c r="C42" s="773"/>
      <c r="D42" s="402">
        <v>36</v>
      </c>
      <c r="E42" s="398">
        <f t="shared" ref="E42:P42" si="2">COUNT(E5:E40)</f>
        <v>18</v>
      </c>
      <c r="F42" s="398">
        <f t="shared" si="2"/>
        <v>19</v>
      </c>
      <c r="G42" s="398">
        <f t="shared" si="2"/>
        <v>20</v>
      </c>
      <c r="H42" s="398">
        <f t="shared" si="2"/>
        <v>17</v>
      </c>
      <c r="I42" s="398">
        <f t="shared" si="2"/>
        <v>17</v>
      </c>
      <c r="J42" s="399">
        <f t="shared" si="2"/>
        <v>22</v>
      </c>
      <c r="K42" s="400">
        <f t="shared" si="2"/>
        <v>15</v>
      </c>
      <c r="L42" s="398">
        <f t="shared" si="2"/>
        <v>17</v>
      </c>
      <c r="M42" s="398">
        <f t="shared" si="2"/>
        <v>16</v>
      </c>
      <c r="N42" s="398">
        <f t="shared" si="2"/>
        <v>18</v>
      </c>
      <c r="O42" s="398">
        <f t="shared" si="2"/>
        <v>22</v>
      </c>
      <c r="P42" s="398">
        <f t="shared" si="2"/>
        <v>16</v>
      </c>
    </row>
    <row r="43" spans="2:19">
      <c r="B43" s="403"/>
      <c r="C43" s="403" t="s">
        <v>139</v>
      </c>
    </row>
    <row r="44" spans="2:19">
      <c r="B44" s="403"/>
      <c r="C44" s="403" t="s">
        <v>140</v>
      </c>
    </row>
  </sheetData>
  <autoFilter ref="E4:P44" xr:uid="{00000000-0009-0000-0000-00000C000000}"/>
  <customSheetViews>
    <customSheetView guid="{B07D689D-A88D-4FD6-A5A1-1BAAB5F2B100}" showPageBreaks="1" showGridLines="0" printArea="1" showAutoFilter="1" view="pageBreakPreview">
      <pane xSplit="4" ySplit="4" topLeftCell="E23" activePane="bottomRight" state="frozen"/>
      <selection pane="bottomRight" activeCell="G40" sqref="G40"/>
      <pageMargins left="0.59055118110236227" right="0.59055118110236227" top="0.86614173228346458" bottom="0.31496062992125984" header="0.51181102362204722" footer="0.51181102362204722"/>
      <printOptions horizontalCentered="1"/>
      <pageSetup paperSize="9" scale="65" orientation="landscape" r:id="rId1"/>
      <headerFooter alignWithMargins="0"/>
      <autoFilter ref="B1:M1" xr:uid="{00000000-0000-0000-0000-000000000000}"/>
    </customSheetView>
    <customSheetView guid="{47FE580C-1B40-484B-A27C-9C582BD9B048}" showPageBreaks="1" showGridLines="0" printArea="1" showAutoFilter="1" view="pageBreakPreview">
      <pane xSplit="4" ySplit="4" topLeftCell="E5" activePane="bottomRight" state="frozen"/>
      <selection pane="bottomRight" activeCell="A13" sqref="A13"/>
      <pageMargins left="0.59055118110236227" right="0.59055118110236227" top="0.86614173228346458" bottom="0.31496062992125984" header="0.51181102362204722" footer="0.51181102362204722"/>
      <printOptions horizontalCentered="1"/>
      <pageSetup paperSize="9" scale="65" orientation="landscape" horizontalDpi="4294967292" r:id="rId2"/>
      <headerFooter alignWithMargins="0"/>
      <autoFilter ref="B1:M1" xr:uid="{00000000-0000-0000-0000-000000000000}"/>
    </customSheetView>
    <customSheetView guid="{9CD6CDFB-0526-4987-BB9B-F12261C08409}" showPageBreaks="1" showGridLines="0" showAutoFilter="1" view="pageBreakPreview">
      <pane xSplit="4" ySplit="4" topLeftCell="E32" activePane="bottomRight" state="frozen"/>
      <selection pane="bottomRight" activeCell="A13" sqref="A13"/>
      <pageMargins left="0.59055118110236227" right="0.59055118110236227" top="0.86614173228346458" bottom="0.31496062992125984" header="0.51181102362204722" footer="0.51181102362204722"/>
      <printOptions horizontalCentered="1"/>
      <pageSetup paperSize="9" scale="65" orientation="landscape" horizontalDpi="4294967292" r:id="rId3"/>
      <headerFooter alignWithMargins="0"/>
      <autoFilter ref="B1:M1" xr:uid="{00000000-0000-0000-0000-000000000000}"/>
    </customSheetView>
  </customSheetViews>
  <mergeCells count="6">
    <mergeCell ref="B42:C42"/>
    <mergeCell ref="B29:B40"/>
    <mergeCell ref="E3:P3"/>
    <mergeCell ref="D3:D4"/>
    <mergeCell ref="B5:B28"/>
    <mergeCell ref="B41:C41"/>
  </mergeCells>
  <phoneticPr fontId="16"/>
  <printOptions horizontalCentered="1"/>
  <pageMargins left="0.59055118110236227" right="0.59055118110236227" top="0.86614173228346458" bottom="0.31496062992125984" header="0.51181102362204722" footer="0.51181102362204722"/>
  <pageSetup paperSize="9" scale="65" orientation="landscape" horizontalDpi="4294967292" r:id="rId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4:I83"/>
  <sheetViews>
    <sheetView showGridLines="0" view="pageBreakPreview" zoomScaleNormal="100" zoomScaleSheetLayoutView="100" workbookViewId="0">
      <selection activeCell="F13" sqref="F13"/>
    </sheetView>
  </sheetViews>
  <sheetFormatPr defaultRowHeight="13.5"/>
  <cols>
    <col min="1" max="1" width="3.5" customWidth="1"/>
    <col min="4" max="4" width="10.75" customWidth="1"/>
    <col min="8" max="8" width="9.75" style="31" bestFit="1" customWidth="1"/>
    <col min="9" max="9" width="3.375" customWidth="1"/>
  </cols>
  <sheetData>
    <row r="4" spans="1:9" ht="17.25">
      <c r="A4" s="652" t="s">
        <v>0</v>
      </c>
      <c r="B4" s="652"/>
      <c r="C4" s="652"/>
      <c r="D4" s="652"/>
      <c r="E4" s="652"/>
      <c r="F4" s="652"/>
      <c r="G4" s="652"/>
      <c r="H4" s="652"/>
      <c r="I4" s="652"/>
    </row>
    <row r="7" spans="1:9">
      <c r="A7" s="1"/>
      <c r="B7" s="2"/>
      <c r="C7" s="2"/>
      <c r="D7" s="2"/>
      <c r="E7" s="2"/>
      <c r="F7" s="2"/>
      <c r="G7" s="3"/>
      <c r="H7" s="4"/>
      <c r="I7" s="5"/>
    </row>
    <row r="8" spans="1:9">
      <c r="A8" s="6"/>
      <c r="B8" s="7" t="s">
        <v>218</v>
      </c>
      <c r="C8" s="7"/>
      <c r="D8" s="7"/>
      <c r="E8" s="7"/>
      <c r="F8" s="7"/>
      <c r="G8" s="8" t="s">
        <v>5</v>
      </c>
      <c r="H8" s="446" t="s">
        <v>192</v>
      </c>
      <c r="I8" s="10"/>
    </row>
    <row r="9" spans="1:9">
      <c r="A9" s="6"/>
      <c r="B9" s="7"/>
      <c r="C9" s="7"/>
      <c r="D9" s="7"/>
      <c r="E9" s="7"/>
      <c r="F9" s="7"/>
      <c r="G9" s="11"/>
      <c r="H9" s="446"/>
      <c r="I9" s="10"/>
    </row>
    <row r="10" spans="1:9">
      <c r="A10" s="6"/>
      <c r="B10" s="7"/>
      <c r="C10" s="7"/>
      <c r="D10" s="7"/>
      <c r="E10" s="7"/>
      <c r="F10" s="7"/>
      <c r="G10" s="11"/>
      <c r="H10" s="446"/>
      <c r="I10" s="10"/>
    </row>
    <row r="11" spans="1:9">
      <c r="A11" s="6"/>
      <c r="B11" s="7" t="s">
        <v>215</v>
      </c>
      <c r="C11" s="7"/>
      <c r="D11" s="7"/>
      <c r="E11" s="7"/>
      <c r="F11" s="7"/>
      <c r="G11" s="12"/>
      <c r="H11" s="446"/>
      <c r="I11" s="10"/>
    </row>
    <row r="12" spans="1:9">
      <c r="A12" s="6"/>
      <c r="B12" s="13" t="s">
        <v>1</v>
      </c>
      <c r="C12" s="7"/>
      <c r="D12" s="7"/>
      <c r="E12" s="7"/>
      <c r="F12" s="7"/>
      <c r="G12" s="8" t="s">
        <v>6</v>
      </c>
      <c r="H12" s="446" t="s">
        <v>191</v>
      </c>
      <c r="I12" s="10"/>
    </row>
    <row r="13" spans="1:9">
      <c r="A13" s="6"/>
      <c r="B13" s="13" t="s">
        <v>2</v>
      </c>
      <c r="C13" s="7"/>
      <c r="D13" s="7"/>
      <c r="E13" s="7"/>
      <c r="F13" s="7"/>
      <c r="G13" s="8" t="s">
        <v>5</v>
      </c>
      <c r="H13" s="446" t="s">
        <v>193</v>
      </c>
      <c r="I13" s="10"/>
    </row>
    <row r="14" spans="1:9">
      <c r="A14" s="6"/>
      <c r="B14" s="12"/>
      <c r="C14" s="12"/>
      <c r="D14" s="12"/>
      <c r="E14" s="12"/>
      <c r="F14" s="12"/>
      <c r="G14" s="12"/>
      <c r="H14" s="34"/>
      <c r="I14" s="10"/>
    </row>
    <row r="15" spans="1:9">
      <c r="A15" s="6"/>
      <c r="B15" s="9"/>
      <c r="C15" s="7"/>
      <c r="D15" s="7"/>
      <c r="E15" s="7"/>
      <c r="F15" s="7"/>
      <c r="G15" s="11"/>
      <c r="H15" s="446"/>
      <c r="I15" s="10"/>
    </row>
    <row r="16" spans="1:9" ht="13.5" customHeight="1">
      <c r="A16" s="6"/>
      <c r="B16" s="7" t="s">
        <v>219</v>
      </c>
      <c r="C16" s="7"/>
      <c r="D16" s="7"/>
      <c r="E16" s="7"/>
      <c r="F16" s="7"/>
      <c r="G16" s="11"/>
      <c r="H16" s="446"/>
      <c r="I16" s="10"/>
    </row>
    <row r="17" spans="1:9">
      <c r="A17" s="6"/>
      <c r="B17" s="13" t="s">
        <v>1</v>
      </c>
      <c r="C17" s="7"/>
      <c r="D17" s="7"/>
      <c r="E17" s="7"/>
      <c r="F17" s="7"/>
      <c r="G17" s="8" t="s">
        <v>6</v>
      </c>
      <c r="H17" s="446" t="s">
        <v>194</v>
      </c>
      <c r="I17" s="10"/>
    </row>
    <row r="18" spans="1:9">
      <c r="A18" s="6"/>
      <c r="B18" s="13" t="s">
        <v>2</v>
      </c>
      <c r="C18" s="7"/>
      <c r="D18" s="7"/>
      <c r="E18" s="7"/>
      <c r="F18" s="7"/>
      <c r="G18" s="8" t="s">
        <v>5</v>
      </c>
      <c r="H18" s="446" t="s">
        <v>195</v>
      </c>
      <c r="I18" s="10"/>
    </row>
    <row r="19" spans="1:9">
      <c r="A19" s="6"/>
      <c r="B19" s="12"/>
      <c r="C19" s="12"/>
      <c r="D19" s="12"/>
      <c r="E19" s="12"/>
      <c r="F19" s="12"/>
      <c r="G19" s="12"/>
      <c r="H19" s="34"/>
      <c r="I19" s="10"/>
    </row>
    <row r="20" spans="1:9">
      <c r="A20" s="6"/>
      <c r="B20" s="12"/>
      <c r="C20" s="12"/>
      <c r="D20" s="12"/>
      <c r="E20" s="12"/>
      <c r="F20" s="12"/>
      <c r="G20" s="12"/>
      <c r="H20" s="34"/>
      <c r="I20" s="10"/>
    </row>
    <row r="21" spans="1:9">
      <c r="A21" s="6"/>
      <c r="B21" s="7" t="s">
        <v>220</v>
      </c>
      <c r="C21" s="7"/>
      <c r="D21" s="7"/>
      <c r="E21" s="7"/>
      <c r="F21" s="7"/>
      <c r="G21" s="14"/>
      <c r="H21" s="447"/>
      <c r="I21" s="10"/>
    </row>
    <row r="22" spans="1:9">
      <c r="A22" s="6"/>
      <c r="B22" s="7"/>
      <c r="C22" s="11"/>
      <c r="D22" s="9" t="s">
        <v>221</v>
      </c>
      <c r="E22" s="15"/>
      <c r="F22" s="7"/>
      <c r="G22" s="14"/>
      <c r="H22" s="447"/>
      <c r="I22" s="10"/>
    </row>
    <row r="23" spans="1:9">
      <c r="A23" s="6"/>
      <c r="B23" s="13" t="s">
        <v>1</v>
      </c>
      <c r="C23" s="16"/>
      <c r="D23" s="7"/>
      <c r="E23" s="7"/>
      <c r="F23" s="7"/>
      <c r="G23" s="8" t="s">
        <v>6</v>
      </c>
      <c r="H23" s="446">
        <v>18</v>
      </c>
      <c r="I23" s="10"/>
    </row>
    <row r="24" spans="1:9">
      <c r="A24" s="6"/>
      <c r="B24" s="13" t="s">
        <v>2</v>
      </c>
      <c r="C24" s="16"/>
      <c r="D24" s="7"/>
      <c r="E24" s="7"/>
      <c r="F24" s="7"/>
      <c r="G24" s="8" t="s">
        <v>5</v>
      </c>
      <c r="H24" s="446">
        <v>19</v>
      </c>
      <c r="I24" s="10"/>
    </row>
    <row r="25" spans="1:9">
      <c r="A25" s="6"/>
      <c r="B25" s="12"/>
      <c r="C25" s="12"/>
      <c r="D25" s="12"/>
      <c r="E25" s="12"/>
      <c r="F25" s="12"/>
      <c r="G25" s="12"/>
      <c r="H25" s="34"/>
      <c r="I25" s="10"/>
    </row>
    <row r="26" spans="1:9">
      <c r="A26" s="6"/>
      <c r="B26" s="12"/>
      <c r="C26" s="12"/>
      <c r="D26" s="12"/>
      <c r="E26" s="12"/>
      <c r="F26" s="12"/>
      <c r="G26" s="12"/>
      <c r="H26" s="34"/>
      <c r="I26" s="10"/>
    </row>
    <row r="27" spans="1:9">
      <c r="A27" s="6"/>
      <c r="B27" s="7" t="s">
        <v>222</v>
      </c>
      <c r="C27" s="7"/>
      <c r="D27" s="7"/>
      <c r="E27" s="7"/>
      <c r="F27" s="7"/>
      <c r="G27" s="15"/>
      <c r="H27" s="30"/>
      <c r="I27" s="10"/>
    </row>
    <row r="28" spans="1:9">
      <c r="A28" s="6"/>
      <c r="B28" s="11"/>
      <c r="C28" s="11"/>
      <c r="D28" s="9" t="s">
        <v>221</v>
      </c>
      <c r="E28" s="15"/>
      <c r="F28" s="11"/>
      <c r="G28" s="8" t="s">
        <v>7</v>
      </c>
      <c r="H28" s="446">
        <v>20</v>
      </c>
      <c r="I28" s="10"/>
    </row>
    <row r="29" spans="1:9">
      <c r="A29" s="6"/>
      <c r="B29" s="9"/>
      <c r="C29" s="7"/>
      <c r="D29" s="7"/>
      <c r="E29" s="7"/>
      <c r="F29" s="7"/>
      <c r="G29" s="11"/>
      <c r="H29" s="446"/>
      <c r="I29" s="10"/>
    </row>
    <row r="30" spans="1:9">
      <c r="A30" s="6"/>
      <c r="B30" s="11"/>
      <c r="C30" s="11"/>
      <c r="D30" s="11"/>
      <c r="E30" s="11"/>
      <c r="F30" s="11"/>
      <c r="G30" s="11"/>
      <c r="H30" s="447"/>
      <c r="I30" s="10"/>
    </row>
    <row r="31" spans="1:9">
      <c r="A31" s="6"/>
      <c r="B31" s="7" t="s">
        <v>223</v>
      </c>
      <c r="C31" s="7"/>
      <c r="D31" s="7"/>
      <c r="E31" s="7"/>
      <c r="F31" s="7"/>
      <c r="G31" s="11"/>
      <c r="H31" s="447"/>
      <c r="I31" s="10"/>
    </row>
    <row r="32" spans="1:9">
      <c r="A32" s="6"/>
      <c r="B32" s="13" t="s">
        <v>1</v>
      </c>
      <c r="C32" s="7"/>
      <c r="D32" s="7"/>
      <c r="E32" s="7"/>
      <c r="F32" s="7"/>
      <c r="G32" s="8" t="s">
        <v>6</v>
      </c>
      <c r="H32" s="446" t="s">
        <v>205</v>
      </c>
      <c r="I32" s="10"/>
    </row>
    <row r="33" spans="1:9">
      <c r="A33" s="6"/>
      <c r="B33" s="13" t="s">
        <v>2</v>
      </c>
      <c r="C33" s="7"/>
      <c r="D33" s="7"/>
      <c r="E33" s="7"/>
      <c r="F33" s="7"/>
      <c r="G33" s="8" t="s">
        <v>5</v>
      </c>
      <c r="H33" s="446" t="s">
        <v>206</v>
      </c>
      <c r="I33" s="10"/>
    </row>
    <row r="34" spans="1:9">
      <c r="A34" s="6"/>
      <c r="B34" s="11"/>
      <c r="C34" s="11"/>
      <c r="D34" s="11"/>
      <c r="E34" s="11"/>
      <c r="F34" s="11"/>
      <c r="G34" s="11"/>
      <c r="H34" s="447"/>
      <c r="I34" s="10"/>
    </row>
    <row r="35" spans="1:9">
      <c r="A35" s="6"/>
      <c r="B35" s="11"/>
      <c r="C35" s="11"/>
      <c r="D35" s="11"/>
      <c r="E35" s="11"/>
      <c r="F35" s="11"/>
      <c r="G35" s="11"/>
      <c r="H35" s="447"/>
      <c r="I35" s="10"/>
    </row>
    <row r="36" spans="1:9">
      <c r="A36" s="6"/>
      <c r="B36" s="7" t="s">
        <v>3</v>
      </c>
      <c r="C36" s="7"/>
      <c r="D36" s="7"/>
      <c r="E36" s="7"/>
      <c r="F36" s="7"/>
      <c r="G36" s="8" t="s">
        <v>8</v>
      </c>
      <c r="H36" s="446" t="s">
        <v>207</v>
      </c>
      <c r="I36" s="10"/>
    </row>
    <row r="37" spans="1:9">
      <c r="A37" s="6"/>
      <c r="B37" s="12"/>
      <c r="C37" s="12"/>
      <c r="D37" s="12"/>
      <c r="E37" s="12"/>
      <c r="F37" s="12"/>
      <c r="G37" s="12"/>
      <c r="H37" s="34"/>
      <c r="I37" s="10"/>
    </row>
    <row r="38" spans="1:9">
      <c r="A38" s="6"/>
      <c r="B38" s="12"/>
      <c r="C38" s="12"/>
      <c r="D38" s="12"/>
      <c r="E38" s="12"/>
      <c r="F38" s="12"/>
      <c r="G38" s="12"/>
      <c r="H38" s="34"/>
      <c r="I38" s="10"/>
    </row>
    <row r="39" spans="1:9">
      <c r="A39" s="6"/>
      <c r="B39" s="7" t="s">
        <v>4</v>
      </c>
      <c r="C39" s="7"/>
      <c r="D39" s="7"/>
      <c r="E39" s="7"/>
      <c r="F39" s="7"/>
      <c r="G39" s="8" t="s">
        <v>9</v>
      </c>
      <c r="H39" s="446" t="s">
        <v>208</v>
      </c>
      <c r="I39" s="10"/>
    </row>
    <row r="40" spans="1:9">
      <c r="A40" s="17"/>
      <c r="B40" s="18"/>
      <c r="C40" s="19"/>
      <c r="D40" s="19"/>
      <c r="E40" s="19"/>
      <c r="F40" s="19"/>
      <c r="G40" s="20"/>
      <c r="H40" s="18"/>
      <c r="I40" s="21"/>
    </row>
    <row r="41" spans="1:9">
      <c r="B41" s="22"/>
      <c r="C41" s="23"/>
      <c r="D41" s="23"/>
      <c r="E41" s="23"/>
      <c r="F41" s="23"/>
      <c r="G41" s="23"/>
      <c r="H41" s="24"/>
    </row>
    <row r="42" spans="1:9">
      <c r="B42" s="15"/>
      <c r="C42" s="15"/>
      <c r="D42" s="15"/>
      <c r="E42" s="15"/>
      <c r="F42" s="15"/>
      <c r="G42" s="15"/>
    </row>
    <row r="43" spans="1:9">
      <c r="B43" s="23"/>
      <c r="C43" s="23"/>
      <c r="D43" s="23"/>
      <c r="E43" s="23"/>
      <c r="F43" s="23"/>
      <c r="G43" s="23"/>
      <c r="H43" s="25"/>
    </row>
    <row r="44" spans="1:9">
      <c r="B44" s="23"/>
      <c r="C44" s="23"/>
      <c r="D44" s="23"/>
      <c r="E44" s="23"/>
      <c r="F44" s="23"/>
      <c r="G44" s="23"/>
      <c r="H44" s="25"/>
    </row>
    <row r="45" spans="1:9">
      <c r="B45" s="23"/>
      <c r="C45" s="23"/>
      <c r="D45" s="23"/>
      <c r="E45" s="23"/>
      <c r="F45" s="23"/>
      <c r="G45" s="23"/>
      <c r="H45" s="25"/>
    </row>
    <row r="46" spans="1:9">
      <c r="B46" s="15"/>
      <c r="C46" s="15"/>
      <c r="D46" s="15"/>
      <c r="E46" s="15"/>
      <c r="F46" s="15"/>
      <c r="G46" s="15"/>
    </row>
    <row r="47" spans="1:9">
      <c r="B47" s="15"/>
      <c r="C47" s="15"/>
      <c r="D47" s="15"/>
      <c r="E47" s="15"/>
      <c r="F47" s="15"/>
      <c r="G47" s="15"/>
    </row>
    <row r="48" spans="1:9">
      <c r="B48" s="26"/>
      <c r="C48" s="15"/>
      <c r="D48" s="15"/>
      <c r="E48" s="15"/>
      <c r="F48" s="15"/>
      <c r="G48" s="15"/>
    </row>
    <row r="49" spans="2:8">
      <c r="B49" s="26"/>
      <c r="C49" s="15"/>
      <c r="D49" s="15"/>
      <c r="E49" s="15"/>
      <c r="F49" s="15"/>
      <c r="G49" s="15"/>
      <c r="H49" s="27"/>
    </row>
    <row r="50" spans="2:8">
      <c r="B50" s="15"/>
      <c r="C50" s="15"/>
      <c r="D50" s="15"/>
      <c r="E50" s="15"/>
      <c r="F50" s="15"/>
      <c r="G50" s="15"/>
    </row>
    <row r="51" spans="2:8">
      <c r="B51" s="15"/>
      <c r="C51" s="15"/>
      <c r="D51" s="15"/>
      <c r="E51" s="15"/>
      <c r="F51" s="15"/>
      <c r="G51" s="15"/>
    </row>
    <row r="52" spans="2:8">
      <c r="B52" s="15"/>
      <c r="C52" s="15"/>
      <c r="D52" s="15"/>
      <c r="E52" s="15"/>
      <c r="F52" s="15"/>
      <c r="G52" s="15"/>
    </row>
    <row r="53" spans="2:8">
      <c r="B53" s="15"/>
      <c r="C53" s="15"/>
      <c r="D53" s="15"/>
      <c r="E53" s="15"/>
      <c r="F53" s="15"/>
      <c r="G53" s="15"/>
    </row>
    <row r="54" spans="2:8">
      <c r="B54" s="15"/>
      <c r="C54" s="15"/>
      <c r="D54" s="15"/>
      <c r="E54" s="15"/>
      <c r="F54" s="15"/>
      <c r="G54" s="15"/>
    </row>
    <row r="55" spans="2:8">
      <c r="B55" s="15"/>
      <c r="C55" s="15"/>
      <c r="D55" s="15"/>
      <c r="E55" s="15"/>
      <c r="F55" s="15"/>
      <c r="G55" s="15"/>
    </row>
    <row r="56" spans="2:8">
      <c r="B56" s="15"/>
      <c r="C56" s="15"/>
      <c r="D56" s="15"/>
      <c r="E56" s="15"/>
      <c r="F56" s="15"/>
      <c r="G56" s="15"/>
    </row>
    <row r="57" spans="2:8">
      <c r="B57" s="15"/>
      <c r="C57" s="15"/>
      <c r="D57" s="15"/>
      <c r="E57" s="15"/>
      <c r="F57" s="15"/>
      <c r="G57" s="15"/>
    </row>
    <row r="58" spans="2:8">
      <c r="B58" s="15"/>
      <c r="C58" s="15"/>
      <c r="D58" s="15"/>
      <c r="E58" s="15"/>
      <c r="F58" s="15"/>
      <c r="G58" s="15"/>
    </row>
    <row r="59" spans="2:8">
      <c r="B59" s="15"/>
      <c r="C59" s="15"/>
      <c r="D59" s="15"/>
      <c r="E59" s="15"/>
      <c r="F59" s="15"/>
      <c r="G59" s="15"/>
    </row>
    <row r="60" spans="2:8">
      <c r="B60" s="15"/>
      <c r="C60" s="15"/>
      <c r="D60" s="15"/>
      <c r="E60" s="15"/>
      <c r="F60" s="15"/>
      <c r="G60" s="15"/>
    </row>
    <row r="61" spans="2:8">
      <c r="B61" s="15"/>
      <c r="C61" s="15"/>
      <c r="D61" s="15"/>
      <c r="E61" s="15"/>
      <c r="F61" s="15"/>
      <c r="G61" s="15"/>
    </row>
    <row r="62" spans="2:8">
      <c r="B62" s="15"/>
      <c r="C62" s="15"/>
      <c r="D62" s="15"/>
      <c r="E62" s="15"/>
      <c r="F62" s="15"/>
      <c r="G62" s="15"/>
    </row>
    <row r="63" spans="2:8">
      <c r="B63" s="15"/>
      <c r="C63" s="15"/>
      <c r="D63" s="15"/>
      <c r="E63" s="15"/>
      <c r="F63" s="15"/>
      <c r="G63" s="15"/>
    </row>
    <row r="64" spans="2:8">
      <c r="B64" s="15"/>
      <c r="C64" s="15"/>
      <c r="D64" s="15"/>
      <c r="E64" s="15"/>
      <c r="F64" s="15"/>
      <c r="G64" s="15"/>
    </row>
    <row r="65" spans="2:7">
      <c r="B65" s="15"/>
      <c r="C65" s="15"/>
      <c r="D65" s="15"/>
      <c r="E65" s="15"/>
      <c r="F65" s="15"/>
      <c r="G65" s="15"/>
    </row>
    <row r="66" spans="2:7">
      <c r="B66" s="15"/>
      <c r="C66" s="15"/>
      <c r="D66" s="15"/>
      <c r="E66" s="15"/>
      <c r="F66" s="15"/>
      <c r="G66" s="15"/>
    </row>
    <row r="67" spans="2:7">
      <c r="B67" s="15"/>
      <c r="C67" s="15"/>
      <c r="D67" s="15"/>
      <c r="E67" s="15"/>
      <c r="F67" s="15"/>
      <c r="G67" s="15"/>
    </row>
    <row r="68" spans="2:7">
      <c r="B68" s="15"/>
      <c r="C68" s="15"/>
      <c r="D68" s="15"/>
      <c r="E68" s="15"/>
      <c r="F68" s="15"/>
      <c r="G68" s="15"/>
    </row>
    <row r="69" spans="2:7">
      <c r="B69" s="15"/>
      <c r="C69" s="15"/>
      <c r="D69" s="15"/>
      <c r="E69" s="15"/>
      <c r="F69" s="15"/>
      <c r="G69" s="15"/>
    </row>
    <row r="70" spans="2:7">
      <c r="B70" s="15"/>
      <c r="C70" s="15"/>
      <c r="D70" s="15"/>
      <c r="E70" s="15"/>
      <c r="F70" s="15"/>
      <c r="G70" s="15"/>
    </row>
    <row r="71" spans="2:7">
      <c r="B71" s="15"/>
      <c r="C71" s="15"/>
      <c r="D71" s="15"/>
      <c r="E71" s="15"/>
      <c r="F71" s="15"/>
      <c r="G71" s="15"/>
    </row>
    <row r="72" spans="2:7">
      <c r="B72" s="15"/>
      <c r="C72" s="15"/>
      <c r="D72" s="15"/>
      <c r="E72" s="15"/>
      <c r="F72" s="15"/>
      <c r="G72" s="15"/>
    </row>
    <row r="73" spans="2:7">
      <c r="B73" s="15"/>
      <c r="C73" s="15"/>
      <c r="D73" s="15"/>
      <c r="E73" s="15"/>
      <c r="F73" s="15"/>
      <c r="G73" s="15"/>
    </row>
    <row r="74" spans="2:7">
      <c r="B74" s="15"/>
      <c r="C74" s="15"/>
      <c r="D74" s="15"/>
      <c r="E74" s="15"/>
      <c r="F74" s="15"/>
      <c r="G74" s="15"/>
    </row>
    <row r="75" spans="2:7">
      <c r="B75" s="15"/>
      <c r="C75" s="15"/>
      <c r="D75" s="15"/>
      <c r="E75" s="15"/>
      <c r="F75" s="15"/>
      <c r="G75" s="15"/>
    </row>
    <row r="76" spans="2:7">
      <c r="B76" s="15"/>
      <c r="C76" s="15"/>
      <c r="D76" s="15"/>
      <c r="E76" s="15"/>
      <c r="F76" s="15"/>
      <c r="G76" s="15"/>
    </row>
    <row r="77" spans="2:7">
      <c r="B77" s="15"/>
      <c r="C77" s="15"/>
      <c r="D77" s="15"/>
      <c r="E77" s="15"/>
      <c r="F77" s="15"/>
      <c r="G77" s="15"/>
    </row>
    <row r="78" spans="2:7">
      <c r="B78" s="15"/>
      <c r="C78" s="15"/>
      <c r="D78" s="15"/>
      <c r="E78" s="15"/>
      <c r="F78" s="15"/>
      <c r="G78" s="15"/>
    </row>
    <row r="79" spans="2:7">
      <c r="B79" s="15"/>
      <c r="C79" s="15"/>
      <c r="D79" s="15"/>
      <c r="E79" s="15"/>
      <c r="F79" s="15"/>
      <c r="G79" s="15"/>
    </row>
    <row r="80" spans="2:7">
      <c r="B80" s="15"/>
      <c r="C80" s="15"/>
      <c r="D80" s="15"/>
      <c r="E80" s="15"/>
      <c r="F80" s="15"/>
      <c r="G80" s="15"/>
    </row>
    <row r="81" spans="2:7">
      <c r="B81" s="15"/>
      <c r="C81" s="15"/>
      <c r="D81" s="15"/>
      <c r="E81" s="15"/>
      <c r="F81" s="15"/>
      <c r="G81" s="15"/>
    </row>
    <row r="82" spans="2:7">
      <c r="B82" s="15"/>
      <c r="C82" s="15"/>
      <c r="D82" s="15"/>
      <c r="E82" s="15"/>
      <c r="F82" s="15"/>
      <c r="G82" s="15"/>
    </row>
    <row r="83" spans="2:7">
      <c r="B83" s="15"/>
      <c r="C83" s="15"/>
      <c r="D83" s="15"/>
      <c r="E83" s="15"/>
      <c r="F83" s="15"/>
      <c r="G83" s="15"/>
    </row>
  </sheetData>
  <customSheetViews>
    <customSheetView guid="{B07D689D-A88D-4FD6-A5A1-1BAAB5F2B100}" showPageBreaks="1" showGridLines="0" view="pageBreakPreview">
      <selection activeCell="H14" sqref="H14"/>
      <pageMargins left="0.59055118110236227" right="0.39370078740157483" top="0.98425196850393704" bottom="0.98425196850393704" header="0.51181102362204722" footer="0.51181102362204722"/>
      <printOptions horizontalCentered="1"/>
      <pageSetup paperSize="9" scale="120" orientation="portrait" r:id="rId1"/>
      <headerFooter alignWithMargins="0"/>
    </customSheetView>
    <customSheetView guid="{47FE580C-1B40-484B-A27C-9C582BD9B048}" showPageBreaks="1" showGridLines="0" view="pageBreakPreview" topLeftCell="A4">
      <selection activeCell="B32" sqref="B32"/>
      <pageMargins left="0.59055118110236227" right="0.39370078740157483" top="0.98425196850393704" bottom="0.98425196850393704" header="0.51181102362204722" footer="0.51181102362204722"/>
      <printOptions horizontalCentered="1"/>
      <pageSetup paperSize="9" scale="120" orientation="portrait" r:id="rId2"/>
      <headerFooter alignWithMargins="0"/>
    </customSheetView>
    <customSheetView guid="{9CD6CDFB-0526-4987-BB9B-F12261C08409}" showPageBreaks="1" showGridLines="0" view="pageBreakPreview">
      <selection activeCell="B32" sqref="B32"/>
      <pageMargins left="0.59055118110236227" right="0.39370078740157483" top="0.98425196850393704" bottom="0.98425196850393704" header="0.51181102362204722" footer="0.51181102362204722"/>
      <printOptions horizontalCentered="1"/>
      <pageSetup paperSize="9" scale="120" orientation="portrait" r:id="rId3"/>
      <headerFooter alignWithMargins="0"/>
    </customSheetView>
  </customSheetViews>
  <mergeCells count="1">
    <mergeCell ref="A4:I4"/>
  </mergeCells>
  <phoneticPr fontId="2"/>
  <printOptions horizontalCentered="1"/>
  <pageMargins left="0.59055118110236227" right="0.39370078740157483" top="0.98425196850393704" bottom="0.98425196850393704" header="0.51181102362204722" footer="0.51181102362204722"/>
  <pageSetup paperSize="9" scale="120" orientation="portrait"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V62"/>
  <sheetViews>
    <sheetView showGridLines="0" view="pageBreakPreview" zoomScaleNormal="100" zoomScaleSheetLayoutView="100" workbookViewId="0">
      <pane xSplit="1" ySplit="6" topLeftCell="B7" activePane="bottomRight" state="frozen"/>
      <selection activeCell="B32" sqref="B32"/>
      <selection pane="topRight" activeCell="B32" sqref="B32"/>
      <selection pane="bottomLeft" activeCell="B32" sqref="B32"/>
      <selection pane="bottomRight" activeCell="N1" sqref="N1"/>
    </sheetView>
  </sheetViews>
  <sheetFormatPr defaultRowHeight="14.25"/>
  <cols>
    <col min="1" max="1" width="10.625" style="253" customWidth="1"/>
    <col min="2" max="2" width="11.625" style="253" customWidth="1"/>
    <col min="3" max="3" width="10.75" style="253" customWidth="1"/>
    <col min="4" max="4" width="8.875" style="253" customWidth="1"/>
    <col min="5" max="5" width="10.875" style="253" customWidth="1"/>
    <col min="6" max="6" width="8.875" style="253" customWidth="1"/>
    <col min="7" max="7" width="10.75" style="253" customWidth="1"/>
    <col min="8" max="8" width="8.875" style="253" customWidth="1"/>
    <col min="9" max="9" width="10.75" style="253" customWidth="1"/>
    <col min="10" max="10" width="8.875" style="253" customWidth="1"/>
    <col min="11" max="11" width="10.75" style="253" customWidth="1"/>
    <col min="12" max="12" width="8.875" style="253" customWidth="1"/>
    <col min="13" max="13" width="10.75" style="254" customWidth="1"/>
    <col min="14" max="14" width="8.875" style="253" customWidth="1"/>
    <col min="15" max="15" width="10.75" style="253" customWidth="1"/>
    <col min="16" max="16" width="8.875" style="253" customWidth="1"/>
    <col min="17" max="17" width="10.875" style="253" customWidth="1"/>
    <col min="18" max="18" width="8.875" style="253" customWidth="1"/>
    <col min="19" max="19" width="10.875" style="253" customWidth="1"/>
    <col min="20" max="20" width="8.875" style="253" customWidth="1"/>
    <col min="21" max="16384" width="9" style="253"/>
  </cols>
  <sheetData>
    <row r="1" spans="1:22" ht="89.25" customHeight="1"/>
    <row r="2" spans="1:22" ht="29.25" customHeight="1">
      <c r="A2" s="253" t="s">
        <v>210</v>
      </c>
    </row>
    <row r="3" spans="1:22" ht="29.25" customHeight="1">
      <c r="A3" s="255" t="s">
        <v>10</v>
      </c>
      <c r="S3" s="253" t="s">
        <v>11</v>
      </c>
    </row>
    <row r="4" spans="1:22" ht="21" customHeight="1">
      <c r="A4" s="653" t="s">
        <v>12</v>
      </c>
      <c r="B4" s="273" t="s">
        <v>13</v>
      </c>
      <c r="C4" s="274"/>
      <c r="D4" s="274"/>
      <c r="E4" s="274"/>
      <c r="F4" s="274"/>
      <c r="G4" s="274"/>
      <c r="H4" s="274"/>
      <c r="I4" s="274"/>
      <c r="J4" s="274"/>
      <c r="K4" s="274"/>
      <c r="L4" s="274"/>
      <c r="M4" s="260"/>
      <c r="N4" s="274"/>
      <c r="O4" s="275"/>
      <c r="P4" s="275"/>
      <c r="Q4" s="275"/>
      <c r="R4" s="275"/>
      <c r="S4" s="275"/>
      <c r="T4" s="276"/>
    </row>
    <row r="5" spans="1:22" ht="21" customHeight="1">
      <c r="A5" s="654"/>
      <c r="B5" s="277"/>
      <c r="C5" s="278" t="s">
        <v>14</v>
      </c>
      <c r="D5" s="279"/>
      <c r="E5" s="278" t="s">
        <v>15</v>
      </c>
      <c r="F5" s="279"/>
      <c r="G5" s="278" t="s">
        <v>16</v>
      </c>
      <c r="H5" s="280"/>
      <c r="I5" s="278" t="s">
        <v>17</v>
      </c>
      <c r="J5" s="279"/>
      <c r="K5" s="278" t="s">
        <v>18</v>
      </c>
      <c r="L5" s="280"/>
      <c r="M5" s="656" t="s">
        <v>19</v>
      </c>
      <c r="N5" s="657"/>
      <c r="O5" s="273" t="s">
        <v>20</v>
      </c>
      <c r="P5" s="281"/>
      <c r="Q5" s="278" t="s">
        <v>21</v>
      </c>
      <c r="R5" s="280"/>
      <c r="S5" s="278" t="s">
        <v>22</v>
      </c>
      <c r="T5" s="280"/>
    </row>
    <row r="6" spans="1:22" ht="17.25" customHeight="1">
      <c r="A6" s="655"/>
      <c r="B6" s="282"/>
      <c r="C6" s="283"/>
      <c r="D6" s="284" t="s">
        <v>23</v>
      </c>
      <c r="E6" s="285"/>
      <c r="F6" s="284" t="s">
        <v>23</v>
      </c>
      <c r="G6" s="285"/>
      <c r="H6" s="284" t="s">
        <v>23</v>
      </c>
      <c r="I6" s="285"/>
      <c r="J6" s="284" t="s">
        <v>23</v>
      </c>
      <c r="K6" s="285"/>
      <c r="L6" s="284" t="s">
        <v>23</v>
      </c>
      <c r="M6" s="286"/>
      <c r="N6" s="287" t="s">
        <v>23</v>
      </c>
      <c r="O6" s="288"/>
      <c r="P6" s="284" t="s">
        <v>23</v>
      </c>
      <c r="Q6" s="285"/>
      <c r="R6" s="284" t="s">
        <v>23</v>
      </c>
      <c r="S6" s="285"/>
      <c r="T6" s="287" t="s">
        <v>23</v>
      </c>
    </row>
    <row r="7" spans="1:22" ht="29.25" customHeight="1">
      <c r="A7" s="256" t="s">
        <v>24</v>
      </c>
      <c r="B7" s="258">
        <f>C7+E7+G7+I7+K7+M7+O7+Q7+S7</f>
        <v>2450075</v>
      </c>
      <c r="C7" s="257">
        <v>605836</v>
      </c>
      <c r="D7" s="290">
        <f t="shared" ref="D7:F61" si="0">+C7/$B7*100</f>
        <v>24.727243043580298</v>
      </c>
      <c r="E7" s="258">
        <v>96001</v>
      </c>
      <c r="F7" s="290">
        <f t="shared" si="0"/>
        <v>3.9182882156668675</v>
      </c>
      <c r="G7" s="258">
        <v>619000</v>
      </c>
      <c r="H7" s="290">
        <f t="shared" ref="H7:H61" si="1">+G7/$B7*100</f>
        <v>25.264532718386175</v>
      </c>
      <c r="I7" s="258">
        <v>30001</v>
      </c>
      <c r="J7" s="290">
        <f t="shared" ref="J7:J61" si="2">+I7/$B7*100</f>
        <v>1.2244931277613951</v>
      </c>
      <c r="K7" s="258">
        <v>307428</v>
      </c>
      <c r="L7" s="290">
        <f t="shared" ref="L7:L61" si="3">+K7/$B7*100</f>
        <v>12.547697519463691</v>
      </c>
      <c r="M7" s="259"/>
      <c r="N7" s="289"/>
      <c r="O7" s="260">
        <v>8834</v>
      </c>
      <c r="P7" s="290">
        <f t="shared" ref="P7:P61" si="4">+O7/$B7*100</f>
        <v>0.36056039100843851</v>
      </c>
      <c r="Q7" s="258">
        <v>313369</v>
      </c>
      <c r="R7" s="290">
        <f t="shared" ref="R7:R61" si="5">+Q7/$B7*100</f>
        <v>12.790179892452272</v>
      </c>
      <c r="S7" s="258">
        <v>469606</v>
      </c>
      <c r="T7" s="290">
        <f t="shared" ref="T7:T61" si="6">+S7/$B7*100</f>
        <v>19.167005091680867</v>
      </c>
      <c r="V7" s="261">
        <f>D7+F7+H7+J7+L7+N7+P7+R7+T7</f>
        <v>100</v>
      </c>
    </row>
    <row r="8" spans="1:22" ht="29.25" customHeight="1">
      <c r="A8" s="262" t="s">
        <v>25</v>
      </c>
      <c r="B8" s="263">
        <f t="shared" ref="B8:B61" si="7">C8+E8+G8+I8+K8+M8+O8+Q8+S8</f>
        <v>1350250</v>
      </c>
      <c r="C8" s="263">
        <v>305400</v>
      </c>
      <c r="D8" s="290">
        <f t="shared" si="0"/>
        <v>22.618033697463432</v>
      </c>
      <c r="E8" s="263">
        <v>38333</v>
      </c>
      <c r="F8" s="290">
        <f t="shared" si="0"/>
        <v>2.8389557489353825</v>
      </c>
      <c r="G8" s="263">
        <v>234900</v>
      </c>
      <c r="H8" s="290">
        <f t="shared" si="1"/>
        <v>17.396778374375117</v>
      </c>
      <c r="I8" s="263">
        <v>13916</v>
      </c>
      <c r="J8" s="290">
        <f t="shared" si="2"/>
        <v>1.0306239585261989</v>
      </c>
      <c r="K8" s="263">
        <v>241581</v>
      </c>
      <c r="L8" s="290">
        <f t="shared" si="3"/>
        <v>17.891575634141827</v>
      </c>
      <c r="M8" s="264"/>
      <c r="N8" s="290"/>
      <c r="O8" s="265">
        <v>1380</v>
      </c>
      <c r="P8" s="290">
        <f t="shared" si="4"/>
        <v>0.10220329568598407</v>
      </c>
      <c r="Q8" s="263">
        <v>188199</v>
      </c>
      <c r="R8" s="290">
        <f t="shared" si="5"/>
        <v>13.938085539714868</v>
      </c>
      <c r="S8" s="263">
        <v>326541</v>
      </c>
      <c r="T8" s="290">
        <f t="shared" si="6"/>
        <v>24.183743751157195</v>
      </c>
      <c r="V8" s="261">
        <f>D8+F8+H8+J8+L8+N8+P8+R8+T8</f>
        <v>100</v>
      </c>
    </row>
    <row r="9" spans="1:22" ht="29.25" customHeight="1">
      <c r="A9" s="262" t="s">
        <v>203</v>
      </c>
      <c r="B9" s="263">
        <f t="shared" si="7"/>
        <v>595886</v>
      </c>
      <c r="C9" s="263">
        <v>91533</v>
      </c>
      <c r="D9" s="290">
        <f t="shared" si="0"/>
        <v>15.360824050237799</v>
      </c>
      <c r="E9" s="263">
        <v>18153</v>
      </c>
      <c r="F9" s="290">
        <f t="shared" si="0"/>
        <v>3.0463880675162698</v>
      </c>
      <c r="G9" s="263">
        <v>195297</v>
      </c>
      <c r="H9" s="290">
        <f t="shared" si="1"/>
        <v>32.774221914930038</v>
      </c>
      <c r="I9" s="263">
        <v>6892</v>
      </c>
      <c r="J9" s="290">
        <f t="shared" si="2"/>
        <v>1.1565970672242676</v>
      </c>
      <c r="K9" s="263">
        <v>66983</v>
      </c>
      <c r="L9" s="290">
        <f t="shared" si="3"/>
        <v>11.240908495920362</v>
      </c>
      <c r="M9" s="264"/>
      <c r="N9" s="290"/>
      <c r="O9" s="265">
        <v>1238</v>
      </c>
      <c r="P9" s="290">
        <f t="shared" si="4"/>
        <v>0.2077578597248467</v>
      </c>
      <c r="Q9" s="263">
        <v>69800</v>
      </c>
      <c r="R9" s="290">
        <f t="shared" si="5"/>
        <v>11.713649926328189</v>
      </c>
      <c r="S9" s="263">
        <v>145990</v>
      </c>
      <c r="T9" s="290">
        <f t="shared" si="6"/>
        <v>24.49965261811823</v>
      </c>
      <c r="V9" s="261">
        <f>D9+F9+H9+J9+L9+N9+P9+R9+T9</f>
        <v>100.00000000000001</v>
      </c>
    </row>
    <row r="10" spans="1:22" ht="29.25" customHeight="1">
      <c r="A10" s="262" t="s">
        <v>27</v>
      </c>
      <c r="B10" s="263">
        <f t="shared" si="7"/>
        <v>1662776</v>
      </c>
      <c r="C10" s="263">
        <v>251395</v>
      </c>
      <c r="D10" s="290">
        <f>+C10/$B10*100</f>
        <v>15.118993779077879</v>
      </c>
      <c r="E10" s="263">
        <v>32032</v>
      </c>
      <c r="F10" s="290">
        <f>+E10/$B10*100</f>
        <v>1.9264170279099528</v>
      </c>
      <c r="G10" s="263">
        <v>264740</v>
      </c>
      <c r="H10" s="290">
        <f t="shared" si="1"/>
        <v>15.92156730672081</v>
      </c>
      <c r="I10" s="263">
        <v>15531</v>
      </c>
      <c r="J10" s="290">
        <f t="shared" si="2"/>
        <v>0.93404042396570541</v>
      </c>
      <c r="K10" s="263">
        <v>402329</v>
      </c>
      <c r="L10" s="290">
        <f t="shared" si="3"/>
        <v>24.196223664522464</v>
      </c>
      <c r="M10" s="264"/>
      <c r="N10" s="290"/>
      <c r="O10" s="265">
        <v>2253</v>
      </c>
      <c r="P10" s="290">
        <f t="shared" si="4"/>
        <v>0.13549630256871639</v>
      </c>
      <c r="Q10" s="263">
        <v>112958</v>
      </c>
      <c r="R10" s="290">
        <f t="shared" si="5"/>
        <v>6.7933383690888016</v>
      </c>
      <c r="S10" s="263">
        <v>581538</v>
      </c>
      <c r="T10" s="290">
        <f t="shared" si="6"/>
        <v>34.973923126145671</v>
      </c>
      <c r="V10" s="261">
        <f t="shared" ref="V10:V61" si="8">D10+F10+H10+J10+L10+N10+P10+R10+T10</f>
        <v>100</v>
      </c>
    </row>
    <row r="11" spans="1:22" ht="29.25" customHeight="1">
      <c r="A11" s="262" t="s">
        <v>28</v>
      </c>
      <c r="B11" s="263">
        <f t="shared" si="7"/>
        <v>1054946</v>
      </c>
      <c r="C11" s="263">
        <v>399631</v>
      </c>
      <c r="D11" s="290">
        <f t="shared" si="0"/>
        <v>37.881654606017747</v>
      </c>
      <c r="E11" s="263">
        <v>48432</v>
      </c>
      <c r="F11" s="290">
        <f t="shared" si="0"/>
        <v>4.590945887277643</v>
      </c>
      <c r="G11" s="263">
        <v>191399</v>
      </c>
      <c r="H11" s="290">
        <f t="shared" si="1"/>
        <v>18.143013955216666</v>
      </c>
      <c r="I11" s="263">
        <v>17886</v>
      </c>
      <c r="J11" s="290">
        <f t="shared" si="2"/>
        <v>1.6954422311663344</v>
      </c>
      <c r="K11" s="263">
        <v>131601</v>
      </c>
      <c r="L11" s="290">
        <f t="shared" si="3"/>
        <v>12.474666949777525</v>
      </c>
      <c r="M11" s="264"/>
      <c r="N11" s="290"/>
      <c r="O11" s="265">
        <v>1457</v>
      </c>
      <c r="P11" s="290">
        <f t="shared" si="4"/>
        <v>0.13811133460859609</v>
      </c>
      <c r="Q11" s="263">
        <v>125282</v>
      </c>
      <c r="R11" s="290">
        <f t="shared" si="5"/>
        <v>11.87567894470428</v>
      </c>
      <c r="S11" s="263">
        <v>139258</v>
      </c>
      <c r="T11" s="290">
        <f t="shared" si="6"/>
        <v>13.200486091231209</v>
      </c>
      <c r="V11" s="261">
        <f t="shared" si="8"/>
        <v>100</v>
      </c>
    </row>
    <row r="12" spans="1:22" ht="29.25" customHeight="1">
      <c r="A12" s="262" t="s">
        <v>81</v>
      </c>
      <c r="B12" s="263">
        <f t="shared" si="7"/>
        <v>782722</v>
      </c>
      <c r="C12" s="263">
        <v>286940</v>
      </c>
      <c r="D12" s="290">
        <f t="shared" si="0"/>
        <v>36.65924811107903</v>
      </c>
      <c r="E12" s="263">
        <v>33900</v>
      </c>
      <c r="F12" s="290">
        <f t="shared" si="0"/>
        <v>4.3310396283738033</v>
      </c>
      <c r="G12" s="263">
        <v>121800</v>
      </c>
      <c r="H12" s="290">
        <f t="shared" si="1"/>
        <v>15.561080434688179</v>
      </c>
      <c r="I12" s="263">
        <v>11511</v>
      </c>
      <c r="J12" s="290">
        <f t="shared" si="2"/>
        <v>1.4706370844309984</v>
      </c>
      <c r="K12" s="263">
        <v>89848</v>
      </c>
      <c r="L12" s="290">
        <f t="shared" si="3"/>
        <v>11.478915885844527</v>
      </c>
      <c r="M12" s="264"/>
      <c r="N12" s="290"/>
      <c r="O12" s="265">
        <v>1684</v>
      </c>
      <c r="P12" s="290">
        <f t="shared" si="4"/>
        <v>0.21514662932688744</v>
      </c>
      <c r="Q12" s="263">
        <v>105500</v>
      </c>
      <c r="R12" s="290">
        <f t="shared" si="5"/>
        <v>13.47860415319871</v>
      </c>
      <c r="S12" s="263">
        <v>131539</v>
      </c>
      <c r="T12" s="290">
        <f t="shared" si="6"/>
        <v>16.805328073057868</v>
      </c>
      <c r="V12" s="261">
        <f t="shared" si="8"/>
        <v>100</v>
      </c>
    </row>
    <row r="13" spans="1:22" ht="29.25" customHeight="1">
      <c r="A13" s="262" t="s">
        <v>29</v>
      </c>
      <c r="B13" s="263">
        <f t="shared" si="7"/>
        <v>737414</v>
      </c>
      <c r="C13" s="263">
        <v>269543</v>
      </c>
      <c r="D13" s="290">
        <f t="shared" si="0"/>
        <v>36.552465779060341</v>
      </c>
      <c r="E13" s="263">
        <v>33900</v>
      </c>
      <c r="F13" s="290">
        <f t="shared" si="0"/>
        <v>4.5971462434941568</v>
      </c>
      <c r="G13" s="263">
        <v>115000</v>
      </c>
      <c r="H13" s="290">
        <f t="shared" si="1"/>
        <v>15.595038879109971</v>
      </c>
      <c r="I13" s="263">
        <v>13475</v>
      </c>
      <c r="J13" s="290">
        <f t="shared" si="2"/>
        <v>1.8273317295304945</v>
      </c>
      <c r="K13" s="263">
        <v>83849</v>
      </c>
      <c r="L13" s="290">
        <f t="shared" si="3"/>
        <v>11.370681869343407</v>
      </c>
      <c r="M13" s="264"/>
      <c r="N13" s="290"/>
      <c r="O13" s="265">
        <v>2472</v>
      </c>
      <c r="P13" s="290">
        <f t="shared" si="4"/>
        <v>0.33522553138399869</v>
      </c>
      <c r="Q13" s="263">
        <v>118800</v>
      </c>
      <c r="R13" s="290">
        <f t="shared" si="5"/>
        <v>16.110353207289258</v>
      </c>
      <c r="S13" s="263">
        <v>100375</v>
      </c>
      <c r="T13" s="290">
        <f t="shared" si="6"/>
        <v>13.611756760788376</v>
      </c>
      <c r="V13" s="261">
        <f t="shared" si="8"/>
        <v>100</v>
      </c>
    </row>
    <row r="14" spans="1:22" ht="29.25" customHeight="1">
      <c r="A14" s="262" t="s">
        <v>30</v>
      </c>
      <c r="B14" s="263">
        <f t="shared" si="7"/>
        <v>1787004</v>
      </c>
      <c r="C14" s="263">
        <v>874460</v>
      </c>
      <c r="D14" s="290">
        <f t="shared" si="0"/>
        <v>48.934417606228074</v>
      </c>
      <c r="E14" s="263">
        <v>97838</v>
      </c>
      <c r="F14" s="290">
        <f t="shared" si="0"/>
        <v>5.4749737549552213</v>
      </c>
      <c r="G14" s="263">
        <v>205100</v>
      </c>
      <c r="H14" s="290">
        <f t="shared" si="1"/>
        <v>11.477310627172631</v>
      </c>
      <c r="I14" s="263">
        <v>37033</v>
      </c>
      <c r="J14" s="290">
        <f t="shared" si="2"/>
        <v>2.0723512650223501</v>
      </c>
      <c r="K14" s="263">
        <v>161176</v>
      </c>
      <c r="L14" s="290">
        <f t="shared" si="3"/>
        <v>9.0193418705274304</v>
      </c>
      <c r="M14" s="264"/>
      <c r="N14" s="290"/>
      <c r="O14" s="265">
        <v>8199</v>
      </c>
      <c r="P14" s="290">
        <f t="shared" si="4"/>
        <v>0.45881262716815407</v>
      </c>
      <c r="Q14" s="263">
        <v>246881</v>
      </c>
      <c r="R14" s="290">
        <f t="shared" si="5"/>
        <v>13.815357995841085</v>
      </c>
      <c r="S14" s="263">
        <v>156317</v>
      </c>
      <c r="T14" s="290">
        <f t="shared" si="6"/>
        <v>8.7474342530850517</v>
      </c>
      <c r="V14" s="261">
        <f t="shared" si="8"/>
        <v>99.999999999999986</v>
      </c>
    </row>
    <row r="15" spans="1:22" ht="29.25" customHeight="1">
      <c r="A15" s="262" t="s">
        <v>31</v>
      </c>
      <c r="B15" s="263">
        <f t="shared" si="7"/>
        <v>1744747</v>
      </c>
      <c r="C15" s="263">
        <v>778748</v>
      </c>
      <c r="D15" s="290">
        <f t="shared" si="0"/>
        <v>44.633863820943667</v>
      </c>
      <c r="E15" s="263">
        <v>89225</v>
      </c>
      <c r="F15" s="290">
        <f t="shared" si="0"/>
        <v>5.1139219611783258</v>
      </c>
      <c r="G15" s="263">
        <v>168000</v>
      </c>
      <c r="H15" s="290">
        <f t="shared" si="1"/>
        <v>9.6289032163402482</v>
      </c>
      <c r="I15" s="263">
        <v>34328</v>
      </c>
      <c r="J15" s="290">
        <f t="shared" si="2"/>
        <v>1.9675058905388576</v>
      </c>
      <c r="K15" s="263">
        <v>175824</v>
      </c>
      <c r="L15" s="290">
        <f t="shared" si="3"/>
        <v>10.077334994701237</v>
      </c>
      <c r="M15" s="264"/>
      <c r="N15" s="290"/>
      <c r="O15" s="265">
        <v>4938</v>
      </c>
      <c r="P15" s="290">
        <f t="shared" si="4"/>
        <v>0.28302097668028658</v>
      </c>
      <c r="Q15" s="263">
        <v>205476</v>
      </c>
      <c r="R15" s="290">
        <f t="shared" si="5"/>
        <v>11.776836412385292</v>
      </c>
      <c r="S15" s="263">
        <v>288208</v>
      </c>
      <c r="T15" s="290">
        <f t="shared" si="6"/>
        <v>16.518612727232085</v>
      </c>
      <c r="V15" s="261">
        <f t="shared" si="8"/>
        <v>100</v>
      </c>
    </row>
    <row r="16" spans="1:22" ht="29.25" customHeight="1">
      <c r="A16" s="262" t="s">
        <v>32</v>
      </c>
      <c r="B16" s="263">
        <f t="shared" si="7"/>
        <v>7243736</v>
      </c>
      <c r="C16" s="266">
        <v>5043562</v>
      </c>
      <c r="D16" s="290">
        <f t="shared" si="0"/>
        <v>69.626529735484567</v>
      </c>
      <c r="E16" s="263">
        <v>234569</v>
      </c>
      <c r="F16" s="290">
        <f t="shared" si="0"/>
        <v>3.2382323154791948</v>
      </c>
      <c r="G16" s="267">
        <v>0</v>
      </c>
      <c r="H16" s="290">
        <f t="shared" si="1"/>
        <v>0</v>
      </c>
      <c r="I16" s="263">
        <v>156386</v>
      </c>
      <c r="J16" s="290">
        <f t="shared" si="2"/>
        <v>2.1589135771927634</v>
      </c>
      <c r="K16" s="263">
        <v>420602</v>
      </c>
      <c r="L16" s="290">
        <f t="shared" si="3"/>
        <v>5.8064236465823713</v>
      </c>
      <c r="M16" s="264"/>
      <c r="N16" s="290"/>
      <c r="O16" s="265">
        <v>44251</v>
      </c>
      <c r="P16" s="290">
        <f t="shared" si="4"/>
        <v>0.61088642656220493</v>
      </c>
      <c r="Q16" s="263">
        <v>345213</v>
      </c>
      <c r="R16" s="290">
        <f t="shared" si="5"/>
        <v>4.7656761648961252</v>
      </c>
      <c r="S16" s="263">
        <v>999153</v>
      </c>
      <c r="T16" s="290">
        <f t="shared" si="6"/>
        <v>13.793338133802779</v>
      </c>
      <c r="V16" s="261">
        <f>D16+F16+J16+L16+N16+P16+R16+T16</f>
        <v>100</v>
      </c>
    </row>
    <row r="17" spans="1:22" ht="29.25" customHeight="1">
      <c r="A17" s="262" t="s">
        <v>33</v>
      </c>
      <c r="B17" s="263">
        <f t="shared" si="7"/>
        <v>1979032</v>
      </c>
      <c r="C17" s="263">
        <v>1244179</v>
      </c>
      <c r="D17" s="290">
        <f t="shared" si="0"/>
        <v>62.868058727701218</v>
      </c>
      <c r="E17" s="263">
        <v>133266</v>
      </c>
      <c r="F17" s="290">
        <f t="shared" si="0"/>
        <v>6.7338981886093805</v>
      </c>
      <c r="G17" s="263">
        <v>92000</v>
      </c>
      <c r="H17" s="290">
        <f t="shared" si="1"/>
        <v>4.6487373625085402</v>
      </c>
      <c r="I17" s="263">
        <v>44086</v>
      </c>
      <c r="J17" s="290">
        <f t="shared" si="2"/>
        <v>2.2276547322125162</v>
      </c>
      <c r="K17" s="263">
        <v>127817</v>
      </c>
      <c r="L17" s="290">
        <f t="shared" si="3"/>
        <v>6.4585615593886301</v>
      </c>
      <c r="M17" s="264"/>
      <c r="N17" s="290"/>
      <c r="O17" s="265">
        <v>11964</v>
      </c>
      <c r="P17" s="290">
        <f t="shared" si="4"/>
        <v>0.60453797614187132</v>
      </c>
      <c r="Q17" s="263">
        <v>189086</v>
      </c>
      <c r="R17" s="290">
        <f t="shared" si="5"/>
        <v>9.5544690535574972</v>
      </c>
      <c r="S17" s="263">
        <v>136634</v>
      </c>
      <c r="T17" s="290">
        <f t="shared" si="6"/>
        <v>6.9040823998803456</v>
      </c>
      <c r="V17" s="261">
        <f t="shared" si="8"/>
        <v>100</v>
      </c>
    </row>
    <row r="18" spans="1:22" ht="29.25" customHeight="1">
      <c r="A18" s="262" t="s">
        <v>34</v>
      </c>
      <c r="B18" s="263">
        <f t="shared" si="7"/>
        <v>1085476</v>
      </c>
      <c r="C18" s="263">
        <v>282054</v>
      </c>
      <c r="D18" s="290">
        <f t="shared" si="0"/>
        <v>25.984360778128675</v>
      </c>
      <c r="E18" s="263">
        <v>40362</v>
      </c>
      <c r="F18" s="290">
        <f t="shared" si="0"/>
        <v>3.7183687156602265</v>
      </c>
      <c r="G18" s="263">
        <v>243700</v>
      </c>
      <c r="H18" s="290">
        <f t="shared" si="1"/>
        <v>22.450980030880462</v>
      </c>
      <c r="I18" s="263">
        <v>15618</v>
      </c>
      <c r="J18" s="290">
        <f t="shared" si="2"/>
        <v>1.4388157822006198</v>
      </c>
      <c r="K18" s="263">
        <v>143244</v>
      </c>
      <c r="L18" s="290">
        <f t="shared" si="3"/>
        <v>13.196422583272224</v>
      </c>
      <c r="M18" s="264"/>
      <c r="N18" s="290"/>
      <c r="O18" s="265">
        <v>3986</v>
      </c>
      <c r="P18" s="290">
        <f t="shared" si="4"/>
        <v>0.36721217235572229</v>
      </c>
      <c r="Q18" s="263">
        <v>155933</v>
      </c>
      <c r="R18" s="290">
        <f t="shared" si="5"/>
        <v>14.365402827883806</v>
      </c>
      <c r="S18" s="263">
        <v>200579</v>
      </c>
      <c r="T18" s="290">
        <f t="shared" si="6"/>
        <v>18.478437109618266</v>
      </c>
      <c r="V18" s="261">
        <f t="shared" si="8"/>
        <v>100.00000000000001</v>
      </c>
    </row>
    <row r="19" spans="1:22" ht="29.25" customHeight="1">
      <c r="A19" s="262" t="s">
        <v>143</v>
      </c>
      <c r="B19" s="263">
        <f t="shared" si="7"/>
        <v>459907</v>
      </c>
      <c r="C19" s="263">
        <v>116456</v>
      </c>
      <c r="D19" s="290">
        <f t="shared" si="0"/>
        <v>25.321641114399217</v>
      </c>
      <c r="E19" s="263">
        <v>13353</v>
      </c>
      <c r="F19" s="290">
        <f t="shared" si="0"/>
        <v>2.903413081340358</v>
      </c>
      <c r="G19" s="263">
        <v>129670</v>
      </c>
      <c r="H19" s="290">
        <f t="shared" si="1"/>
        <v>28.194830694031619</v>
      </c>
      <c r="I19" s="263">
        <v>5618</v>
      </c>
      <c r="J19" s="290">
        <f t="shared" si="2"/>
        <v>1.2215513136351479</v>
      </c>
      <c r="K19" s="263">
        <v>67255</v>
      </c>
      <c r="L19" s="290">
        <f t="shared" si="3"/>
        <v>14.623608686103932</v>
      </c>
      <c r="M19" s="264"/>
      <c r="N19" s="290"/>
      <c r="O19" s="265">
        <v>925</v>
      </c>
      <c r="P19" s="290">
        <f t="shared" si="4"/>
        <v>0.20112761927954997</v>
      </c>
      <c r="Q19" s="263">
        <v>65187</v>
      </c>
      <c r="R19" s="290">
        <f t="shared" si="5"/>
        <v>14.173952559974081</v>
      </c>
      <c r="S19" s="263">
        <v>61443</v>
      </c>
      <c r="T19" s="290">
        <f t="shared" si="6"/>
        <v>13.359874931236099</v>
      </c>
      <c r="V19" s="261">
        <f t="shared" si="8"/>
        <v>100</v>
      </c>
    </row>
    <row r="20" spans="1:22" ht="29.25" customHeight="1">
      <c r="A20" s="262" t="s">
        <v>35</v>
      </c>
      <c r="B20" s="263">
        <f t="shared" si="7"/>
        <v>456047</v>
      </c>
      <c r="C20" s="263">
        <v>109328</v>
      </c>
      <c r="D20" s="290">
        <f t="shared" si="0"/>
        <v>23.97296769850476</v>
      </c>
      <c r="E20" s="263">
        <v>14506</v>
      </c>
      <c r="F20" s="290">
        <f t="shared" si="0"/>
        <v>3.1808125039743707</v>
      </c>
      <c r="G20" s="263">
        <v>128753</v>
      </c>
      <c r="H20" s="290">
        <f t="shared" si="1"/>
        <v>28.232397099421767</v>
      </c>
      <c r="I20" s="263">
        <v>9579</v>
      </c>
      <c r="J20" s="290">
        <f t="shared" si="2"/>
        <v>2.1004414018730526</v>
      </c>
      <c r="K20" s="263">
        <v>49671</v>
      </c>
      <c r="L20" s="290">
        <f t="shared" si="3"/>
        <v>10.891640554591961</v>
      </c>
      <c r="M20" s="264"/>
      <c r="N20" s="290"/>
      <c r="O20" s="265">
        <v>3100</v>
      </c>
      <c r="P20" s="290">
        <f t="shared" si="4"/>
        <v>0.67975449898804297</v>
      </c>
      <c r="Q20" s="263">
        <v>58784</v>
      </c>
      <c r="R20" s="290">
        <f t="shared" si="5"/>
        <v>12.889899505971972</v>
      </c>
      <c r="S20" s="263">
        <v>82326</v>
      </c>
      <c r="T20" s="290">
        <f t="shared" si="6"/>
        <v>18.05208673667407</v>
      </c>
      <c r="V20" s="261">
        <f t="shared" si="8"/>
        <v>100</v>
      </c>
    </row>
    <row r="21" spans="1:22" ht="29.25" customHeight="1">
      <c r="A21" s="262" t="s">
        <v>36</v>
      </c>
      <c r="B21" s="263">
        <f t="shared" si="7"/>
        <v>837569</v>
      </c>
      <c r="C21" s="263">
        <v>271966</v>
      </c>
      <c r="D21" s="290">
        <f t="shared" si="0"/>
        <v>32.470877026250974</v>
      </c>
      <c r="E21" s="263">
        <v>37510</v>
      </c>
      <c r="F21" s="290">
        <f t="shared" si="0"/>
        <v>4.4784370004142939</v>
      </c>
      <c r="G21" s="263">
        <v>198146</v>
      </c>
      <c r="H21" s="290">
        <f t="shared" si="1"/>
        <v>23.65727480362812</v>
      </c>
      <c r="I21" s="263">
        <v>17888</v>
      </c>
      <c r="J21" s="290">
        <f t="shared" si="2"/>
        <v>2.1357046404535027</v>
      </c>
      <c r="K21" s="263">
        <v>101859</v>
      </c>
      <c r="L21" s="290">
        <f t="shared" si="3"/>
        <v>12.161266713548375</v>
      </c>
      <c r="M21" s="264"/>
      <c r="N21" s="290"/>
      <c r="O21" s="265">
        <v>2646</v>
      </c>
      <c r="P21" s="290">
        <f t="shared" si="4"/>
        <v>0.31591427094364766</v>
      </c>
      <c r="Q21" s="263">
        <v>106712</v>
      </c>
      <c r="R21" s="290">
        <f t="shared" si="5"/>
        <v>12.740681663242073</v>
      </c>
      <c r="S21" s="263">
        <v>100842</v>
      </c>
      <c r="T21" s="290">
        <f t="shared" si="6"/>
        <v>12.039843881519015</v>
      </c>
      <c r="V21" s="261">
        <f t="shared" si="8"/>
        <v>100.00000000000001</v>
      </c>
    </row>
    <row r="22" spans="1:22" ht="29.25" customHeight="1">
      <c r="A22" s="262" t="s">
        <v>37</v>
      </c>
      <c r="B22" s="263">
        <f t="shared" si="7"/>
        <v>778037</v>
      </c>
      <c r="C22" s="263">
        <v>261241</v>
      </c>
      <c r="D22" s="290">
        <f t="shared" si="0"/>
        <v>33.576937857711137</v>
      </c>
      <c r="E22" s="263">
        <v>34200</v>
      </c>
      <c r="F22" s="290">
        <f t="shared" si="0"/>
        <v>4.3956778405140113</v>
      </c>
      <c r="G22" s="263">
        <v>172540</v>
      </c>
      <c r="H22" s="290">
        <f t="shared" si="1"/>
        <v>22.176323233985016</v>
      </c>
      <c r="I22" s="263">
        <v>14060</v>
      </c>
      <c r="J22" s="290">
        <f t="shared" si="2"/>
        <v>1.8071120011002046</v>
      </c>
      <c r="K22" s="263">
        <v>88406</v>
      </c>
      <c r="L22" s="290">
        <f t="shared" si="3"/>
        <v>11.362698689136892</v>
      </c>
      <c r="M22" s="264"/>
      <c r="N22" s="290"/>
      <c r="O22" s="265">
        <v>1530</v>
      </c>
      <c r="P22" s="290">
        <f t="shared" si="4"/>
        <v>0.19664874549667946</v>
      </c>
      <c r="Q22" s="263">
        <v>117218</v>
      </c>
      <c r="R22" s="290">
        <f t="shared" si="5"/>
        <v>15.065864476882204</v>
      </c>
      <c r="S22" s="263">
        <v>88842</v>
      </c>
      <c r="T22" s="290">
        <f t="shared" si="6"/>
        <v>11.418737155173854</v>
      </c>
      <c r="V22" s="261">
        <f t="shared" si="8"/>
        <v>100</v>
      </c>
    </row>
    <row r="23" spans="1:22" ht="29.25" customHeight="1">
      <c r="A23" s="262" t="s">
        <v>38</v>
      </c>
      <c r="B23" s="263">
        <f t="shared" si="7"/>
        <v>1151183</v>
      </c>
      <c r="C23" s="263">
        <v>536364</v>
      </c>
      <c r="D23" s="290">
        <f t="shared" si="0"/>
        <v>46.592418407846537</v>
      </c>
      <c r="E23" s="263">
        <v>61000</v>
      </c>
      <c r="F23" s="290">
        <f t="shared" si="0"/>
        <v>5.2988968739114464</v>
      </c>
      <c r="G23" s="263">
        <v>137500</v>
      </c>
      <c r="H23" s="290">
        <f t="shared" si="1"/>
        <v>11.944234756767603</v>
      </c>
      <c r="I23" s="263">
        <v>21186</v>
      </c>
      <c r="J23" s="290">
        <f t="shared" si="2"/>
        <v>1.8403676913227522</v>
      </c>
      <c r="K23" s="263">
        <v>121351</v>
      </c>
      <c r="L23" s="290">
        <f t="shared" si="3"/>
        <v>10.541416959770949</v>
      </c>
      <c r="M23" s="264"/>
      <c r="N23" s="290"/>
      <c r="O23" s="265">
        <v>5082</v>
      </c>
      <c r="P23" s="290">
        <f t="shared" si="4"/>
        <v>0.44145891661013065</v>
      </c>
      <c r="Q23" s="263">
        <v>152000</v>
      </c>
      <c r="R23" s="290">
        <f t="shared" si="5"/>
        <v>13.203808603844912</v>
      </c>
      <c r="S23" s="263">
        <v>116700</v>
      </c>
      <c r="T23" s="290">
        <f t="shared" si="6"/>
        <v>10.137397789925668</v>
      </c>
      <c r="V23" s="261">
        <f t="shared" si="8"/>
        <v>100</v>
      </c>
    </row>
    <row r="24" spans="1:22" ht="29.25" customHeight="1">
      <c r="A24" s="262" t="s">
        <v>39</v>
      </c>
      <c r="B24" s="263">
        <f t="shared" si="7"/>
        <v>2291621</v>
      </c>
      <c r="C24" s="263">
        <v>1175376</v>
      </c>
      <c r="D24" s="290">
        <f t="shared" si="0"/>
        <v>51.290156618393702</v>
      </c>
      <c r="E24" s="263">
        <v>122247</v>
      </c>
      <c r="F24" s="290">
        <f t="shared" si="0"/>
        <v>5.3345208479063508</v>
      </c>
      <c r="G24" s="263">
        <v>60000</v>
      </c>
      <c r="H24" s="290">
        <f t="shared" si="1"/>
        <v>2.6182339924446496</v>
      </c>
      <c r="I24" s="263">
        <v>50219</v>
      </c>
      <c r="J24" s="290">
        <f t="shared" si="2"/>
        <v>2.1914182144429644</v>
      </c>
      <c r="K24" s="263">
        <v>195313</v>
      </c>
      <c r="L24" s="290">
        <f t="shared" si="3"/>
        <v>8.5229189294390295</v>
      </c>
      <c r="M24" s="264"/>
      <c r="N24" s="290"/>
      <c r="O24" s="265">
        <v>6373</v>
      </c>
      <c r="P24" s="290">
        <f t="shared" si="4"/>
        <v>0.27810008723082918</v>
      </c>
      <c r="Q24" s="263">
        <v>273091</v>
      </c>
      <c r="R24" s="290">
        <f t="shared" si="5"/>
        <v>11.916935653845028</v>
      </c>
      <c r="S24" s="263">
        <v>409002</v>
      </c>
      <c r="T24" s="290">
        <f t="shared" si="6"/>
        <v>17.847715656297442</v>
      </c>
      <c r="V24" s="261">
        <f t="shared" si="8"/>
        <v>99.999999999999986</v>
      </c>
    </row>
    <row r="25" spans="1:22" ht="29.25" customHeight="1">
      <c r="A25" s="262" t="s">
        <v>147</v>
      </c>
      <c r="B25" s="263">
        <f t="shared" si="7"/>
        <v>658281</v>
      </c>
      <c r="C25" s="263">
        <v>254623</v>
      </c>
      <c r="D25" s="290">
        <f t="shared" si="0"/>
        <v>38.679986206498441</v>
      </c>
      <c r="E25" s="263">
        <v>31675</v>
      </c>
      <c r="F25" s="290">
        <f t="shared" si="0"/>
        <v>4.811774910714421</v>
      </c>
      <c r="G25" s="263">
        <v>138291</v>
      </c>
      <c r="H25" s="290">
        <f t="shared" si="1"/>
        <v>21.007897843018409</v>
      </c>
      <c r="I25" s="263">
        <v>10221</v>
      </c>
      <c r="J25" s="290">
        <f t="shared" si="2"/>
        <v>1.5526803902892534</v>
      </c>
      <c r="K25" s="263">
        <v>74072</v>
      </c>
      <c r="L25" s="290">
        <f t="shared" si="3"/>
        <v>11.252337527590802</v>
      </c>
      <c r="M25" s="264"/>
      <c r="N25" s="290"/>
      <c r="O25" s="265">
        <v>1416</v>
      </c>
      <c r="P25" s="290">
        <f t="shared" si="4"/>
        <v>0.21510570713722557</v>
      </c>
      <c r="Q25" s="263">
        <v>108829</v>
      </c>
      <c r="R25" s="290">
        <f t="shared" si="5"/>
        <v>16.532301555110962</v>
      </c>
      <c r="S25" s="263">
        <v>39154</v>
      </c>
      <c r="T25" s="290">
        <f t="shared" si="6"/>
        <v>5.9479158596404877</v>
      </c>
      <c r="V25" s="261">
        <f t="shared" si="8"/>
        <v>100</v>
      </c>
    </row>
    <row r="26" spans="1:22" ht="29.25" customHeight="1">
      <c r="A26" s="262" t="s">
        <v>151</v>
      </c>
      <c r="B26" s="263">
        <f t="shared" si="7"/>
        <v>520178</v>
      </c>
      <c r="C26" s="263">
        <v>181063</v>
      </c>
      <c r="D26" s="290">
        <f t="shared" si="0"/>
        <v>34.807892682889317</v>
      </c>
      <c r="E26" s="263">
        <v>23604</v>
      </c>
      <c r="F26" s="290">
        <f t="shared" si="0"/>
        <v>4.5376774873216474</v>
      </c>
      <c r="G26" s="263">
        <v>115000</v>
      </c>
      <c r="H26" s="290">
        <f t="shared" si="1"/>
        <v>22.107816939586066</v>
      </c>
      <c r="I26" s="263">
        <v>8327</v>
      </c>
      <c r="J26" s="290">
        <f t="shared" si="2"/>
        <v>1.6007981883124622</v>
      </c>
      <c r="K26" s="263">
        <v>57871</v>
      </c>
      <c r="L26" s="290">
        <f t="shared" si="3"/>
        <v>11.125230209659001</v>
      </c>
      <c r="M26" s="264"/>
      <c r="N26" s="290"/>
      <c r="O26" s="265">
        <v>761</v>
      </c>
      <c r="P26" s="290">
        <f t="shared" si="4"/>
        <v>0.14629607557413038</v>
      </c>
      <c r="Q26" s="263">
        <v>81452</v>
      </c>
      <c r="R26" s="290">
        <f t="shared" si="5"/>
        <v>15.658486133592731</v>
      </c>
      <c r="S26" s="263">
        <v>52100</v>
      </c>
      <c r="T26" s="290">
        <f t="shared" si="6"/>
        <v>10.015802283064643</v>
      </c>
      <c r="V26" s="261">
        <f t="shared" si="8"/>
        <v>99.999999999999986</v>
      </c>
    </row>
    <row r="27" spans="1:22" ht="29.25" customHeight="1">
      <c r="A27" s="262" t="s">
        <v>40</v>
      </c>
      <c r="B27" s="263">
        <f t="shared" si="7"/>
        <v>869110</v>
      </c>
      <c r="C27" s="263">
        <v>342812</v>
      </c>
      <c r="D27" s="290">
        <f t="shared" si="0"/>
        <v>39.444028949154877</v>
      </c>
      <c r="E27" s="263">
        <v>43210</v>
      </c>
      <c r="F27" s="290">
        <f t="shared" si="0"/>
        <v>4.9717527125450172</v>
      </c>
      <c r="G27" s="263">
        <v>163500</v>
      </c>
      <c r="H27" s="290">
        <f t="shared" si="1"/>
        <v>18.81234826431637</v>
      </c>
      <c r="I27" s="263">
        <v>12479</v>
      </c>
      <c r="J27" s="290">
        <f t="shared" si="2"/>
        <v>1.4358366604917674</v>
      </c>
      <c r="K27" s="263">
        <v>71869</v>
      </c>
      <c r="L27" s="290">
        <f t="shared" si="3"/>
        <v>8.2692639596828954</v>
      </c>
      <c r="M27" s="264"/>
      <c r="N27" s="290"/>
      <c r="O27" s="265">
        <v>1369</v>
      </c>
      <c r="P27" s="290">
        <f t="shared" si="4"/>
        <v>0.15751746039051442</v>
      </c>
      <c r="Q27" s="263">
        <v>104533</v>
      </c>
      <c r="R27" s="290">
        <f t="shared" si="5"/>
        <v>12.027591444120997</v>
      </c>
      <c r="S27" s="263">
        <v>129338</v>
      </c>
      <c r="T27" s="290">
        <f t="shared" si="6"/>
        <v>14.881660549297557</v>
      </c>
      <c r="V27" s="261">
        <f t="shared" si="8"/>
        <v>100</v>
      </c>
    </row>
    <row r="28" spans="1:22" ht="29.25" customHeight="1">
      <c r="A28" s="262" t="s">
        <v>41</v>
      </c>
      <c r="B28" s="263">
        <f t="shared" si="7"/>
        <v>2770738</v>
      </c>
      <c r="C28" s="263">
        <v>1271022</v>
      </c>
      <c r="D28" s="290">
        <f t="shared" si="0"/>
        <v>45.873048985504944</v>
      </c>
      <c r="E28" s="263">
        <v>136337</v>
      </c>
      <c r="F28" s="290">
        <f t="shared" si="0"/>
        <v>4.9206023810262822</v>
      </c>
      <c r="G28" s="263">
        <v>233800</v>
      </c>
      <c r="H28" s="290">
        <f t="shared" si="1"/>
        <v>8.4381850611642086</v>
      </c>
      <c r="I28" s="263">
        <v>70172</v>
      </c>
      <c r="J28" s="290">
        <f t="shared" si="2"/>
        <v>2.5326104453037424</v>
      </c>
      <c r="K28" s="263">
        <v>218581</v>
      </c>
      <c r="L28" s="290">
        <f t="shared" si="3"/>
        <v>7.8889090199073326</v>
      </c>
      <c r="M28" s="264"/>
      <c r="N28" s="290"/>
      <c r="O28" s="265">
        <v>22482</v>
      </c>
      <c r="P28" s="290">
        <f t="shared" si="4"/>
        <v>0.81140836845634623</v>
      </c>
      <c r="Q28" s="263">
        <v>299679</v>
      </c>
      <c r="R28" s="290">
        <f t="shared" si="5"/>
        <v>10.815854837231091</v>
      </c>
      <c r="S28" s="263">
        <v>518665</v>
      </c>
      <c r="T28" s="290">
        <f t="shared" si="6"/>
        <v>18.719380901406051</v>
      </c>
      <c r="V28" s="261">
        <f t="shared" si="8"/>
        <v>100</v>
      </c>
    </row>
    <row r="29" spans="1:22" ht="29.25" customHeight="1">
      <c r="A29" s="262" t="s">
        <v>42</v>
      </c>
      <c r="B29" s="263">
        <f t="shared" si="7"/>
        <v>1945128</v>
      </c>
      <c r="C29" s="263">
        <v>720500</v>
      </c>
      <c r="D29" s="290">
        <f t="shared" si="0"/>
        <v>37.041264122463922</v>
      </c>
      <c r="E29" s="263">
        <v>83248</v>
      </c>
      <c r="F29" s="290">
        <f t="shared" si="0"/>
        <v>4.2798211737222429</v>
      </c>
      <c r="G29" s="263">
        <v>295200</v>
      </c>
      <c r="H29" s="290">
        <f t="shared" si="1"/>
        <v>15.176379138031018</v>
      </c>
      <c r="I29" s="263">
        <v>34977</v>
      </c>
      <c r="J29" s="290">
        <f t="shared" si="2"/>
        <v>1.7981850037632485</v>
      </c>
      <c r="K29" s="263">
        <v>168350</v>
      </c>
      <c r="L29" s="290">
        <f t="shared" si="3"/>
        <v>8.6549574115430961</v>
      </c>
      <c r="M29" s="264"/>
      <c r="N29" s="290"/>
      <c r="O29" s="265">
        <v>6722</v>
      </c>
      <c r="P29" s="290">
        <f t="shared" si="4"/>
        <v>0.34558137048050308</v>
      </c>
      <c r="Q29" s="263">
        <v>234339</v>
      </c>
      <c r="R29" s="290">
        <f t="shared" si="5"/>
        <v>12.047484792774563</v>
      </c>
      <c r="S29" s="263">
        <v>401792</v>
      </c>
      <c r="T29" s="290">
        <f t="shared" si="6"/>
        <v>20.656326987221409</v>
      </c>
      <c r="V29" s="261">
        <f t="shared" si="8"/>
        <v>100</v>
      </c>
    </row>
    <row r="30" spans="1:22" ht="29.25" customHeight="1">
      <c r="A30" s="262" t="s">
        <v>142</v>
      </c>
      <c r="B30" s="263">
        <f t="shared" si="7"/>
        <v>488644</v>
      </c>
      <c r="C30" s="263">
        <v>114500</v>
      </c>
      <c r="D30" s="290">
        <f t="shared" si="0"/>
        <v>23.432191943418932</v>
      </c>
      <c r="E30" s="263">
        <v>20208</v>
      </c>
      <c r="F30" s="290">
        <f t="shared" si="0"/>
        <v>4.135526068057727</v>
      </c>
      <c r="G30" s="263">
        <v>153900</v>
      </c>
      <c r="H30" s="290">
        <f t="shared" si="1"/>
        <v>31.495321747529896</v>
      </c>
      <c r="I30" s="263">
        <v>8065</v>
      </c>
      <c r="J30" s="290">
        <f t="shared" si="2"/>
        <v>1.6504858342678923</v>
      </c>
      <c r="K30" s="263">
        <v>56719</v>
      </c>
      <c r="L30" s="290">
        <f t="shared" si="3"/>
        <v>11.607427902522081</v>
      </c>
      <c r="M30" s="264"/>
      <c r="N30" s="290"/>
      <c r="O30" s="265">
        <v>2800</v>
      </c>
      <c r="P30" s="290">
        <f t="shared" si="4"/>
        <v>0.57301430079976423</v>
      </c>
      <c r="Q30" s="263">
        <v>75299</v>
      </c>
      <c r="R30" s="290">
        <f t="shared" si="5"/>
        <v>15.409787084257658</v>
      </c>
      <c r="S30" s="263">
        <v>57153</v>
      </c>
      <c r="T30" s="290">
        <f t="shared" si="6"/>
        <v>11.696245119146045</v>
      </c>
      <c r="V30" s="261">
        <f t="shared" si="8"/>
        <v>100</v>
      </c>
    </row>
    <row r="31" spans="1:22" ht="29.25" customHeight="1">
      <c r="A31" s="262" t="s">
        <v>43</v>
      </c>
      <c r="B31" s="263">
        <f t="shared" si="7"/>
        <v>524031</v>
      </c>
      <c r="C31" s="263">
        <v>67285</v>
      </c>
      <c r="D31" s="290">
        <f t="shared" si="0"/>
        <v>12.839889243193628</v>
      </c>
      <c r="E31" s="263">
        <v>12953</v>
      </c>
      <c r="F31" s="290">
        <f t="shared" si="0"/>
        <v>2.4718003324230819</v>
      </c>
      <c r="G31" s="263">
        <v>178989</v>
      </c>
      <c r="H31" s="290">
        <f t="shared" si="1"/>
        <v>34.156185416511619</v>
      </c>
      <c r="I31" s="263">
        <v>5405</v>
      </c>
      <c r="J31" s="290">
        <f t="shared" si="2"/>
        <v>1.0314275300507032</v>
      </c>
      <c r="K31" s="263">
        <v>71892</v>
      </c>
      <c r="L31" s="290">
        <f t="shared" si="3"/>
        <v>13.719035705902897</v>
      </c>
      <c r="M31" s="264"/>
      <c r="N31" s="290"/>
      <c r="O31" s="265">
        <v>1747</v>
      </c>
      <c r="P31" s="290">
        <f t="shared" si="4"/>
        <v>0.33337722386652696</v>
      </c>
      <c r="Q31" s="263">
        <v>61767</v>
      </c>
      <c r="R31" s="290">
        <f t="shared" si="5"/>
        <v>11.78689810335648</v>
      </c>
      <c r="S31" s="263">
        <v>123993</v>
      </c>
      <c r="T31" s="290">
        <f t="shared" si="6"/>
        <v>23.661386444695065</v>
      </c>
      <c r="V31" s="261">
        <f t="shared" si="8"/>
        <v>100</v>
      </c>
    </row>
    <row r="32" spans="1:22" ht="29.25" customHeight="1">
      <c r="A32" s="262" t="s">
        <v>44</v>
      </c>
      <c r="B32" s="263">
        <f t="shared" si="7"/>
        <v>677798</v>
      </c>
      <c r="C32" s="263">
        <v>245018</v>
      </c>
      <c r="D32" s="290">
        <f t="shared" si="0"/>
        <v>36.149118173851207</v>
      </c>
      <c r="E32" s="263">
        <v>32160</v>
      </c>
      <c r="F32" s="290">
        <f t="shared" si="0"/>
        <v>4.7447764673250727</v>
      </c>
      <c r="G32" s="263">
        <v>158800</v>
      </c>
      <c r="H32" s="290">
        <f t="shared" si="1"/>
        <v>23.428809173234502</v>
      </c>
      <c r="I32" s="263">
        <v>10251</v>
      </c>
      <c r="J32" s="290">
        <f t="shared" si="2"/>
        <v>1.512397498959867</v>
      </c>
      <c r="K32" s="263">
        <v>67942</v>
      </c>
      <c r="L32" s="290">
        <f t="shared" si="3"/>
        <v>10.023930433551</v>
      </c>
      <c r="M32" s="264"/>
      <c r="N32" s="290"/>
      <c r="O32" s="265">
        <v>1782</v>
      </c>
      <c r="P32" s="290">
        <f t="shared" si="4"/>
        <v>0.26291018858125875</v>
      </c>
      <c r="Q32" s="263">
        <v>74617</v>
      </c>
      <c r="R32" s="290">
        <f t="shared" si="5"/>
        <v>11.008737116368003</v>
      </c>
      <c r="S32" s="263">
        <v>87228</v>
      </c>
      <c r="T32" s="290">
        <f t="shared" si="6"/>
        <v>12.86932094812909</v>
      </c>
      <c r="V32" s="261">
        <f t="shared" si="8"/>
        <v>100</v>
      </c>
    </row>
    <row r="33" spans="1:22" ht="29.25" customHeight="1">
      <c r="A33" s="262" t="s">
        <v>45</v>
      </c>
      <c r="B33" s="263">
        <f t="shared" si="7"/>
        <v>918251</v>
      </c>
      <c r="C33" s="263">
        <v>452504</v>
      </c>
      <c r="D33" s="290">
        <f t="shared" si="0"/>
        <v>49.278900866974276</v>
      </c>
      <c r="E33" s="263">
        <v>48560</v>
      </c>
      <c r="F33" s="290">
        <f t="shared" si="0"/>
        <v>5.2883144151217909</v>
      </c>
      <c r="G33" s="263">
        <v>158483</v>
      </c>
      <c r="H33" s="290">
        <f t="shared" si="1"/>
        <v>17.259224329731197</v>
      </c>
      <c r="I33" s="263">
        <v>14438</v>
      </c>
      <c r="J33" s="290">
        <f t="shared" si="2"/>
        <v>1.5723369754021503</v>
      </c>
      <c r="K33" s="263">
        <v>98192</v>
      </c>
      <c r="L33" s="290">
        <f t="shared" si="3"/>
        <v>10.693372509259451</v>
      </c>
      <c r="M33" s="264"/>
      <c r="N33" s="290"/>
      <c r="O33" s="265">
        <v>2769</v>
      </c>
      <c r="P33" s="290">
        <f t="shared" si="4"/>
        <v>0.30155153656244316</v>
      </c>
      <c r="Q33" s="263">
        <v>115845</v>
      </c>
      <c r="R33" s="290">
        <f t="shared" si="5"/>
        <v>12.615831619023558</v>
      </c>
      <c r="S33" s="263">
        <v>27460</v>
      </c>
      <c r="T33" s="290">
        <f t="shared" si="6"/>
        <v>2.9904677479251318</v>
      </c>
      <c r="V33" s="261">
        <f t="shared" si="8"/>
        <v>99.999999999999986</v>
      </c>
    </row>
    <row r="34" spans="1:22" ht="29.25" customHeight="1">
      <c r="A34" s="262" t="s">
        <v>83</v>
      </c>
      <c r="B34" s="263">
        <f t="shared" si="7"/>
        <v>480157</v>
      </c>
      <c r="C34" s="263">
        <v>90572</v>
      </c>
      <c r="D34" s="290">
        <f t="shared" si="0"/>
        <v>18.862996894765672</v>
      </c>
      <c r="E34" s="263">
        <v>13000</v>
      </c>
      <c r="F34" s="290">
        <f t="shared" si="0"/>
        <v>2.7074477722911463</v>
      </c>
      <c r="G34" s="263">
        <v>146100</v>
      </c>
      <c r="H34" s="290">
        <f t="shared" si="1"/>
        <v>30.427547656287423</v>
      </c>
      <c r="I34" s="263">
        <v>6168</v>
      </c>
      <c r="J34" s="290">
        <f t="shared" si="2"/>
        <v>1.2845798353455224</v>
      </c>
      <c r="K34" s="263">
        <v>59779</v>
      </c>
      <c r="L34" s="290">
        <f t="shared" si="3"/>
        <v>12.449886183060958</v>
      </c>
      <c r="M34" s="264"/>
      <c r="N34" s="290"/>
      <c r="O34" s="265">
        <v>2884</v>
      </c>
      <c r="P34" s="290">
        <f t="shared" si="4"/>
        <v>0.60063687502212815</v>
      </c>
      <c r="Q34" s="263">
        <v>54215</v>
      </c>
      <c r="R34" s="290">
        <f t="shared" si="5"/>
        <v>11.291098536520346</v>
      </c>
      <c r="S34" s="263">
        <v>107439</v>
      </c>
      <c r="T34" s="290">
        <f t="shared" si="6"/>
        <v>22.375806246706805</v>
      </c>
      <c r="V34" s="261">
        <f t="shared" si="8"/>
        <v>100.00000000000001</v>
      </c>
    </row>
    <row r="35" spans="1:22" ht="29.25" customHeight="1">
      <c r="A35" s="262" t="s">
        <v>197</v>
      </c>
      <c r="B35" s="263">
        <f t="shared" si="7"/>
        <v>438433</v>
      </c>
      <c r="C35" s="263">
        <v>80161</v>
      </c>
      <c r="D35" s="290">
        <f t="shared" si="0"/>
        <v>18.283523366169973</v>
      </c>
      <c r="E35" s="263">
        <v>13091</v>
      </c>
      <c r="F35" s="290">
        <f t="shared" si="0"/>
        <v>2.9858610095499198</v>
      </c>
      <c r="G35" s="263">
        <v>170969</v>
      </c>
      <c r="H35" s="290">
        <f t="shared" si="1"/>
        <v>38.995467950633277</v>
      </c>
      <c r="I35" s="263">
        <v>5357</v>
      </c>
      <c r="J35" s="290">
        <f t="shared" si="2"/>
        <v>1.2218514573492414</v>
      </c>
      <c r="K35" s="263">
        <v>64318</v>
      </c>
      <c r="L35" s="290">
        <f t="shared" si="3"/>
        <v>14.669972378903962</v>
      </c>
      <c r="M35" s="264"/>
      <c r="N35" s="290"/>
      <c r="O35" s="265">
        <v>895</v>
      </c>
      <c r="P35" s="290">
        <f t="shared" si="4"/>
        <v>0.2041360937703138</v>
      </c>
      <c r="Q35" s="263">
        <v>68737</v>
      </c>
      <c r="R35" s="290">
        <f t="shared" si="5"/>
        <v>15.677880086581075</v>
      </c>
      <c r="S35" s="263">
        <v>34905</v>
      </c>
      <c r="T35" s="290">
        <f t="shared" si="6"/>
        <v>7.9613076570422399</v>
      </c>
      <c r="V35" s="261">
        <f t="shared" si="8"/>
        <v>100</v>
      </c>
    </row>
    <row r="36" spans="1:22" ht="29.25" customHeight="1">
      <c r="A36" s="262" t="s">
        <v>46</v>
      </c>
      <c r="B36" s="263">
        <f t="shared" si="7"/>
        <v>1577333</v>
      </c>
      <c r="C36" s="263">
        <v>643819</v>
      </c>
      <c r="D36" s="290">
        <f t="shared" si="0"/>
        <v>40.816935929191871</v>
      </c>
      <c r="E36" s="263">
        <v>87193</v>
      </c>
      <c r="F36" s="290">
        <f t="shared" si="0"/>
        <v>5.5278752172179244</v>
      </c>
      <c r="G36" s="263">
        <v>249413</v>
      </c>
      <c r="H36" s="290">
        <f t="shared" si="1"/>
        <v>15.812323713508816</v>
      </c>
      <c r="I36" s="263">
        <v>24149</v>
      </c>
      <c r="J36" s="290">
        <f t="shared" si="2"/>
        <v>1.5310020141593437</v>
      </c>
      <c r="K36" s="263">
        <v>176808</v>
      </c>
      <c r="L36" s="290">
        <f t="shared" si="3"/>
        <v>11.209300762743188</v>
      </c>
      <c r="M36" s="264"/>
      <c r="N36" s="290"/>
      <c r="O36" s="265">
        <v>5355</v>
      </c>
      <c r="P36" s="290">
        <f t="shared" si="4"/>
        <v>0.33949711316507036</v>
      </c>
      <c r="Q36" s="263">
        <v>223428</v>
      </c>
      <c r="R36" s="290">
        <f t="shared" si="5"/>
        <v>14.164922689121449</v>
      </c>
      <c r="S36" s="263">
        <v>167168</v>
      </c>
      <c r="T36" s="290">
        <f t="shared" si="6"/>
        <v>10.598142560892342</v>
      </c>
      <c r="V36" s="261">
        <f t="shared" si="8"/>
        <v>100</v>
      </c>
    </row>
    <row r="37" spans="1:22" ht="29.25" customHeight="1">
      <c r="A37" s="262" t="s">
        <v>196</v>
      </c>
      <c r="B37" s="263">
        <f t="shared" si="7"/>
        <v>424351</v>
      </c>
      <c r="C37" s="263">
        <v>96398</v>
      </c>
      <c r="D37" s="290">
        <f t="shared" si="0"/>
        <v>22.716571894493001</v>
      </c>
      <c r="E37" s="263">
        <v>14307</v>
      </c>
      <c r="F37" s="290">
        <f t="shared" si="0"/>
        <v>3.3715014221717396</v>
      </c>
      <c r="G37" s="263">
        <v>143994</v>
      </c>
      <c r="H37" s="290">
        <f t="shared" si="1"/>
        <v>33.932758494736667</v>
      </c>
      <c r="I37" s="263">
        <v>6580</v>
      </c>
      <c r="J37" s="290">
        <f t="shared" si="2"/>
        <v>1.550603156349343</v>
      </c>
      <c r="K37" s="263">
        <v>53017</v>
      </c>
      <c r="L37" s="290">
        <f t="shared" si="3"/>
        <v>12.493666799418406</v>
      </c>
      <c r="M37" s="264"/>
      <c r="N37" s="290"/>
      <c r="O37" s="265">
        <v>690</v>
      </c>
      <c r="P37" s="290">
        <f t="shared" si="4"/>
        <v>0.16260124283906482</v>
      </c>
      <c r="Q37" s="263">
        <v>54418</v>
      </c>
      <c r="R37" s="290">
        <f t="shared" si="5"/>
        <v>12.823818018574245</v>
      </c>
      <c r="S37" s="263">
        <v>54947</v>
      </c>
      <c r="T37" s="290">
        <f t="shared" si="6"/>
        <v>12.948478971417529</v>
      </c>
      <c r="V37" s="261">
        <f t="shared" si="8"/>
        <v>99.999999999999986</v>
      </c>
    </row>
    <row r="38" spans="1:22" ht="29.25" customHeight="1">
      <c r="A38" s="262" t="s">
        <v>150</v>
      </c>
      <c r="B38" s="263">
        <f t="shared" si="7"/>
        <v>703450</v>
      </c>
      <c r="C38" s="263">
        <v>136210</v>
      </c>
      <c r="D38" s="290">
        <f t="shared" si="0"/>
        <v>19.363138815836237</v>
      </c>
      <c r="E38" s="263">
        <v>22782</v>
      </c>
      <c r="F38" s="290">
        <f t="shared" si="0"/>
        <v>3.238609709289928</v>
      </c>
      <c r="G38" s="263">
        <v>220059</v>
      </c>
      <c r="H38" s="290">
        <f t="shared" si="1"/>
        <v>31.282820385244154</v>
      </c>
      <c r="I38" s="263">
        <v>10986</v>
      </c>
      <c r="J38" s="290">
        <f t="shared" si="2"/>
        <v>1.5617314663444453</v>
      </c>
      <c r="K38" s="263">
        <v>108544</v>
      </c>
      <c r="L38" s="290">
        <f t="shared" si="3"/>
        <v>15.430236690596347</v>
      </c>
      <c r="M38" s="264"/>
      <c r="N38" s="290"/>
      <c r="O38" s="265">
        <v>2093</v>
      </c>
      <c r="P38" s="290">
        <f t="shared" si="4"/>
        <v>0.29753358447650863</v>
      </c>
      <c r="Q38" s="263">
        <v>107612</v>
      </c>
      <c r="R38" s="290">
        <f t="shared" si="5"/>
        <v>15.297746819247992</v>
      </c>
      <c r="S38" s="263">
        <v>95164</v>
      </c>
      <c r="T38" s="290">
        <f t="shared" si="6"/>
        <v>13.528182528964388</v>
      </c>
      <c r="V38" s="261">
        <f t="shared" si="8"/>
        <v>100.00000000000001</v>
      </c>
    </row>
    <row r="39" spans="1:22" ht="29.25" customHeight="1">
      <c r="A39" s="262" t="s">
        <v>47</v>
      </c>
      <c r="B39" s="263">
        <f>C39+E39+G39+I39+K39+M39+O39+Q39+S39+1</f>
        <v>870949</v>
      </c>
      <c r="C39" s="263">
        <v>189030</v>
      </c>
      <c r="D39" s="290">
        <f t="shared" si="0"/>
        <v>21.703911480465564</v>
      </c>
      <c r="E39" s="263">
        <v>29427</v>
      </c>
      <c r="F39" s="290">
        <f t="shared" si="0"/>
        <v>3.3787282607822045</v>
      </c>
      <c r="G39" s="263">
        <v>205084</v>
      </c>
      <c r="H39" s="290">
        <f t="shared" si="1"/>
        <v>23.547188182086437</v>
      </c>
      <c r="I39" s="263">
        <v>10108</v>
      </c>
      <c r="J39" s="290">
        <f t="shared" si="2"/>
        <v>1.1605731219623652</v>
      </c>
      <c r="K39" s="263">
        <v>162125</v>
      </c>
      <c r="L39" s="290">
        <f t="shared" si="3"/>
        <v>18.614752413746384</v>
      </c>
      <c r="M39" s="264"/>
      <c r="N39" s="290"/>
      <c r="O39" s="265">
        <v>2042</v>
      </c>
      <c r="P39" s="290">
        <f t="shared" si="4"/>
        <v>0.23445689701693212</v>
      </c>
      <c r="Q39" s="263">
        <v>99669</v>
      </c>
      <c r="R39" s="290">
        <f t="shared" si="5"/>
        <v>11.443724029765233</v>
      </c>
      <c r="S39" s="263">
        <v>173463</v>
      </c>
      <c r="T39" s="290">
        <f t="shared" si="6"/>
        <v>19.916550796889371</v>
      </c>
      <c r="V39" s="261">
        <f t="shared" si="8"/>
        <v>99.999885182714479</v>
      </c>
    </row>
    <row r="40" spans="1:22" ht="29.25" customHeight="1">
      <c r="A40" s="262" t="s">
        <v>48</v>
      </c>
      <c r="B40" s="263">
        <f t="shared" si="7"/>
        <v>611300</v>
      </c>
      <c r="C40" s="263">
        <v>122400</v>
      </c>
      <c r="D40" s="290">
        <f t="shared" si="0"/>
        <v>20.022902012105348</v>
      </c>
      <c r="E40" s="263">
        <v>20487</v>
      </c>
      <c r="F40" s="290">
        <f t="shared" si="0"/>
        <v>3.3513823000163581</v>
      </c>
      <c r="G40" s="263">
        <v>170100</v>
      </c>
      <c r="H40" s="290">
        <f t="shared" si="1"/>
        <v>27.825944707999344</v>
      </c>
      <c r="I40" s="263">
        <v>7934</v>
      </c>
      <c r="J40" s="290">
        <f t="shared" si="2"/>
        <v>1.2978897431702929</v>
      </c>
      <c r="K40" s="263">
        <v>93251</v>
      </c>
      <c r="L40" s="290">
        <f t="shared" si="3"/>
        <v>15.254539505970882</v>
      </c>
      <c r="M40" s="264"/>
      <c r="N40" s="290"/>
      <c r="O40" s="265">
        <v>1814</v>
      </c>
      <c r="P40" s="290">
        <f t="shared" si="4"/>
        <v>0.29674464256502536</v>
      </c>
      <c r="Q40" s="263">
        <v>71370</v>
      </c>
      <c r="R40" s="290">
        <f t="shared" si="5"/>
        <v>11.675118599705545</v>
      </c>
      <c r="S40" s="263">
        <v>123944</v>
      </c>
      <c r="T40" s="290">
        <f t="shared" si="6"/>
        <v>20.275478488467201</v>
      </c>
      <c r="V40" s="261">
        <f t="shared" si="8"/>
        <v>100</v>
      </c>
    </row>
    <row r="41" spans="1:22" ht="29.25" customHeight="1">
      <c r="A41" s="262" t="s">
        <v>49</v>
      </c>
      <c r="B41" s="263">
        <f t="shared" si="7"/>
        <v>783086</v>
      </c>
      <c r="C41" s="263">
        <v>172963</v>
      </c>
      <c r="D41" s="290">
        <f t="shared" si="0"/>
        <v>22.087356944192592</v>
      </c>
      <c r="E41" s="263">
        <v>28564</v>
      </c>
      <c r="F41" s="290">
        <f t="shared" si="0"/>
        <v>3.6476198016565231</v>
      </c>
      <c r="G41" s="263">
        <v>267722</v>
      </c>
      <c r="H41" s="290">
        <f t="shared" si="1"/>
        <v>34.188071297405394</v>
      </c>
      <c r="I41" s="263">
        <v>12297</v>
      </c>
      <c r="J41" s="290">
        <f t="shared" si="2"/>
        <v>1.5703256091923492</v>
      </c>
      <c r="K41" s="263">
        <v>152931</v>
      </c>
      <c r="L41" s="290">
        <f t="shared" si="3"/>
        <v>19.529272646937883</v>
      </c>
      <c r="M41" s="264"/>
      <c r="N41" s="290"/>
      <c r="O41" s="265">
        <v>3051</v>
      </c>
      <c r="P41" s="290">
        <f t="shared" si="4"/>
        <v>0.38961237973862389</v>
      </c>
      <c r="Q41" s="263">
        <v>103474</v>
      </c>
      <c r="R41" s="290">
        <f t="shared" si="5"/>
        <v>13.213618938405233</v>
      </c>
      <c r="S41" s="263">
        <v>42084</v>
      </c>
      <c r="T41" s="290">
        <f t="shared" si="6"/>
        <v>5.3741223824714019</v>
      </c>
      <c r="V41" s="261">
        <f t="shared" si="8"/>
        <v>100</v>
      </c>
    </row>
    <row r="42" spans="1:22" ht="29.25" customHeight="1">
      <c r="A42" s="262" t="s">
        <v>50</v>
      </c>
      <c r="B42" s="265">
        <f t="shared" si="7"/>
        <v>993534</v>
      </c>
      <c r="C42" s="263">
        <v>288200</v>
      </c>
      <c r="D42" s="290">
        <f t="shared" si="0"/>
        <v>29.00756290172254</v>
      </c>
      <c r="E42" s="263">
        <v>5263</v>
      </c>
      <c r="F42" s="290">
        <f t="shared" si="0"/>
        <v>0.52972520316365623</v>
      </c>
      <c r="G42" s="263">
        <v>103400</v>
      </c>
      <c r="H42" s="290">
        <f t="shared" si="1"/>
        <v>10.407293560159994</v>
      </c>
      <c r="I42" s="263">
        <v>20497</v>
      </c>
      <c r="J42" s="290">
        <f t="shared" si="2"/>
        <v>2.0630396141450622</v>
      </c>
      <c r="K42" s="263">
        <v>217511</v>
      </c>
      <c r="L42" s="290">
        <f t="shared" si="3"/>
        <v>21.892657926150488</v>
      </c>
      <c r="M42" s="263">
        <v>46274</v>
      </c>
      <c r="N42" s="290">
        <f t="shared" ref="N42:N61" si="9">+M42/$B42*100</f>
        <v>4.6575154951919107</v>
      </c>
      <c r="O42" s="265">
        <v>5304</v>
      </c>
      <c r="P42" s="290">
        <f t="shared" si="4"/>
        <v>0.53385188629679514</v>
      </c>
      <c r="Q42" s="263">
        <v>118513</v>
      </c>
      <c r="R42" s="290">
        <f t="shared" si="5"/>
        <v>11.928429223358235</v>
      </c>
      <c r="S42" s="263">
        <v>188572</v>
      </c>
      <c r="T42" s="290">
        <f t="shared" si="6"/>
        <v>18.979924189811321</v>
      </c>
      <c r="V42" s="261">
        <f t="shared" si="8"/>
        <v>100.00000000000003</v>
      </c>
    </row>
    <row r="43" spans="1:22" ht="29.25" customHeight="1">
      <c r="A43" s="262" t="s">
        <v>51</v>
      </c>
      <c r="B43" s="265">
        <f t="shared" si="7"/>
        <v>545927</v>
      </c>
      <c r="C43" s="263">
        <v>188921</v>
      </c>
      <c r="D43" s="290">
        <f t="shared" si="0"/>
        <v>34.605542499271877</v>
      </c>
      <c r="E43" s="263">
        <v>2852</v>
      </c>
      <c r="F43" s="290">
        <f t="shared" si="0"/>
        <v>0.52241416892734738</v>
      </c>
      <c r="G43" s="263">
        <v>29207</v>
      </c>
      <c r="H43" s="290">
        <f t="shared" si="1"/>
        <v>5.3499826899933511</v>
      </c>
      <c r="I43" s="263">
        <v>16075</v>
      </c>
      <c r="J43" s="290">
        <f t="shared" si="2"/>
        <v>2.9445328771062798</v>
      </c>
      <c r="K43" s="263">
        <v>83792</v>
      </c>
      <c r="L43" s="290">
        <f t="shared" si="3"/>
        <v>15.348572245007116</v>
      </c>
      <c r="M43" s="263">
        <v>23916</v>
      </c>
      <c r="N43" s="290">
        <f t="shared" si="9"/>
        <v>4.3808054923094115</v>
      </c>
      <c r="O43" s="265">
        <v>3694</v>
      </c>
      <c r="P43" s="290">
        <f t="shared" si="4"/>
        <v>0.67664724404544929</v>
      </c>
      <c r="Q43" s="263">
        <v>58145</v>
      </c>
      <c r="R43" s="290">
        <f t="shared" si="5"/>
        <v>10.650691392805266</v>
      </c>
      <c r="S43" s="263">
        <v>139325</v>
      </c>
      <c r="T43" s="290">
        <f t="shared" si="6"/>
        <v>25.520811390533897</v>
      </c>
      <c r="V43" s="261">
        <f t="shared" si="8"/>
        <v>100</v>
      </c>
    </row>
    <row r="44" spans="1:22" ht="29.25" customHeight="1">
      <c r="A44" s="268" t="s">
        <v>52</v>
      </c>
      <c r="B44" s="265">
        <f t="shared" si="7"/>
        <v>533076</v>
      </c>
      <c r="C44" s="263">
        <v>231450</v>
      </c>
      <c r="D44" s="290">
        <f t="shared" si="0"/>
        <v>43.417824100128314</v>
      </c>
      <c r="E44" s="263">
        <v>2809</v>
      </c>
      <c r="F44" s="290">
        <f t="shared" si="0"/>
        <v>0.52694174939408267</v>
      </c>
      <c r="G44" s="263">
        <v>6777</v>
      </c>
      <c r="H44" s="290">
        <f t="shared" si="1"/>
        <v>1.2713009026855457</v>
      </c>
      <c r="I44" s="263">
        <v>8919</v>
      </c>
      <c r="J44" s="290">
        <f t="shared" si="2"/>
        <v>1.6731197802939919</v>
      </c>
      <c r="K44" s="263">
        <v>92694</v>
      </c>
      <c r="L44" s="290">
        <f t="shared" si="3"/>
        <v>17.388514958467461</v>
      </c>
      <c r="M44" s="263">
        <v>19609</v>
      </c>
      <c r="N44" s="290">
        <f t="shared" si="9"/>
        <v>3.6784623580877773</v>
      </c>
      <c r="O44" s="265">
        <v>1567</v>
      </c>
      <c r="P44" s="290">
        <f t="shared" si="4"/>
        <v>0.29395433296565593</v>
      </c>
      <c r="Q44" s="263">
        <v>61256</v>
      </c>
      <c r="R44" s="290">
        <f t="shared" si="5"/>
        <v>11.491044428936963</v>
      </c>
      <c r="S44" s="263">
        <v>107995</v>
      </c>
      <c r="T44" s="290">
        <f t="shared" si="6"/>
        <v>20.258837389040213</v>
      </c>
      <c r="V44" s="261">
        <f t="shared" si="8"/>
        <v>100</v>
      </c>
    </row>
    <row r="45" spans="1:22" ht="29.25" customHeight="1">
      <c r="A45" s="262" t="s">
        <v>53</v>
      </c>
      <c r="B45" s="265">
        <f t="shared" si="7"/>
        <v>443997</v>
      </c>
      <c r="C45" s="263">
        <v>176500</v>
      </c>
      <c r="D45" s="290">
        <f t="shared" si="0"/>
        <v>39.75252085036611</v>
      </c>
      <c r="E45" s="263">
        <v>2635</v>
      </c>
      <c r="F45" s="290">
        <f t="shared" si="0"/>
        <v>0.59347247841764705</v>
      </c>
      <c r="G45" s="263">
        <v>11546</v>
      </c>
      <c r="H45" s="290">
        <f t="shared" si="1"/>
        <v>2.6004680211803235</v>
      </c>
      <c r="I45" s="263">
        <v>11534</v>
      </c>
      <c r="J45" s="290">
        <f t="shared" si="2"/>
        <v>2.5977653002159924</v>
      </c>
      <c r="K45" s="263">
        <v>72158</v>
      </c>
      <c r="L45" s="290">
        <f t="shared" si="3"/>
        <v>16.251911612015395</v>
      </c>
      <c r="M45" s="263">
        <v>16771</v>
      </c>
      <c r="N45" s="290">
        <f t="shared" si="9"/>
        <v>3.7772777743993764</v>
      </c>
      <c r="O45" s="265">
        <v>4407</v>
      </c>
      <c r="P45" s="290">
        <f t="shared" si="4"/>
        <v>0.99257427415050092</v>
      </c>
      <c r="Q45" s="263">
        <v>46736</v>
      </c>
      <c r="R45" s="290">
        <f t="shared" si="5"/>
        <v>10.526197249080511</v>
      </c>
      <c r="S45" s="263">
        <v>101710</v>
      </c>
      <c r="T45" s="290">
        <f t="shared" si="6"/>
        <v>22.907812440174144</v>
      </c>
      <c r="V45" s="261">
        <f t="shared" si="8"/>
        <v>100</v>
      </c>
    </row>
    <row r="46" spans="1:22" ht="29.25" customHeight="1">
      <c r="A46" s="262" t="s">
        <v>55</v>
      </c>
      <c r="B46" s="265">
        <f t="shared" si="7"/>
        <v>1675129</v>
      </c>
      <c r="C46" s="263">
        <v>716261</v>
      </c>
      <c r="D46" s="290">
        <f t="shared" si="0"/>
        <v>42.758557699138393</v>
      </c>
      <c r="E46" s="263">
        <v>8362</v>
      </c>
      <c r="F46" s="290">
        <f t="shared" si="0"/>
        <v>0.49918543586792419</v>
      </c>
      <c r="G46" s="263">
        <v>21000</v>
      </c>
      <c r="H46" s="290">
        <f t="shared" si="1"/>
        <v>1.2536347946934236</v>
      </c>
      <c r="I46" s="263">
        <v>49766</v>
      </c>
      <c r="J46" s="290">
        <f t="shared" si="2"/>
        <v>2.9708756758434722</v>
      </c>
      <c r="K46" s="263">
        <v>295208</v>
      </c>
      <c r="L46" s="290">
        <f t="shared" si="3"/>
        <v>17.623000974850296</v>
      </c>
      <c r="M46" s="263">
        <v>72172</v>
      </c>
      <c r="N46" s="290">
        <f t="shared" si="9"/>
        <v>4.3084443048863701</v>
      </c>
      <c r="O46" s="265">
        <v>28254</v>
      </c>
      <c r="P46" s="290">
        <f t="shared" si="4"/>
        <v>1.6866760709175235</v>
      </c>
      <c r="Q46" s="263">
        <v>155045</v>
      </c>
      <c r="R46" s="290">
        <f t="shared" si="5"/>
        <v>9.2557050830115166</v>
      </c>
      <c r="S46" s="263">
        <v>329061</v>
      </c>
      <c r="T46" s="290">
        <f t="shared" si="6"/>
        <v>19.643919960791077</v>
      </c>
      <c r="V46" s="261">
        <f t="shared" si="8"/>
        <v>100</v>
      </c>
    </row>
    <row r="47" spans="1:22" ht="29.25" customHeight="1">
      <c r="A47" s="262" t="s">
        <v>54</v>
      </c>
      <c r="B47" s="265">
        <f t="shared" si="7"/>
        <v>712875</v>
      </c>
      <c r="C47" s="263">
        <v>307201</v>
      </c>
      <c r="D47" s="290">
        <f t="shared" si="0"/>
        <v>43.093249167105029</v>
      </c>
      <c r="E47" s="263">
        <v>2843</v>
      </c>
      <c r="F47" s="290">
        <f t="shared" si="0"/>
        <v>0.39880764509907068</v>
      </c>
      <c r="G47" s="263">
        <v>600</v>
      </c>
      <c r="H47" s="290">
        <f t="shared" si="1"/>
        <v>8.4166228300894264E-2</v>
      </c>
      <c r="I47" s="263">
        <v>17554</v>
      </c>
      <c r="J47" s="290">
        <f t="shared" si="2"/>
        <v>2.4624232859898298</v>
      </c>
      <c r="K47" s="263">
        <v>124706</v>
      </c>
      <c r="L47" s="290">
        <f t="shared" si="3"/>
        <v>17.493389444152204</v>
      </c>
      <c r="M47" s="263">
        <v>24871</v>
      </c>
      <c r="N47" s="290">
        <f t="shared" si="9"/>
        <v>3.4888304401192354</v>
      </c>
      <c r="O47" s="265">
        <v>6216</v>
      </c>
      <c r="P47" s="290">
        <f t="shared" si="4"/>
        <v>0.87196212519726457</v>
      </c>
      <c r="Q47" s="263">
        <v>59800</v>
      </c>
      <c r="R47" s="290">
        <f t="shared" si="5"/>
        <v>8.3885674206557965</v>
      </c>
      <c r="S47" s="263">
        <v>169084</v>
      </c>
      <c r="T47" s="290">
        <f t="shared" si="6"/>
        <v>23.718604243380678</v>
      </c>
      <c r="V47" s="261">
        <f t="shared" si="8"/>
        <v>100.00000000000001</v>
      </c>
    </row>
    <row r="48" spans="1:22" ht="29.25" customHeight="1">
      <c r="A48" s="262" t="s">
        <v>146</v>
      </c>
      <c r="B48" s="265">
        <f t="shared" si="7"/>
        <v>294422</v>
      </c>
      <c r="C48" s="263">
        <v>113400</v>
      </c>
      <c r="D48" s="290">
        <f t="shared" si="0"/>
        <v>38.516143494711677</v>
      </c>
      <c r="E48" s="263">
        <v>1750</v>
      </c>
      <c r="F48" s="290">
        <f t="shared" si="0"/>
        <v>0.59438493047394547</v>
      </c>
      <c r="G48" s="263">
        <v>9900</v>
      </c>
      <c r="H48" s="290">
        <f t="shared" si="1"/>
        <v>3.3625204638240347</v>
      </c>
      <c r="I48" s="263">
        <v>5657</v>
      </c>
      <c r="J48" s="290">
        <f t="shared" si="2"/>
        <v>1.9213917438234913</v>
      </c>
      <c r="K48" s="263">
        <v>58284</v>
      </c>
      <c r="L48" s="290">
        <f t="shared" si="3"/>
        <v>19.796075021567681</v>
      </c>
      <c r="M48" s="263">
        <v>14749</v>
      </c>
      <c r="N48" s="290">
        <f t="shared" si="9"/>
        <v>5.0094761940344128</v>
      </c>
      <c r="O48" s="265">
        <v>214</v>
      </c>
      <c r="P48" s="290">
        <f t="shared" si="4"/>
        <v>7.268478578367106E-2</v>
      </c>
      <c r="Q48" s="263">
        <v>28812</v>
      </c>
      <c r="R48" s="290">
        <f t="shared" si="5"/>
        <v>9.7859534953230387</v>
      </c>
      <c r="S48" s="263">
        <v>61656</v>
      </c>
      <c r="T48" s="290">
        <f t="shared" si="6"/>
        <v>20.941369870458047</v>
      </c>
      <c r="V48" s="261">
        <f t="shared" si="8"/>
        <v>100</v>
      </c>
    </row>
    <row r="49" spans="1:22" ht="29.25" customHeight="1">
      <c r="A49" s="262" t="s">
        <v>56</v>
      </c>
      <c r="B49" s="265">
        <f t="shared" si="7"/>
        <v>397840</v>
      </c>
      <c r="C49" s="263">
        <v>121251</v>
      </c>
      <c r="D49" s="290">
        <f t="shared" si="0"/>
        <v>30.47732756887191</v>
      </c>
      <c r="E49" s="263">
        <v>3396</v>
      </c>
      <c r="F49" s="290">
        <f t="shared" si="0"/>
        <v>0.85360949125276497</v>
      </c>
      <c r="G49" s="263">
        <v>54349</v>
      </c>
      <c r="H49" s="290">
        <f t="shared" si="1"/>
        <v>13.661019505328776</v>
      </c>
      <c r="I49" s="263">
        <v>9313</v>
      </c>
      <c r="J49" s="290">
        <f t="shared" si="2"/>
        <v>2.3408908103760306</v>
      </c>
      <c r="K49" s="263">
        <v>62919</v>
      </c>
      <c r="L49" s="290">
        <f t="shared" si="3"/>
        <v>15.815151819827067</v>
      </c>
      <c r="M49" s="263">
        <v>18165</v>
      </c>
      <c r="N49" s="290">
        <f t="shared" si="9"/>
        <v>4.5659058918158051</v>
      </c>
      <c r="O49" s="265">
        <v>715</v>
      </c>
      <c r="P49" s="290">
        <f t="shared" si="4"/>
        <v>0.17972049064950735</v>
      </c>
      <c r="Q49" s="263">
        <v>55509</v>
      </c>
      <c r="R49" s="290">
        <f t="shared" si="5"/>
        <v>13.952594007641265</v>
      </c>
      <c r="S49" s="263">
        <v>72223</v>
      </c>
      <c r="T49" s="290">
        <f t="shared" si="6"/>
        <v>18.153780414236877</v>
      </c>
      <c r="V49" s="261">
        <f t="shared" si="8"/>
        <v>100</v>
      </c>
    </row>
    <row r="50" spans="1:22" ht="29.25" customHeight="1">
      <c r="A50" s="262" t="s">
        <v>57</v>
      </c>
      <c r="B50" s="265">
        <f t="shared" si="7"/>
        <v>312440</v>
      </c>
      <c r="C50" s="263">
        <v>126600</v>
      </c>
      <c r="D50" s="290">
        <f t="shared" si="0"/>
        <v>40.519779797721164</v>
      </c>
      <c r="E50" s="263">
        <v>2114</v>
      </c>
      <c r="F50" s="290">
        <f t="shared" si="0"/>
        <v>0.6766099091025477</v>
      </c>
      <c r="G50" s="263">
        <v>12799</v>
      </c>
      <c r="H50" s="290">
        <f t="shared" si="1"/>
        <v>4.0964665215721414</v>
      </c>
      <c r="I50" s="263">
        <v>9092</v>
      </c>
      <c r="J50" s="290">
        <f t="shared" si="2"/>
        <v>2.909998719754193</v>
      </c>
      <c r="K50" s="263">
        <v>51884</v>
      </c>
      <c r="L50" s="290">
        <f t="shared" si="3"/>
        <v>16.606068365126102</v>
      </c>
      <c r="M50" s="263">
        <v>13965</v>
      </c>
      <c r="N50" s="290">
        <f t="shared" si="9"/>
        <v>4.4696581743694797</v>
      </c>
      <c r="O50" s="265">
        <v>1308</v>
      </c>
      <c r="P50" s="290">
        <f t="shared" si="4"/>
        <v>0.41864037895275891</v>
      </c>
      <c r="Q50" s="263">
        <v>42597</v>
      </c>
      <c r="R50" s="290">
        <f t="shared" si="5"/>
        <v>13.633657662271156</v>
      </c>
      <c r="S50" s="263">
        <v>52081</v>
      </c>
      <c r="T50" s="290">
        <f t="shared" si="6"/>
        <v>16.669120471130459</v>
      </c>
      <c r="V50" s="261">
        <f t="shared" si="8"/>
        <v>100</v>
      </c>
    </row>
    <row r="51" spans="1:22" ht="29.25" customHeight="1">
      <c r="A51" s="262" t="s">
        <v>58</v>
      </c>
      <c r="B51" s="265">
        <f t="shared" si="7"/>
        <v>336683</v>
      </c>
      <c r="C51" s="263">
        <v>130300</v>
      </c>
      <c r="D51" s="290">
        <f t="shared" si="0"/>
        <v>38.701092719264111</v>
      </c>
      <c r="E51" s="263">
        <v>3484</v>
      </c>
      <c r="F51" s="290">
        <f t="shared" si="0"/>
        <v>1.0348012819180059</v>
      </c>
      <c r="G51" s="263">
        <v>19500</v>
      </c>
      <c r="H51" s="290">
        <f t="shared" si="1"/>
        <v>5.7917982196903317</v>
      </c>
      <c r="I51" s="263">
        <v>5390</v>
      </c>
      <c r="J51" s="290">
        <f t="shared" si="2"/>
        <v>1.6009124309810712</v>
      </c>
      <c r="K51" s="263">
        <v>52508</v>
      </c>
      <c r="L51" s="290">
        <f t="shared" si="3"/>
        <v>15.595679021512817</v>
      </c>
      <c r="M51" s="263">
        <v>16758</v>
      </c>
      <c r="N51" s="290">
        <f t="shared" si="9"/>
        <v>4.9773822854138761</v>
      </c>
      <c r="O51" s="265">
        <v>759</v>
      </c>
      <c r="P51" s="290">
        <f t="shared" si="4"/>
        <v>0.22543460762794676</v>
      </c>
      <c r="Q51" s="263">
        <v>40634</v>
      </c>
      <c r="R51" s="290">
        <f t="shared" si="5"/>
        <v>12.068919428661381</v>
      </c>
      <c r="S51" s="263">
        <v>67350</v>
      </c>
      <c r="T51" s="290">
        <f t="shared" si="6"/>
        <v>20.003980004930455</v>
      </c>
      <c r="V51" s="261">
        <f t="shared" si="8"/>
        <v>99.999999999999986</v>
      </c>
    </row>
    <row r="52" spans="1:22" ht="29.25" customHeight="1">
      <c r="A52" s="262" t="s">
        <v>59</v>
      </c>
      <c r="B52" s="265">
        <f t="shared" si="7"/>
        <v>1169988</v>
      </c>
      <c r="C52" s="263">
        <v>511062</v>
      </c>
      <c r="D52" s="290">
        <f t="shared" si="0"/>
        <v>43.680960830367496</v>
      </c>
      <c r="E52" s="263">
        <v>6196</v>
      </c>
      <c r="F52" s="290">
        <f t="shared" si="0"/>
        <v>0.52957808114271254</v>
      </c>
      <c r="G52" s="263">
        <v>7000</v>
      </c>
      <c r="H52" s="290">
        <f t="shared" si="1"/>
        <v>0.59829673466736411</v>
      </c>
      <c r="I52" s="263">
        <v>43965</v>
      </c>
      <c r="J52" s="290">
        <f t="shared" si="2"/>
        <v>3.7577308485215233</v>
      </c>
      <c r="K52" s="263">
        <v>198072</v>
      </c>
      <c r="L52" s="290">
        <f t="shared" si="3"/>
        <v>16.929404404147736</v>
      </c>
      <c r="M52" s="263">
        <v>53493</v>
      </c>
      <c r="N52" s="290">
        <f t="shared" si="9"/>
        <v>4.5720981753659009</v>
      </c>
      <c r="O52" s="265">
        <v>7101</v>
      </c>
      <c r="P52" s="290">
        <f t="shared" si="4"/>
        <v>0.60692930183899318</v>
      </c>
      <c r="Q52" s="263">
        <v>79318</v>
      </c>
      <c r="R52" s="290">
        <f t="shared" si="5"/>
        <v>6.7793857714779984</v>
      </c>
      <c r="S52" s="263">
        <v>263781</v>
      </c>
      <c r="T52" s="290">
        <f t="shared" si="6"/>
        <v>22.545615852470284</v>
      </c>
      <c r="V52" s="261">
        <f t="shared" si="8"/>
        <v>100</v>
      </c>
    </row>
    <row r="53" spans="1:22" ht="29.25" customHeight="1">
      <c r="A53" s="262" t="s">
        <v>60</v>
      </c>
      <c r="B53" s="265">
        <f t="shared" si="7"/>
        <v>771439</v>
      </c>
      <c r="C53" s="263">
        <v>253189</v>
      </c>
      <c r="D53" s="290">
        <f t="shared" si="0"/>
        <v>32.820352613751702</v>
      </c>
      <c r="E53" s="263">
        <v>3260</v>
      </c>
      <c r="F53" s="290">
        <f t="shared" si="0"/>
        <v>0.4225868798440317</v>
      </c>
      <c r="G53" s="263">
        <v>60164</v>
      </c>
      <c r="H53" s="290">
        <f t="shared" si="1"/>
        <v>7.7989316070356818</v>
      </c>
      <c r="I53" s="263">
        <v>20783</v>
      </c>
      <c r="J53" s="290">
        <f t="shared" si="2"/>
        <v>2.6940561729443289</v>
      </c>
      <c r="K53" s="263">
        <v>146026</v>
      </c>
      <c r="L53" s="290">
        <f t="shared" si="3"/>
        <v>18.92904040371306</v>
      </c>
      <c r="M53" s="263">
        <v>37654</v>
      </c>
      <c r="N53" s="290">
        <f t="shared" si="9"/>
        <v>4.8810080900758193</v>
      </c>
      <c r="O53" s="265">
        <v>5653</v>
      </c>
      <c r="P53" s="290">
        <f t="shared" si="4"/>
        <v>0.73278639010991153</v>
      </c>
      <c r="Q53" s="263">
        <v>102305</v>
      </c>
      <c r="R53" s="290">
        <f t="shared" si="5"/>
        <v>13.261579982344685</v>
      </c>
      <c r="S53" s="263">
        <v>142405</v>
      </c>
      <c r="T53" s="290">
        <f t="shared" si="6"/>
        <v>18.459657860180776</v>
      </c>
      <c r="V53" s="261">
        <f t="shared" si="8"/>
        <v>100</v>
      </c>
    </row>
    <row r="54" spans="1:22" ht="29.25" customHeight="1">
      <c r="A54" s="262" t="s">
        <v>61</v>
      </c>
      <c r="B54" s="265">
        <f t="shared" si="7"/>
        <v>1753321</v>
      </c>
      <c r="C54" s="263">
        <v>651793</v>
      </c>
      <c r="D54" s="290">
        <f t="shared" si="0"/>
        <v>37.17476719893277</v>
      </c>
      <c r="E54" s="263">
        <v>5980</v>
      </c>
      <c r="F54" s="290">
        <f t="shared" si="0"/>
        <v>0.34106703792403104</v>
      </c>
      <c r="G54" s="263">
        <v>59500</v>
      </c>
      <c r="H54" s="290">
        <f t="shared" si="1"/>
        <v>3.3935599927223823</v>
      </c>
      <c r="I54" s="263">
        <v>69221</v>
      </c>
      <c r="J54" s="290">
        <f t="shared" si="2"/>
        <v>3.9479935505249752</v>
      </c>
      <c r="K54" s="263">
        <v>419595</v>
      </c>
      <c r="L54" s="290">
        <f t="shared" si="3"/>
        <v>23.931442103299965</v>
      </c>
      <c r="M54" s="263">
        <v>72684</v>
      </c>
      <c r="N54" s="290">
        <f t="shared" si="9"/>
        <v>4.1455044455635903</v>
      </c>
      <c r="O54" s="265">
        <v>20947</v>
      </c>
      <c r="P54" s="290">
        <f t="shared" si="4"/>
        <v>1.1947042213034578</v>
      </c>
      <c r="Q54" s="263">
        <v>136830</v>
      </c>
      <c r="R54" s="290">
        <f t="shared" si="5"/>
        <v>7.8040472908269498</v>
      </c>
      <c r="S54" s="263">
        <v>316771</v>
      </c>
      <c r="T54" s="290">
        <f t="shared" si="6"/>
        <v>18.066914158901877</v>
      </c>
      <c r="V54" s="261">
        <f t="shared" si="8"/>
        <v>100</v>
      </c>
    </row>
    <row r="55" spans="1:22" ht="29.25" customHeight="1">
      <c r="A55" s="262" t="s">
        <v>62</v>
      </c>
      <c r="B55" s="265">
        <f t="shared" si="7"/>
        <v>416856</v>
      </c>
      <c r="C55" s="263">
        <v>131750</v>
      </c>
      <c r="D55" s="290">
        <f t="shared" si="0"/>
        <v>31.605638397911989</v>
      </c>
      <c r="E55" s="263">
        <v>2119</v>
      </c>
      <c r="F55" s="290">
        <f t="shared" si="0"/>
        <v>0.50832901529544983</v>
      </c>
      <c r="G55" s="263">
        <v>29437</v>
      </c>
      <c r="H55" s="290">
        <f t="shared" si="1"/>
        <v>7.0616711766173452</v>
      </c>
      <c r="I55" s="263">
        <v>5945</v>
      </c>
      <c r="J55" s="290">
        <f t="shared" si="2"/>
        <v>1.4261519565509433</v>
      </c>
      <c r="K55" s="263">
        <v>101015</v>
      </c>
      <c r="L55" s="290">
        <f t="shared" si="3"/>
        <v>24.232588711689409</v>
      </c>
      <c r="M55" s="263">
        <v>22004</v>
      </c>
      <c r="N55" s="290">
        <f t="shared" si="9"/>
        <v>5.2785614216899841</v>
      </c>
      <c r="O55" s="265">
        <v>4018</v>
      </c>
      <c r="P55" s="290">
        <f t="shared" si="4"/>
        <v>0.96388201201374102</v>
      </c>
      <c r="Q55" s="263">
        <v>56868</v>
      </c>
      <c r="R55" s="290">
        <f t="shared" si="5"/>
        <v>13.642121020208418</v>
      </c>
      <c r="S55" s="263">
        <v>63700</v>
      </c>
      <c r="T55" s="290">
        <f t="shared" si="6"/>
        <v>15.281056288022723</v>
      </c>
      <c r="V55" s="261">
        <f t="shared" si="8"/>
        <v>100.00000000000001</v>
      </c>
    </row>
    <row r="56" spans="1:22" ht="29.25" customHeight="1">
      <c r="A56" s="262" t="s">
        <v>63</v>
      </c>
      <c r="B56" s="265">
        <f t="shared" si="7"/>
        <v>832437</v>
      </c>
      <c r="C56" s="263">
        <v>273834</v>
      </c>
      <c r="D56" s="290">
        <f t="shared" si="0"/>
        <v>32.895462359313676</v>
      </c>
      <c r="E56" s="263">
        <v>4633</v>
      </c>
      <c r="F56" s="290">
        <f t="shared" si="0"/>
        <v>0.55655863446723297</v>
      </c>
      <c r="G56" s="263">
        <v>67032</v>
      </c>
      <c r="H56" s="290">
        <f t="shared" si="1"/>
        <v>8.0525012703664061</v>
      </c>
      <c r="I56" s="263">
        <v>36279</v>
      </c>
      <c r="J56" s="290">
        <f t="shared" si="2"/>
        <v>4.3581676451190905</v>
      </c>
      <c r="K56" s="263">
        <v>152009</v>
      </c>
      <c r="L56" s="290">
        <f t="shared" si="3"/>
        <v>18.260721231756875</v>
      </c>
      <c r="M56" s="263">
        <v>39939</v>
      </c>
      <c r="N56" s="290">
        <f t="shared" si="9"/>
        <v>4.7978405573034362</v>
      </c>
      <c r="O56" s="265">
        <v>16499</v>
      </c>
      <c r="P56" s="290">
        <f t="shared" si="4"/>
        <v>1.982011851947955</v>
      </c>
      <c r="Q56" s="263">
        <v>104949</v>
      </c>
      <c r="R56" s="290">
        <f t="shared" si="5"/>
        <v>12.607440563069638</v>
      </c>
      <c r="S56" s="263">
        <v>137263</v>
      </c>
      <c r="T56" s="290">
        <f t="shared" si="6"/>
        <v>16.489295886655686</v>
      </c>
      <c r="V56" s="261">
        <f t="shared" si="8"/>
        <v>99.999999999999986</v>
      </c>
    </row>
    <row r="57" spans="1:22" ht="29.25" customHeight="1">
      <c r="A57" s="262" t="s">
        <v>144</v>
      </c>
      <c r="B57" s="265">
        <f t="shared" si="7"/>
        <v>316266</v>
      </c>
      <c r="C57" s="263">
        <v>114881</v>
      </c>
      <c r="D57" s="290">
        <f t="shared" si="0"/>
        <v>36.324170160561046</v>
      </c>
      <c r="E57" s="263">
        <v>2535</v>
      </c>
      <c r="F57" s="290">
        <f t="shared" si="0"/>
        <v>0.80154047542258733</v>
      </c>
      <c r="G57" s="263">
        <v>30600</v>
      </c>
      <c r="H57" s="290">
        <f t="shared" si="1"/>
        <v>9.6753998216691013</v>
      </c>
      <c r="I57" s="263">
        <v>6981</v>
      </c>
      <c r="J57" s="290">
        <f t="shared" si="2"/>
        <v>2.2073191553945097</v>
      </c>
      <c r="K57" s="263">
        <v>59670</v>
      </c>
      <c r="L57" s="290">
        <f t="shared" si="3"/>
        <v>18.867029652254747</v>
      </c>
      <c r="M57" s="263">
        <v>14490</v>
      </c>
      <c r="N57" s="290">
        <f t="shared" si="9"/>
        <v>4.5815863861433099</v>
      </c>
      <c r="O57" s="265">
        <v>2167</v>
      </c>
      <c r="P57" s="290">
        <f t="shared" si="4"/>
        <v>0.68518272593323337</v>
      </c>
      <c r="Q57" s="263">
        <v>37801</v>
      </c>
      <c r="R57" s="290">
        <f t="shared" si="5"/>
        <v>11.952280675127898</v>
      </c>
      <c r="S57" s="263">
        <v>47141</v>
      </c>
      <c r="T57" s="290">
        <f t="shared" si="6"/>
        <v>14.905490947493567</v>
      </c>
      <c r="V57" s="261">
        <f t="shared" si="8"/>
        <v>99.999999999999986</v>
      </c>
    </row>
    <row r="58" spans="1:22" ht="29.25" customHeight="1">
      <c r="A58" s="262" t="s">
        <v>64</v>
      </c>
      <c r="B58" s="265">
        <f>C58+E58+G58+I58+K58+M58+O58+Q58+S58</f>
        <v>622536</v>
      </c>
      <c r="C58" s="263">
        <v>210995</v>
      </c>
      <c r="D58" s="290">
        <f>+C58/$B58*100</f>
        <v>33.892819049822023</v>
      </c>
      <c r="E58" s="263">
        <v>3266</v>
      </c>
      <c r="F58" s="290">
        <f>+E58/$B58*100</f>
        <v>0.52462829458858606</v>
      </c>
      <c r="G58" s="263">
        <v>41000</v>
      </c>
      <c r="H58" s="290">
        <f>+G58/$B58*100</f>
        <v>6.5859645064703081</v>
      </c>
      <c r="I58" s="263">
        <v>14188</v>
      </c>
      <c r="J58" s="290">
        <f>+I58/$B58*100</f>
        <v>2.279064985800018</v>
      </c>
      <c r="K58" s="263">
        <v>129881</v>
      </c>
      <c r="L58" s="290">
        <f>+K58/$B58*100</f>
        <v>20.863211123533418</v>
      </c>
      <c r="M58" s="263">
        <v>26915</v>
      </c>
      <c r="N58" s="290">
        <f>+M58/$B58*100</f>
        <v>4.3234447485767893</v>
      </c>
      <c r="O58" s="265">
        <v>2685</v>
      </c>
      <c r="P58" s="290">
        <f>+O58/$B58*100</f>
        <v>0.43130035853348242</v>
      </c>
      <c r="Q58" s="263">
        <v>81485</v>
      </c>
      <c r="R58" s="290">
        <f>+Q58/$B58*100</f>
        <v>13.089202873408123</v>
      </c>
      <c r="S58" s="263">
        <v>112121</v>
      </c>
      <c r="T58" s="290">
        <f>+S58/$B58*100</f>
        <v>18.010364059267257</v>
      </c>
      <c r="V58" s="261">
        <f t="shared" si="8"/>
        <v>100.00000000000001</v>
      </c>
    </row>
    <row r="59" spans="1:22" ht="29.25" customHeight="1">
      <c r="A59" s="262" t="s">
        <v>65</v>
      </c>
      <c r="B59" s="265">
        <f t="shared" si="7"/>
        <v>568840</v>
      </c>
      <c r="C59" s="263">
        <v>158484</v>
      </c>
      <c r="D59" s="290">
        <f t="shared" si="0"/>
        <v>27.860909921946419</v>
      </c>
      <c r="E59" s="263">
        <v>3171</v>
      </c>
      <c r="F59" s="290">
        <f t="shared" si="0"/>
        <v>0.55745024963082768</v>
      </c>
      <c r="G59" s="263">
        <v>59000</v>
      </c>
      <c r="H59" s="290">
        <f t="shared" si="1"/>
        <v>10.371985092468885</v>
      </c>
      <c r="I59" s="263">
        <v>16625</v>
      </c>
      <c r="J59" s="290">
        <f t="shared" si="2"/>
        <v>2.9226144434287322</v>
      </c>
      <c r="K59" s="263">
        <v>102643</v>
      </c>
      <c r="L59" s="290">
        <f t="shared" si="3"/>
        <v>18.044265522818367</v>
      </c>
      <c r="M59" s="263">
        <v>25838</v>
      </c>
      <c r="N59" s="290">
        <f t="shared" si="9"/>
        <v>4.542226285071373</v>
      </c>
      <c r="O59" s="265">
        <v>5168</v>
      </c>
      <c r="P59" s="290">
        <f t="shared" si="4"/>
        <v>0.90851557555727447</v>
      </c>
      <c r="Q59" s="263">
        <v>66686</v>
      </c>
      <c r="R59" s="290">
        <f t="shared" si="5"/>
        <v>11.72315589620983</v>
      </c>
      <c r="S59" s="263">
        <v>131225</v>
      </c>
      <c r="T59" s="290">
        <f t="shared" si="6"/>
        <v>23.068877012868295</v>
      </c>
      <c r="V59" s="261">
        <f t="shared" si="8"/>
        <v>100.00000000000001</v>
      </c>
    </row>
    <row r="60" spans="1:22" ht="29.25" customHeight="1">
      <c r="A60" s="262" t="s">
        <v>66</v>
      </c>
      <c r="B60" s="265">
        <f t="shared" si="7"/>
        <v>835911</v>
      </c>
      <c r="C60" s="263">
        <v>283410</v>
      </c>
      <c r="D60" s="290">
        <f>+C60/$B60*100</f>
        <v>33.904327135305074</v>
      </c>
      <c r="E60" s="263">
        <v>5974</v>
      </c>
      <c r="F60" s="290">
        <f>+E60/$B60*100</f>
        <v>0.71466938465937158</v>
      </c>
      <c r="G60" s="263">
        <v>39000</v>
      </c>
      <c r="H60" s="290">
        <f t="shared" si="1"/>
        <v>4.665568463628305</v>
      </c>
      <c r="I60" s="263">
        <v>25119</v>
      </c>
      <c r="J60" s="290">
        <f t="shared" si="2"/>
        <v>3.0049849804584459</v>
      </c>
      <c r="K60" s="263">
        <v>150469</v>
      </c>
      <c r="L60" s="290">
        <f t="shared" si="3"/>
        <v>18.000600542402243</v>
      </c>
      <c r="M60" s="263">
        <v>33076</v>
      </c>
      <c r="N60" s="290">
        <f t="shared" si="9"/>
        <v>3.9568805769992261</v>
      </c>
      <c r="O60" s="265">
        <v>8934</v>
      </c>
      <c r="P60" s="290">
        <f t="shared" si="4"/>
        <v>1.0687740680526994</v>
      </c>
      <c r="Q60" s="263">
        <v>76899</v>
      </c>
      <c r="R60" s="290">
        <f t="shared" si="5"/>
        <v>9.1994243406295659</v>
      </c>
      <c r="S60" s="263">
        <v>213030</v>
      </c>
      <c r="T60" s="290">
        <f t="shared" si="6"/>
        <v>25.484770507865072</v>
      </c>
      <c r="V60" s="261">
        <f t="shared" si="8"/>
        <v>100</v>
      </c>
    </row>
    <row r="61" spans="1:22" ht="29.25" customHeight="1">
      <c r="A61" s="269" t="s">
        <v>154</v>
      </c>
      <c r="B61" s="270">
        <f t="shared" si="7"/>
        <v>401972</v>
      </c>
      <c r="C61" s="270">
        <v>98873</v>
      </c>
      <c r="D61" s="291">
        <f t="shared" si="0"/>
        <v>24.596986854805809</v>
      </c>
      <c r="E61" s="270">
        <v>2084</v>
      </c>
      <c r="F61" s="291">
        <f t="shared" si="0"/>
        <v>0.51844407073129473</v>
      </c>
      <c r="G61" s="270">
        <v>40954</v>
      </c>
      <c r="H61" s="291">
        <f t="shared" si="1"/>
        <v>10.188271819927756</v>
      </c>
      <c r="I61" s="270">
        <v>7836</v>
      </c>
      <c r="J61" s="291">
        <f t="shared" si="2"/>
        <v>1.9493895097170946</v>
      </c>
      <c r="K61" s="270">
        <v>94530</v>
      </c>
      <c r="L61" s="291">
        <f t="shared" si="3"/>
        <v>23.516563342720389</v>
      </c>
      <c r="M61" s="270">
        <v>37185</v>
      </c>
      <c r="N61" s="291">
        <f t="shared" si="9"/>
        <v>9.2506443234852167</v>
      </c>
      <c r="O61" s="271">
        <v>266</v>
      </c>
      <c r="P61" s="291">
        <f t="shared" si="4"/>
        <v>6.6173763346700762E-2</v>
      </c>
      <c r="Q61" s="270">
        <v>73286</v>
      </c>
      <c r="R61" s="291">
        <f t="shared" si="5"/>
        <v>18.231618122655309</v>
      </c>
      <c r="S61" s="270">
        <v>46958</v>
      </c>
      <c r="T61" s="291">
        <f t="shared" si="6"/>
        <v>11.681908192610431</v>
      </c>
      <c r="V61" s="261">
        <f t="shared" si="8"/>
        <v>100</v>
      </c>
    </row>
    <row r="62" spans="1:22" ht="27" customHeight="1">
      <c r="A62" s="272" t="s">
        <v>67</v>
      </c>
    </row>
  </sheetData>
  <mergeCells count="2">
    <mergeCell ref="A4:A6"/>
    <mergeCell ref="M5:N5"/>
  </mergeCells>
  <phoneticPr fontId="2"/>
  <dataValidations count="1">
    <dataValidation imeMode="off" allowBlank="1" showInputMessage="1" showErrorMessage="1" sqref="B42:T61" xr:uid="{00000000-0002-0000-0200-000000000000}"/>
  </dataValidations>
  <pageMargins left="0.62992125984251968" right="0.31496062992125984" top="0.59055118110236227" bottom="0.23622047244094491" header="0.31496062992125984" footer="0.51181102362204722"/>
  <pageSetup paperSize="9" scale="44"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W62"/>
  <sheetViews>
    <sheetView showGridLines="0" view="pageBreakPreview" zoomScaleNormal="100" zoomScaleSheetLayoutView="100" workbookViewId="0">
      <pane xSplit="1" ySplit="6" topLeftCell="B7" activePane="bottomRight" state="frozen"/>
      <selection activeCell="B32" sqref="B32"/>
      <selection pane="topRight" activeCell="B32" sqref="B32"/>
      <selection pane="bottomLeft" activeCell="B32" sqref="B32"/>
      <selection pane="bottomRight" activeCell="M11" sqref="M11"/>
    </sheetView>
  </sheetViews>
  <sheetFormatPr defaultRowHeight="14.25"/>
  <cols>
    <col min="1" max="1" width="10.625" style="410" customWidth="1"/>
    <col min="2" max="2" width="11.625" style="410" customWidth="1"/>
    <col min="3" max="3" width="10.75" style="410" customWidth="1"/>
    <col min="4" max="4" width="8.875" style="410" customWidth="1"/>
    <col min="5" max="5" width="10.875" style="410" customWidth="1"/>
    <col min="6" max="6" width="8.875" style="410" customWidth="1"/>
    <col min="7" max="7" width="10.75" style="410" customWidth="1"/>
    <col min="8" max="8" width="8.875" style="410" customWidth="1"/>
    <col min="9" max="9" width="10.75" style="410" customWidth="1"/>
    <col min="10" max="10" width="8.875" style="410" customWidth="1"/>
    <col min="11" max="11" width="10.75" style="410" customWidth="1"/>
    <col min="12" max="12" width="8.875" style="410" customWidth="1"/>
    <col min="13" max="13" width="10.75" style="411" customWidth="1"/>
    <col min="14" max="14" width="8.875" style="410" customWidth="1"/>
    <col min="15" max="15" width="10.75" style="410" customWidth="1"/>
    <col min="16" max="16" width="8.875" style="410" customWidth="1"/>
    <col min="17" max="17" width="10.875" style="410" customWidth="1"/>
    <col min="18" max="18" width="8.875" style="410" customWidth="1"/>
    <col min="19" max="19" width="10.875" style="410" customWidth="1"/>
    <col min="20" max="20" width="7.75" style="410" customWidth="1"/>
    <col min="21" max="16384" width="9" style="410"/>
  </cols>
  <sheetData>
    <row r="1" spans="1:23" ht="89.25" customHeight="1"/>
    <row r="2" spans="1:23" ht="29.25" customHeight="1">
      <c r="A2" s="412" t="s">
        <v>68</v>
      </c>
      <c r="Q2" s="410" t="s">
        <v>11</v>
      </c>
    </row>
    <row r="3" spans="1:23" ht="21" customHeight="1">
      <c r="A3" s="658" t="s">
        <v>12</v>
      </c>
      <c r="B3" s="413" t="s">
        <v>69</v>
      </c>
      <c r="C3" s="414"/>
      <c r="D3" s="414"/>
      <c r="E3" s="414"/>
      <c r="F3" s="414"/>
      <c r="G3" s="414"/>
      <c r="H3" s="414"/>
      <c r="I3" s="414"/>
      <c r="J3" s="414"/>
      <c r="K3" s="414"/>
      <c r="L3" s="414"/>
      <c r="M3" s="415"/>
      <c r="N3" s="415"/>
      <c r="O3" s="415"/>
      <c r="P3" s="415"/>
      <c r="Q3" s="415"/>
      <c r="R3" s="416"/>
    </row>
    <row r="4" spans="1:23" ht="21" customHeight="1">
      <c r="A4" s="659"/>
      <c r="B4" s="417"/>
      <c r="C4" s="418" t="s">
        <v>70</v>
      </c>
      <c r="D4" s="414"/>
      <c r="E4" s="414"/>
      <c r="F4" s="414"/>
      <c r="G4" s="414"/>
      <c r="H4" s="414"/>
      <c r="I4" s="418" t="s">
        <v>71</v>
      </c>
      <c r="J4" s="414"/>
      <c r="K4" s="414"/>
      <c r="L4" s="419"/>
      <c r="M4" s="418" t="s">
        <v>72</v>
      </c>
      <c r="N4" s="414"/>
      <c r="O4" s="414"/>
      <c r="P4" s="414"/>
      <c r="Q4" s="415"/>
      <c r="R4" s="420"/>
    </row>
    <row r="5" spans="1:23" ht="21" customHeight="1">
      <c r="A5" s="659"/>
      <c r="B5" s="421"/>
      <c r="C5" s="422"/>
      <c r="D5" s="421"/>
      <c r="E5" s="418" t="s">
        <v>73</v>
      </c>
      <c r="F5" s="414"/>
      <c r="G5" s="418" t="s">
        <v>74</v>
      </c>
      <c r="H5" s="423"/>
      <c r="I5" s="422"/>
      <c r="J5" s="424"/>
      <c r="K5" s="661" t="s">
        <v>75</v>
      </c>
      <c r="L5" s="662"/>
      <c r="M5" s="425"/>
      <c r="N5" s="421"/>
      <c r="O5" s="418" t="s">
        <v>76</v>
      </c>
      <c r="P5" s="423"/>
      <c r="Q5" s="661" t="s">
        <v>77</v>
      </c>
      <c r="R5" s="662"/>
    </row>
    <row r="6" spans="1:23" ht="16.5" customHeight="1">
      <c r="A6" s="660"/>
      <c r="B6" s="426"/>
      <c r="C6" s="427"/>
      <c r="D6" s="428" t="s">
        <v>23</v>
      </c>
      <c r="E6" s="429"/>
      <c r="F6" s="428" t="s">
        <v>23</v>
      </c>
      <c r="G6" s="429"/>
      <c r="H6" s="428" t="s">
        <v>23</v>
      </c>
      <c r="I6" s="429"/>
      <c r="J6" s="428" t="s">
        <v>23</v>
      </c>
      <c r="K6" s="429"/>
      <c r="L6" s="428" t="s">
        <v>23</v>
      </c>
      <c r="M6" s="429"/>
      <c r="N6" s="428" t="s">
        <v>23</v>
      </c>
      <c r="O6" s="429"/>
      <c r="P6" s="428" t="s">
        <v>23</v>
      </c>
      <c r="Q6" s="429"/>
      <c r="R6" s="430" t="s">
        <v>23</v>
      </c>
    </row>
    <row r="7" spans="1:23" ht="30" customHeight="1">
      <c r="A7" s="431" t="s">
        <v>24</v>
      </c>
      <c r="B7" s="432">
        <f>C7+I7+M7</f>
        <v>2450075</v>
      </c>
      <c r="C7" s="433">
        <v>1056155</v>
      </c>
      <c r="D7" s="438">
        <f t="shared" ref="D7:F61" si="0">+C7/$B7*100</f>
        <v>43.107047743436425</v>
      </c>
      <c r="E7" s="435">
        <v>569151</v>
      </c>
      <c r="F7" s="438">
        <f t="shared" si="0"/>
        <v>23.229941940552841</v>
      </c>
      <c r="G7" s="435">
        <v>405191</v>
      </c>
      <c r="H7" s="438">
        <f t="shared" ref="H7:H61" si="1">+G7/$B7*100</f>
        <v>16.537901900962215</v>
      </c>
      <c r="I7" s="435">
        <v>361197</v>
      </c>
      <c r="J7" s="438">
        <f t="shared" ref="J7:J61" si="2">+I7/$B7*100</f>
        <v>14.742283399487771</v>
      </c>
      <c r="K7" s="435">
        <v>350989</v>
      </c>
      <c r="L7" s="434">
        <f>+K7/$B7*100</f>
        <v>14.325643092558391</v>
      </c>
      <c r="M7" s="435">
        <v>1032723</v>
      </c>
      <c r="N7" s="438">
        <f t="shared" ref="N7:N61" si="3">+M7/$B7*100</f>
        <v>42.1506688570758</v>
      </c>
      <c r="O7" s="435">
        <v>733232</v>
      </c>
      <c r="P7" s="438">
        <f t="shared" ref="P7:P61" si="4">+O7/$B7*100</f>
        <v>29.926920604471292</v>
      </c>
      <c r="Q7" s="435">
        <v>195207</v>
      </c>
      <c r="R7" s="438">
        <f t="shared" ref="R7:R61" si="5">+Q7/$B7*100</f>
        <v>7.9673887534055075</v>
      </c>
      <c r="V7" s="436">
        <f>D7+J7+N7</f>
        <v>100</v>
      </c>
      <c r="W7" s="437">
        <f>+B7-'29予算（歳入）'!B7</f>
        <v>0</v>
      </c>
    </row>
    <row r="8" spans="1:23" ht="30" customHeight="1">
      <c r="A8" s="431" t="s">
        <v>25</v>
      </c>
      <c r="B8" s="432">
        <f>C8+I8+M8</f>
        <v>1350250</v>
      </c>
      <c r="C8" s="435">
        <v>489537</v>
      </c>
      <c r="D8" s="438">
        <f t="shared" si="0"/>
        <v>36.255286058137379</v>
      </c>
      <c r="E8" s="435">
        <v>216080</v>
      </c>
      <c r="F8" s="438">
        <f t="shared" si="0"/>
        <v>16.002962414367712</v>
      </c>
      <c r="G8" s="435">
        <v>232757</v>
      </c>
      <c r="H8" s="438">
        <f t="shared" si="1"/>
        <v>17.238067024625071</v>
      </c>
      <c r="I8" s="435">
        <v>373859</v>
      </c>
      <c r="J8" s="438">
        <f t="shared" si="2"/>
        <v>27.68813182743936</v>
      </c>
      <c r="K8" s="435">
        <v>247698</v>
      </c>
      <c r="L8" s="438">
        <f t="shared" ref="L8:L61" si="6">+K8/$B8*100</f>
        <v>18.344602851323831</v>
      </c>
      <c r="M8" s="435">
        <v>486854</v>
      </c>
      <c r="N8" s="438">
        <f t="shared" si="3"/>
        <v>36.05658211442325</v>
      </c>
      <c r="O8" s="435">
        <v>321134</v>
      </c>
      <c r="P8" s="438">
        <f t="shared" si="4"/>
        <v>23.783299389002035</v>
      </c>
      <c r="Q8" s="435">
        <v>102812</v>
      </c>
      <c r="R8" s="438">
        <f t="shared" si="5"/>
        <v>7.6142936493241997</v>
      </c>
      <c r="V8" s="436">
        <f>D8+J8+N8</f>
        <v>99.999999999999986</v>
      </c>
      <c r="W8" s="437">
        <f>+B8-'29予算（歳入）'!B8</f>
        <v>0</v>
      </c>
    </row>
    <row r="9" spans="1:23" ht="30" customHeight="1">
      <c r="A9" s="431" t="s">
        <v>203</v>
      </c>
      <c r="B9" s="432">
        <f>C9+I9+M9-2</f>
        <v>595886</v>
      </c>
      <c r="C9" s="435">
        <v>253486</v>
      </c>
      <c r="D9" s="438">
        <f t="shared" si="0"/>
        <v>42.539344774000398</v>
      </c>
      <c r="E9" s="435">
        <v>140369</v>
      </c>
      <c r="F9" s="438">
        <f t="shared" si="0"/>
        <v>23.556351382647016</v>
      </c>
      <c r="G9" s="435">
        <v>103215</v>
      </c>
      <c r="H9" s="438">
        <f t="shared" si="1"/>
        <v>17.321266148222982</v>
      </c>
      <c r="I9" s="435">
        <v>100696</v>
      </c>
      <c r="J9" s="438">
        <f t="shared" si="2"/>
        <v>16.898534283403201</v>
      </c>
      <c r="K9" s="435">
        <v>95353</v>
      </c>
      <c r="L9" s="438">
        <f t="shared" si="6"/>
        <v>16.001886266836273</v>
      </c>
      <c r="M9" s="435">
        <v>241706</v>
      </c>
      <c r="N9" s="438">
        <f t="shared" si="3"/>
        <v>40.562456577264776</v>
      </c>
      <c r="O9" s="435">
        <v>141009</v>
      </c>
      <c r="P9" s="438">
        <f t="shared" si="4"/>
        <v>23.663754476527391</v>
      </c>
      <c r="Q9" s="435">
        <v>70674</v>
      </c>
      <c r="R9" s="438">
        <f t="shared" si="5"/>
        <v>11.860322276408574</v>
      </c>
      <c r="V9" s="436">
        <f>D9+J9+N9</f>
        <v>100.00033563466837</v>
      </c>
      <c r="W9" s="437">
        <f>+B9-'29予算（歳入）'!B9</f>
        <v>0</v>
      </c>
    </row>
    <row r="10" spans="1:23" ht="30" customHeight="1">
      <c r="A10" s="431" t="s">
        <v>27</v>
      </c>
      <c r="B10" s="432">
        <f t="shared" ref="B10:B41" si="7">C10+I10+M10</f>
        <v>1662776</v>
      </c>
      <c r="C10" s="435">
        <v>392947</v>
      </c>
      <c r="D10" s="438">
        <f>+C10/$B10*100</f>
        <v>23.631986509307325</v>
      </c>
      <c r="E10" s="435">
        <v>258546</v>
      </c>
      <c r="F10" s="438">
        <f>+E10/$B10*100</f>
        <v>15.549057720342368</v>
      </c>
      <c r="G10" s="435">
        <v>112840</v>
      </c>
      <c r="H10" s="438">
        <f>+G10/$B10*100</f>
        <v>6.7862418028646063</v>
      </c>
      <c r="I10" s="435">
        <v>388632</v>
      </c>
      <c r="J10" s="438">
        <f>+I10/$B10*100</f>
        <v>23.37248071899041</v>
      </c>
      <c r="K10" s="435">
        <v>343147</v>
      </c>
      <c r="L10" s="438">
        <f>+K10/$B10*100</f>
        <v>20.636995001130639</v>
      </c>
      <c r="M10" s="435">
        <v>881197</v>
      </c>
      <c r="N10" s="438">
        <f t="shared" si="3"/>
        <v>52.995532771702258</v>
      </c>
      <c r="O10" s="435">
        <v>500312</v>
      </c>
      <c r="P10" s="438">
        <f t="shared" si="4"/>
        <v>30.088959667447689</v>
      </c>
      <c r="Q10" s="435">
        <v>110264</v>
      </c>
      <c r="R10" s="438">
        <f t="shared" si="5"/>
        <v>6.6313201537669535</v>
      </c>
      <c r="V10" s="436">
        <f>D10+J10+N10</f>
        <v>100</v>
      </c>
      <c r="W10" s="437">
        <f>+B10-'29予算（歳入）'!B10</f>
        <v>0</v>
      </c>
    </row>
    <row r="11" spans="1:23" ht="30" customHeight="1">
      <c r="A11" s="431" t="s">
        <v>28</v>
      </c>
      <c r="B11" s="432">
        <f t="shared" si="7"/>
        <v>1054946</v>
      </c>
      <c r="C11" s="435">
        <v>491172</v>
      </c>
      <c r="D11" s="438">
        <f t="shared" si="0"/>
        <v>46.558970790921997</v>
      </c>
      <c r="E11" s="435">
        <v>323443</v>
      </c>
      <c r="F11" s="438">
        <f t="shared" si="0"/>
        <v>30.659673575709089</v>
      </c>
      <c r="G11" s="435">
        <v>143235</v>
      </c>
      <c r="H11" s="438">
        <f t="shared" si="1"/>
        <v>13.577472211847811</v>
      </c>
      <c r="I11" s="435">
        <v>141241</v>
      </c>
      <c r="J11" s="438">
        <f t="shared" si="2"/>
        <v>13.388457797839889</v>
      </c>
      <c r="K11" s="435">
        <v>140277</v>
      </c>
      <c r="L11" s="438">
        <f t="shared" si="6"/>
        <v>13.297078713033653</v>
      </c>
      <c r="M11" s="435">
        <v>422533</v>
      </c>
      <c r="N11" s="438">
        <f>+M11/$B11*100-0.1</f>
        <v>39.952571411238104</v>
      </c>
      <c r="O11" s="435">
        <v>265715</v>
      </c>
      <c r="P11" s="438">
        <f t="shared" si="4"/>
        <v>25.187545144490809</v>
      </c>
      <c r="Q11" s="435">
        <v>81224</v>
      </c>
      <c r="R11" s="438">
        <f t="shared" si="5"/>
        <v>7.6993514359976718</v>
      </c>
      <c r="V11" s="436">
        <f t="shared" ref="V11:V61" si="8">D11+J11+N11</f>
        <v>99.899999999999991</v>
      </c>
      <c r="W11" s="437">
        <f>+B11-'29予算（歳入）'!B11</f>
        <v>0</v>
      </c>
    </row>
    <row r="12" spans="1:23" ht="30" customHeight="1">
      <c r="A12" s="431" t="s">
        <v>81</v>
      </c>
      <c r="B12" s="432">
        <f t="shared" si="7"/>
        <v>782722</v>
      </c>
      <c r="C12" s="435">
        <v>354958</v>
      </c>
      <c r="D12" s="438">
        <f t="shared" si="0"/>
        <v>45.349178891100543</v>
      </c>
      <c r="E12" s="435">
        <v>228977</v>
      </c>
      <c r="F12" s="438">
        <f t="shared" si="0"/>
        <v>29.253936902246263</v>
      </c>
      <c r="G12" s="435">
        <v>106482</v>
      </c>
      <c r="H12" s="438">
        <f t="shared" si="1"/>
        <v>13.604063767212368</v>
      </c>
      <c r="I12" s="435">
        <v>124782</v>
      </c>
      <c r="J12" s="438">
        <f t="shared" si="2"/>
        <v>15.942058610847784</v>
      </c>
      <c r="K12" s="435">
        <v>122078</v>
      </c>
      <c r="L12" s="438">
        <f t="shared" si="6"/>
        <v>15.596597514826465</v>
      </c>
      <c r="M12" s="435">
        <v>302982</v>
      </c>
      <c r="N12" s="438">
        <f t="shared" si="3"/>
        <v>38.708762498051669</v>
      </c>
      <c r="O12" s="435">
        <v>181622</v>
      </c>
      <c r="P12" s="438">
        <f t="shared" si="4"/>
        <v>23.203896147035604</v>
      </c>
      <c r="Q12" s="435">
        <v>81119</v>
      </c>
      <c r="R12" s="438">
        <f t="shared" si="5"/>
        <v>10.36370512135854</v>
      </c>
      <c r="V12" s="436">
        <f t="shared" si="8"/>
        <v>100</v>
      </c>
      <c r="W12" s="437">
        <f>+B12-'29予算（歳入）'!B12</f>
        <v>0</v>
      </c>
    </row>
    <row r="13" spans="1:23" ht="30" customHeight="1">
      <c r="A13" s="431" t="s">
        <v>29</v>
      </c>
      <c r="B13" s="432">
        <f t="shared" si="7"/>
        <v>737414</v>
      </c>
      <c r="C13" s="435">
        <v>364455</v>
      </c>
      <c r="D13" s="438">
        <f t="shared" si="0"/>
        <v>49.42339038857412</v>
      </c>
      <c r="E13" s="435">
        <v>225294</v>
      </c>
      <c r="F13" s="438">
        <f t="shared" si="0"/>
        <v>30.551901645480019</v>
      </c>
      <c r="G13" s="435">
        <v>107260</v>
      </c>
      <c r="H13" s="438">
        <f t="shared" si="1"/>
        <v>14.545424958029004</v>
      </c>
      <c r="I13" s="435">
        <v>107124</v>
      </c>
      <c r="J13" s="438">
        <f t="shared" si="2"/>
        <v>14.526982129441535</v>
      </c>
      <c r="K13" s="435">
        <v>103397</v>
      </c>
      <c r="L13" s="438">
        <f t="shared" si="6"/>
        <v>14.021567260724641</v>
      </c>
      <c r="M13" s="435">
        <v>265835</v>
      </c>
      <c r="N13" s="438">
        <f t="shared" si="3"/>
        <v>36.049627481984345</v>
      </c>
      <c r="O13" s="435">
        <v>166570</v>
      </c>
      <c r="P13" s="438">
        <f t="shared" si="4"/>
        <v>22.588396748637805</v>
      </c>
      <c r="Q13" s="435">
        <v>54632</v>
      </c>
      <c r="R13" s="438">
        <f t="shared" si="5"/>
        <v>7.4085927308133552</v>
      </c>
      <c r="V13" s="436">
        <f t="shared" si="8"/>
        <v>100</v>
      </c>
      <c r="W13" s="437">
        <f>+B13-'29予算（歳入）'!B13</f>
        <v>0</v>
      </c>
    </row>
    <row r="14" spans="1:23" ht="30" customHeight="1">
      <c r="A14" s="431" t="s">
        <v>30</v>
      </c>
      <c r="B14" s="432">
        <f t="shared" si="7"/>
        <v>1787004</v>
      </c>
      <c r="C14" s="435">
        <v>901888</v>
      </c>
      <c r="D14" s="438">
        <f t="shared" si="0"/>
        <v>50.469277069329443</v>
      </c>
      <c r="E14" s="435">
        <v>580802</v>
      </c>
      <c r="F14" s="438">
        <f t="shared" si="0"/>
        <v>32.501438161302382</v>
      </c>
      <c r="G14" s="435">
        <v>270621</v>
      </c>
      <c r="H14" s="438">
        <f t="shared" si="1"/>
        <v>15.143838514071598</v>
      </c>
      <c r="I14" s="435">
        <v>153299</v>
      </c>
      <c r="J14" s="438">
        <f t="shared" si="2"/>
        <v>8.5785482293268505</v>
      </c>
      <c r="K14" s="435">
        <v>153271</v>
      </c>
      <c r="L14" s="438">
        <f t="shared" si="6"/>
        <v>8.5769813609818453</v>
      </c>
      <c r="M14" s="435">
        <v>731817</v>
      </c>
      <c r="N14" s="438">
        <f t="shared" si="3"/>
        <v>40.952174701343701</v>
      </c>
      <c r="O14" s="435">
        <v>601072</v>
      </c>
      <c r="P14" s="438">
        <f t="shared" si="4"/>
        <v>33.63573892391959</v>
      </c>
      <c r="Q14" s="435">
        <v>17712</v>
      </c>
      <c r="R14" s="438">
        <f t="shared" si="5"/>
        <v>0.99115614738411328</v>
      </c>
      <c r="V14" s="436">
        <f t="shared" si="8"/>
        <v>100</v>
      </c>
      <c r="W14" s="437">
        <f>+B14-'29予算（歳入）'!B14</f>
        <v>0</v>
      </c>
    </row>
    <row r="15" spans="1:23" ht="30" customHeight="1">
      <c r="A15" s="431" t="s">
        <v>31</v>
      </c>
      <c r="B15" s="432">
        <f t="shared" si="7"/>
        <v>1744747</v>
      </c>
      <c r="C15" s="435">
        <v>790394</v>
      </c>
      <c r="D15" s="438">
        <f t="shared" si="0"/>
        <v>45.301353147476398</v>
      </c>
      <c r="E15" s="435">
        <v>535261</v>
      </c>
      <c r="F15" s="438">
        <f t="shared" si="0"/>
        <v>30.6784307409613</v>
      </c>
      <c r="G15" s="435">
        <v>213249</v>
      </c>
      <c r="H15" s="438">
        <f t="shared" si="1"/>
        <v>12.222345130841319</v>
      </c>
      <c r="I15" s="435">
        <v>163334</v>
      </c>
      <c r="J15" s="438">
        <f t="shared" si="2"/>
        <v>9.3614718924864189</v>
      </c>
      <c r="K15" s="435">
        <v>161329</v>
      </c>
      <c r="L15" s="438">
        <f t="shared" si="6"/>
        <v>9.2465555177914052</v>
      </c>
      <c r="M15" s="435">
        <v>791019</v>
      </c>
      <c r="N15" s="438">
        <f t="shared" si="3"/>
        <v>45.337174960037188</v>
      </c>
      <c r="O15" s="435">
        <v>508717</v>
      </c>
      <c r="P15" s="438">
        <f t="shared" si="4"/>
        <v>29.157064032779541</v>
      </c>
      <c r="Q15" s="435">
        <v>195056</v>
      </c>
      <c r="R15" s="438">
        <f t="shared" si="5"/>
        <v>11.179615153371806</v>
      </c>
      <c r="V15" s="436">
        <f t="shared" si="8"/>
        <v>100</v>
      </c>
      <c r="W15" s="437">
        <f>+B15-'29予算（歳入）'!B15</f>
        <v>0</v>
      </c>
    </row>
    <row r="16" spans="1:23" ht="30" customHeight="1">
      <c r="A16" s="431" t="s">
        <v>32</v>
      </c>
      <c r="B16" s="432">
        <f t="shared" si="7"/>
        <v>7243736</v>
      </c>
      <c r="C16" s="435">
        <v>2218473</v>
      </c>
      <c r="D16" s="438">
        <f t="shared" si="0"/>
        <v>30.626088526693962</v>
      </c>
      <c r="E16" s="435">
        <v>1527959</v>
      </c>
      <c r="F16" s="438">
        <f t="shared" si="0"/>
        <v>21.093521354174143</v>
      </c>
      <c r="G16" s="435">
        <v>545410</v>
      </c>
      <c r="H16" s="438">
        <f t="shared" si="1"/>
        <v>7.5294019550132694</v>
      </c>
      <c r="I16" s="435">
        <v>1186391</v>
      </c>
      <c r="J16" s="438">
        <f t="shared" si="2"/>
        <v>16.378164527254995</v>
      </c>
      <c r="K16" s="435">
        <v>1184693</v>
      </c>
      <c r="L16" s="438">
        <f t="shared" si="6"/>
        <v>16.35472358462539</v>
      </c>
      <c r="M16" s="435">
        <v>3838872</v>
      </c>
      <c r="N16" s="438">
        <f t="shared" si="3"/>
        <v>52.99574694605105</v>
      </c>
      <c r="O16" s="435">
        <v>2809844</v>
      </c>
      <c r="P16" s="438">
        <f t="shared" si="4"/>
        <v>38.789983511270982</v>
      </c>
      <c r="Q16" s="435">
        <v>421498</v>
      </c>
      <c r="R16" s="438">
        <f t="shared" si="5"/>
        <v>5.8187929543539418</v>
      </c>
      <c r="T16" s="439"/>
      <c r="V16" s="436">
        <f t="shared" si="8"/>
        <v>100</v>
      </c>
      <c r="W16" s="437">
        <f>+B16-'29予算（歳入）'!B16</f>
        <v>0</v>
      </c>
    </row>
    <row r="17" spans="1:23" ht="30" customHeight="1">
      <c r="A17" s="431" t="s">
        <v>33</v>
      </c>
      <c r="B17" s="432">
        <f t="shared" si="7"/>
        <v>1979032</v>
      </c>
      <c r="C17" s="435">
        <v>868484</v>
      </c>
      <c r="D17" s="438">
        <f t="shared" si="0"/>
        <v>43.884282821096377</v>
      </c>
      <c r="E17" s="435">
        <v>519568</v>
      </c>
      <c r="F17" s="438">
        <f t="shared" si="0"/>
        <v>26.253643195259098</v>
      </c>
      <c r="G17" s="435">
        <v>301216</v>
      </c>
      <c r="H17" s="438">
        <f t="shared" si="1"/>
        <v>15.220370362884481</v>
      </c>
      <c r="I17" s="435">
        <v>159921</v>
      </c>
      <c r="J17" s="438">
        <f t="shared" si="2"/>
        <v>8.0807687798883485</v>
      </c>
      <c r="K17" s="435">
        <v>159361</v>
      </c>
      <c r="L17" s="438">
        <f t="shared" si="6"/>
        <v>8.0524721176817771</v>
      </c>
      <c r="M17" s="435">
        <v>950627</v>
      </c>
      <c r="N17" s="438">
        <f t="shared" si="3"/>
        <v>48.034948399015278</v>
      </c>
      <c r="O17" s="435">
        <v>827867</v>
      </c>
      <c r="P17" s="438">
        <f t="shared" si="4"/>
        <v>41.831915805302792</v>
      </c>
      <c r="Q17" s="435">
        <v>11232</v>
      </c>
      <c r="R17" s="438">
        <f t="shared" si="5"/>
        <v>0.56755019625756431</v>
      </c>
      <c r="V17" s="436">
        <f t="shared" si="8"/>
        <v>100</v>
      </c>
      <c r="W17" s="437">
        <f>+B17-'29予算（歳入）'!B17</f>
        <v>0</v>
      </c>
    </row>
    <row r="18" spans="1:23" ht="30" customHeight="1">
      <c r="A18" s="431" t="s">
        <v>34</v>
      </c>
      <c r="B18" s="432">
        <f t="shared" si="7"/>
        <v>1085476</v>
      </c>
      <c r="C18" s="435">
        <v>433499</v>
      </c>
      <c r="D18" s="438">
        <f t="shared" si="0"/>
        <v>39.936304441553752</v>
      </c>
      <c r="E18" s="435">
        <v>239776</v>
      </c>
      <c r="F18" s="438">
        <f t="shared" si="0"/>
        <v>22.089479638425907</v>
      </c>
      <c r="G18" s="435">
        <v>182561</v>
      </c>
      <c r="H18" s="438">
        <f t="shared" si="1"/>
        <v>16.818520169953089</v>
      </c>
      <c r="I18" s="435">
        <v>188521</v>
      </c>
      <c r="J18" s="438">
        <f t="shared" si="2"/>
        <v>17.367588044323412</v>
      </c>
      <c r="K18" s="435">
        <v>181095</v>
      </c>
      <c r="L18" s="438">
        <f t="shared" si="6"/>
        <v>16.683464212935153</v>
      </c>
      <c r="M18" s="435">
        <v>463456</v>
      </c>
      <c r="N18" s="438">
        <f t="shared" si="3"/>
        <v>42.696107514122836</v>
      </c>
      <c r="O18" s="435">
        <v>255455</v>
      </c>
      <c r="P18" s="438">
        <f t="shared" si="4"/>
        <v>23.533915075045417</v>
      </c>
      <c r="Q18" s="435">
        <v>144795</v>
      </c>
      <c r="R18" s="438">
        <f t="shared" si="5"/>
        <v>13.339309206283694</v>
      </c>
      <c r="V18" s="436">
        <f t="shared" si="8"/>
        <v>100</v>
      </c>
      <c r="W18" s="437">
        <f>+B18-'29予算（歳入）'!B18</f>
        <v>0</v>
      </c>
    </row>
    <row r="19" spans="1:23" ht="30" customHeight="1">
      <c r="A19" s="431" t="s">
        <v>143</v>
      </c>
      <c r="B19" s="432">
        <f t="shared" si="7"/>
        <v>459907</v>
      </c>
      <c r="C19" s="435">
        <v>212776</v>
      </c>
      <c r="D19" s="438">
        <f t="shared" si="0"/>
        <v>46.265005751162732</v>
      </c>
      <c r="E19" s="435">
        <v>116818</v>
      </c>
      <c r="F19" s="438">
        <f t="shared" si="0"/>
        <v>25.400352679998345</v>
      </c>
      <c r="G19" s="435">
        <v>85936</v>
      </c>
      <c r="H19" s="438">
        <f t="shared" si="1"/>
        <v>18.685516854494498</v>
      </c>
      <c r="I19" s="435">
        <v>104977</v>
      </c>
      <c r="J19" s="438">
        <f t="shared" si="2"/>
        <v>22.825701717956022</v>
      </c>
      <c r="K19" s="435">
        <v>101489</v>
      </c>
      <c r="L19" s="438">
        <f t="shared" si="6"/>
        <v>22.067287516824052</v>
      </c>
      <c r="M19" s="435">
        <v>142154</v>
      </c>
      <c r="N19" s="438">
        <f t="shared" si="3"/>
        <v>30.909292530881245</v>
      </c>
      <c r="O19" s="435">
        <v>87867</v>
      </c>
      <c r="P19" s="438">
        <f t="shared" si="4"/>
        <v>19.105384349444563</v>
      </c>
      <c r="Q19" s="435">
        <v>21074</v>
      </c>
      <c r="R19" s="438">
        <f t="shared" si="5"/>
        <v>4.5822307553483643</v>
      </c>
      <c r="V19" s="436">
        <f t="shared" si="8"/>
        <v>100</v>
      </c>
      <c r="W19" s="437">
        <f>+B19-'29予算（歳入）'!B19</f>
        <v>0</v>
      </c>
    </row>
    <row r="20" spans="1:23" ht="30" customHeight="1">
      <c r="A20" s="431" t="s">
        <v>78</v>
      </c>
      <c r="B20" s="432">
        <f t="shared" si="7"/>
        <v>456047</v>
      </c>
      <c r="C20" s="435">
        <v>210784</v>
      </c>
      <c r="D20" s="438">
        <f t="shared" si="0"/>
        <v>46.219797520869562</v>
      </c>
      <c r="E20" s="435">
        <v>117940</v>
      </c>
      <c r="F20" s="438">
        <f t="shared" si="0"/>
        <v>25.861369551822509</v>
      </c>
      <c r="G20" s="435">
        <v>85025</v>
      </c>
      <c r="H20" s="438">
        <f t="shared" si="1"/>
        <v>18.643911702083336</v>
      </c>
      <c r="I20" s="435">
        <v>76627</v>
      </c>
      <c r="J20" s="438">
        <f t="shared" si="2"/>
        <v>16.802434836760245</v>
      </c>
      <c r="K20" s="435">
        <v>74008</v>
      </c>
      <c r="L20" s="438">
        <f t="shared" si="6"/>
        <v>16.228151922937766</v>
      </c>
      <c r="M20" s="435">
        <v>168636</v>
      </c>
      <c r="N20" s="438">
        <f t="shared" si="3"/>
        <v>36.977767642370196</v>
      </c>
      <c r="O20" s="435">
        <v>88915</v>
      </c>
      <c r="P20" s="438">
        <f t="shared" si="4"/>
        <v>19.496893960490912</v>
      </c>
      <c r="Q20" s="435">
        <v>49849</v>
      </c>
      <c r="R20" s="438">
        <f t="shared" si="5"/>
        <v>10.930671619372564</v>
      </c>
      <c r="V20" s="436">
        <f t="shared" si="8"/>
        <v>100</v>
      </c>
      <c r="W20" s="437">
        <f>+B20-'29予算（歳入）'!B20</f>
        <v>0</v>
      </c>
    </row>
    <row r="21" spans="1:23" ht="30" customHeight="1">
      <c r="A21" s="431" t="s">
        <v>36</v>
      </c>
      <c r="B21" s="432">
        <f t="shared" si="7"/>
        <v>837569</v>
      </c>
      <c r="C21" s="435">
        <v>406092</v>
      </c>
      <c r="D21" s="438">
        <f t="shared" si="0"/>
        <v>48.484602462603085</v>
      </c>
      <c r="E21" s="435">
        <v>252716</v>
      </c>
      <c r="F21" s="438">
        <f t="shared" si="0"/>
        <v>30.172558917533959</v>
      </c>
      <c r="G21" s="435">
        <v>136056</v>
      </c>
      <c r="H21" s="438">
        <f t="shared" si="1"/>
        <v>16.244154212966336</v>
      </c>
      <c r="I21" s="435">
        <v>130332</v>
      </c>
      <c r="J21" s="438">
        <f t="shared" si="2"/>
        <v>15.560747830924976</v>
      </c>
      <c r="K21" s="435">
        <v>126815</v>
      </c>
      <c r="L21" s="438">
        <f t="shared" si="6"/>
        <v>15.140842127633663</v>
      </c>
      <c r="M21" s="435">
        <v>301145</v>
      </c>
      <c r="N21" s="438">
        <f t="shared" si="3"/>
        <v>35.95464970647194</v>
      </c>
      <c r="O21" s="435">
        <v>190503</v>
      </c>
      <c r="P21" s="438">
        <f t="shared" si="4"/>
        <v>22.744752969606086</v>
      </c>
      <c r="Q21" s="435">
        <v>60529</v>
      </c>
      <c r="R21" s="438">
        <f t="shared" si="5"/>
        <v>7.2267478858458229</v>
      </c>
      <c r="V21" s="436">
        <f t="shared" si="8"/>
        <v>100</v>
      </c>
      <c r="W21" s="437">
        <f>+B21-'29予算（歳入）'!B21</f>
        <v>0</v>
      </c>
    </row>
    <row r="22" spans="1:23" ht="30" customHeight="1">
      <c r="A22" s="431" t="s">
        <v>37</v>
      </c>
      <c r="B22" s="432">
        <f t="shared" si="7"/>
        <v>778037</v>
      </c>
      <c r="C22" s="435">
        <v>358598</v>
      </c>
      <c r="D22" s="438">
        <f t="shared" si="0"/>
        <v>46.090095972299515</v>
      </c>
      <c r="E22" s="435">
        <v>227164</v>
      </c>
      <c r="F22" s="438">
        <f t="shared" si="0"/>
        <v>29.197069033991959</v>
      </c>
      <c r="G22" s="435">
        <v>117853</v>
      </c>
      <c r="H22" s="438">
        <f t="shared" si="1"/>
        <v>15.147480132692918</v>
      </c>
      <c r="I22" s="435">
        <v>134353</v>
      </c>
      <c r="J22" s="438">
        <f t="shared" si="2"/>
        <v>17.268201897853185</v>
      </c>
      <c r="K22" s="435">
        <v>129361</v>
      </c>
      <c r="L22" s="438">
        <f t="shared" si="6"/>
        <v>16.626587167448335</v>
      </c>
      <c r="M22" s="435">
        <v>285086</v>
      </c>
      <c r="N22" s="438">
        <f t="shared" si="3"/>
        <v>36.641702129847296</v>
      </c>
      <c r="O22" s="435">
        <v>187796</v>
      </c>
      <c r="P22" s="438">
        <f t="shared" si="4"/>
        <v>24.137155430911385</v>
      </c>
      <c r="Q22" s="435">
        <v>47231</v>
      </c>
      <c r="R22" s="438">
        <f t="shared" si="5"/>
        <v>6.0705339206233129</v>
      </c>
      <c r="V22" s="436">
        <f t="shared" si="8"/>
        <v>100</v>
      </c>
      <c r="W22" s="437">
        <f>+B22-'29予算（歳入）'!B22</f>
        <v>0</v>
      </c>
    </row>
    <row r="23" spans="1:23" ht="30" customHeight="1">
      <c r="A23" s="431" t="s">
        <v>38</v>
      </c>
      <c r="B23" s="432">
        <f t="shared" si="7"/>
        <v>1151183</v>
      </c>
      <c r="C23" s="435">
        <v>518402</v>
      </c>
      <c r="D23" s="438">
        <f t="shared" si="0"/>
        <v>45.03211044638428</v>
      </c>
      <c r="E23" s="435">
        <v>298077</v>
      </c>
      <c r="F23" s="438">
        <f t="shared" si="0"/>
        <v>25.893103007949215</v>
      </c>
      <c r="G23" s="435">
        <v>199822</v>
      </c>
      <c r="H23" s="438">
        <f t="shared" si="1"/>
        <v>17.357970018667753</v>
      </c>
      <c r="I23" s="435">
        <v>181349</v>
      </c>
      <c r="J23" s="438">
        <f t="shared" si="2"/>
        <v>15.753272937491259</v>
      </c>
      <c r="K23" s="435">
        <v>173342</v>
      </c>
      <c r="L23" s="438">
        <f t="shared" si="6"/>
        <v>15.05772757241898</v>
      </c>
      <c r="M23" s="435">
        <v>451432</v>
      </c>
      <c r="N23" s="438">
        <f t="shared" si="3"/>
        <v>39.214616616124452</v>
      </c>
      <c r="O23" s="435">
        <v>370506</v>
      </c>
      <c r="P23" s="438">
        <f t="shared" si="4"/>
        <v>32.184804674843178</v>
      </c>
      <c r="Q23" s="435">
        <v>12633</v>
      </c>
      <c r="R23" s="438">
        <f t="shared" si="5"/>
        <v>1.0973928558708737</v>
      </c>
      <c r="V23" s="436">
        <f t="shared" si="8"/>
        <v>100</v>
      </c>
      <c r="W23" s="437">
        <f>+B23-'29予算（歳入）'!B23</f>
        <v>0</v>
      </c>
    </row>
    <row r="24" spans="1:23" ht="30" customHeight="1">
      <c r="A24" s="431" t="s">
        <v>39</v>
      </c>
      <c r="B24" s="432">
        <f t="shared" si="7"/>
        <v>2291621</v>
      </c>
      <c r="C24" s="435">
        <v>1032705</v>
      </c>
      <c r="D24" s="438">
        <f t="shared" si="0"/>
        <v>45.064388919459198</v>
      </c>
      <c r="E24" s="435">
        <v>599640</v>
      </c>
      <c r="F24" s="438">
        <f t="shared" si="0"/>
        <v>26.166630520491829</v>
      </c>
      <c r="G24" s="435">
        <v>387934</v>
      </c>
      <c r="H24" s="438">
        <f t="shared" si="1"/>
        <v>16.928366427083709</v>
      </c>
      <c r="I24" s="435">
        <v>245057</v>
      </c>
      <c r="J24" s="438">
        <f t="shared" si="2"/>
        <v>10.693609458108474</v>
      </c>
      <c r="K24" s="435">
        <v>244056</v>
      </c>
      <c r="L24" s="438">
        <f t="shared" si="6"/>
        <v>10.649928587667857</v>
      </c>
      <c r="M24" s="435">
        <v>1013859</v>
      </c>
      <c r="N24" s="438">
        <f t="shared" si="3"/>
        <v>44.242001622432333</v>
      </c>
      <c r="O24" s="435">
        <v>706923</v>
      </c>
      <c r="P24" s="438">
        <f t="shared" si="4"/>
        <v>30.848163810682482</v>
      </c>
      <c r="Q24" s="435">
        <v>187752</v>
      </c>
      <c r="R24" s="438">
        <f t="shared" si="5"/>
        <v>8.1929778091577976</v>
      </c>
      <c r="V24" s="436">
        <f t="shared" si="8"/>
        <v>100</v>
      </c>
      <c r="W24" s="437">
        <f>+B24-'29予算（歳入）'!B24</f>
        <v>0</v>
      </c>
    </row>
    <row r="25" spans="1:23" ht="30" customHeight="1">
      <c r="A25" s="431" t="s">
        <v>148</v>
      </c>
      <c r="B25" s="432">
        <f t="shared" si="7"/>
        <v>658281</v>
      </c>
      <c r="C25" s="435">
        <v>351269</v>
      </c>
      <c r="D25" s="438">
        <f t="shared" si="0"/>
        <v>53.361558361854591</v>
      </c>
      <c r="E25" s="435">
        <v>216590</v>
      </c>
      <c r="F25" s="438">
        <f t="shared" si="0"/>
        <v>32.902362365008258</v>
      </c>
      <c r="G25" s="435">
        <v>122584</v>
      </c>
      <c r="H25" s="438">
        <f t="shared" si="1"/>
        <v>18.621834748382529</v>
      </c>
      <c r="I25" s="435">
        <v>95342</v>
      </c>
      <c r="J25" s="438">
        <f t="shared" si="2"/>
        <v>14.483480458952942</v>
      </c>
      <c r="K25" s="435">
        <v>86851</v>
      </c>
      <c r="L25" s="438">
        <f t="shared" si="6"/>
        <v>13.193605770180211</v>
      </c>
      <c r="M25" s="435">
        <v>211670</v>
      </c>
      <c r="N25" s="438">
        <f t="shared" si="3"/>
        <v>32.154961179192469</v>
      </c>
      <c r="O25" s="435">
        <v>162843</v>
      </c>
      <c r="P25" s="438">
        <f t="shared" si="4"/>
        <v>24.737612053211318</v>
      </c>
      <c r="Q25" s="435">
        <v>7380</v>
      </c>
      <c r="R25" s="438">
        <f t="shared" si="5"/>
        <v>1.1211017787236757</v>
      </c>
      <c r="V25" s="436">
        <f t="shared" si="8"/>
        <v>100</v>
      </c>
      <c r="W25" s="437">
        <f>+B25-'29予算（歳入）'!B25</f>
        <v>0</v>
      </c>
    </row>
    <row r="26" spans="1:23" ht="30" customHeight="1">
      <c r="A26" s="431" t="s">
        <v>151</v>
      </c>
      <c r="B26" s="432">
        <f t="shared" si="7"/>
        <v>520178</v>
      </c>
      <c r="C26" s="435">
        <v>261907</v>
      </c>
      <c r="D26" s="438">
        <f t="shared" si="0"/>
        <v>50.34949574953189</v>
      </c>
      <c r="E26" s="435">
        <v>170909</v>
      </c>
      <c r="F26" s="438">
        <f t="shared" si="0"/>
        <v>32.855868568067088</v>
      </c>
      <c r="G26" s="435">
        <v>80916</v>
      </c>
      <c r="H26" s="438">
        <f t="shared" si="1"/>
        <v>15.555444482465616</v>
      </c>
      <c r="I26" s="435">
        <v>78167</v>
      </c>
      <c r="J26" s="438">
        <f t="shared" si="2"/>
        <v>15.026971536666295</v>
      </c>
      <c r="K26" s="435">
        <v>77537</v>
      </c>
      <c r="L26" s="438">
        <f t="shared" si="6"/>
        <v>14.905859148214651</v>
      </c>
      <c r="M26" s="435">
        <v>180104</v>
      </c>
      <c r="N26" s="438">
        <f t="shared" si="3"/>
        <v>34.623532713801815</v>
      </c>
      <c r="O26" s="435">
        <v>128889</v>
      </c>
      <c r="P26" s="438">
        <f t="shared" si="4"/>
        <v>24.77786450022877</v>
      </c>
      <c r="Q26" s="435">
        <v>21536</v>
      </c>
      <c r="R26" s="438">
        <f t="shared" si="5"/>
        <v>4.1401212661819606</v>
      </c>
      <c r="V26" s="436">
        <f t="shared" si="8"/>
        <v>100</v>
      </c>
      <c r="W26" s="437">
        <f>+B26-'29予算（歳入）'!B26</f>
        <v>0</v>
      </c>
    </row>
    <row r="27" spans="1:23" ht="30" customHeight="1">
      <c r="A27" s="431" t="s">
        <v>40</v>
      </c>
      <c r="B27" s="432">
        <f t="shared" si="7"/>
        <v>869110</v>
      </c>
      <c r="C27" s="435">
        <v>355403</v>
      </c>
      <c r="D27" s="438">
        <f t="shared" si="0"/>
        <v>40.892752355858292</v>
      </c>
      <c r="E27" s="435">
        <v>214527</v>
      </c>
      <c r="F27" s="438">
        <f t="shared" si="0"/>
        <v>24.683526826293566</v>
      </c>
      <c r="G27" s="435">
        <v>116459</v>
      </c>
      <c r="H27" s="438">
        <f t="shared" si="1"/>
        <v>13.399799795192783</v>
      </c>
      <c r="I27" s="435">
        <v>84816</v>
      </c>
      <c r="J27" s="438">
        <f t="shared" si="2"/>
        <v>9.7589488097018791</v>
      </c>
      <c r="K27" s="435">
        <v>83459</v>
      </c>
      <c r="L27" s="438">
        <f t="shared" si="6"/>
        <v>9.6028120721197539</v>
      </c>
      <c r="M27" s="435">
        <v>428891</v>
      </c>
      <c r="N27" s="438">
        <f t="shared" si="3"/>
        <v>49.348298834439831</v>
      </c>
      <c r="O27" s="435">
        <v>281733</v>
      </c>
      <c r="P27" s="438">
        <f t="shared" si="4"/>
        <v>32.416264914682834</v>
      </c>
      <c r="Q27" s="435">
        <v>102210</v>
      </c>
      <c r="R27" s="438">
        <f t="shared" si="5"/>
        <v>11.760306520463462</v>
      </c>
      <c r="V27" s="436">
        <f t="shared" si="8"/>
        <v>100</v>
      </c>
      <c r="W27" s="437">
        <f>+B27-'29予算（歳入）'!B27</f>
        <v>0</v>
      </c>
    </row>
    <row r="28" spans="1:23" ht="30" customHeight="1">
      <c r="A28" s="431" t="s">
        <v>41</v>
      </c>
      <c r="B28" s="432">
        <f t="shared" si="7"/>
        <v>2770738</v>
      </c>
      <c r="C28" s="435">
        <v>1142132</v>
      </c>
      <c r="D28" s="438">
        <f t="shared" si="0"/>
        <v>41.22121976166639</v>
      </c>
      <c r="E28" s="435">
        <v>698838</v>
      </c>
      <c r="F28" s="438">
        <f t="shared" si="0"/>
        <v>25.222088844199632</v>
      </c>
      <c r="G28" s="435">
        <v>387228</v>
      </c>
      <c r="H28" s="438">
        <f t="shared" si="1"/>
        <v>13.975626710284409</v>
      </c>
      <c r="I28" s="435">
        <v>205671</v>
      </c>
      <c r="J28" s="438">
        <f t="shared" si="2"/>
        <v>7.422968176709599</v>
      </c>
      <c r="K28" s="435">
        <v>205094</v>
      </c>
      <c r="L28" s="438">
        <f t="shared" si="6"/>
        <v>7.4021434000616448</v>
      </c>
      <c r="M28" s="435">
        <v>1422935</v>
      </c>
      <c r="N28" s="438">
        <f t="shared" si="3"/>
        <v>51.355812061624015</v>
      </c>
      <c r="O28" s="435">
        <v>937857</v>
      </c>
      <c r="P28" s="438">
        <f t="shared" si="4"/>
        <v>33.848635273345948</v>
      </c>
      <c r="Q28" s="435">
        <v>335865</v>
      </c>
      <c r="R28" s="438">
        <f t="shared" si="5"/>
        <v>12.121860673943189</v>
      </c>
      <c r="V28" s="436">
        <f t="shared" si="8"/>
        <v>100</v>
      </c>
      <c r="W28" s="437">
        <f>+B28-'29予算（歳入）'!B28</f>
        <v>0</v>
      </c>
    </row>
    <row r="29" spans="1:23" ht="30" customHeight="1">
      <c r="A29" s="431" t="s">
        <v>42</v>
      </c>
      <c r="B29" s="432">
        <f t="shared" si="7"/>
        <v>1945128</v>
      </c>
      <c r="C29" s="435">
        <v>792875</v>
      </c>
      <c r="D29" s="438">
        <f t="shared" si="0"/>
        <v>40.762098946701705</v>
      </c>
      <c r="E29" s="435">
        <v>464735</v>
      </c>
      <c r="F29" s="438">
        <f t="shared" si="0"/>
        <v>23.892257990219669</v>
      </c>
      <c r="G29" s="435">
        <v>297704</v>
      </c>
      <c r="H29" s="438">
        <f t="shared" si="1"/>
        <v>15.305111026112419</v>
      </c>
      <c r="I29" s="435">
        <v>198546</v>
      </c>
      <c r="J29" s="438">
        <f t="shared" si="2"/>
        <v>10.207348822288303</v>
      </c>
      <c r="K29" s="435">
        <v>188433</v>
      </c>
      <c r="L29" s="438">
        <f t="shared" si="6"/>
        <v>9.6874344516144948</v>
      </c>
      <c r="M29" s="435">
        <v>953707</v>
      </c>
      <c r="N29" s="438">
        <f t="shared" si="3"/>
        <v>49.030552231009992</v>
      </c>
      <c r="O29" s="435">
        <v>572909</v>
      </c>
      <c r="P29" s="438">
        <f t="shared" si="4"/>
        <v>29.453537247934324</v>
      </c>
      <c r="Q29" s="435">
        <v>321448</v>
      </c>
      <c r="R29" s="438">
        <f t="shared" si="5"/>
        <v>16.52580190095459</v>
      </c>
      <c r="V29" s="436">
        <f t="shared" si="8"/>
        <v>100</v>
      </c>
      <c r="W29" s="437">
        <f>+B29-'29予算（歳入）'!B29</f>
        <v>0</v>
      </c>
    </row>
    <row r="30" spans="1:23" ht="30" customHeight="1">
      <c r="A30" s="431" t="s">
        <v>142</v>
      </c>
      <c r="B30" s="432">
        <f t="shared" si="7"/>
        <v>488644</v>
      </c>
      <c r="C30" s="435">
        <v>248118</v>
      </c>
      <c r="D30" s="438">
        <f t="shared" si="0"/>
        <v>50.776843673512829</v>
      </c>
      <c r="E30" s="435">
        <v>148094</v>
      </c>
      <c r="F30" s="438">
        <f t="shared" si="0"/>
        <v>30.307135665228675</v>
      </c>
      <c r="G30" s="435">
        <v>84142</v>
      </c>
      <c r="H30" s="438">
        <f t="shared" si="1"/>
        <v>17.219489034962056</v>
      </c>
      <c r="I30" s="435">
        <v>63540</v>
      </c>
      <c r="J30" s="438">
        <f t="shared" si="2"/>
        <v>13.003331668863222</v>
      </c>
      <c r="K30" s="435">
        <v>61433</v>
      </c>
      <c r="L30" s="438">
        <f t="shared" si="6"/>
        <v>12.5721384075114</v>
      </c>
      <c r="M30" s="435">
        <v>176986</v>
      </c>
      <c r="N30" s="438">
        <f t="shared" si="3"/>
        <v>36.219824657623953</v>
      </c>
      <c r="O30" s="435">
        <v>125508</v>
      </c>
      <c r="P30" s="438">
        <f t="shared" si="4"/>
        <v>25.68495673742029</v>
      </c>
      <c r="Q30" s="435">
        <v>23780</v>
      </c>
      <c r="R30" s="438">
        <f t="shared" si="5"/>
        <v>4.8665285975065693</v>
      </c>
      <c r="V30" s="436">
        <f t="shared" si="8"/>
        <v>100</v>
      </c>
      <c r="W30" s="437">
        <f>+B30-'29予算（歳入）'!B30</f>
        <v>0</v>
      </c>
    </row>
    <row r="31" spans="1:23" ht="30" customHeight="1">
      <c r="A31" s="431" t="s">
        <v>43</v>
      </c>
      <c r="B31" s="432">
        <f t="shared" si="7"/>
        <v>524031</v>
      </c>
      <c r="C31" s="435">
        <v>214648</v>
      </c>
      <c r="D31" s="438">
        <f t="shared" si="0"/>
        <v>40.960935517173603</v>
      </c>
      <c r="E31" s="435">
        <v>119662</v>
      </c>
      <c r="F31" s="438">
        <f t="shared" si="0"/>
        <v>22.834908621818176</v>
      </c>
      <c r="G31" s="435">
        <v>82689</v>
      </c>
      <c r="H31" s="438">
        <f t="shared" si="1"/>
        <v>15.779409996736835</v>
      </c>
      <c r="I31" s="435">
        <v>100081</v>
      </c>
      <c r="J31" s="438">
        <f t="shared" si="2"/>
        <v>19.098297619797304</v>
      </c>
      <c r="K31" s="435">
        <v>93596</v>
      </c>
      <c r="L31" s="438">
        <f t="shared" si="6"/>
        <v>17.860775412141646</v>
      </c>
      <c r="M31" s="435">
        <v>209302</v>
      </c>
      <c r="N31" s="438">
        <f t="shared" si="3"/>
        <v>39.940766863029097</v>
      </c>
      <c r="O31" s="435">
        <v>100878</v>
      </c>
      <c r="P31" s="438">
        <f t="shared" si="4"/>
        <v>19.250387858733546</v>
      </c>
      <c r="Q31" s="435">
        <v>73444</v>
      </c>
      <c r="R31" s="438">
        <f t="shared" si="5"/>
        <v>14.015201390757417</v>
      </c>
      <c r="V31" s="436">
        <f t="shared" si="8"/>
        <v>100</v>
      </c>
      <c r="W31" s="437">
        <f>+B31-'29予算（歳入）'!B31</f>
        <v>0</v>
      </c>
    </row>
    <row r="32" spans="1:23" ht="30" customHeight="1">
      <c r="A32" s="431" t="s">
        <v>44</v>
      </c>
      <c r="B32" s="432">
        <f t="shared" si="7"/>
        <v>677798</v>
      </c>
      <c r="C32" s="435">
        <v>313523</v>
      </c>
      <c r="D32" s="438">
        <f t="shared" si="0"/>
        <v>46.256111702896732</v>
      </c>
      <c r="E32" s="435">
        <v>192049</v>
      </c>
      <c r="F32" s="438">
        <f t="shared" si="0"/>
        <v>28.334252978025905</v>
      </c>
      <c r="G32" s="435">
        <v>108196</v>
      </c>
      <c r="H32" s="438">
        <f t="shared" si="1"/>
        <v>15.962867993118893</v>
      </c>
      <c r="I32" s="435">
        <v>76716</v>
      </c>
      <c r="J32" s="438">
        <f t="shared" si="2"/>
        <v>11.318416401346713</v>
      </c>
      <c r="K32" s="435">
        <v>73446</v>
      </c>
      <c r="L32" s="438">
        <f t="shared" si="6"/>
        <v>10.835971779202653</v>
      </c>
      <c r="M32" s="435">
        <v>287559</v>
      </c>
      <c r="N32" s="438">
        <f t="shared" si="3"/>
        <v>42.425471895756552</v>
      </c>
      <c r="O32" s="435">
        <v>194778</v>
      </c>
      <c r="P32" s="438">
        <f t="shared" si="4"/>
        <v>28.736880309472735</v>
      </c>
      <c r="Q32" s="435">
        <v>42186</v>
      </c>
      <c r="R32" s="438">
        <f t="shared" si="5"/>
        <v>6.2239782354034681</v>
      </c>
      <c r="V32" s="436">
        <f t="shared" si="8"/>
        <v>100</v>
      </c>
      <c r="W32" s="437">
        <f>+B32-'29予算（歳入）'!B32</f>
        <v>0</v>
      </c>
    </row>
    <row r="33" spans="1:23" ht="30" customHeight="1">
      <c r="A33" s="431" t="s">
        <v>45</v>
      </c>
      <c r="B33" s="432">
        <f t="shared" si="7"/>
        <v>918251</v>
      </c>
      <c r="C33" s="435">
        <v>428664</v>
      </c>
      <c r="D33" s="438">
        <f t="shared" si="0"/>
        <v>46.682660841099</v>
      </c>
      <c r="E33" s="435">
        <v>244948</v>
      </c>
      <c r="F33" s="438">
        <f t="shared" si="0"/>
        <v>26.67549504438329</v>
      </c>
      <c r="G33" s="435">
        <v>159158</v>
      </c>
      <c r="H33" s="438">
        <f t="shared" si="1"/>
        <v>17.332733642544358</v>
      </c>
      <c r="I33" s="435">
        <v>94743</v>
      </c>
      <c r="J33" s="438">
        <f t="shared" si="2"/>
        <v>10.3177671464556</v>
      </c>
      <c r="K33" s="435">
        <v>88875</v>
      </c>
      <c r="L33" s="438">
        <f t="shared" si="6"/>
        <v>9.6787261870665002</v>
      </c>
      <c r="M33" s="435">
        <v>394844</v>
      </c>
      <c r="N33" s="438">
        <f t="shared" si="3"/>
        <v>42.999572012445398</v>
      </c>
      <c r="O33" s="435">
        <v>303634</v>
      </c>
      <c r="P33" s="438">
        <f t="shared" si="4"/>
        <v>33.066558054388182</v>
      </c>
      <c r="Q33" s="435">
        <v>37278</v>
      </c>
      <c r="R33" s="438">
        <f t="shared" si="5"/>
        <v>4.0596743156282979</v>
      </c>
      <c r="V33" s="436">
        <f t="shared" si="8"/>
        <v>100</v>
      </c>
      <c r="W33" s="437">
        <f>+B33-'29予算（歳入）'!B33</f>
        <v>0</v>
      </c>
    </row>
    <row r="34" spans="1:23" ht="30" customHeight="1">
      <c r="A34" s="431" t="s">
        <v>88</v>
      </c>
      <c r="B34" s="432">
        <f t="shared" si="7"/>
        <v>480157</v>
      </c>
      <c r="C34" s="435">
        <v>206371</v>
      </c>
      <c r="D34" s="438">
        <f t="shared" si="0"/>
        <v>42.979900324268939</v>
      </c>
      <c r="E34" s="435">
        <v>116339</v>
      </c>
      <c r="F34" s="438">
        <f t="shared" si="0"/>
        <v>24.229366644659976</v>
      </c>
      <c r="G34" s="435">
        <v>76946</v>
      </c>
      <c r="H34" s="438">
        <f t="shared" si="1"/>
        <v>16.025175098978043</v>
      </c>
      <c r="I34" s="435">
        <v>83436</v>
      </c>
      <c r="J34" s="438">
        <f t="shared" si="2"/>
        <v>17.376816332991083</v>
      </c>
      <c r="K34" s="435">
        <v>72550</v>
      </c>
      <c r="L34" s="438">
        <f t="shared" si="6"/>
        <v>15.109641221517128</v>
      </c>
      <c r="M34" s="435">
        <v>190350</v>
      </c>
      <c r="N34" s="438">
        <f t="shared" si="3"/>
        <v>39.643283342739977</v>
      </c>
      <c r="O34" s="435">
        <v>84724</v>
      </c>
      <c r="P34" s="438">
        <f t="shared" si="4"/>
        <v>17.64506192766116</v>
      </c>
      <c r="Q34" s="435">
        <v>76528</v>
      </c>
      <c r="R34" s="438">
        <f t="shared" si="5"/>
        <v>15.938120239838218</v>
      </c>
      <c r="V34" s="436">
        <f t="shared" si="8"/>
        <v>100</v>
      </c>
      <c r="W34" s="437">
        <f>+B34-'29予算（歳入）'!B34</f>
        <v>0</v>
      </c>
    </row>
    <row r="35" spans="1:23" ht="30" customHeight="1">
      <c r="A35" s="431" t="s">
        <v>198</v>
      </c>
      <c r="B35" s="432">
        <f t="shared" si="7"/>
        <v>438433</v>
      </c>
      <c r="C35" s="435">
        <v>200521</v>
      </c>
      <c r="D35" s="438">
        <f t="shared" si="0"/>
        <v>45.735836490410165</v>
      </c>
      <c r="E35" s="435">
        <v>116158</v>
      </c>
      <c r="F35" s="438">
        <f t="shared" si="0"/>
        <v>26.493899866114091</v>
      </c>
      <c r="G35" s="435">
        <v>71473</v>
      </c>
      <c r="H35" s="438">
        <f t="shared" si="1"/>
        <v>16.30192070396161</v>
      </c>
      <c r="I35" s="435">
        <v>98275</v>
      </c>
      <c r="J35" s="438">
        <f t="shared" si="2"/>
        <v>22.415055436064346</v>
      </c>
      <c r="K35" s="435">
        <v>93679</v>
      </c>
      <c r="L35" s="438">
        <f t="shared" si="6"/>
        <v>21.366776679675116</v>
      </c>
      <c r="M35" s="435">
        <v>139637</v>
      </c>
      <c r="N35" s="438">
        <f t="shared" si="3"/>
        <v>31.849108073525489</v>
      </c>
      <c r="O35" s="435">
        <v>97616</v>
      </c>
      <c r="P35" s="438">
        <f t="shared" si="4"/>
        <v>22.264747407243522</v>
      </c>
      <c r="Q35" s="435">
        <v>8897</v>
      </c>
      <c r="R35" s="438">
        <f t="shared" si="5"/>
        <v>2.0292724315916</v>
      </c>
      <c r="V35" s="436">
        <f t="shared" si="8"/>
        <v>100</v>
      </c>
      <c r="W35" s="437">
        <f>+B35-'29予算（歳入）'!B35</f>
        <v>0</v>
      </c>
    </row>
    <row r="36" spans="1:23" ht="30" customHeight="1">
      <c r="A36" s="431" t="s">
        <v>46</v>
      </c>
      <c r="B36" s="432">
        <f t="shared" si="7"/>
        <v>1577333</v>
      </c>
      <c r="C36" s="435">
        <v>673648</v>
      </c>
      <c r="D36" s="438">
        <f t="shared" si="0"/>
        <v>42.70803945647495</v>
      </c>
      <c r="E36" s="435">
        <v>387745</v>
      </c>
      <c r="F36" s="438">
        <f t="shared" si="0"/>
        <v>24.582317113761011</v>
      </c>
      <c r="G36" s="435">
        <v>223023</v>
      </c>
      <c r="H36" s="438">
        <f t="shared" si="1"/>
        <v>14.139246436865266</v>
      </c>
      <c r="I36" s="435">
        <v>205153</v>
      </c>
      <c r="J36" s="438">
        <f t="shared" si="2"/>
        <v>13.00632142990732</v>
      </c>
      <c r="K36" s="435">
        <v>203759</v>
      </c>
      <c r="L36" s="438">
        <f t="shared" si="6"/>
        <v>12.917944403623077</v>
      </c>
      <c r="M36" s="435">
        <v>698532</v>
      </c>
      <c r="N36" s="438">
        <f t="shared" si="3"/>
        <v>44.285639113617734</v>
      </c>
      <c r="O36" s="435">
        <v>525259</v>
      </c>
      <c r="P36" s="438">
        <f t="shared" si="4"/>
        <v>33.300450824271095</v>
      </c>
      <c r="Q36" s="435">
        <v>110499</v>
      </c>
      <c r="R36" s="438">
        <f t="shared" si="5"/>
        <v>7.0054325877921775</v>
      </c>
      <c r="V36" s="436">
        <f t="shared" si="8"/>
        <v>100</v>
      </c>
      <c r="W36" s="437">
        <f>+B36-'29予算（歳入）'!B36</f>
        <v>0</v>
      </c>
    </row>
    <row r="37" spans="1:23" ht="30" customHeight="1">
      <c r="A37" s="431" t="s">
        <v>196</v>
      </c>
      <c r="B37" s="432">
        <f t="shared" si="7"/>
        <v>424351</v>
      </c>
      <c r="C37" s="435">
        <v>202708</v>
      </c>
      <c r="D37" s="438">
        <f t="shared" si="0"/>
        <v>47.76894599046544</v>
      </c>
      <c r="E37" s="435">
        <v>126298</v>
      </c>
      <c r="F37" s="438">
        <f t="shared" si="0"/>
        <v>29.762625750852479</v>
      </c>
      <c r="G37" s="435">
        <v>65489</v>
      </c>
      <c r="H37" s="438">
        <f t="shared" si="1"/>
        <v>15.432743177228286</v>
      </c>
      <c r="I37" s="435">
        <v>77566</v>
      </c>
      <c r="J37" s="438">
        <f t="shared" si="2"/>
        <v>18.278736234862176</v>
      </c>
      <c r="K37" s="435">
        <v>77055</v>
      </c>
      <c r="L37" s="438">
        <f t="shared" si="6"/>
        <v>18.158317053571217</v>
      </c>
      <c r="M37" s="435">
        <v>144077</v>
      </c>
      <c r="N37" s="438">
        <f t="shared" si="3"/>
        <v>33.95231777467238</v>
      </c>
      <c r="O37" s="435">
        <v>89357</v>
      </c>
      <c r="P37" s="438">
        <f t="shared" si="4"/>
        <v>21.057332255609154</v>
      </c>
      <c r="Q37" s="435">
        <v>27818</v>
      </c>
      <c r="R37" s="438">
        <f t="shared" si="5"/>
        <v>6.555422280140732</v>
      </c>
      <c r="V37" s="436">
        <f t="shared" si="8"/>
        <v>100</v>
      </c>
      <c r="W37" s="437">
        <f>+B37-'29予算（歳入）'!B37</f>
        <v>0</v>
      </c>
    </row>
    <row r="38" spans="1:23" ht="30" customHeight="1">
      <c r="A38" s="431" t="s">
        <v>152</v>
      </c>
      <c r="B38" s="432">
        <f t="shared" si="7"/>
        <v>703450</v>
      </c>
      <c r="C38" s="433">
        <v>320227</v>
      </c>
      <c r="D38" s="438">
        <f t="shared" si="0"/>
        <v>45.522354111877178</v>
      </c>
      <c r="E38" s="435">
        <v>190154</v>
      </c>
      <c r="F38" s="438">
        <f t="shared" si="0"/>
        <v>27.031629824436703</v>
      </c>
      <c r="G38" s="435">
        <v>104568</v>
      </c>
      <c r="H38" s="438">
        <f t="shared" si="1"/>
        <v>14.865022389651006</v>
      </c>
      <c r="I38" s="435">
        <v>161433</v>
      </c>
      <c r="J38" s="438">
        <f t="shared" si="2"/>
        <v>22.948752576586823</v>
      </c>
      <c r="K38" s="435">
        <v>157663</v>
      </c>
      <c r="L38" s="438">
        <f t="shared" si="6"/>
        <v>22.41282251759187</v>
      </c>
      <c r="M38" s="435">
        <v>221790</v>
      </c>
      <c r="N38" s="438">
        <f t="shared" si="3"/>
        <v>31.528893311535999</v>
      </c>
      <c r="O38" s="435">
        <v>155365</v>
      </c>
      <c r="P38" s="438">
        <f t="shared" si="4"/>
        <v>22.086146847679295</v>
      </c>
      <c r="Q38" s="435">
        <v>31666</v>
      </c>
      <c r="R38" s="438">
        <f t="shared" si="5"/>
        <v>4.5015281825289648</v>
      </c>
      <c r="V38" s="436">
        <f t="shared" si="8"/>
        <v>100</v>
      </c>
      <c r="W38" s="437">
        <f>+B38-'29予算（歳入）'!B38</f>
        <v>0</v>
      </c>
    </row>
    <row r="39" spans="1:23" ht="30" customHeight="1">
      <c r="A39" s="431" t="s">
        <v>47</v>
      </c>
      <c r="B39" s="432">
        <f>C39+I39+M39+1</f>
        <v>870949</v>
      </c>
      <c r="C39" s="435">
        <v>315581</v>
      </c>
      <c r="D39" s="438">
        <f t="shared" si="0"/>
        <v>36.234153779383178</v>
      </c>
      <c r="E39" s="435">
        <v>171939</v>
      </c>
      <c r="F39" s="438">
        <f t="shared" si="0"/>
        <v>19.741569253768017</v>
      </c>
      <c r="G39" s="435">
        <v>116870</v>
      </c>
      <c r="H39" s="438">
        <f t="shared" si="1"/>
        <v>13.418696157869176</v>
      </c>
      <c r="I39" s="435">
        <v>186946</v>
      </c>
      <c r="J39" s="438">
        <f t="shared" si="2"/>
        <v>21.464632257457094</v>
      </c>
      <c r="K39" s="435">
        <v>145916</v>
      </c>
      <c r="L39" s="438">
        <f t="shared" si="6"/>
        <v>16.753679032871041</v>
      </c>
      <c r="M39" s="435">
        <v>368421</v>
      </c>
      <c r="N39" s="438">
        <f t="shared" si="3"/>
        <v>42.301099145874218</v>
      </c>
      <c r="O39" s="435">
        <v>228059</v>
      </c>
      <c r="P39" s="438">
        <f t="shared" si="4"/>
        <v>26.185115316740703</v>
      </c>
      <c r="Q39" s="435">
        <v>87068</v>
      </c>
      <c r="R39" s="438">
        <f t="shared" si="5"/>
        <v>9.9969114150197083</v>
      </c>
      <c r="V39" s="436">
        <f t="shared" si="8"/>
        <v>99.999885182714493</v>
      </c>
      <c r="W39" s="437">
        <f>+B39-'29予算（歳入）'!B39</f>
        <v>0</v>
      </c>
    </row>
    <row r="40" spans="1:23" ht="30" customHeight="1">
      <c r="A40" s="431" t="s">
        <v>48</v>
      </c>
      <c r="B40" s="432">
        <f t="shared" si="7"/>
        <v>611300</v>
      </c>
      <c r="C40" s="435">
        <v>323727</v>
      </c>
      <c r="D40" s="438">
        <f t="shared" si="0"/>
        <v>52.957140520202849</v>
      </c>
      <c r="E40" s="435">
        <v>155879</v>
      </c>
      <c r="F40" s="438">
        <f t="shared" si="0"/>
        <v>25.499591035498121</v>
      </c>
      <c r="G40" s="435">
        <v>87607</v>
      </c>
      <c r="H40" s="438">
        <f t="shared" si="1"/>
        <v>14.331261246523802</v>
      </c>
      <c r="I40" s="435">
        <v>130346</v>
      </c>
      <c r="J40" s="438">
        <f t="shared" si="2"/>
        <v>21.322754784884673</v>
      </c>
      <c r="K40" s="435">
        <v>118075</v>
      </c>
      <c r="L40" s="438">
        <f t="shared" si="6"/>
        <v>19.315393423850811</v>
      </c>
      <c r="M40" s="435">
        <v>157227</v>
      </c>
      <c r="N40" s="438">
        <f t="shared" si="3"/>
        <v>25.720104694912482</v>
      </c>
      <c r="O40" s="435">
        <v>83981</v>
      </c>
      <c r="P40" s="438">
        <f t="shared" si="4"/>
        <v>13.738099132995258</v>
      </c>
      <c r="Q40" s="435">
        <v>47139</v>
      </c>
      <c r="R40" s="438">
        <f t="shared" si="5"/>
        <v>7.7112710616718472</v>
      </c>
      <c r="V40" s="436">
        <f t="shared" si="8"/>
        <v>100</v>
      </c>
      <c r="W40" s="437">
        <f>+B40-'29予算（歳入）'!B40</f>
        <v>0</v>
      </c>
    </row>
    <row r="41" spans="1:23" ht="30" customHeight="1">
      <c r="A41" s="431" t="s">
        <v>49</v>
      </c>
      <c r="B41" s="432">
        <f t="shared" si="7"/>
        <v>783086</v>
      </c>
      <c r="C41" s="435">
        <v>383043</v>
      </c>
      <c r="D41" s="438">
        <f t="shared" si="0"/>
        <v>48.91455089223917</v>
      </c>
      <c r="E41" s="435">
        <v>224586</v>
      </c>
      <c r="F41" s="438">
        <f t="shared" si="0"/>
        <v>28.679608625361709</v>
      </c>
      <c r="G41" s="435">
        <v>131002</v>
      </c>
      <c r="H41" s="438">
        <f t="shared" si="1"/>
        <v>16.728941648809965</v>
      </c>
      <c r="I41" s="435">
        <v>170440</v>
      </c>
      <c r="J41" s="438">
        <f t="shared" si="2"/>
        <v>21.765170109030173</v>
      </c>
      <c r="K41" s="435">
        <v>157496</v>
      </c>
      <c r="L41" s="438">
        <f t="shared" si="6"/>
        <v>20.112222667752967</v>
      </c>
      <c r="M41" s="435">
        <v>229603</v>
      </c>
      <c r="N41" s="438">
        <f t="shared" si="3"/>
        <v>29.320278998730664</v>
      </c>
      <c r="O41" s="435">
        <v>185221</v>
      </c>
      <c r="P41" s="438">
        <f t="shared" si="4"/>
        <v>23.652702257478744</v>
      </c>
      <c r="Q41" s="435">
        <v>4162</v>
      </c>
      <c r="R41" s="438">
        <f t="shared" si="5"/>
        <v>0.53148696311771637</v>
      </c>
      <c r="V41" s="436">
        <f t="shared" si="8"/>
        <v>100</v>
      </c>
      <c r="W41" s="437">
        <f>+B41-'29予算（歳入）'!B41</f>
        <v>0</v>
      </c>
    </row>
    <row r="42" spans="1:23" ht="30" customHeight="1">
      <c r="A42" s="431" t="s">
        <v>50</v>
      </c>
      <c r="B42" s="432">
        <f>C42+I42+M42-1</f>
        <v>993534</v>
      </c>
      <c r="C42" s="435">
        <v>540628</v>
      </c>
      <c r="D42" s="438">
        <f t="shared" si="0"/>
        <v>54.414645095185463</v>
      </c>
      <c r="E42" s="435">
        <v>166815</v>
      </c>
      <c r="F42" s="438">
        <f t="shared" si="0"/>
        <v>16.79006455742833</v>
      </c>
      <c r="G42" s="435">
        <v>81699</v>
      </c>
      <c r="H42" s="438">
        <f t="shared" si="1"/>
        <v>8.2230703730320247</v>
      </c>
      <c r="I42" s="435">
        <v>112675</v>
      </c>
      <c r="J42" s="438">
        <f t="shared" si="2"/>
        <v>11.340829805522509</v>
      </c>
      <c r="K42" s="435">
        <v>112675</v>
      </c>
      <c r="L42" s="438">
        <f t="shared" si="6"/>
        <v>11.340829805522509</v>
      </c>
      <c r="M42" s="435">
        <v>340232</v>
      </c>
      <c r="N42" s="438">
        <f t="shared" si="3"/>
        <v>34.244625750100148</v>
      </c>
      <c r="O42" s="435">
        <v>63854</v>
      </c>
      <c r="P42" s="438">
        <f t="shared" si="4"/>
        <v>6.4269567020353611</v>
      </c>
      <c r="Q42" s="435">
        <v>84179</v>
      </c>
      <c r="R42" s="438">
        <f t="shared" si="5"/>
        <v>8.4726843771828637</v>
      </c>
      <c r="V42" s="436">
        <f t="shared" si="8"/>
        <v>100.00010065080812</v>
      </c>
      <c r="W42" s="437">
        <f>+B42-'29予算（歳入）'!B42</f>
        <v>0</v>
      </c>
    </row>
    <row r="43" spans="1:23" ht="30" customHeight="1">
      <c r="A43" s="431" t="s">
        <v>51</v>
      </c>
      <c r="B43" s="432">
        <f t="shared" ref="B43:B61" si="9">C43+I43+M43</f>
        <v>545927</v>
      </c>
      <c r="C43" s="435">
        <v>282329</v>
      </c>
      <c r="D43" s="438">
        <f t="shared" si="0"/>
        <v>51.715522405010198</v>
      </c>
      <c r="E43" s="435">
        <v>115569</v>
      </c>
      <c r="F43" s="438">
        <f t="shared" si="0"/>
        <v>21.169313845990398</v>
      </c>
      <c r="G43" s="435">
        <v>58466</v>
      </c>
      <c r="H43" s="438">
        <f t="shared" si="1"/>
        <v>10.709490463010622</v>
      </c>
      <c r="I43" s="435">
        <v>80281</v>
      </c>
      <c r="J43" s="438">
        <f t="shared" si="2"/>
        <v>14.705445966218928</v>
      </c>
      <c r="K43" s="435">
        <v>78292</v>
      </c>
      <c r="L43" s="438">
        <f t="shared" si="6"/>
        <v>14.341111540553959</v>
      </c>
      <c r="M43" s="435">
        <v>183317</v>
      </c>
      <c r="N43" s="438">
        <f t="shared" si="3"/>
        <v>33.579031628770878</v>
      </c>
      <c r="O43" s="435">
        <v>41594</v>
      </c>
      <c r="P43" s="438">
        <f t="shared" si="4"/>
        <v>7.6189673710954029</v>
      </c>
      <c r="Q43" s="435">
        <v>24870</v>
      </c>
      <c r="R43" s="438">
        <f t="shared" si="5"/>
        <v>4.5555541308636505</v>
      </c>
      <c r="V43" s="436">
        <f t="shared" si="8"/>
        <v>100</v>
      </c>
      <c r="W43" s="437">
        <f>+B43-'29予算（歳入）'!B43</f>
        <v>0</v>
      </c>
    </row>
    <row r="44" spans="1:23" ht="30" customHeight="1">
      <c r="A44" s="440" t="s">
        <v>52</v>
      </c>
      <c r="B44" s="432">
        <f t="shared" si="9"/>
        <v>533076</v>
      </c>
      <c r="C44" s="435">
        <v>293031</v>
      </c>
      <c r="D44" s="438">
        <f t="shared" si="0"/>
        <v>54.969835445602499</v>
      </c>
      <c r="E44" s="435">
        <v>122587</v>
      </c>
      <c r="F44" s="438">
        <f t="shared" si="0"/>
        <v>22.996158146305593</v>
      </c>
      <c r="G44" s="435">
        <v>53007</v>
      </c>
      <c r="H44" s="438">
        <f t="shared" si="1"/>
        <v>9.9436102919658733</v>
      </c>
      <c r="I44" s="435">
        <v>82507</v>
      </c>
      <c r="J44" s="438">
        <f t="shared" si="2"/>
        <v>15.477530408422064</v>
      </c>
      <c r="K44" s="435">
        <v>82507</v>
      </c>
      <c r="L44" s="438">
        <f t="shared" si="6"/>
        <v>15.477530408422064</v>
      </c>
      <c r="M44" s="435">
        <v>157538</v>
      </c>
      <c r="N44" s="438">
        <f t="shared" si="3"/>
        <v>29.552634145975432</v>
      </c>
      <c r="O44" s="435">
        <v>21211</v>
      </c>
      <c r="P44" s="438">
        <f t="shared" si="4"/>
        <v>3.9789823589882118</v>
      </c>
      <c r="Q44" s="435">
        <v>21806</v>
      </c>
      <c r="R44" s="438">
        <f t="shared" si="5"/>
        <v>4.0905987138794471</v>
      </c>
      <c r="V44" s="436">
        <f t="shared" si="8"/>
        <v>100</v>
      </c>
      <c r="W44" s="437">
        <f>+B44-'29予算（歳入）'!B44</f>
        <v>0</v>
      </c>
    </row>
    <row r="45" spans="1:23" ht="30" customHeight="1">
      <c r="A45" s="431" t="s">
        <v>53</v>
      </c>
      <c r="B45" s="432">
        <f t="shared" si="9"/>
        <v>443997</v>
      </c>
      <c r="C45" s="435">
        <v>254493</v>
      </c>
      <c r="D45" s="438">
        <f t="shared" si="0"/>
        <v>57.318630531287376</v>
      </c>
      <c r="E45" s="435">
        <v>98237</v>
      </c>
      <c r="F45" s="438">
        <f t="shared" si="0"/>
        <v>22.125599947747396</v>
      </c>
      <c r="G45" s="435">
        <v>55510</v>
      </c>
      <c r="H45" s="438">
        <f t="shared" si="1"/>
        <v>12.50233672750041</v>
      </c>
      <c r="I45" s="435">
        <v>34837</v>
      </c>
      <c r="J45" s="438">
        <f t="shared" si="2"/>
        <v>7.8462241861994562</v>
      </c>
      <c r="K45" s="435">
        <v>34837</v>
      </c>
      <c r="L45" s="438">
        <f t="shared" si="6"/>
        <v>7.8462241861994562</v>
      </c>
      <c r="M45" s="435">
        <v>154667</v>
      </c>
      <c r="N45" s="438">
        <f t="shared" si="3"/>
        <v>34.835145282513167</v>
      </c>
      <c r="O45" s="435">
        <v>27174</v>
      </c>
      <c r="P45" s="438">
        <f t="shared" si="4"/>
        <v>6.1203116237271873</v>
      </c>
      <c r="Q45" s="435">
        <v>36956</v>
      </c>
      <c r="R45" s="438">
        <f t="shared" si="5"/>
        <v>8.3234796631508772</v>
      </c>
      <c r="V45" s="436">
        <f t="shared" si="8"/>
        <v>100</v>
      </c>
      <c r="W45" s="437">
        <f>+B45-'29予算（歳入）'!B45</f>
        <v>0</v>
      </c>
    </row>
    <row r="46" spans="1:23" ht="30" customHeight="1">
      <c r="A46" s="431" t="s">
        <v>55</v>
      </c>
      <c r="B46" s="432">
        <f t="shared" si="9"/>
        <v>1675129</v>
      </c>
      <c r="C46" s="435">
        <v>986751</v>
      </c>
      <c r="D46" s="438">
        <f t="shared" si="0"/>
        <v>58.905970823739537</v>
      </c>
      <c r="E46" s="435">
        <v>351844</v>
      </c>
      <c r="F46" s="438">
        <f t="shared" si="0"/>
        <v>21.003994319243475</v>
      </c>
      <c r="G46" s="435">
        <v>187364</v>
      </c>
      <c r="H46" s="438">
        <f t="shared" si="1"/>
        <v>11.185049032044695</v>
      </c>
      <c r="I46" s="435">
        <v>190678</v>
      </c>
      <c r="J46" s="438">
        <f t="shared" si="2"/>
        <v>11.382884542026316</v>
      </c>
      <c r="K46" s="435">
        <v>190678</v>
      </c>
      <c r="L46" s="438">
        <f t="shared" si="6"/>
        <v>11.382884542026316</v>
      </c>
      <c r="M46" s="435">
        <f>496698+1002</f>
        <v>497700</v>
      </c>
      <c r="N46" s="438">
        <f t="shared" si="3"/>
        <v>29.711144634234138</v>
      </c>
      <c r="O46" s="435">
        <v>139256</v>
      </c>
      <c r="P46" s="438">
        <f t="shared" si="4"/>
        <v>8.3131508080870198</v>
      </c>
      <c r="Q46" s="435">
        <v>55471</v>
      </c>
      <c r="R46" s="438">
        <f t="shared" si="5"/>
        <v>3.3114464617351862</v>
      </c>
      <c r="V46" s="436">
        <f t="shared" si="8"/>
        <v>100</v>
      </c>
      <c r="W46" s="437">
        <f>+B46-'29予算（歳入）'!B46</f>
        <v>0</v>
      </c>
    </row>
    <row r="47" spans="1:23" ht="30" customHeight="1">
      <c r="A47" s="431" t="s">
        <v>54</v>
      </c>
      <c r="B47" s="432">
        <f t="shared" si="9"/>
        <v>712875</v>
      </c>
      <c r="C47" s="435">
        <v>398690</v>
      </c>
      <c r="D47" s="438">
        <f t="shared" si="0"/>
        <v>55.927055935472559</v>
      </c>
      <c r="E47" s="435">
        <v>149486</v>
      </c>
      <c r="F47" s="438">
        <f t="shared" si="0"/>
        <v>20.969454672979136</v>
      </c>
      <c r="G47" s="435">
        <v>73353</v>
      </c>
      <c r="H47" s="438">
        <f t="shared" si="1"/>
        <v>10.289742240925829</v>
      </c>
      <c r="I47" s="435">
        <v>102352</v>
      </c>
      <c r="J47" s="438">
        <f t="shared" si="2"/>
        <v>14.357636331755216</v>
      </c>
      <c r="K47" s="435">
        <v>102076</v>
      </c>
      <c r="L47" s="438">
        <f t="shared" si="6"/>
        <v>14.318919866736804</v>
      </c>
      <c r="M47" s="435">
        <v>211833</v>
      </c>
      <c r="N47" s="438">
        <f t="shared" si="3"/>
        <v>29.715307732772224</v>
      </c>
      <c r="O47" s="435">
        <v>64652</v>
      </c>
      <c r="P47" s="438">
        <f t="shared" si="4"/>
        <v>9.0691916535156931</v>
      </c>
      <c r="Q47" s="435">
        <v>31390</v>
      </c>
      <c r="R47" s="438">
        <f t="shared" si="5"/>
        <v>4.4032965106084516</v>
      </c>
      <c r="V47" s="436">
        <f t="shared" si="8"/>
        <v>100</v>
      </c>
      <c r="W47" s="437">
        <f>+B47-'29予算（歳入）'!B47</f>
        <v>0</v>
      </c>
    </row>
    <row r="48" spans="1:23" ht="30" customHeight="1">
      <c r="A48" s="431" t="s">
        <v>146</v>
      </c>
      <c r="B48" s="432">
        <f t="shared" si="9"/>
        <v>294422</v>
      </c>
      <c r="C48" s="435">
        <v>179901</v>
      </c>
      <c r="D48" s="438">
        <f t="shared" si="0"/>
        <v>61.103110501253298</v>
      </c>
      <c r="E48" s="435">
        <v>72440</v>
      </c>
      <c r="F48" s="438">
        <f t="shared" si="0"/>
        <v>24.604139636304353</v>
      </c>
      <c r="G48" s="435">
        <v>25771</v>
      </c>
      <c r="H48" s="438">
        <f t="shared" si="1"/>
        <v>8.7530823104251727</v>
      </c>
      <c r="I48" s="435">
        <v>19183</v>
      </c>
      <c r="J48" s="438">
        <f t="shared" si="2"/>
        <v>6.5154777835895423</v>
      </c>
      <c r="K48" s="435">
        <v>19023</v>
      </c>
      <c r="L48" s="438">
        <f t="shared" si="6"/>
        <v>6.4611340185176376</v>
      </c>
      <c r="M48" s="435">
        <v>95338</v>
      </c>
      <c r="N48" s="438">
        <f t="shared" si="3"/>
        <v>32.381411715157157</v>
      </c>
      <c r="O48" s="435">
        <v>17404</v>
      </c>
      <c r="P48" s="438">
        <f t="shared" si="4"/>
        <v>5.9112430456963132</v>
      </c>
      <c r="Q48" s="435">
        <v>12625</v>
      </c>
      <c r="R48" s="438">
        <f t="shared" si="5"/>
        <v>4.2880627127048934</v>
      </c>
      <c r="V48" s="436">
        <f t="shared" si="8"/>
        <v>100</v>
      </c>
      <c r="W48" s="437">
        <f>+B48-'29予算（歳入）'!B48</f>
        <v>0</v>
      </c>
    </row>
    <row r="49" spans="1:23" ht="30" customHeight="1">
      <c r="A49" s="431" t="s">
        <v>56</v>
      </c>
      <c r="B49" s="432">
        <f t="shared" si="9"/>
        <v>397840</v>
      </c>
      <c r="C49" s="435">
        <v>213141</v>
      </c>
      <c r="D49" s="438">
        <f t="shared" si="0"/>
        <v>53.574552583953349</v>
      </c>
      <c r="E49" s="435">
        <v>89724</v>
      </c>
      <c r="F49" s="438">
        <f t="shared" si="0"/>
        <v>22.552785039211741</v>
      </c>
      <c r="G49" s="435">
        <v>44750</v>
      </c>
      <c r="H49" s="438">
        <f t="shared" si="1"/>
        <v>11.248240498692942</v>
      </c>
      <c r="I49" s="435">
        <v>43286</v>
      </c>
      <c r="J49" s="438">
        <f t="shared" si="2"/>
        <v>10.880253368188217</v>
      </c>
      <c r="K49" s="435">
        <v>43286</v>
      </c>
      <c r="L49" s="438">
        <f t="shared" si="6"/>
        <v>10.880253368188217</v>
      </c>
      <c r="M49" s="435">
        <v>141413</v>
      </c>
      <c r="N49" s="438">
        <f t="shared" si="3"/>
        <v>35.545194047858438</v>
      </c>
      <c r="O49" s="435">
        <v>39951</v>
      </c>
      <c r="P49" s="438">
        <f t="shared" si="4"/>
        <v>10.041976674039816</v>
      </c>
      <c r="Q49" s="435">
        <v>23687</v>
      </c>
      <c r="R49" s="438">
        <f t="shared" si="5"/>
        <v>5.953901065755077</v>
      </c>
      <c r="V49" s="436">
        <f t="shared" si="8"/>
        <v>100</v>
      </c>
      <c r="W49" s="437">
        <f>+B49-'29予算（歳入）'!B49</f>
        <v>0</v>
      </c>
    </row>
    <row r="50" spans="1:23" ht="30" customHeight="1">
      <c r="A50" s="431" t="s">
        <v>57</v>
      </c>
      <c r="B50" s="432">
        <f t="shared" si="9"/>
        <v>312440</v>
      </c>
      <c r="C50" s="435">
        <v>179409</v>
      </c>
      <c r="D50" s="438">
        <f t="shared" si="0"/>
        <v>57.421905005761111</v>
      </c>
      <c r="E50" s="435">
        <v>76897</v>
      </c>
      <c r="F50" s="438">
        <f t="shared" si="0"/>
        <v>24.611765458968122</v>
      </c>
      <c r="G50" s="435">
        <v>38061</v>
      </c>
      <c r="H50" s="438">
        <f t="shared" si="1"/>
        <v>12.181858916912047</v>
      </c>
      <c r="I50" s="435">
        <v>44327</v>
      </c>
      <c r="J50" s="438">
        <f t="shared" si="2"/>
        <v>14.187363973882986</v>
      </c>
      <c r="K50" s="435">
        <v>43498</v>
      </c>
      <c r="L50" s="438">
        <f t="shared" si="6"/>
        <v>13.922033030341826</v>
      </c>
      <c r="M50" s="435">
        <v>88704</v>
      </c>
      <c r="N50" s="438">
        <f t="shared" si="3"/>
        <v>28.390731020355908</v>
      </c>
      <c r="O50" s="435">
        <v>24842</v>
      </c>
      <c r="P50" s="438">
        <f t="shared" si="4"/>
        <v>7.9509665855844318</v>
      </c>
      <c r="Q50" s="435">
        <v>1402</v>
      </c>
      <c r="R50" s="438">
        <f t="shared" si="5"/>
        <v>0.44872615542184102</v>
      </c>
      <c r="V50" s="436">
        <f t="shared" si="8"/>
        <v>100</v>
      </c>
      <c r="W50" s="437">
        <f>+B50-'29予算（歳入）'!B50</f>
        <v>0</v>
      </c>
    </row>
    <row r="51" spans="1:23" ht="30" customHeight="1">
      <c r="A51" s="431" t="s">
        <v>58</v>
      </c>
      <c r="B51" s="432">
        <f t="shared" si="9"/>
        <v>336683</v>
      </c>
      <c r="C51" s="435">
        <v>196775</v>
      </c>
      <c r="D51" s="438">
        <f t="shared" si="0"/>
        <v>58.445184342541801</v>
      </c>
      <c r="E51" s="435">
        <v>80674</v>
      </c>
      <c r="F51" s="438">
        <f t="shared" si="0"/>
        <v>23.961411773092198</v>
      </c>
      <c r="G51" s="435">
        <v>48860</v>
      </c>
      <c r="H51" s="438">
        <f t="shared" si="1"/>
        <v>14.51216723149075</v>
      </c>
      <c r="I51" s="435">
        <v>43914</v>
      </c>
      <c r="J51" s="438">
        <f t="shared" si="2"/>
        <v>13.043129590742627</v>
      </c>
      <c r="K51" s="435">
        <v>41914</v>
      </c>
      <c r="L51" s="438">
        <f t="shared" si="6"/>
        <v>12.449099004107723</v>
      </c>
      <c r="M51" s="435">
        <v>95994</v>
      </c>
      <c r="N51" s="438">
        <f t="shared" si="3"/>
        <v>28.511686066715576</v>
      </c>
      <c r="O51" s="435">
        <v>19878</v>
      </c>
      <c r="P51" s="438">
        <f t="shared" si="4"/>
        <v>5.904070000564329</v>
      </c>
      <c r="Q51" s="435">
        <v>1409</v>
      </c>
      <c r="R51" s="438">
        <f t="shared" si="5"/>
        <v>0.41849454828429111</v>
      </c>
      <c r="V51" s="436">
        <f t="shared" si="8"/>
        <v>100</v>
      </c>
      <c r="W51" s="437">
        <f>+B51-'29予算（歳入）'!B51</f>
        <v>0</v>
      </c>
    </row>
    <row r="52" spans="1:23" ht="30" customHeight="1">
      <c r="A52" s="431" t="s">
        <v>59</v>
      </c>
      <c r="B52" s="432">
        <f t="shared" si="9"/>
        <v>1169988</v>
      </c>
      <c r="C52" s="435">
        <v>696333</v>
      </c>
      <c r="D52" s="438">
        <f t="shared" si="0"/>
        <v>59.516251448732802</v>
      </c>
      <c r="E52" s="435">
        <v>261818</v>
      </c>
      <c r="F52" s="438">
        <f t="shared" si="0"/>
        <v>22.377836353877136</v>
      </c>
      <c r="G52" s="435">
        <v>136162</v>
      </c>
      <c r="H52" s="438">
        <f t="shared" si="1"/>
        <v>11.637897140825377</v>
      </c>
      <c r="I52" s="435">
        <v>86479</v>
      </c>
      <c r="J52" s="438">
        <f t="shared" si="2"/>
        <v>7.3914433310427112</v>
      </c>
      <c r="K52" s="435">
        <v>86479</v>
      </c>
      <c r="L52" s="438">
        <f t="shared" si="6"/>
        <v>7.3914433310427112</v>
      </c>
      <c r="M52" s="435">
        <v>387176</v>
      </c>
      <c r="N52" s="438">
        <f t="shared" si="3"/>
        <v>33.092305220224482</v>
      </c>
      <c r="O52" s="435">
        <v>101928</v>
      </c>
      <c r="P52" s="438">
        <f t="shared" si="4"/>
        <v>8.7118842244535841</v>
      </c>
      <c r="Q52" s="435">
        <v>82181</v>
      </c>
      <c r="R52" s="438">
        <f t="shared" si="5"/>
        <v>7.0240891359569497</v>
      </c>
      <c r="V52" s="436">
        <f t="shared" si="8"/>
        <v>100</v>
      </c>
      <c r="W52" s="437">
        <f>+B52-'29予算（歳入）'!B52</f>
        <v>0</v>
      </c>
    </row>
    <row r="53" spans="1:23" ht="30" customHeight="1">
      <c r="A53" s="431" t="s">
        <v>60</v>
      </c>
      <c r="B53" s="432">
        <f t="shared" si="9"/>
        <v>771439</v>
      </c>
      <c r="C53" s="435">
        <v>466762</v>
      </c>
      <c r="D53" s="438">
        <f t="shared" si="0"/>
        <v>60.505367242257648</v>
      </c>
      <c r="E53" s="435">
        <v>169952</v>
      </c>
      <c r="F53" s="438">
        <f t="shared" si="0"/>
        <v>22.030516994862847</v>
      </c>
      <c r="G53" s="435">
        <v>90040</v>
      </c>
      <c r="H53" s="438">
        <f t="shared" si="1"/>
        <v>11.671694067839452</v>
      </c>
      <c r="I53" s="435">
        <v>69094</v>
      </c>
      <c r="J53" s="438">
        <f t="shared" si="2"/>
        <v>8.9565085509029227</v>
      </c>
      <c r="K53" s="435">
        <v>68741</v>
      </c>
      <c r="L53" s="438">
        <f t="shared" si="6"/>
        <v>8.9107499102326937</v>
      </c>
      <c r="M53" s="435">
        <v>235583</v>
      </c>
      <c r="N53" s="438">
        <f t="shared" si="3"/>
        <v>30.538124206839427</v>
      </c>
      <c r="O53" s="435">
        <v>54125</v>
      </c>
      <c r="P53" s="438">
        <f t="shared" si="4"/>
        <v>7.016108856306202</v>
      </c>
      <c r="Q53" s="435">
        <v>54390</v>
      </c>
      <c r="R53" s="438">
        <f t="shared" si="5"/>
        <v>7.0504602437781863</v>
      </c>
      <c r="V53" s="436">
        <f t="shared" si="8"/>
        <v>100</v>
      </c>
      <c r="W53" s="437">
        <f>+B53-'29予算（歳入）'!B53</f>
        <v>0</v>
      </c>
    </row>
    <row r="54" spans="1:23" ht="30" customHeight="1">
      <c r="A54" s="431" t="s">
        <v>61</v>
      </c>
      <c r="B54" s="432">
        <f t="shared" si="9"/>
        <v>1753321</v>
      </c>
      <c r="C54" s="435">
        <v>1132593</v>
      </c>
      <c r="D54" s="438">
        <f t="shared" si="0"/>
        <v>64.59701332499867</v>
      </c>
      <c r="E54" s="435">
        <v>308929</v>
      </c>
      <c r="F54" s="438">
        <f t="shared" si="0"/>
        <v>17.619648655323243</v>
      </c>
      <c r="G54" s="435">
        <v>262940</v>
      </c>
      <c r="H54" s="438">
        <f t="shared" si="1"/>
        <v>14.996683436746608</v>
      </c>
      <c r="I54" s="435">
        <v>133375</v>
      </c>
      <c r="J54" s="438">
        <f t="shared" si="2"/>
        <v>7.6069926727621473</v>
      </c>
      <c r="K54" s="435">
        <v>133375</v>
      </c>
      <c r="L54" s="438">
        <f t="shared" si="6"/>
        <v>7.6069926727621473</v>
      </c>
      <c r="M54" s="435">
        <v>487353</v>
      </c>
      <c r="N54" s="438">
        <f t="shared" si="3"/>
        <v>27.795994002239176</v>
      </c>
      <c r="O54" s="435">
        <v>122902</v>
      </c>
      <c r="P54" s="438">
        <f t="shared" si="4"/>
        <v>7.0096690794212808</v>
      </c>
      <c r="Q54" s="435">
        <v>90882</v>
      </c>
      <c r="R54" s="438">
        <f t="shared" si="5"/>
        <v>5.183420491741102</v>
      </c>
      <c r="V54" s="436">
        <f t="shared" si="8"/>
        <v>100</v>
      </c>
      <c r="W54" s="437">
        <f>+B54-'29予算（歳入）'!B54</f>
        <v>0</v>
      </c>
    </row>
    <row r="55" spans="1:23" ht="30" customHeight="1">
      <c r="A55" s="431" t="s">
        <v>62</v>
      </c>
      <c r="B55" s="432">
        <f t="shared" si="9"/>
        <v>416856</v>
      </c>
      <c r="C55" s="435">
        <v>244674</v>
      </c>
      <c r="D55" s="438">
        <f t="shared" si="0"/>
        <v>58.695088951580402</v>
      </c>
      <c r="E55" s="435">
        <v>87215</v>
      </c>
      <c r="F55" s="438">
        <f t="shared" si="0"/>
        <v>20.922093000940372</v>
      </c>
      <c r="G55" s="435">
        <v>34394</v>
      </c>
      <c r="H55" s="438">
        <f t="shared" si="1"/>
        <v>8.250810831558141</v>
      </c>
      <c r="I55" s="435">
        <v>57280</v>
      </c>
      <c r="J55" s="438">
        <f t="shared" si="2"/>
        <v>13.740956109543824</v>
      </c>
      <c r="K55" s="435">
        <v>57280</v>
      </c>
      <c r="L55" s="438">
        <f t="shared" si="6"/>
        <v>13.740956109543824</v>
      </c>
      <c r="M55" s="435">
        <v>114902</v>
      </c>
      <c r="N55" s="438">
        <f t="shared" si="3"/>
        <v>27.563954938875774</v>
      </c>
      <c r="O55" s="435">
        <v>26616</v>
      </c>
      <c r="P55" s="438">
        <f t="shared" si="4"/>
        <v>6.3849386838620532</v>
      </c>
      <c r="Q55" s="435">
        <v>5442</v>
      </c>
      <c r="R55" s="438">
        <f t="shared" si="5"/>
        <v>1.3054867868040763</v>
      </c>
      <c r="V55" s="436">
        <f t="shared" si="8"/>
        <v>100</v>
      </c>
      <c r="W55" s="437">
        <f>+B55-'29予算（歳入）'!B55</f>
        <v>0</v>
      </c>
    </row>
    <row r="56" spans="1:23" ht="30" customHeight="1">
      <c r="A56" s="431" t="s">
        <v>63</v>
      </c>
      <c r="B56" s="432">
        <f t="shared" si="9"/>
        <v>832437</v>
      </c>
      <c r="C56" s="435">
        <v>503200</v>
      </c>
      <c r="D56" s="438">
        <f t="shared" si="0"/>
        <v>60.44901896479854</v>
      </c>
      <c r="E56" s="435">
        <v>189168</v>
      </c>
      <c r="F56" s="438">
        <f t="shared" si="0"/>
        <v>22.724602582537777</v>
      </c>
      <c r="G56" s="435">
        <v>109809</v>
      </c>
      <c r="H56" s="438">
        <f t="shared" si="1"/>
        <v>13.191268528429179</v>
      </c>
      <c r="I56" s="435">
        <v>89169</v>
      </c>
      <c r="J56" s="438">
        <f t="shared" si="2"/>
        <v>10.711801613815821</v>
      </c>
      <c r="K56" s="435">
        <v>89168</v>
      </c>
      <c r="L56" s="438">
        <f t="shared" si="6"/>
        <v>10.711681484604842</v>
      </c>
      <c r="M56" s="435">
        <v>240068</v>
      </c>
      <c r="N56" s="438">
        <f t="shared" si="3"/>
        <v>28.839179421385641</v>
      </c>
      <c r="O56" s="435">
        <v>57313</v>
      </c>
      <c r="P56" s="438">
        <f t="shared" si="4"/>
        <v>6.8849654688583035</v>
      </c>
      <c r="Q56" s="435">
        <v>29322</v>
      </c>
      <c r="R56" s="438">
        <f t="shared" si="5"/>
        <v>3.5224287243358958</v>
      </c>
      <c r="V56" s="436">
        <f t="shared" si="8"/>
        <v>100</v>
      </c>
      <c r="W56" s="437">
        <f>+B56-'29予算（歳入）'!B56</f>
        <v>0</v>
      </c>
    </row>
    <row r="57" spans="1:23" ht="30" customHeight="1">
      <c r="A57" s="431" t="s">
        <v>144</v>
      </c>
      <c r="B57" s="432">
        <f t="shared" si="9"/>
        <v>316266</v>
      </c>
      <c r="C57" s="435">
        <v>191240</v>
      </c>
      <c r="D57" s="438">
        <f t="shared" si="0"/>
        <v>60.468086990065331</v>
      </c>
      <c r="E57" s="435">
        <v>78746</v>
      </c>
      <c r="F57" s="438">
        <f t="shared" si="0"/>
        <v>24.8986612535018</v>
      </c>
      <c r="G57" s="435">
        <v>31842</v>
      </c>
      <c r="H57" s="438">
        <f t="shared" si="1"/>
        <v>10.06810722619567</v>
      </c>
      <c r="I57" s="435">
        <v>37225</v>
      </c>
      <c r="J57" s="438">
        <f t="shared" si="2"/>
        <v>11.770155502014127</v>
      </c>
      <c r="K57" s="435">
        <v>37225</v>
      </c>
      <c r="L57" s="438">
        <f t="shared" si="6"/>
        <v>11.770155502014127</v>
      </c>
      <c r="M57" s="435">
        <v>87801</v>
      </c>
      <c r="N57" s="438">
        <f t="shared" si="3"/>
        <v>27.761757507920549</v>
      </c>
      <c r="O57" s="435">
        <v>20350</v>
      </c>
      <c r="P57" s="438">
        <f t="shared" si="4"/>
        <v>6.4344570709466087</v>
      </c>
      <c r="Q57" s="435">
        <v>3348</v>
      </c>
      <c r="R57" s="438">
        <f t="shared" si="5"/>
        <v>1.0586025687237959</v>
      </c>
      <c r="V57" s="436">
        <f t="shared" si="8"/>
        <v>100</v>
      </c>
      <c r="W57" s="437">
        <f>+B57-'29予算（歳入）'!B57</f>
        <v>0</v>
      </c>
    </row>
    <row r="58" spans="1:23" ht="30" customHeight="1">
      <c r="A58" s="431" t="s">
        <v>64</v>
      </c>
      <c r="B58" s="432">
        <f t="shared" si="9"/>
        <v>622536</v>
      </c>
      <c r="C58" s="435">
        <v>373925</v>
      </c>
      <c r="D58" s="438">
        <f t="shared" si="0"/>
        <v>60.064799465412442</v>
      </c>
      <c r="E58" s="435">
        <v>138189</v>
      </c>
      <c r="F58" s="438">
        <f t="shared" si="0"/>
        <v>22.197752419137206</v>
      </c>
      <c r="G58" s="435">
        <v>73316</v>
      </c>
      <c r="H58" s="438">
        <f t="shared" si="1"/>
        <v>11.776989603814076</v>
      </c>
      <c r="I58" s="435">
        <v>61012</v>
      </c>
      <c r="J58" s="438">
        <f t="shared" si="2"/>
        <v>9.8005577187504027</v>
      </c>
      <c r="K58" s="435">
        <v>61012</v>
      </c>
      <c r="L58" s="438">
        <f t="shared" si="6"/>
        <v>9.8005577187504027</v>
      </c>
      <c r="M58" s="435">
        <v>187599</v>
      </c>
      <c r="N58" s="438">
        <f t="shared" si="3"/>
        <v>30.134642815837154</v>
      </c>
      <c r="O58" s="435">
        <v>41346</v>
      </c>
      <c r="P58" s="438">
        <f t="shared" si="4"/>
        <v>6.6415436215736925</v>
      </c>
      <c r="Q58" s="435">
        <v>44712</v>
      </c>
      <c r="R58" s="438">
        <f t="shared" si="5"/>
        <v>7.1822352442268391</v>
      </c>
      <c r="V58" s="436">
        <f t="shared" si="8"/>
        <v>100</v>
      </c>
      <c r="W58" s="437">
        <f>+B58-'29予算（歳入）'!B58</f>
        <v>0</v>
      </c>
    </row>
    <row r="59" spans="1:23" ht="30" customHeight="1">
      <c r="A59" s="431" t="s">
        <v>65</v>
      </c>
      <c r="B59" s="432">
        <f t="shared" si="9"/>
        <v>568840</v>
      </c>
      <c r="C59" s="435">
        <v>317984</v>
      </c>
      <c r="D59" s="438">
        <f t="shared" si="0"/>
        <v>55.900428943112303</v>
      </c>
      <c r="E59" s="435">
        <v>111832</v>
      </c>
      <c r="F59" s="438">
        <f t="shared" si="0"/>
        <v>19.659658251881019</v>
      </c>
      <c r="G59" s="435">
        <v>70261</v>
      </c>
      <c r="H59" s="438">
        <f t="shared" si="1"/>
        <v>12.351627874270445</v>
      </c>
      <c r="I59" s="435">
        <v>55202</v>
      </c>
      <c r="J59" s="438">
        <f t="shared" si="2"/>
        <v>9.7043105266858873</v>
      </c>
      <c r="K59" s="435">
        <v>55202</v>
      </c>
      <c r="L59" s="438">
        <f t="shared" si="6"/>
        <v>9.7043105266858873</v>
      </c>
      <c r="M59" s="435">
        <v>195654</v>
      </c>
      <c r="N59" s="438">
        <f t="shared" si="3"/>
        <v>34.395260530201817</v>
      </c>
      <c r="O59" s="435">
        <v>29242</v>
      </c>
      <c r="P59" s="438">
        <f t="shared" si="4"/>
        <v>5.140637085999578</v>
      </c>
      <c r="Q59" s="435">
        <v>51231</v>
      </c>
      <c r="R59" s="438">
        <f t="shared" si="5"/>
        <v>9.0062231910554811</v>
      </c>
      <c r="V59" s="436">
        <f t="shared" si="8"/>
        <v>100</v>
      </c>
      <c r="W59" s="437">
        <f>+B59-'29予算（歳入）'!B59</f>
        <v>0</v>
      </c>
    </row>
    <row r="60" spans="1:23" ht="30" customHeight="1">
      <c r="A60" s="431" t="s">
        <v>66</v>
      </c>
      <c r="B60" s="432">
        <f t="shared" si="9"/>
        <v>835911</v>
      </c>
      <c r="C60" s="435">
        <v>450904</v>
      </c>
      <c r="D60" s="438">
        <f t="shared" si="0"/>
        <v>53.941627757021983</v>
      </c>
      <c r="E60" s="435">
        <v>142954</v>
      </c>
      <c r="F60" s="438">
        <f t="shared" si="0"/>
        <v>17.101581388449251</v>
      </c>
      <c r="G60" s="435">
        <v>99528</v>
      </c>
      <c r="H60" s="438">
        <f t="shared" si="1"/>
        <v>11.906530719179434</v>
      </c>
      <c r="I60" s="435">
        <v>71111</v>
      </c>
      <c r="J60" s="438">
        <f t="shared" si="2"/>
        <v>8.5070061286428817</v>
      </c>
      <c r="K60" s="435">
        <v>71108</v>
      </c>
      <c r="L60" s="438">
        <f t="shared" si="6"/>
        <v>8.5066472387610634</v>
      </c>
      <c r="M60" s="435">
        <v>313896</v>
      </c>
      <c r="N60" s="438">
        <f t="shared" si="3"/>
        <v>37.551366114335138</v>
      </c>
      <c r="O60" s="435">
        <v>52897</v>
      </c>
      <c r="P60" s="438">
        <f t="shared" si="4"/>
        <v>6.328066026167857</v>
      </c>
      <c r="Q60" s="435">
        <v>105566</v>
      </c>
      <c r="R60" s="438">
        <f t="shared" si="5"/>
        <v>12.628856421317581</v>
      </c>
      <c r="V60" s="436">
        <f t="shared" si="8"/>
        <v>100</v>
      </c>
      <c r="W60" s="437">
        <f>+B60-'29予算（歳入）'!B60</f>
        <v>0</v>
      </c>
    </row>
    <row r="61" spans="1:23" ht="30" customHeight="1">
      <c r="A61" s="441" t="s">
        <v>154</v>
      </c>
      <c r="B61" s="442">
        <f t="shared" si="9"/>
        <v>401972</v>
      </c>
      <c r="C61" s="443">
        <v>205082</v>
      </c>
      <c r="D61" s="444">
        <f t="shared" si="0"/>
        <v>51.018976446120625</v>
      </c>
      <c r="E61" s="443">
        <v>81565</v>
      </c>
      <c r="F61" s="444">
        <f t="shared" si="0"/>
        <v>20.291214313434764</v>
      </c>
      <c r="G61" s="443">
        <v>32470</v>
      </c>
      <c r="H61" s="444">
        <f t="shared" si="1"/>
        <v>8.0776770521329837</v>
      </c>
      <c r="I61" s="443">
        <v>95332</v>
      </c>
      <c r="J61" s="444">
        <f t="shared" si="2"/>
        <v>23.716079726946155</v>
      </c>
      <c r="K61" s="443">
        <v>40234</v>
      </c>
      <c r="L61" s="444">
        <f t="shared" si="6"/>
        <v>10.009154866508114</v>
      </c>
      <c r="M61" s="443">
        <v>101558</v>
      </c>
      <c r="N61" s="444">
        <f t="shared" si="3"/>
        <v>25.264943826933216</v>
      </c>
      <c r="O61" s="443">
        <v>17154</v>
      </c>
      <c r="P61" s="444">
        <f t="shared" si="4"/>
        <v>4.2674614152229502</v>
      </c>
      <c r="Q61" s="443">
        <v>8811</v>
      </c>
      <c r="R61" s="444">
        <f t="shared" si="5"/>
        <v>2.1919437174728591</v>
      </c>
      <c r="V61" s="436">
        <f t="shared" si="8"/>
        <v>100</v>
      </c>
      <c r="W61" s="437">
        <f>+B61-'29予算（歳入）'!B61</f>
        <v>0</v>
      </c>
    </row>
    <row r="62" spans="1:23" ht="30" customHeight="1">
      <c r="A62" s="445" t="s">
        <v>67</v>
      </c>
      <c r="D62" s="439"/>
    </row>
  </sheetData>
  <mergeCells count="3">
    <mergeCell ref="A3:A6"/>
    <mergeCell ref="K5:L5"/>
    <mergeCell ref="Q5:R5"/>
  </mergeCells>
  <phoneticPr fontId="2"/>
  <dataValidations count="1">
    <dataValidation imeMode="off" allowBlank="1" showInputMessage="1" showErrorMessage="1" sqref="B7:C61 D42:D61 J42:J61 O7:O61 Q7:Q61 K7:K61 M7:M61 I7:I61 E7:E61 G7:G61 F42:F61 L42:R61 H42:H61" xr:uid="{00000000-0002-0000-0300-000000000000}"/>
  </dataValidations>
  <pageMargins left="0.62992125984251968" right="0.31496062992125984" top="0.59055118110236227" bottom="0.23622047244094491" header="0.31496062992125984" footer="0.51181102362204722"/>
  <pageSetup paperSize="9" scale="44"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R233"/>
  <sheetViews>
    <sheetView showGridLines="0" view="pageBreakPreview" zoomScaleNormal="70" zoomScaleSheetLayoutView="100" workbookViewId="0">
      <pane xSplit="3" ySplit="5" topLeftCell="D18" activePane="bottomRight" state="frozen"/>
      <selection pane="topRight" activeCell="D1" sqref="D1"/>
      <selection pane="bottomLeft" activeCell="A6" sqref="A6"/>
      <selection pane="bottomRight" activeCell="G56" sqref="G56"/>
    </sheetView>
  </sheetViews>
  <sheetFormatPr defaultRowHeight="13.5"/>
  <cols>
    <col min="1" max="1" width="15.625" style="196" customWidth="1"/>
    <col min="2" max="2" width="8.625" style="196" customWidth="1"/>
    <col min="3" max="4" width="15.625" style="196" customWidth="1"/>
    <col min="5" max="5" width="7.625" style="196" customWidth="1"/>
    <col min="6" max="6" width="15.625" style="196" customWidth="1"/>
    <col min="7" max="7" width="7.625" style="196" customWidth="1"/>
    <col min="8" max="8" width="15.625" style="196" customWidth="1"/>
    <col min="9" max="9" width="7.625" style="196" customWidth="1"/>
    <col min="10" max="10" width="15.625" style="196" customWidth="1"/>
    <col min="11" max="11" width="7.625" style="196" customWidth="1"/>
    <col min="12" max="12" width="15.625" style="196" customWidth="1"/>
    <col min="13" max="13" width="7.625" style="196" customWidth="1"/>
    <col min="14" max="14" width="15.625" style="196" customWidth="1"/>
    <col min="15" max="15" width="7.625" style="196" customWidth="1"/>
    <col min="16" max="16" width="15.625" style="196" customWidth="1"/>
    <col min="17" max="17" width="7.625" style="196" customWidth="1"/>
    <col min="18" max="18" width="15.625" style="196" customWidth="1"/>
    <col min="19" max="19" width="7.625" style="196" customWidth="1"/>
    <col min="20" max="20" width="9" style="196"/>
    <col min="21" max="21" width="21.75" style="196" bestFit="1" customWidth="1"/>
    <col min="22" max="22" width="9" style="196"/>
    <col min="23" max="24" width="14" style="196" bestFit="1" customWidth="1"/>
    <col min="25" max="25" width="9.125" style="196" bestFit="1" customWidth="1"/>
    <col min="26" max="26" width="11.375" style="196" bestFit="1" customWidth="1"/>
    <col min="27" max="27" width="9.125" style="196" bestFit="1" customWidth="1"/>
    <col min="28" max="28" width="12.5" style="196" bestFit="1" customWidth="1"/>
    <col min="29" max="29" width="9.125" style="196" bestFit="1" customWidth="1"/>
    <col min="30" max="30" width="11.375" style="196" bestFit="1" customWidth="1"/>
    <col min="31" max="31" width="9.125" style="196" bestFit="1" customWidth="1"/>
    <col min="32" max="32" width="14" style="196" bestFit="1" customWidth="1"/>
    <col min="33" max="33" width="9.125" style="196" bestFit="1" customWidth="1"/>
    <col min="34" max="34" width="11.375" style="196" bestFit="1" customWidth="1"/>
    <col min="35" max="35" width="9.125" style="196" bestFit="1" customWidth="1"/>
    <col min="36" max="36" width="12.5" style="196" bestFit="1" customWidth="1"/>
    <col min="37" max="37" width="9.125" style="196" bestFit="1" customWidth="1"/>
    <col min="38" max="38" width="12.5" style="196" bestFit="1" customWidth="1"/>
    <col min="39" max="39" width="9.125" style="196" bestFit="1" customWidth="1"/>
    <col min="40" max="16384" width="9" style="196"/>
  </cols>
  <sheetData>
    <row r="1" spans="1:44" ht="18.75" customHeight="1">
      <c r="A1" s="194" t="s">
        <v>215</v>
      </c>
      <c r="B1" s="195"/>
    </row>
    <row r="2" spans="1:44" ht="16.5" customHeight="1">
      <c r="A2" s="197" t="s">
        <v>79</v>
      </c>
      <c r="I2" s="198"/>
      <c r="M2" s="198"/>
      <c r="R2" s="198" t="s">
        <v>11</v>
      </c>
    </row>
    <row r="3" spans="1:44" ht="18" customHeight="1">
      <c r="A3" s="673" t="s">
        <v>12</v>
      </c>
      <c r="B3" s="668" t="s">
        <v>80</v>
      </c>
      <c r="C3" s="199" t="s">
        <v>13</v>
      </c>
      <c r="D3" s="200"/>
      <c r="E3" s="200"/>
      <c r="F3" s="200"/>
      <c r="G3" s="200"/>
      <c r="H3" s="200"/>
      <c r="I3" s="200"/>
      <c r="J3" s="200"/>
      <c r="K3" s="200"/>
      <c r="L3" s="200"/>
      <c r="M3" s="200"/>
      <c r="N3" s="201"/>
      <c r="O3" s="201"/>
      <c r="P3" s="201"/>
      <c r="Q3" s="201"/>
      <c r="R3" s="201"/>
      <c r="S3" s="202"/>
    </row>
    <row r="4" spans="1:44" ht="18" customHeight="1">
      <c r="A4" s="674"/>
      <c r="B4" s="669"/>
      <c r="C4" s="203"/>
      <c r="D4" s="204" t="s">
        <v>14</v>
      </c>
      <c r="E4" s="205"/>
      <c r="F4" s="204" t="s">
        <v>15</v>
      </c>
      <c r="G4" s="205"/>
      <c r="H4" s="204" t="s">
        <v>16</v>
      </c>
      <c r="I4" s="206"/>
      <c r="J4" s="204" t="s">
        <v>17</v>
      </c>
      <c r="K4" s="205"/>
      <c r="L4" s="204" t="s">
        <v>18</v>
      </c>
      <c r="M4" s="206"/>
      <c r="N4" s="207" t="s">
        <v>20</v>
      </c>
      <c r="O4" s="208"/>
      <c r="P4" s="204" t="s">
        <v>21</v>
      </c>
      <c r="Q4" s="206"/>
      <c r="R4" s="204" t="s">
        <v>22</v>
      </c>
      <c r="S4" s="209"/>
    </row>
    <row r="5" spans="1:44" ht="18" customHeight="1">
      <c r="A5" s="675"/>
      <c r="B5" s="670"/>
      <c r="C5" s="210"/>
      <c r="D5" s="211"/>
      <c r="E5" s="212" t="s">
        <v>23</v>
      </c>
      <c r="F5" s="213"/>
      <c r="G5" s="214" t="s">
        <v>23</v>
      </c>
      <c r="H5" s="213"/>
      <c r="I5" s="215" t="s">
        <v>23</v>
      </c>
      <c r="J5" s="213"/>
      <c r="K5" s="214" t="s">
        <v>23</v>
      </c>
      <c r="L5" s="213"/>
      <c r="M5" s="215" t="s">
        <v>23</v>
      </c>
      <c r="N5" s="216"/>
      <c r="O5" s="214" t="s">
        <v>23</v>
      </c>
      <c r="P5" s="217"/>
      <c r="Q5" s="215" t="s">
        <v>23</v>
      </c>
      <c r="R5" s="213"/>
      <c r="S5" s="215" t="s">
        <v>23</v>
      </c>
    </row>
    <row r="6" spans="1:44" ht="18" customHeight="1">
      <c r="A6" s="671" t="s">
        <v>24</v>
      </c>
      <c r="B6" s="218">
        <v>24</v>
      </c>
      <c r="C6" s="219">
        <v>2466993</v>
      </c>
      <c r="D6" s="220">
        <v>540196</v>
      </c>
      <c r="E6" s="221">
        <v>21.9</v>
      </c>
      <c r="F6" s="220">
        <v>81620</v>
      </c>
      <c r="G6" s="222">
        <v>3.3</v>
      </c>
      <c r="H6" s="220">
        <v>701350</v>
      </c>
      <c r="I6" s="223">
        <v>28.4</v>
      </c>
      <c r="J6" s="220">
        <v>19408</v>
      </c>
      <c r="K6" s="222">
        <v>0.8</v>
      </c>
      <c r="L6" s="220">
        <v>349131</v>
      </c>
      <c r="M6" s="223">
        <v>14.2</v>
      </c>
      <c r="N6" s="219">
        <v>8331</v>
      </c>
      <c r="O6" s="222">
        <v>0.3</v>
      </c>
      <c r="P6" s="220">
        <v>403085</v>
      </c>
      <c r="Q6" s="223">
        <v>16.3</v>
      </c>
      <c r="R6" s="220">
        <v>363872</v>
      </c>
      <c r="S6" s="223">
        <v>14.8</v>
      </c>
      <c r="U6" s="224">
        <f t="shared" ref="U6:U37" si="0">E6+G6+I6+K6+M6+O6+Q6+S6</f>
        <v>99.999999999999986</v>
      </c>
      <c r="W6" s="225"/>
      <c r="X6" s="225"/>
      <c r="Y6" s="225"/>
      <c r="Z6" s="225"/>
      <c r="AA6" s="225"/>
      <c r="AB6" s="225"/>
      <c r="AC6" s="225"/>
      <c r="AD6" s="225"/>
      <c r="AE6" s="225"/>
      <c r="AF6" s="225"/>
      <c r="AG6" s="225"/>
      <c r="AH6" s="225"/>
      <c r="AI6" s="225"/>
      <c r="AJ6" s="225"/>
      <c r="AK6" s="225"/>
      <c r="AL6" s="225"/>
      <c r="AM6" s="225"/>
      <c r="AN6" s="226"/>
      <c r="AO6" s="226"/>
      <c r="AP6" s="226"/>
      <c r="AQ6" s="226"/>
      <c r="AR6" s="226"/>
    </row>
    <row r="7" spans="1:44" ht="18" customHeight="1">
      <c r="A7" s="672"/>
      <c r="B7" s="227">
        <v>25</v>
      </c>
      <c r="C7" s="228">
        <v>2476174</v>
      </c>
      <c r="D7" s="229">
        <v>554178</v>
      </c>
      <c r="E7" s="230">
        <v>22.4</v>
      </c>
      <c r="F7" s="229">
        <v>95040</v>
      </c>
      <c r="G7" s="231">
        <v>3.8</v>
      </c>
      <c r="H7" s="229">
        <v>680878</v>
      </c>
      <c r="I7" s="232">
        <v>27.5</v>
      </c>
      <c r="J7" s="229">
        <v>19228</v>
      </c>
      <c r="K7" s="231">
        <v>0.8</v>
      </c>
      <c r="L7" s="229">
        <v>412004</v>
      </c>
      <c r="M7" s="232">
        <v>16.600000000000001</v>
      </c>
      <c r="N7" s="228">
        <v>8772</v>
      </c>
      <c r="O7" s="231">
        <v>0.4</v>
      </c>
      <c r="P7" s="229">
        <v>373535</v>
      </c>
      <c r="Q7" s="232">
        <v>15.1</v>
      </c>
      <c r="R7" s="229">
        <v>332539</v>
      </c>
      <c r="S7" s="232">
        <v>13.4</v>
      </c>
      <c r="U7" s="224">
        <f t="shared" si="0"/>
        <v>100</v>
      </c>
      <c r="W7" s="225"/>
      <c r="X7" s="225"/>
      <c r="Y7" s="225"/>
      <c r="Z7" s="225"/>
      <c r="AA7" s="225"/>
      <c r="AB7" s="225"/>
      <c r="AC7" s="225"/>
      <c r="AD7" s="225"/>
      <c r="AE7" s="225"/>
      <c r="AF7" s="225"/>
      <c r="AG7" s="225"/>
      <c r="AH7" s="225"/>
      <c r="AI7" s="225"/>
      <c r="AJ7" s="225"/>
      <c r="AK7" s="225"/>
      <c r="AL7" s="225"/>
      <c r="AM7" s="225"/>
      <c r="AN7" s="226"/>
      <c r="AO7" s="226"/>
      <c r="AP7" s="226"/>
      <c r="AQ7" s="226"/>
      <c r="AR7" s="226"/>
    </row>
    <row r="8" spans="1:44" ht="18" customHeight="1">
      <c r="A8" s="672"/>
      <c r="B8" s="227">
        <v>26</v>
      </c>
      <c r="C8" s="228">
        <v>2398985</v>
      </c>
      <c r="D8" s="229">
        <v>581252</v>
      </c>
      <c r="E8" s="230">
        <v>24.2</v>
      </c>
      <c r="F8" s="229">
        <v>110403</v>
      </c>
      <c r="G8" s="231">
        <v>4.5999999999999996</v>
      </c>
      <c r="H8" s="229">
        <v>667993</v>
      </c>
      <c r="I8" s="232">
        <v>27.8</v>
      </c>
      <c r="J8" s="229">
        <v>22783</v>
      </c>
      <c r="K8" s="231">
        <v>0.9</v>
      </c>
      <c r="L8" s="229">
        <v>338108</v>
      </c>
      <c r="M8" s="232">
        <v>14.1</v>
      </c>
      <c r="N8" s="228">
        <v>8625</v>
      </c>
      <c r="O8" s="231">
        <v>0.4</v>
      </c>
      <c r="P8" s="229">
        <v>348938</v>
      </c>
      <c r="Q8" s="232">
        <v>14.5</v>
      </c>
      <c r="R8" s="229">
        <v>320883</v>
      </c>
      <c r="S8" s="232">
        <v>13.5</v>
      </c>
      <c r="U8" s="224">
        <f t="shared" si="0"/>
        <v>100</v>
      </c>
      <c r="W8" s="225"/>
      <c r="X8" s="225"/>
      <c r="Y8" s="225"/>
      <c r="Z8" s="225"/>
      <c r="AA8" s="225"/>
      <c r="AB8" s="225"/>
      <c r="AC8" s="225"/>
      <c r="AD8" s="225"/>
      <c r="AE8" s="225"/>
      <c r="AF8" s="225"/>
      <c r="AG8" s="225"/>
      <c r="AH8" s="225"/>
      <c r="AI8" s="225"/>
      <c r="AJ8" s="225"/>
      <c r="AK8" s="225"/>
      <c r="AL8" s="225"/>
      <c r="AM8" s="225"/>
      <c r="AN8" s="226"/>
      <c r="AO8" s="226"/>
      <c r="AP8" s="226"/>
      <c r="AQ8" s="226"/>
      <c r="AR8" s="226"/>
    </row>
    <row r="9" spans="1:44" ht="18" customHeight="1">
      <c r="A9" s="672"/>
      <c r="B9" s="227">
        <v>27</v>
      </c>
      <c r="C9" s="228">
        <v>2412799</v>
      </c>
      <c r="D9" s="229">
        <v>670899</v>
      </c>
      <c r="E9" s="230">
        <v>27.80583877894512</v>
      </c>
      <c r="F9" s="229">
        <v>101950</v>
      </c>
      <c r="G9" s="231">
        <v>4.2253830509710921</v>
      </c>
      <c r="H9" s="229">
        <v>648685</v>
      </c>
      <c r="I9" s="232">
        <v>26.885165320443189</v>
      </c>
      <c r="J9" s="229">
        <v>25792</v>
      </c>
      <c r="K9" s="231">
        <v>1.0689659602809849</v>
      </c>
      <c r="L9" s="229">
        <v>348394</v>
      </c>
      <c r="M9" s="232">
        <v>14.439412483178252</v>
      </c>
      <c r="N9" s="228">
        <v>7267</v>
      </c>
      <c r="O9" s="231">
        <v>0.30118546965578152</v>
      </c>
      <c r="P9" s="229">
        <v>354732</v>
      </c>
      <c r="Q9" s="232">
        <v>14.702094952791342</v>
      </c>
      <c r="R9" s="229">
        <v>255080</v>
      </c>
      <c r="S9" s="232">
        <v>10.571953983734243</v>
      </c>
      <c r="U9" s="224">
        <f t="shared" si="0"/>
        <v>100</v>
      </c>
      <c r="W9" s="225"/>
      <c r="X9" s="225"/>
      <c r="Y9" s="225"/>
      <c r="Z9" s="225"/>
      <c r="AA9" s="225"/>
      <c r="AB9" s="225"/>
      <c r="AC9" s="225"/>
      <c r="AD9" s="225"/>
      <c r="AE9" s="225"/>
      <c r="AF9" s="225"/>
      <c r="AG9" s="225"/>
      <c r="AH9" s="225"/>
      <c r="AI9" s="225"/>
      <c r="AJ9" s="225"/>
      <c r="AK9" s="225"/>
      <c r="AL9" s="225"/>
      <c r="AM9" s="225"/>
      <c r="AN9" s="226"/>
      <c r="AO9" s="226"/>
      <c r="AP9" s="226"/>
      <c r="AQ9" s="226"/>
      <c r="AR9" s="226"/>
    </row>
    <row r="10" spans="1:44" s="234" customFormat="1" ht="18" customHeight="1">
      <c r="A10" s="665"/>
      <c r="B10" s="227">
        <v>28</v>
      </c>
      <c r="C10" s="228">
        <v>2434887</v>
      </c>
      <c r="D10" s="229">
        <v>673444</v>
      </c>
      <c r="E10" s="230">
        <v>27.558121300906368</v>
      </c>
      <c r="F10" s="229">
        <v>86776</v>
      </c>
      <c r="G10" s="231">
        <v>3.5638614851531094</v>
      </c>
      <c r="H10" s="229">
        <v>659075</v>
      </c>
      <c r="I10" s="232">
        <v>27.067991245589628</v>
      </c>
      <c r="J10" s="229">
        <v>28965</v>
      </c>
      <c r="K10" s="231">
        <v>1.1895829252035104</v>
      </c>
      <c r="L10" s="229">
        <v>364479</v>
      </c>
      <c r="M10" s="232">
        <v>14.969031417063707</v>
      </c>
      <c r="N10" s="228">
        <v>7128</v>
      </c>
      <c r="O10" s="231">
        <v>0.29274459143278514</v>
      </c>
      <c r="P10" s="229">
        <v>352044</v>
      </c>
      <c r="Q10" s="232">
        <v>14.358330099097</v>
      </c>
      <c r="R10" s="229">
        <v>262976</v>
      </c>
      <c r="S10" s="232">
        <v>10.800336935553888</v>
      </c>
      <c r="T10" s="233"/>
      <c r="U10" s="224">
        <f t="shared" si="0"/>
        <v>99.799999999999983</v>
      </c>
      <c r="V10" s="233"/>
      <c r="W10" s="225"/>
      <c r="X10" s="225"/>
      <c r="Y10" s="225"/>
      <c r="Z10" s="225"/>
      <c r="AA10" s="225"/>
      <c r="AB10" s="225"/>
      <c r="AC10" s="225"/>
      <c r="AD10" s="225"/>
      <c r="AE10" s="225"/>
      <c r="AF10" s="225"/>
      <c r="AG10" s="225"/>
      <c r="AH10" s="225"/>
      <c r="AI10" s="225"/>
      <c r="AJ10" s="225"/>
      <c r="AK10" s="225"/>
      <c r="AL10" s="225"/>
      <c r="AM10" s="225"/>
      <c r="AN10" s="226"/>
      <c r="AO10" s="226"/>
      <c r="AP10" s="226"/>
      <c r="AQ10" s="226"/>
      <c r="AR10" s="226"/>
    </row>
    <row r="11" spans="1:44" ht="18" customHeight="1">
      <c r="A11" s="663" t="s">
        <v>25</v>
      </c>
      <c r="B11" s="218">
        <v>24</v>
      </c>
      <c r="C11" s="220">
        <v>1987901</v>
      </c>
      <c r="D11" s="220">
        <v>257812</v>
      </c>
      <c r="E11" s="221">
        <v>12.969056306123896</v>
      </c>
      <c r="F11" s="220">
        <v>31486</v>
      </c>
      <c r="G11" s="222">
        <v>1.5838816922975543</v>
      </c>
      <c r="H11" s="220">
        <v>383085</v>
      </c>
      <c r="I11" s="223">
        <v>19.270828879305355</v>
      </c>
      <c r="J11" s="220">
        <v>9899</v>
      </c>
      <c r="K11" s="222">
        <v>0.49796242368206467</v>
      </c>
      <c r="L11" s="220">
        <v>467163</v>
      </c>
      <c r="M11" s="223">
        <v>23.500315156539486</v>
      </c>
      <c r="N11" s="219">
        <v>3540</v>
      </c>
      <c r="O11" s="222">
        <v>0.17807727849626315</v>
      </c>
      <c r="P11" s="220">
        <v>142976</v>
      </c>
      <c r="Q11" s="223">
        <v>7.1923098786106543</v>
      </c>
      <c r="R11" s="220">
        <v>691940</v>
      </c>
      <c r="S11" s="223">
        <v>34.807568384944723</v>
      </c>
      <c r="U11" s="224">
        <f t="shared" si="0"/>
        <v>100</v>
      </c>
      <c r="W11" s="225"/>
      <c r="X11" s="225"/>
      <c r="Y11" s="225"/>
      <c r="Z11" s="225"/>
      <c r="AA11" s="225"/>
      <c r="AB11" s="225"/>
      <c r="AC11" s="225"/>
      <c r="AD11" s="225"/>
      <c r="AE11" s="225"/>
      <c r="AF11" s="225"/>
      <c r="AG11" s="225"/>
      <c r="AH11" s="225"/>
      <c r="AI11" s="225"/>
      <c r="AJ11" s="225"/>
      <c r="AK11" s="225"/>
      <c r="AL11" s="225"/>
      <c r="AM11" s="225"/>
      <c r="AN11" s="226"/>
      <c r="AO11" s="226"/>
      <c r="AP11" s="226"/>
      <c r="AQ11" s="226"/>
      <c r="AR11" s="226"/>
    </row>
    <row r="12" spans="1:44" ht="18" customHeight="1">
      <c r="A12" s="664"/>
      <c r="B12" s="227">
        <v>25</v>
      </c>
      <c r="C12" s="229">
        <v>1690441</v>
      </c>
      <c r="D12" s="229">
        <v>266348</v>
      </c>
      <c r="E12" s="230">
        <v>15.8</v>
      </c>
      <c r="F12" s="229">
        <v>37425</v>
      </c>
      <c r="G12" s="231">
        <v>2.2000000000000002</v>
      </c>
      <c r="H12" s="229">
        <v>261905</v>
      </c>
      <c r="I12" s="232">
        <v>15.5</v>
      </c>
      <c r="J12" s="229">
        <v>10047</v>
      </c>
      <c r="K12" s="231">
        <v>0.6</v>
      </c>
      <c r="L12" s="229">
        <v>348948</v>
      </c>
      <c r="M12" s="232">
        <v>20.6</v>
      </c>
      <c r="N12" s="228">
        <v>2738</v>
      </c>
      <c r="O12" s="231">
        <v>0.2</v>
      </c>
      <c r="P12" s="229">
        <v>102247</v>
      </c>
      <c r="Q12" s="232">
        <v>6</v>
      </c>
      <c r="R12" s="229">
        <v>660783</v>
      </c>
      <c r="S12" s="232">
        <v>39.1</v>
      </c>
      <c r="U12" s="224">
        <f t="shared" si="0"/>
        <v>100</v>
      </c>
      <c r="W12" s="225"/>
      <c r="X12" s="225"/>
      <c r="Y12" s="225"/>
      <c r="Z12" s="225"/>
      <c r="AA12" s="225"/>
      <c r="AB12" s="225"/>
      <c r="AC12" s="225"/>
      <c r="AD12" s="225"/>
      <c r="AE12" s="225"/>
      <c r="AF12" s="225"/>
      <c r="AG12" s="225"/>
      <c r="AH12" s="225"/>
      <c r="AI12" s="225"/>
      <c r="AJ12" s="225"/>
      <c r="AK12" s="225"/>
      <c r="AL12" s="225"/>
      <c r="AM12" s="225"/>
      <c r="AN12" s="226"/>
      <c r="AO12" s="226"/>
      <c r="AP12" s="226"/>
      <c r="AQ12" s="226"/>
      <c r="AR12" s="226"/>
    </row>
    <row r="13" spans="1:44" ht="18" customHeight="1">
      <c r="A13" s="664"/>
      <c r="B13" s="227">
        <v>26</v>
      </c>
      <c r="C13" s="228">
        <v>1437822</v>
      </c>
      <c r="D13" s="229">
        <v>284756</v>
      </c>
      <c r="E13" s="230">
        <v>19.8</v>
      </c>
      <c r="F13" s="229">
        <v>44411</v>
      </c>
      <c r="G13" s="231">
        <v>3.1</v>
      </c>
      <c r="H13" s="229">
        <v>240411</v>
      </c>
      <c r="I13" s="232">
        <v>16.7</v>
      </c>
      <c r="J13" s="229">
        <v>11834</v>
      </c>
      <c r="K13" s="231">
        <v>0.8</v>
      </c>
      <c r="L13" s="229">
        <v>292584</v>
      </c>
      <c r="M13" s="232">
        <v>20.3</v>
      </c>
      <c r="N13" s="228">
        <v>2798</v>
      </c>
      <c r="O13" s="231">
        <v>0.2</v>
      </c>
      <c r="P13" s="229">
        <v>67304</v>
      </c>
      <c r="Q13" s="232">
        <v>4.7</v>
      </c>
      <c r="R13" s="229">
        <v>493724</v>
      </c>
      <c r="S13" s="232">
        <v>34.299999999999997</v>
      </c>
      <c r="U13" s="224">
        <f t="shared" si="0"/>
        <v>99.9</v>
      </c>
      <c r="W13" s="225"/>
      <c r="X13" s="225"/>
      <c r="Y13" s="225"/>
      <c r="Z13" s="225"/>
      <c r="AA13" s="225"/>
      <c r="AB13" s="225"/>
      <c r="AC13" s="225"/>
      <c r="AD13" s="225"/>
      <c r="AE13" s="225"/>
      <c r="AF13" s="225"/>
      <c r="AG13" s="225"/>
      <c r="AH13" s="225"/>
      <c r="AI13" s="225"/>
      <c r="AJ13" s="225"/>
      <c r="AK13" s="225"/>
      <c r="AL13" s="225"/>
      <c r="AM13" s="225"/>
      <c r="AN13" s="226"/>
      <c r="AO13" s="226"/>
      <c r="AP13" s="226"/>
      <c r="AQ13" s="226"/>
      <c r="AR13" s="226"/>
    </row>
    <row r="14" spans="1:44" ht="18" customHeight="1">
      <c r="A14" s="664"/>
      <c r="B14" s="227">
        <v>27</v>
      </c>
      <c r="C14" s="228">
        <v>1429772</v>
      </c>
      <c r="D14" s="229">
        <v>326448</v>
      </c>
      <c r="E14" s="230">
        <v>22.8</v>
      </c>
      <c r="F14" s="229">
        <v>40630</v>
      </c>
      <c r="G14" s="231">
        <v>2.8</v>
      </c>
      <c r="H14" s="229">
        <v>231450</v>
      </c>
      <c r="I14" s="232">
        <v>16.2</v>
      </c>
      <c r="J14" s="229">
        <v>12523</v>
      </c>
      <c r="K14" s="231">
        <v>0.9</v>
      </c>
      <c r="L14" s="229">
        <v>281171</v>
      </c>
      <c r="M14" s="232">
        <v>19.7</v>
      </c>
      <c r="N14" s="228">
        <v>5220</v>
      </c>
      <c r="O14" s="231">
        <v>0.4</v>
      </c>
      <c r="P14" s="229">
        <v>71323</v>
      </c>
      <c r="Q14" s="232">
        <v>5</v>
      </c>
      <c r="R14" s="229">
        <v>461007</v>
      </c>
      <c r="S14" s="232">
        <v>32.200000000000003</v>
      </c>
      <c r="U14" s="224">
        <f t="shared" si="0"/>
        <v>99.999999999999986</v>
      </c>
      <c r="W14" s="225"/>
      <c r="X14" s="225"/>
      <c r="Y14" s="225"/>
      <c r="Z14" s="225"/>
      <c r="AA14" s="225"/>
      <c r="AB14" s="225"/>
      <c r="AC14" s="225"/>
      <c r="AD14" s="225"/>
      <c r="AE14" s="225"/>
      <c r="AF14" s="225"/>
      <c r="AG14" s="225"/>
      <c r="AH14" s="225"/>
      <c r="AI14" s="225"/>
      <c r="AJ14" s="225"/>
      <c r="AK14" s="225"/>
      <c r="AL14" s="225"/>
      <c r="AM14" s="225"/>
      <c r="AN14" s="226"/>
      <c r="AO14" s="226"/>
      <c r="AP14" s="226"/>
      <c r="AQ14" s="226"/>
      <c r="AR14" s="226"/>
    </row>
    <row r="15" spans="1:44" s="234" customFormat="1" ht="18" customHeight="1">
      <c r="A15" s="665"/>
      <c r="B15" s="227">
        <v>28</v>
      </c>
      <c r="C15" s="228">
        <v>1383490</v>
      </c>
      <c r="D15" s="229">
        <v>331181</v>
      </c>
      <c r="E15" s="230">
        <v>23.9</v>
      </c>
      <c r="F15" s="229">
        <v>34616</v>
      </c>
      <c r="G15" s="231">
        <v>2.5</v>
      </c>
      <c r="H15" s="229">
        <v>236318</v>
      </c>
      <c r="I15" s="232">
        <v>17.100000000000001</v>
      </c>
      <c r="J15" s="229">
        <v>13993</v>
      </c>
      <c r="K15" s="231">
        <v>1</v>
      </c>
      <c r="L15" s="229">
        <v>317294</v>
      </c>
      <c r="M15" s="232">
        <v>22.9</v>
      </c>
      <c r="N15" s="228">
        <v>2212</v>
      </c>
      <c r="O15" s="231">
        <v>0.2</v>
      </c>
      <c r="P15" s="229">
        <v>75066</v>
      </c>
      <c r="Q15" s="232">
        <v>5.4</v>
      </c>
      <c r="R15" s="229">
        <v>372810</v>
      </c>
      <c r="S15" s="232">
        <v>26.9</v>
      </c>
      <c r="T15" s="233"/>
      <c r="U15" s="224">
        <f t="shared" si="0"/>
        <v>99.9</v>
      </c>
      <c r="V15" s="233"/>
      <c r="W15" s="225"/>
      <c r="X15" s="225"/>
      <c r="Y15" s="225"/>
      <c r="Z15" s="225"/>
      <c r="AA15" s="225"/>
      <c r="AB15" s="225"/>
      <c r="AC15" s="225"/>
      <c r="AD15" s="225"/>
      <c r="AE15" s="225"/>
      <c r="AF15" s="225"/>
      <c r="AG15" s="225"/>
      <c r="AH15" s="225"/>
      <c r="AI15" s="225"/>
      <c r="AJ15" s="225"/>
      <c r="AK15" s="225"/>
      <c r="AL15" s="225"/>
      <c r="AM15" s="225"/>
      <c r="AN15" s="226"/>
      <c r="AO15" s="226"/>
      <c r="AP15" s="226"/>
      <c r="AQ15" s="226"/>
      <c r="AR15" s="226"/>
    </row>
    <row r="16" spans="1:44" ht="18" customHeight="1">
      <c r="A16" s="663" t="s">
        <v>203</v>
      </c>
      <c r="B16" s="218">
        <v>24</v>
      </c>
      <c r="C16" s="220">
        <v>626309</v>
      </c>
      <c r="D16" s="220">
        <v>90512</v>
      </c>
      <c r="E16" s="221">
        <v>14.4</v>
      </c>
      <c r="F16" s="220">
        <v>16304</v>
      </c>
      <c r="G16" s="222">
        <v>2.6</v>
      </c>
      <c r="H16" s="220">
        <v>203484</v>
      </c>
      <c r="I16" s="223">
        <v>32.5</v>
      </c>
      <c r="J16" s="220">
        <v>4429</v>
      </c>
      <c r="K16" s="222">
        <v>0.7</v>
      </c>
      <c r="L16" s="220">
        <v>66744</v>
      </c>
      <c r="M16" s="223">
        <v>10.7</v>
      </c>
      <c r="N16" s="219">
        <v>1637</v>
      </c>
      <c r="O16" s="222">
        <v>0.3</v>
      </c>
      <c r="P16" s="220">
        <v>86817</v>
      </c>
      <c r="Q16" s="223">
        <v>13.9</v>
      </c>
      <c r="R16" s="220">
        <v>156382</v>
      </c>
      <c r="S16" s="223">
        <v>24.9</v>
      </c>
      <c r="U16" s="224">
        <f t="shared" si="0"/>
        <v>100</v>
      </c>
      <c r="W16" s="225"/>
      <c r="X16" s="225"/>
      <c r="Y16" s="225"/>
      <c r="Z16" s="225"/>
      <c r="AA16" s="225"/>
      <c r="AB16" s="225"/>
      <c r="AC16" s="225"/>
      <c r="AD16" s="225"/>
      <c r="AE16" s="225"/>
      <c r="AF16" s="225"/>
      <c r="AG16" s="225"/>
      <c r="AH16" s="225"/>
      <c r="AI16" s="225"/>
      <c r="AJ16" s="225"/>
      <c r="AK16" s="225"/>
      <c r="AL16" s="225"/>
      <c r="AM16" s="225"/>
      <c r="AN16" s="226"/>
      <c r="AO16" s="226"/>
      <c r="AP16" s="226"/>
      <c r="AQ16" s="226"/>
      <c r="AR16" s="226"/>
    </row>
    <row r="17" spans="1:44" ht="18" customHeight="1">
      <c r="A17" s="664"/>
      <c r="B17" s="227">
        <v>25</v>
      </c>
      <c r="C17" s="229">
        <v>645325</v>
      </c>
      <c r="D17" s="229">
        <v>93159</v>
      </c>
      <c r="E17" s="230">
        <v>14.4</v>
      </c>
      <c r="F17" s="229">
        <v>18934</v>
      </c>
      <c r="G17" s="231">
        <v>2.9</v>
      </c>
      <c r="H17" s="229">
        <v>197478</v>
      </c>
      <c r="I17" s="232">
        <v>30.6</v>
      </c>
      <c r="J17" s="229">
        <v>4571</v>
      </c>
      <c r="K17" s="231">
        <v>0.7</v>
      </c>
      <c r="L17" s="229">
        <v>85772</v>
      </c>
      <c r="M17" s="232">
        <v>13.3</v>
      </c>
      <c r="N17" s="228">
        <v>2107</v>
      </c>
      <c r="O17" s="231">
        <v>0.3</v>
      </c>
      <c r="P17" s="229">
        <v>82201</v>
      </c>
      <c r="Q17" s="232">
        <v>12.8</v>
      </c>
      <c r="R17" s="229">
        <v>161103</v>
      </c>
      <c r="S17" s="232">
        <v>25</v>
      </c>
      <c r="U17" s="224">
        <f t="shared" si="0"/>
        <v>100</v>
      </c>
      <c r="W17" s="225"/>
      <c r="X17" s="225"/>
      <c r="Y17" s="225"/>
      <c r="Z17" s="225"/>
      <c r="AA17" s="225"/>
      <c r="AB17" s="225"/>
      <c r="AC17" s="225"/>
      <c r="AD17" s="225"/>
      <c r="AE17" s="225"/>
      <c r="AF17" s="225"/>
      <c r="AG17" s="225"/>
      <c r="AH17" s="225"/>
      <c r="AI17" s="225"/>
      <c r="AJ17" s="225"/>
      <c r="AK17" s="225"/>
      <c r="AL17" s="225"/>
      <c r="AM17" s="225"/>
      <c r="AN17" s="226"/>
      <c r="AO17" s="226"/>
      <c r="AP17" s="226"/>
      <c r="AQ17" s="226"/>
      <c r="AR17" s="226"/>
    </row>
    <row r="18" spans="1:44" ht="18" customHeight="1">
      <c r="A18" s="664"/>
      <c r="B18" s="227">
        <v>26</v>
      </c>
      <c r="C18" s="228">
        <v>633837</v>
      </c>
      <c r="D18" s="229">
        <v>97341</v>
      </c>
      <c r="E18" s="230">
        <v>15.4</v>
      </c>
      <c r="F18" s="229">
        <v>21960</v>
      </c>
      <c r="G18" s="231">
        <v>3.5</v>
      </c>
      <c r="H18" s="229">
        <v>198247</v>
      </c>
      <c r="I18" s="232">
        <v>31.3</v>
      </c>
      <c r="J18" s="229">
        <v>5744</v>
      </c>
      <c r="K18" s="231">
        <v>0.9</v>
      </c>
      <c r="L18" s="229">
        <v>68832</v>
      </c>
      <c r="M18" s="232">
        <v>10.9</v>
      </c>
      <c r="N18" s="228">
        <v>1726</v>
      </c>
      <c r="O18" s="231">
        <v>0.3</v>
      </c>
      <c r="P18" s="229">
        <v>82579</v>
      </c>
      <c r="Q18" s="232">
        <v>13</v>
      </c>
      <c r="R18" s="229">
        <v>157408</v>
      </c>
      <c r="S18" s="232">
        <v>24.7</v>
      </c>
      <c r="U18" s="224">
        <f t="shared" si="0"/>
        <v>100</v>
      </c>
      <c r="W18" s="225"/>
      <c r="X18" s="225"/>
      <c r="Y18" s="225"/>
      <c r="Z18" s="225"/>
      <c r="AA18" s="225"/>
      <c r="AB18" s="225"/>
      <c r="AC18" s="225"/>
      <c r="AD18" s="225"/>
      <c r="AE18" s="225"/>
      <c r="AF18" s="225"/>
      <c r="AG18" s="225"/>
      <c r="AH18" s="225"/>
      <c r="AI18" s="225"/>
      <c r="AJ18" s="225"/>
      <c r="AK18" s="225"/>
      <c r="AL18" s="225"/>
      <c r="AM18" s="225"/>
      <c r="AN18" s="226"/>
      <c r="AO18" s="226"/>
      <c r="AP18" s="226"/>
      <c r="AQ18" s="226"/>
      <c r="AR18" s="226"/>
    </row>
    <row r="19" spans="1:44" ht="18" customHeight="1">
      <c r="A19" s="664"/>
      <c r="B19" s="227">
        <v>27</v>
      </c>
      <c r="C19" s="228">
        <v>610635</v>
      </c>
      <c r="D19" s="229">
        <v>114129</v>
      </c>
      <c r="E19" s="230">
        <v>18.7</v>
      </c>
      <c r="F19" s="229">
        <v>20245</v>
      </c>
      <c r="G19" s="231">
        <v>3.3</v>
      </c>
      <c r="H19" s="229">
        <v>193802</v>
      </c>
      <c r="I19" s="232">
        <v>31.7</v>
      </c>
      <c r="J19" s="229">
        <v>6394</v>
      </c>
      <c r="K19" s="231">
        <v>1</v>
      </c>
      <c r="L19" s="229">
        <v>70116</v>
      </c>
      <c r="M19" s="232">
        <v>11.5</v>
      </c>
      <c r="N19" s="228">
        <v>1431</v>
      </c>
      <c r="O19" s="231">
        <v>0.2</v>
      </c>
      <c r="P19" s="229">
        <v>79698</v>
      </c>
      <c r="Q19" s="232">
        <v>13.1</v>
      </c>
      <c r="R19" s="229">
        <v>124820</v>
      </c>
      <c r="S19" s="232">
        <v>20.5</v>
      </c>
      <c r="U19" s="224">
        <f t="shared" si="0"/>
        <v>100</v>
      </c>
      <c r="W19" s="225"/>
      <c r="X19" s="225"/>
      <c r="Y19" s="225"/>
      <c r="Z19" s="225"/>
      <c r="AA19" s="225"/>
      <c r="AB19" s="225"/>
      <c r="AC19" s="225"/>
      <c r="AD19" s="225"/>
      <c r="AE19" s="225"/>
      <c r="AF19" s="225"/>
      <c r="AG19" s="225"/>
      <c r="AH19" s="225"/>
      <c r="AI19" s="225"/>
      <c r="AJ19" s="225"/>
      <c r="AK19" s="225"/>
      <c r="AL19" s="225"/>
      <c r="AM19" s="225"/>
      <c r="AN19" s="226"/>
      <c r="AO19" s="226"/>
      <c r="AP19" s="226"/>
      <c r="AQ19" s="226"/>
      <c r="AR19" s="226"/>
    </row>
    <row r="20" spans="1:44" s="234" customFormat="1" ht="18" customHeight="1">
      <c r="A20" s="665"/>
      <c r="B20" s="227">
        <v>28</v>
      </c>
      <c r="C20" s="228">
        <v>605089</v>
      </c>
      <c r="D20" s="229">
        <v>111599</v>
      </c>
      <c r="E20" s="230">
        <v>18.399999999999999</v>
      </c>
      <c r="F20" s="229">
        <v>16937</v>
      </c>
      <c r="G20" s="231">
        <v>2.8</v>
      </c>
      <c r="H20" s="229">
        <v>197643</v>
      </c>
      <c r="I20" s="232">
        <v>32.700000000000003</v>
      </c>
      <c r="J20" s="229">
        <v>7183</v>
      </c>
      <c r="K20" s="231">
        <v>1.2</v>
      </c>
      <c r="L20" s="229">
        <v>70960</v>
      </c>
      <c r="M20" s="232">
        <v>11.7</v>
      </c>
      <c r="N20" s="228">
        <v>1403</v>
      </c>
      <c r="O20" s="231">
        <v>0.2</v>
      </c>
      <c r="P20" s="229">
        <v>79864</v>
      </c>
      <c r="Q20" s="232">
        <v>13.2</v>
      </c>
      <c r="R20" s="229">
        <v>119500</v>
      </c>
      <c r="S20" s="232">
        <v>19.799999999999986</v>
      </c>
      <c r="T20" s="233"/>
      <c r="U20" s="224">
        <f t="shared" si="0"/>
        <v>100</v>
      </c>
      <c r="V20" s="233"/>
      <c r="W20" s="225"/>
      <c r="X20" s="225"/>
      <c r="Y20" s="225"/>
      <c r="Z20" s="225"/>
      <c r="AA20" s="225"/>
      <c r="AB20" s="225"/>
      <c r="AC20" s="225"/>
      <c r="AD20" s="225"/>
      <c r="AE20" s="225"/>
      <c r="AF20" s="225"/>
      <c r="AG20" s="225"/>
      <c r="AH20" s="225"/>
      <c r="AI20" s="225"/>
      <c r="AJ20" s="225"/>
      <c r="AK20" s="225"/>
      <c r="AL20" s="225"/>
      <c r="AM20" s="225"/>
      <c r="AN20" s="226"/>
      <c r="AO20" s="226"/>
      <c r="AP20" s="226"/>
      <c r="AQ20" s="226"/>
      <c r="AR20" s="226"/>
    </row>
    <row r="21" spans="1:44" ht="18" customHeight="1">
      <c r="A21" s="663" t="s">
        <v>27</v>
      </c>
      <c r="B21" s="218">
        <v>24</v>
      </c>
      <c r="C21" s="219">
        <v>1792391</v>
      </c>
      <c r="D21" s="220">
        <v>204231</v>
      </c>
      <c r="E21" s="221">
        <v>11.394333044519863</v>
      </c>
      <c r="F21" s="220">
        <v>29470</v>
      </c>
      <c r="G21" s="222">
        <v>1.6441725047715592</v>
      </c>
      <c r="H21" s="220">
        <v>309030</v>
      </c>
      <c r="I21" s="223">
        <v>17.241215783832882</v>
      </c>
      <c r="J21" s="220">
        <v>9692</v>
      </c>
      <c r="K21" s="222">
        <v>0.54073023129439945</v>
      </c>
      <c r="L21" s="220">
        <v>514977</v>
      </c>
      <c r="M21" s="223">
        <v>28.731286867653317</v>
      </c>
      <c r="N21" s="219">
        <v>2374</v>
      </c>
      <c r="O21" s="222">
        <v>0.13244877931210322</v>
      </c>
      <c r="P21" s="220">
        <v>120239</v>
      </c>
      <c r="Q21" s="223">
        <v>6.7083019274254339</v>
      </c>
      <c r="R21" s="220">
        <v>602378</v>
      </c>
      <c r="S21" s="223">
        <v>33.607510861190441</v>
      </c>
      <c r="U21" s="224">
        <f t="shared" si="0"/>
        <v>100</v>
      </c>
      <c r="W21" s="225"/>
      <c r="X21" s="225"/>
      <c r="Y21" s="225"/>
      <c r="Z21" s="225"/>
      <c r="AA21" s="225"/>
      <c r="AB21" s="225"/>
      <c r="AC21" s="225"/>
      <c r="AD21" s="225"/>
      <c r="AE21" s="225"/>
      <c r="AF21" s="225"/>
      <c r="AG21" s="225"/>
      <c r="AH21" s="225"/>
      <c r="AI21" s="225"/>
      <c r="AJ21" s="225"/>
      <c r="AK21" s="225"/>
      <c r="AL21" s="225"/>
      <c r="AM21" s="225"/>
      <c r="AN21" s="226"/>
      <c r="AO21" s="226"/>
      <c r="AP21" s="226"/>
      <c r="AQ21" s="226"/>
      <c r="AR21" s="226"/>
    </row>
    <row r="22" spans="1:44" ht="18" customHeight="1">
      <c r="A22" s="664"/>
      <c r="B22" s="227">
        <v>25</v>
      </c>
      <c r="C22" s="228">
        <v>1943119</v>
      </c>
      <c r="D22" s="229">
        <v>214130</v>
      </c>
      <c r="E22" s="230">
        <v>11.019911801593212</v>
      </c>
      <c r="F22" s="229">
        <v>34458</v>
      </c>
      <c r="G22" s="231">
        <v>1.7733345204282394</v>
      </c>
      <c r="H22" s="229">
        <v>262971</v>
      </c>
      <c r="I22" s="232">
        <v>13.533448028659079</v>
      </c>
      <c r="J22" s="229">
        <v>9615</v>
      </c>
      <c r="K22" s="231">
        <v>0.49482301392760814</v>
      </c>
      <c r="L22" s="229">
        <v>570669</v>
      </c>
      <c r="M22" s="232">
        <v>29.368710820078441</v>
      </c>
      <c r="N22" s="228">
        <v>2429</v>
      </c>
      <c r="O22" s="231">
        <v>0.12500521069476445</v>
      </c>
      <c r="P22" s="229">
        <v>142357</v>
      </c>
      <c r="Q22" s="232">
        <v>7.3262111069883007</v>
      </c>
      <c r="R22" s="229">
        <v>706490</v>
      </c>
      <c r="S22" s="232">
        <v>36.358555497630356</v>
      </c>
      <c r="U22" s="224">
        <f t="shared" si="0"/>
        <v>100</v>
      </c>
      <c r="W22" s="225"/>
      <c r="X22" s="225"/>
      <c r="Y22" s="225"/>
      <c r="Z22" s="225"/>
      <c r="AA22" s="225"/>
      <c r="AB22" s="225"/>
      <c r="AC22" s="225"/>
      <c r="AD22" s="225"/>
      <c r="AE22" s="225"/>
      <c r="AF22" s="225"/>
      <c r="AG22" s="225"/>
      <c r="AH22" s="225"/>
      <c r="AI22" s="225"/>
      <c r="AJ22" s="225"/>
      <c r="AK22" s="225"/>
      <c r="AL22" s="225"/>
      <c r="AM22" s="225"/>
      <c r="AN22" s="226"/>
      <c r="AO22" s="226"/>
      <c r="AP22" s="226"/>
      <c r="AQ22" s="226"/>
      <c r="AR22" s="226"/>
    </row>
    <row r="23" spans="1:44" ht="18" customHeight="1">
      <c r="A23" s="664"/>
      <c r="B23" s="227">
        <v>26</v>
      </c>
      <c r="C23" s="228">
        <v>2034635</v>
      </c>
      <c r="D23" s="229">
        <v>230338</v>
      </c>
      <c r="E23" s="230">
        <v>11.3</v>
      </c>
      <c r="F23" s="229">
        <v>40224</v>
      </c>
      <c r="G23" s="231">
        <v>2</v>
      </c>
      <c r="H23" s="229">
        <v>266923</v>
      </c>
      <c r="I23" s="232">
        <v>13.1</v>
      </c>
      <c r="J23" s="229">
        <v>11960</v>
      </c>
      <c r="K23" s="231">
        <v>0.6</v>
      </c>
      <c r="L23" s="229">
        <v>596111</v>
      </c>
      <c r="M23" s="232">
        <v>29.3</v>
      </c>
      <c r="N23" s="228">
        <v>2807</v>
      </c>
      <c r="O23" s="231">
        <v>0.1</v>
      </c>
      <c r="P23" s="229">
        <v>112952</v>
      </c>
      <c r="Q23" s="232">
        <v>5.6</v>
      </c>
      <c r="R23" s="229">
        <v>773320</v>
      </c>
      <c r="S23" s="232">
        <v>38</v>
      </c>
      <c r="U23" s="224">
        <f t="shared" si="0"/>
        <v>100</v>
      </c>
      <c r="W23" s="225"/>
      <c r="X23" s="225"/>
      <c r="Y23" s="225"/>
      <c r="Z23" s="225"/>
      <c r="AA23" s="225"/>
      <c r="AB23" s="225"/>
      <c r="AC23" s="225"/>
      <c r="AD23" s="225"/>
      <c r="AE23" s="225"/>
      <c r="AF23" s="225"/>
      <c r="AG23" s="225"/>
      <c r="AH23" s="225"/>
      <c r="AI23" s="225"/>
      <c r="AJ23" s="225"/>
      <c r="AK23" s="225"/>
      <c r="AL23" s="225"/>
      <c r="AM23" s="225"/>
      <c r="AN23" s="226"/>
      <c r="AO23" s="226"/>
      <c r="AP23" s="226"/>
      <c r="AQ23" s="226"/>
      <c r="AR23" s="226"/>
    </row>
    <row r="24" spans="1:44" ht="18" customHeight="1">
      <c r="A24" s="664"/>
      <c r="B24" s="227">
        <v>27</v>
      </c>
      <c r="C24" s="228">
        <v>2042006</v>
      </c>
      <c r="D24" s="229">
        <v>270253</v>
      </c>
      <c r="E24" s="230">
        <v>13.200000000000001</v>
      </c>
      <c r="F24" s="229">
        <v>37123</v>
      </c>
      <c r="G24" s="231">
        <v>1.7999999999999998</v>
      </c>
      <c r="H24" s="229">
        <v>266136</v>
      </c>
      <c r="I24" s="232">
        <v>13</v>
      </c>
      <c r="J24" s="229">
        <v>13361</v>
      </c>
      <c r="K24" s="231">
        <v>0.70000000000000007</v>
      </c>
      <c r="L24" s="229">
        <v>584533</v>
      </c>
      <c r="M24" s="232">
        <v>28.599999999999998</v>
      </c>
      <c r="N24" s="228">
        <v>2987</v>
      </c>
      <c r="O24" s="231">
        <v>0.1</v>
      </c>
      <c r="P24" s="229">
        <v>110583</v>
      </c>
      <c r="Q24" s="232">
        <v>5.5</v>
      </c>
      <c r="R24" s="229">
        <v>757030</v>
      </c>
      <c r="S24" s="232">
        <v>37.1</v>
      </c>
      <c r="U24" s="224">
        <f t="shared" si="0"/>
        <v>100</v>
      </c>
      <c r="W24" s="225"/>
      <c r="X24" s="225"/>
      <c r="Y24" s="225"/>
      <c r="Z24" s="225"/>
      <c r="AA24" s="225"/>
      <c r="AB24" s="225"/>
      <c r="AC24" s="225"/>
      <c r="AD24" s="225"/>
      <c r="AE24" s="225"/>
      <c r="AF24" s="225"/>
      <c r="AG24" s="225"/>
      <c r="AH24" s="225"/>
      <c r="AI24" s="225"/>
      <c r="AJ24" s="225"/>
      <c r="AK24" s="225"/>
      <c r="AL24" s="225"/>
      <c r="AM24" s="225"/>
      <c r="AN24" s="226"/>
      <c r="AO24" s="226"/>
      <c r="AP24" s="226"/>
      <c r="AQ24" s="226"/>
      <c r="AR24" s="226"/>
    </row>
    <row r="25" spans="1:44" s="234" customFormat="1" ht="18" customHeight="1">
      <c r="A25" s="665"/>
      <c r="B25" s="227">
        <v>28</v>
      </c>
      <c r="C25" s="228">
        <v>2096640</v>
      </c>
      <c r="D25" s="229">
        <v>265779</v>
      </c>
      <c r="E25" s="230">
        <v>12.7</v>
      </c>
      <c r="F25" s="229">
        <v>30717</v>
      </c>
      <c r="G25" s="231">
        <v>1.5</v>
      </c>
      <c r="H25" s="229">
        <v>272548</v>
      </c>
      <c r="I25" s="232">
        <v>13</v>
      </c>
      <c r="J25" s="229">
        <v>15237</v>
      </c>
      <c r="K25" s="231">
        <v>0.7</v>
      </c>
      <c r="L25" s="229">
        <v>677544</v>
      </c>
      <c r="M25" s="232">
        <v>32.299999999999997</v>
      </c>
      <c r="N25" s="228">
        <v>3515</v>
      </c>
      <c r="O25" s="231">
        <v>0.2</v>
      </c>
      <c r="P25" s="229">
        <v>107923</v>
      </c>
      <c r="Q25" s="232">
        <v>5.0999999999999996</v>
      </c>
      <c r="R25" s="229">
        <v>723377</v>
      </c>
      <c r="S25" s="232">
        <v>34.5</v>
      </c>
      <c r="T25" s="233"/>
      <c r="U25" s="224">
        <f t="shared" si="0"/>
        <v>100</v>
      </c>
      <c r="V25" s="233"/>
      <c r="W25" s="225"/>
      <c r="X25" s="225"/>
      <c r="Y25" s="225"/>
      <c r="Z25" s="225"/>
      <c r="AA25" s="225"/>
      <c r="AB25" s="225"/>
      <c r="AC25" s="225"/>
      <c r="AD25" s="225"/>
      <c r="AE25" s="225"/>
      <c r="AF25" s="225"/>
      <c r="AG25" s="225"/>
      <c r="AH25" s="225"/>
      <c r="AI25" s="225"/>
      <c r="AJ25" s="225"/>
      <c r="AK25" s="225"/>
      <c r="AL25" s="225"/>
      <c r="AM25" s="225"/>
      <c r="AN25" s="226"/>
      <c r="AO25" s="226"/>
      <c r="AP25" s="226"/>
      <c r="AQ25" s="226"/>
      <c r="AR25" s="226"/>
    </row>
    <row r="26" spans="1:44" ht="18" customHeight="1">
      <c r="A26" s="663" t="s">
        <v>28</v>
      </c>
      <c r="B26" s="218">
        <v>24</v>
      </c>
      <c r="C26" s="235">
        <v>1134972</v>
      </c>
      <c r="D26" s="220">
        <v>332809</v>
      </c>
      <c r="E26" s="221">
        <v>29.323102243932009</v>
      </c>
      <c r="F26" s="220">
        <v>40361</v>
      </c>
      <c r="G26" s="222">
        <v>3.556122970434513</v>
      </c>
      <c r="H26" s="220">
        <v>197172</v>
      </c>
      <c r="I26" s="223">
        <v>17.372410949345003</v>
      </c>
      <c r="J26" s="220">
        <v>11509</v>
      </c>
      <c r="K26" s="222">
        <v>1.0140338263851443</v>
      </c>
      <c r="L26" s="220">
        <v>159167</v>
      </c>
      <c r="M26" s="223">
        <v>14.023870192392412</v>
      </c>
      <c r="N26" s="219">
        <v>2657</v>
      </c>
      <c r="O26" s="222">
        <v>0.23410269152014324</v>
      </c>
      <c r="P26" s="220">
        <v>169773</v>
      </c>
      <c r="Q26" s="223">
        <v>14.958342584662882</v>
      </c>
      <c r="R26" s="220">
        <v>221524</v>
      </c>
      <c r="S26" s="223">
        <v>19.51801454132789</v>
      </c>
      <c r="U26" s="224">
        <f t="shared" si="0"/>
        <v>100</v>
      </c>
      <c r="W26" s="225"/>
      <c r="X26" s="225"/>
      <c r="Y26" s="225"/>
      <c r="Z26" s="225"/>
      <c r="AA26" s="225"/>
      <c r="AB26" s="225"/>
      <c r="AC26" s="225"/>
      <c r="AD26" s="225"/>
      <c r="AE26" s="225"/>
      <c r="AF26" s="225"/>
      <c r="AG26" s="225"/>
      <c r="AH26" s="225"/>
      <c r="AI26" s="225"/>
      <c r="AJ26" s="225"/>
      <c r="AK26" s="225"/>
      <c r="AL26" s="225"/>
      <c r="AM26" s="225"/>
      <c r="AN26" s="226"/>
      <c r="AO26" s="226"/>
      <c r="AP26" s="226"/>
      <c r="AQ26" s="226"/>
      <c r="AR26" s="226"/>
    </row>
    <row r="27" spans="1:44" ht="18" customHeight="1">
      <c r="A27" s="664"/>
      <c r="B27" s="227">
        <v>25</v>
      </c>
      <c r="C27" s="228">
        <v>1099143</v>
      </c>
      <c r="D27" s="229">
        <v>336149</v>
      </c>
      <c r="E27" s="230">
        <v>30.582826802336001</v>
      </c>
      <c r="F27" s="229">
        <v>47743</v>
      </c>
      <c r="G27" s="231">
        <v>4.3436568308218311</v>
      </c>
      <c r="H27" s="229">
        <v>189303</v>
      </c>
      <c r="I27" s="232">
        <v>17.222781749053581</v>
      </c>
      <c r="J27" s="229">
        <v>11298</v>
      </c>
      <c r="K27" s="231">
        <v>1.0278917301934325</v>
      </c>
      <c r="L27" s="229">
        <v>155414</v>
      </c>
      <c r="M27" s="232">
        <v>14.139561458336178</v>
      </c>
      <c r="N27" s="228">
        <v>1958</v>
      </c>
      <c r="O27" s="231">
        <v>0.17813878630896979</v>
      </c>
      <c r="P27" s="229">
        <v>171986</v>
      </c>
      <c r="Q27" s="232">
        <v>15.647281563909338</v>
      </c>
      <c r="R27" s="229">
        <v>185292</v>
      </c>
      <c r="S27" s="232">
        <v>16.857861079040671</v>
      </c>
      <c r="U27" s="224">
        <f t="shared" si="0"/>
        <v>100</v>
      </c>
      <c r="W27" s="225"/>
      <c r="X27" s="225"/>
      <c r="Y27" s="225"/>
      <c r="Z27" s="225"/>
      <c r="AA27" s="225"/>
      <c r="AB27" s="225"/>
      <c r="AC27" s="225"/>
      <c r="AD27" s="225"/>
      <c r="AE27" s="225"/>
      <c r="AF27" s="225"/>
      <c r="AG27" s="225"/>
      <c r="AH27" s="225"/>
      <c r="AI27" s="225"/>
      <c r="AJ27" s="225"/>
      <c r="AK27" s="225"/>
      <c r="AL27" s="225"/>
      <c r="AM27" s="225"/>
      <c r="AN27" s="226"/>
      <c r="AO27" s="226"/>
      <c r="AP27" s="226"/>
      <c r="AQ27" s="226"/>
      <c r="AR27" s="226"/>
    </row>
    <row r="28" spans="1:44" ht="18" customHeight="1">
      <c r="A28" s="664"/>
      <c r="B28" s="227">
        <v>26</v>
      </c>
      <c r="C28" s="228">
        <v>1131200</v>
      </c>
      <c r="D28" s="229">
        <v>352263</v>
      </c>
      <c r="E28" s="230">
        <v>31.140647100424328</v>
      </c>
      <c r="F28" s="229">
        <v>56345</v>
      </c>
      <c r="G28" s="231">
        <v>4.9809936350777937</v>
      </c>
      <c r="H28" s="229">
        <v>200271</v>
      </c>
      <c r="I28" s="232">
        <v>17.704296322489391</v>
      </c>
      <c r="J28" s="229">
        <v>13728</v>
      </c>
      <c r="K28" s="231">
        <v>1.2135785007072135</v>
      </c>
      <c r="L28" s="229">
        <v>133493</v>
      </c>
      <c r="M28" s="232">
        <v>11.801007779349364</v>
      </c>
      <c r="N28" s="228">
        <v>1848</v>
      </c>
      <c r="O28" s="231">
        <v>0.16336633663366337</v>
      </c>
      <c r="P28" s="229">
        <v>161969</v>
      </c>
      <c r="Q28" s="232">
        <v>14.318334512022632</v>
      </c>
      <c r="R28" s="229">
        <v>211283</v>
      </c>
      <c r="S28" s="232">
        <v>18.677775813295618</v>
      </c>
      <c r="U28" s="224">
        <f t="shared" si="0"/>
        <v>100</v>
      </c>
      <c r="W28" s="225"/>
      <c r="X28" s="225"/>
      <c r="Y28" s="225"/>
      <c r="Z28" s="225"/>
      <c r="AA28" s="225"/>
      <c r="AB28" s="225"/>
      <c r="AC28" s="225"/>
      <c r="AD28" s="225"/>
      <c r="AE28" s="225"/>
      <c r="AF28" s="225"/>
      <c r="AG28" s="225"/>
      <c r="AH28" s="225"/>
      <c r="AI28" s="225"/>
      <c r="AJ28" s="225"/>
      <c r="AK28" s="225"/>
      <c r="AL28" s="225"/>
      <c r="AM28" s="225"/>
      <c r="AN28" s="226"/>
      <c r="AO28" s="226"/>
      <c r="AP28" s="226"/>
      <c r="AQ28" s="226"/>
      <c r="AR28" s="226"/>
    </row>
    <row r="29" spans="1:44" ht="18" customHeight="1">
      <c r="A29" s="664"/>
      <c r="B29" s="227">
        <v>27</v>
      </c>
      <c r="C29" s="228">
        <v>1140553</v>
      </c>
      <c r="D29" s="229">
        <v>395376</v>
      </c>
      <c r="E29" s="230">
        <v>34.665289556907922</v>
      </c>
      <c r="F29" s="229">
        <v>51538</v>
      </c>
      <c r="G29" s="231">
        <v>4.518685234267938</v>
      </c>
      <c r="H29" s="229">
        <v>207213</v>
      </c>
      <c r="I29" s="232">
        <v>18.167765987200944</v>
      </c>
      <c r="J29" s="229">
        <v>15697</v>
      </c>
      <c r="K29" s="231">
        <v>1.3762622166615668</v>
      </c>
      <c r="L29" s="229">
        <v>126233</v>
      </c>
      <c r="M29" s="232">
        <v>11.067701369423428</v>
      </c>
      <c r="N29" s="228">
        <v>1927</v>
      </c>
      <c r="O29" s="231">
        <v>0.16895313063049242</v>
      </c>
      <c r="P29" s="229">
        <v>157219</v>
      </c>
      <c r="Q29" s="232">
        <v>13.784453681678974</v>
      </c>
      <c r="R29" s="229">
        <v>185350</v>
      </c>
      <c r="S29" s="232">
        <v>16.250888823228731</v>
      </c>
      <c r="U29" s="224">
        <f t="shared" si="0"/>
        <v>100</v>
      </c>
      <c r="W29" s="225"/>
      <c r="X29" s="225"/>
      <c r="Y29" s="225"/>
      <c r="Z29" s="225"/>
      <c r="AA29" s="225"/>
      <c r="AB29" s="225"/>
      <c r="AC29" s="225"/>
      <c r="AD29" s="225"/>
      <c r="AE29" s="225"/>
      <c r="AF29" s="225"/>
      <c r="AG29" s="225"/>
      <c r="AH29" s="225"/>
      <c r="AI29" s="225"/>
      <c r="AJ29" s="225"/>
      <c r="AK29" s="225"/>
      <c r="AL29" s="225"/>
      <c r="AM29" s="225"/>
      <c r="AN29" s="226"/>
      <c r="AO29" s="226"/>
      <c r="AP29" s="226"/>
      <c r="AQ29" s="226"/>
      <c r="AR29" s="226"/>
    </row>
    <row r="30" spans="1:44" s="234" customFormat="1" ht="18" customHeight="1">
      <c r="A30" s="665"/>
      <c r="B30" s="236">
        <v>28</v>
      </c>
      <c r="C30" s="237">
        <v>1087054</v>
      </c>
      <c r="D30" s="238">
        <v>394527</v>
      </c>
      <c r="E30" s="239">
        <v>36.293229223203262</v>
      </c>
      <c r="F30" s="238">
        <v>43570</v>
      </c>
      <c r="G30" s="240">
        <v>4.0080805553357974</v>
      </c>
      <c r="H30" s="238">
        <v>199187</v>
      </c>
      <c r="I30" s="241">
        <v>18.323560743072562</v>
      </c>
      <c r="J30" s="238">
        <v>17884</v>
      </c>
      <c r="K30" s="240">
        <v>1.6451804602163278</v>
      </c>
      <c r="L30" s="238">
        <v>137008</v>
      </c>
      <c r="M30" s="241">
        <v>12.6</v>
      </c>
      <c r="N30" s="237">
        <v>3865</v>
      </c>
      <c r="O30" s="240">
        <v>0.35554811444509654</v>
      </c>
      <c r="P30" s="238">
        <v>120646</v>
      </c>
      <c r="Q30" s="241">
        <v>11.098436692197444</v>
      </c>
      <c r="R30" s="238">
        <v>170367</v>
      </c>
      <c r="S30" s="241">
        <v>15.7</v>
      </c>
      <c r="T30" s="233"/>
      <c r="U30" s="224">
        <f t="shared" si="0"/>
        <v>100.02403578847048</v>
      </c>
      <c r="V30" s="233"/>
      <c r="W30" s="225"/>
      <c r="X30" s="225"/>
      <c r="Y30" s="225"/>
      <c r="Z30" s="225"/>
      <c r="AA30" s="225"/>
      <c r="AB30" s="225"/>
      <c r="AC30" s="225"/>
      <c r="AD30" s="225"/>
      <c r="AE30" s="225"/>
      <c r="AF30" s="225"/>
      <c r="AG30" s="225"/>
      <c r="AH30" s="225"/>
      <c r="AI30" s="225"/>
      <c r="AJ30" s="225"/>
      <c r="AK30" s="225"/>
      <c r="AL30" s="225"/>
      <c r="AM30" s="225"/>
      <c r="AN30" s="226"/>
      <c r="AO30" s="226"/>
      <c r="AP30" s="226"/>
      <c r="AQ30" s="226"/>
      <c r="AR30" s="226"/>
    </row>
    <row r="31" spans="1:44" ht="18" customHeight="1">
      <c r="A31" s="664" t="s">
        <v>81</v>
      </c>
      <c r="B31" s="227">
        <v>24</v>
      </c>
      <c r="C31" s="228">
        <v>776647</v>
      </c>
      <c r="D31" s="229">
        <v>228210</v>
      </c>
      <c r="E31" s="230">
        <v>29.4</v>
      </c>
      <c r="F31" s="229">
        <v>28321</v>
      </c>
      <c r="G31" s="231">
        <v>3.6</v>
      </c>
      <c r="H31" s="229">
        <v>140188</v>
      </c>
      <c r="I31" s="232">
        <v>18.100000000000001</v>
      </c>
      <c r="J31" s="229">
        <v>7029</v>
      </c>
      <c r="K31" s="231">
        <v>0.9</v>
      </c>
      <c r="L31" s="229">
        <v>95424</v>
      </c>
      <c r="M31" s="232">
        <v>12.3</v>
      </c>
      <c r="N31" s="228">
        <v>2394</v>
      </c>
      <c r="O31" s="231">
        <v>0.3</v>
      </c>
      <c r="P31" s="229">
        <v>101552</v>
      </c>
      <c r="Q31" s="232">
        <v>13.1</v>
      </c>
      <c r="R31" s="229">
        <v>173529</v>
      </c>
      <c r="S31" s="232">
        <v>22.3</v>
      </c>
      <c r="U31" s="224">
        <f t="shared" si="0"/>
        <v>99.999999999999986</v>
      </c>
      <c r="W31" s="225"/>
      <c r="X31" s="225"/>
      <c r="Y31" s="225"/>
      <c r="Z31" s="225"/>
      <c r="AA31" s="225"/>
      <c r="AB31" s="225"/>
      <c r="AC31" s="225"/>
      <c r="AD31" s="225"/>
      <c r="AE31" s="225"/>
      <c r="AF31" s="225"/>
      <c r="AG31" s="225"/>
      <c r="AH31" s="225"/>
      <c r="AI31" s="225"/>
      <c r="AJ31" s="225"/>
      <c r="AK31" s="225"/>
      <c r="AL31" s="225"/>
      <c r="AM31" s="225"/>
      <c r="AN31" s="226"/>
      <c r="AO31" s="226"/>
      <c r="AP31" s="226"/>
      <c r="AQ31" s="226"/>
      <c r="AR31" s="226"/>
    </row>
    <row r="32" spans="1:44" ht="18" customHeight="1">
      <c r="A32" s="664"/>
      <c r="B32" s="227">
        <v>25</v>
      </c>
      <c r="C32" s="228">
        <v>762899</v>
      </c>
      <c r="D32" s="229">
        <v>235507</v>
      </c>
      <c r="E32" s="230">
        <v>30.9</v>
      </c>
      <c r="F32" s="229">
        <v>33422</v>
      </c>
      <c r="G32" s="231">
        <v>4.4000000000000004</v>
      </c>
      <c r="H32" s="229">
        <v>128667</v>
      </c>
      <c r="I32" s="232">
        <v>16.899999999999999</v>
      </c>
      <c r="J32" s="229">
        <v>6770</v>
      </c>
      <c r="K32" s="231">
        <v>0.9</v>
      </c>
      <c r="L32" s="229">
        <v>102491</v>
      </c>
      <c r="M32" s="232">
        <v>13.4</v>
      </c>
      <c r="N32" s="228">
        <v>1905</v>
      </c>
      <c r="O32" s="231">
        <v>0.2</v>
      </c>
      <c r="P32" s="229">
        <v>98157</v>
      </c>
      <c r="Q32" s="232">
        <v>12.9</v>
      </c>
      <c r="R32" s="229">
        <v>155980</v>
      </c>
      <c r="S32" s="232">
        <v>20.399999999999999</v>
      </c>
      <c r="U32" s="224">
        <f t="shared" si="0"/>
        <v>100</v>
      </c>
      <c r="W32" s="225"/>
      <c r="X32" s="225"/>
      <c r="Y32" s="225"/>
      <c r="Z32" s="225"/>
      <c r="AA32" s="225"/>
      <c r="AB32" s="225"/>
      <c r="AC32" s="225"/>
      <c r="AD32" s="225"/>
      <c r="AE32" s="225"/>
      <c r="AF32" s="225"/>
      <c r="AG32" s="225"/>
      <c r="AH32" s="225"/>
      <c r="AI32" s="225"/>
      <c r="AJ32" s="225"/>
      <c r="AK32" s="225"/>
      <c r="AL32" s="225"/>
      <c r="AM32" s="225"/>
      <c r="AN32" s="226"/>
      <c r="AO32" s="226"/>
      <c r="AP32" s="226"/>
      <c r="AQ32" s="226"/>
      <c r="AR32" s="226"/>
    </row>
    <row r="33" spans="1:44" ht="18" customHeight="1">
      <c r="A33" s="664"/>
      <c r="B33" s="227">
        <v>26</v>
      </c>
      <c r="C33" s="228">
        <v>761341</v>
      </c>
      <c r="D33" s="229">
        <v>250751</v>
      </c>
      <c r="E33" s="230">
        <v>32.9</v>
      </c>
      <c r="F33" s="229">
        <v>39354</v>
      </c>
      <c r="G33" s="231">
        <v>5.2</v>
      </c>
      <c r="H33" s="229">
        <v>127826</v>
      </c>
      <c r="I33" s="232">
        <v>16.8</v>
      </c>
      <c r="J33" s="229">
        <v>8441</v>
      </c>
      <c r="K33" s="231">
        <v>1.1000000000000001</v>
      </c>
      <c r="L33" s="229">
        <v>89960</v>
      </c>
      <c r="M33" s="232">
        <v>11.8</v>
      </c>
      <c r="N33" s="228">
        <v>1438</v>
      </c>
      <c r="O33" s="231">
        <v>0.2</v>
      </c>
      <c r="P33" s="229">
        <v>87855</v>
      </c>
      <c r="Q33" s="232">
        <v>11.5</v>
      </c>
      <c r="R33" s="229">
        <v>155716</v>
      </c>
      <c r="S33" s="232">
        <v>20.5</v>
      </c>
      <c r="U33" s="224">
        <f t="shared" si="0"/>
        <v>100.00000000000001</v>
      </c>
      <c r="W33" s="225"/>
      <c r="X33" s="225"/>
      <c r="Y33" s="225"/>
      <c r="Z33" s="225"/>
      <c r="AA33" s="225"/>
      <c r="AB33" s="225"/>
      <c r="AC33" s="225"/>
      <c r="AD33" s="225"/>
      <c r="AE33" s="225"/>
      <c r="AF33" s="225"/>
      <c r="AG33" s="225"/>
      <c r="AH33" s="225"/>
      <c r="AI33" s="225"/>
      <c r="AJ33" s="225"/>
      <c r="AK33" s="225"/>
      <c r="AL33" s="225"/>
      <c r="AM33" s="225"/>
      <c r="AN33" s="226"/>
      <c r="AO33" s="226"/>
      <c r="AP33" s="226"/>
      <c r="AQ33" s="226"/>
      <c r="AR33" s="226"/>
    </row>
    <row r="34" spans="1:44" s="234" customFormat="1" ht="18" customHeight="1">
      <c r="A34" s="664"/>
      <c r="B34" s="227">
        <v>27</v>
      </c>
      <c r="C34" s="228">
        <v>772181</v>
      </c>
      <c r="D34" s="229">
        <v>287157</v>
      </c>
      <c r="E34" s="230">
        <v>37.1</v>
      </c>
      <c r="F34" s="229">
        <v>36032</v>
      </c>
      <c r="G34" s="231">
        <v>4.7</v>
      </c>
      <c r="H34" s="229">
        <v>122682</v>
      </c>
      <c r="I34" s="232">
        <v>15.9</v>
      </c>
      <c r="J34" s="229">
        <v>9613</v>
      </c>
      <c r="K34" s="231">
        <v>1.2</v>
      </c>
      <c r="L34" s="229">
        <v>89197</v>
      </c>
      <c r="M34" s="232">
        <v>11.6</v>
      </c>
      <c r="N34" s="228">
        <v>1552</v>
      </c>
      <c r="O34" s="231">
        <v>0.2</v>
      </c>
      <c r="P34" s="229">
        <v>84086</v>
      </c>
      <c r="Q34" s="232">
        <v>10.9</v>
      </c>
      <c r="R34" s="229">
        <v>141862</v>
      </c>
      <c r="S34" s="232">
        <v>18.399999999999999</v>
      </c>
      <c r="T34" s="233"/>
      <c r="U34" s="224">
        <f t="shared" si="0"/>
        <v>100</v>
      </c>
      <c r="V34" s="233"/>
      <c r="W34" s="225"/>
      <c r="X34" s="225"/>
      <c r="Y34" s="225"/>
      <c r="Z34" s="225"/>
      <c r="AA34" s="225"/>
      <c r="AB34" s="225"/>
      <c r="AC34" s="225"/>
      <c r="AD34" s="225"/>
      <c r="AE34" s="225"/>
      <c r="AF34" s="225"/>
      <c r="AG34" s="225"/>
      <c r="AH34" s="225"/>
      <c r="AI34" s="225"/>
      <c r="AJ34" s="225"/>
      <c r="AK34" s="225"/>
      <c r="AL34" s="225"/>
      <c r="AM34" s="225"/>
      <c r="AN34" s="226"/>
      <c r="AO34" s="226"/>
      <c r="AP34" s="226"/>
      <c r="AQ34" s="226"/>
      <c r="AR34" s="226"/>
    </row>
    <row r="35" spans="1:44" s="234" customFormat="1" ht="18" customHeight="1">
      <c r="A35" s="665"/>
      <c r="B35" s="227">
        <v>28</v>
      </c>
      <c r="C35" s="228">
        <v>763339</v>
      </c>
      <c r="D35" s="229">
        <v>279019</v>
      </c>
      <c r="E35" s="230">
        <v>36.6</v>
      </c>
      <c r="F35" s="229">
        <v>30475</v>
      </c>
      <c r="G35" s="231">
        <v>4</v>
      </c>
      <c r="H35" s="229">
        <v>122753</v>
      </c>
      <c r="I35" s="232">
        <v>16.100000000000001</v>
      </c>
      <c r="J35" s="229">
        <v>10952</v>
      </c>
      <c r="K35" s="231">
        <v>1.4</v>
      </c>
      <c r="L35" s="229">
        <v>93670</v>
      </c>
      <c r="M35" s="232">
        <v>12.3</v>
      </c>
      <c r="N35" s="228">
        <v>1493</v>
      </c>
      <c r="O35" s="231">
        <v>0.2</v>
      </c>
      <c r="P35" s="229">
        <v>93413</v>
      </c>
      <c r="Q35" s="232">
        <v>12.2</v>
      </c>
      <c r="R35" s="229">
        <v>131564</v>
      </c>
      <c r="S35" s="232">
        <v>17.2</v>
      </c>
      <c r="T35" s="233"/>
      <c r="U35" s="224">
        <f t="shared" si="0"/>
        <v>100.00000000000001</v>
      </c>
      <c r="V35" s="233"/>
      <c r="W35" s="225"/>
      <c r="X35" s="225"/>
      <c r="Y35" s="225"/>
      <c r="Z35" s="225"/>
      <c r="AA35" s="225"/>
      <c r="AB35" s="225"/>
      <c r="AC35" s="225"/>
      <c r="AD35" s="225"/>
      <c r="AE35" s="225"/>
      <c r="AF35" s="225"/>
      <c r="AG35" s="225"/>
      <c r="AH35" s="225"/>
      <c r="AI35" s="225"/>
      <c r="AJ35" s="225"/>
      <c r="AK35" s="225"/>
      <c r="AL35" s="225"/>
      <c r="AM35" s="225"/>
      <c r="AN35" s="226"/>
      <c r="AO35" s="226"/>
      <c r="AP35" s="226"/>
      <c r="AQ35" s="226"/>
      <c r="AR35" s="226"/>
    </row>
    <row r="36" spans="1:44" ht="18" customHeight="1">
      <c r="A36" s="663" t="s">
        <v>29</v>
      </c>
      <c r="B36" s="218">
        <v>24</v>
      </c>
      <c r="C36" s="235">
        <v>750842</v>
      </c>
      <c r="D36" s="220">
        <v>213282</v>
      </c>
      <c r="E36" s="221">
        <v>28.4</v>
      </c>
      <c r="F36" s="220">
        <v>28126</v>
      </c>
      <c r="G36" s="222">
        <v>3.7</v>
      </c>
      <c r="H36" s="220">
        <v>137451</v>
      </c>
      <c r="I36" s="223">
        <v>18.3</v>
      </c>
      <c r="J36" s="220">
        <v>9462</v>
      </c>
      <c r="K36" s="222">
        <v>1.3</v>
      </c>
      <c r="L36" s="220">
        <v>85595</v>
      </c>
      <c r="M36" s="223">
        <v>11.4</v>
      </c>
      <c r="N36" s="219">
        <v>2689</v>
      </c>
      <c r="O36" s="222">
        <v>0.4</v>
      </c>
      <c r="P36" s="220">
        <v>106610</v>
      </c>
      <c r="Q36" s="223">
        <v>14.2</v>
      </c>
      <c r="R36" s="220">
        <v>167627</v>
      </c>
      <c r="S36" s="223">
        <v>22.3</v>
      </c>
      <c r="U36" s="224">
        <f t="shared" si="0"/>
        <v>100</v>
      </c>
      <c r="W36" s="225"/>
      <c r="X36" s="225"/>
      <c r="Y36" s="225"/>
      <c r="Z36" s="225"/>
      <c r="AA36" s="225"/>
      <c r="AB36" s="225"/>
      <c r="AC36" s="225"/>
      <c r="AD36" s="225"/>
      <c r="AE36" s="225"/>
      <c r="AF36" s="225"/>
      <c r="AG36" s="225"/>
      <c r="AH36" s="225"/>
      <c r="AI36" s="225"/>
      <c r="AJ36" s="225"/>
      <c r="AK36" s="225"/>
      <c r="AL36" s="225"/>
      <c r="AM36" s="225"/>
      <c r="AN36" s="226"/>
      <c r="AO36" s="226"/>
      <c r="AP36" s="226"/>
      <c r="AQ36" s="226"/>
      <c r="AR36" s="226"/>
    </row>
    <row r="37" spans="1:44" ht="18" customHeight="1">
      <c r="A37" s="664"/>
      <c r="B37" s="227">
        <v>25</v>
      </c>
      <c r="C37" s="228">
        <v>755662</v>
      </c>
      <c r="D37" s="229">
        <v>219213</v>
      </c>
      <c r="E37" s="230">
        <v>29</v>
      </c>
      <c r="F37" s="229">
        <v>33280</v>
      </c>
      <c r="G37" s="231">
        <v>4.4000000000000004</v>
      </c>
      <c r="H37" s="229">
        <v>132315</v>
      </c>
      <c r="I37" s="232">
        <v>17.5</v>
      </c>
      <c r="J37" s="229">
        <v>9457</v>
      </c>
      <c r="K37" s="231">
        <v>1.3</v>
      </c>
      <c r="L37" s="229">
        <v>112032</v>
      </c>
      <c r="M37" s="232">
        <v>14.8</v>
      </c>
      <c r="N37" s="228">
        <v>1863</v>
      </c>
      <c r="O37" s="231">
        <v>0.2</v>
      </c>
      <c r="P37" s="229">
        <v>111316</v>
      </c>
      <c r="Q37" s="232">
        <v>14.7</v>
      </c>
      <c r="R37" s="229">
        <v>136186</v>
      </c>
      <c r="S37" s="232">
        <v>18</v>
      </c>
      <c r="U37" s="224">
        <f t="shared" si="0"/>
        <v>99.9</v>
      </c>
      <c r="W37" s="225"/>
      <c r="X37" s="225"/>
      <c r="Y37" s="225"/>
      <c r="Z37" s="225"/>
      <c r="AA37" s="225"/>
      <c r="AB37" s="225"/>
      <c r="AC37" s="225"/>
      <c r="AD37" s="225"/>
      <c r="AE37" s="225"/>
      <c r="AF37" s="225"/>
      <c r="AG37" s="225"/>
      <c r="AH37" s="225"/>
      <c r="AI37" s="225"/>
      <c r="AJ37" s="225"/>
      <c r="AK37" s="225"/>
      <c r="AL37" s="225"/>
      <c r="AM37" s="225"/>
      <c r="AN37" s="226"/>
      <c r="AO37" s="226"/>
      <c r="AP37" s="226"/>
      <c r="AQ37" s="226"/>
      <c r="AR37" s="226"/>
    </row>
    <row r="38" spans="1:44" ht="18" customHeight="1">
      <c r="A38" s="664"/>
      <c r="B38" s="227">
        <v>26</v>
      </c>
      <c r="C38" s="228">
        <v>748988</v>
      </c>
      <c r="D38" s="229">
        <v>244283</v>
      </c>
      <c r="E38" s="230">
        <v>32.6</v>
      </c>
      <c r="F38" s="229">
        <v>39313</v>
      </c>
      <c r="G38" s="231">
        <v>5.3</v>
      </c>
      <c r="H38" s="229">
        <v>132625</v>
      </c>
      <c r="I38" s="232">
        <v>17.7</v>
      </c>
      <c r="J38" s="229">
        <v>10956</v>
      </c>
      <c r="K38" s="231">
        <v>1.5</v>
      </c>
      <c r="L38" s="229">
        <v>89409</v>
      </c>
      <c r="M38" s="232">
        <v>11.9</v>
      </c>
      <c r="N38" s="228">
        <v>2267</v>
      </c>
      <c r="O38" s="231">
        <v>0.3</v>
      </c>
      <c r="P38" s="229">
        <v>104539</v>
      </c>
      <c r="Q38" s="232">
        <v>14</v>
      </c>
      <c r="R38" s="229">
        <v>125596</v>
      </c>
      <c r="S38" s="232">
        <v>16.7</v>
      </c>
      <c r="U38" s="224">
        <f t="shared" ref="U38:U68" si="1">E38+G38+I38+K38+M38+O38+Q38+S38</f>
        <v>100</v>
      </c>
      <c r="W38" s="225"/>
      <c r="X38" s="225"/>
      <c r="Y38" s="225"/>
      <c r="Z38" s="225"/>
      <c r="AA38" s="225"/>
      <c r="AB38" s="225"/>
      <c r="AC38" s="225"/>
      <c r="AD38" s="225"/>
      <c r="AE38" s="225"/>
      <c r="AF38" s="225"/>
      <c r="AG38" s="225"/>
      <c r="AH38" s="225"/>
      <c r="AI38" s="225"/>
      <c r="AJ38" s="225"/>
      <c r="AK38" s="225"/>
      <c r="AL38" s="225"/>
      <c r="AM38" s="225"/>
      <c r="AN38" s="226"/>
      <c r="AO38" s="226"/>
      <c r="AP38" s="226"/>
      <c r="AQ38" s="226"/>
      <c r="AR38" s="226"/>
    </row>
    <row r="39" spans="1:44" ht="18" customHeight="1">
      <c r="A39" s="664"/>
      <c r="B39" s="227">
        <v>27</v>
      </c>
      <c r="C39" s="228">
        <v>761605</v>
      </c>
      <c r="D39" s="229">
        <v>278320</v>
      </c>
      <c r="E39" s="230">
        <v>36.5</v>
      </c>
      <c r="F39" s="229">
        <v>36050</v>
      </c>
      <c r="G39" s="231">
        <v>4.7</v>
      </c>
      <c r="H39" s="229">
        <v>123622</v>
      </c>
      <c r="I39" s="232">
        <v>16.2</v>
      </c>
      <c r="J39" s="229">
        <v>12161</v>
      </c>
      <c r="K39" s="231">
        <v>1.6</v>
      </c>
      <c r="L39" s="229">
        <v>93522</v>
      </c>
      <c r="M39" s="232">
        <v>12.3</v>
      </c>
      <c r="N39" s="228">
        <v>1977</v>
      </c>
      <c r="O39" s="231">
        <v>0.3</v>
      </c>
      <c r="P39" s="229">
        <v>100365</v>
      </c>
      <c r="Q39" s="232">
        <v>13.2</v>
      </c>
      <c r="R39" s="229">
        <v>115588</v>
      </c>
      <c r="S39" s="232">
        <v>15.2</v>
      </c>
      <c r="U39" s="224">
        <f t="shared" si="1"/>
        <v>100.00000000000001</v>
      </c>
      <c r="W39" s="225"/>
      <c r="X39" s="225"/>
      <c r="Y39" s="225"/>
      <c r="Z39" s="225"/>
      <c r="AA39" s="225"/>
      <c r="AB39" s="225"/>
      <c r="AC39" s="225"/>
      <c r="AD39" s="225"/>
      <c r="AE39" s="225"/>
      <c r="AF39" s="225"/>
      <c r="AG39" s="225"/>
      <c r="AH39" s="225"/>
      <c r="AI39" s="225"/>
      <c r="AJ39" s="225"/>
      <c r="AK39" s="225"/>
      <c r="AL39" s="225"/>
      <c r="AM39" s="225"/>
      <c r="AN39" s="226"/>
      <c r="AO39" s="226"/>
      <c r="AP39" s="226"/>
      <c r="AQ39" s="226"/>
      <c r="AR39" s="226"/>
    </row>
    <row r="40" spans="1:44" s="234" customFormat="1" ht="18" customHeight="1">
      <c r="A40" s="665"/>
      <c r="B40" s="227">
        <v>28</v>
      </c>
      <c r="C40" s="228">
        <v>736096</v>
      </c>
      <c r="D40" s="229">
        <v>281001</v>
      </c>
      <c r="E40" s="230">
        <v>38.200000000000003</v>
      </c>
      <c r="F40" s="229">
        <v>30648</v>
      </c>
      <c r="G40" s="231">
        <v>4.2</v>
      </c>
      <c r="H40" s="229">
        <v>126727</v>
      </c>
      <c r="I40" s="232">
        <v>17.2</v>
      </c>
      <c r="J40" s="229">
        <v>13457</v>
      </c>
      <c r="K40" s="231">
        <v>1.8</v>
      </c>
      <c r="L40" s="229">
        <v>85608</v>
      </c>
      <c r="M40" s="232">
        <v>11.6</v>
      </c>
      <c r="N40" s="228">
        <v>1954</v>
      </c>
      <c r="O40" s="231">
        <v>0.3</v>
      </c>
      <c r="P40" s="229">
        <v>97811</v>
      </c>
      <c r="Q40" s="232">
        <v>13.3</v>
      </c>
      <c r="R40" s="229">
        <v>98890</v>
      </c>
      <c r="S40" s="232">
        <v>13.4</v>
      </c>
      <c r="T40" s="233"/>
      <c r="U40" s="224">
        <f t="shared" si="1"/>
        <v>100</v>
      </c>
      <c r="V40" s="233"/>
      <c r="W40" s="225"/>
      <c r="X40" s="225"/>
      <c r="Y40" s="225"/>
      <c r="Z40" s="225"/>
      <c r="AA40" s="225"/>
      <c r="AB40" s="225"/>
      <c r="AC40" s="225"/>
      <c r="AD40" s="225"/>
      <c r="AE40" s="225"/>
      <c r="AF40" s="225"/>
      <c r="AG40" s="225"/>
      <c r="AH40" s="225"/>
      <c r="AI40" s="225"/>
      <c r="AJ40" s="225"/>
      <c r="AK40" s="225"/>
      <c r="AL40" s="225"/>
      <c r="AM40" s="225"/>
      <c r="AN40" s="226"/>
      <c r="AO40" s="226"/>
      <c r="AP40" s="226"/>
      <c r="AQ40" s="226"/>
      <c r="AR40" s="226"/>
    </row>
    <row r="41" spans="1:44" ht="18" customHeight="1">
      <c r="A41" s="663" t="s">
        <v>30</v>
      </c>
      <c r="B41" s="218">
        <v>24</v>
      </c>
      <c r="C41" s="235">
        <v>1633974</v>
      </c>
      <c r="D41" s="220">
        <v>711642</v>
      </c>
      <c r="E41" s="221">
        <v>43.6</v>
      </c>
      <c r="F41" s="220">
        <v>84252</v>
      </c>
      <c r="G41" s="222">
        <v>5.2</v>
      </c>
      <c r="H41" s="220">
        <v>207466</v>
      </c>
      <c r="I41" s="223">
        <v>12.7</v>
      </c>
      <c r="J41" s="220">
        <v>23192</v>
      </c>
      <c r="K41" s="222">
        <v>1.4</v>
      </c>
      <c r="L41" s="220">
        <v>172050</v>
      </c>
      <c r="M41" s="223">
        <v>10.5</v>
      </c>
      <c r="N41" s="219">
        <v>7921</v>
      </c>
      <c r="O41" s="222">
        <v>0.5</v>
      </c>
      <c r="P41" s="220">
        <v>305304</v>
      </c>
      <c r="Q41" s="223">
        <v>18.7</v>
      </c>
      <c r="R41" s="220">
        <v>122147</v>
      </c>
      <c r="S41" s="223">
        <v>7.4</v>
      </c>
      <c r="U41" s="224">
        <f>E41+G41+I41+K41+M41+O41+Q41+S41</f>
        <v>100.00000000000001</v>
      </c>
      <c r="W41" s="225"/>
      <c r="X41" s="225"/>
      <c r="Y41" s="225"/>
      <c r="Z41" s="225"/>
      <c r="AA41" s="225"/>
      <c r="AB41" s="225"/>
      <c r="AC41" s="225"/>
      <c r="AD41" s="225"/>
      <c r="AE41" s="225"/>
      <c r="AF41" s="225"/>
      <c r="AG41" s="225"/>
      <c r="AH41" s="225"/>
      <c r="AI41" s="225"/>
      <c r="AJ41" s="225"/>
      <c r="AK41" s="225"/>
      <c r="AL41" s="225"/>
      <c r="AM41" s="225"/>
      <c r="AN41" s="226"/>
      <c r="AO41" s="226"/>
      <c r="AP41" s="226"/>
      <c r="AQ41" s="226"/>
      <c r="AR41" s="226"/>
    </row>
    <row r="42" spans="1:44" ht="18" customHeight="1">
      <c r="A42" s="664"/>
      <c r="B42" s="227">
        <v>25</v>
      </c>
      <c r="C42" s="228">
        <v>1641302</v>
      </c>
      <c r="D42" s="229">
        <v>724134</v>
      </c>
      <c r="E42" s="230">
        <v>44.1</v>
      </c>
      <c r="F42" s="229">
        <v>100820</v>
      </c>
      <c r="G42" s="231">
        <v>6.1</v>
      </c>
      <c r="H42" s="229">
        <v>188411</v>
      </c>
      <c r="I42" s="232">
        <v>11.5</v>
      </c>
      <c r="J42" s="229">
        <v>22728</v>
      </c>
      <c r="K42" s="231">
        <v>1.4</v>
      </c>
      <c r="L42" s="229">
        <v>176691</v>
      </c>
      <c r="M42" s="232">
        <v>10.8</v>
      </c>
      <c r="N42" s="228">
        <v>11137</v>
      </c>
      <c r="O42" s="231">
        <v>0.7</v>
      </c>
      <c r="P42" s="229">
        <v>302461</v>
      </c>
      <c r="Q42" s="232">
        <v>18.399999999999999</v>
      </c>
      <c r="R42" s="229">
        <v>114920</v>
      </c>
      <c r="S42" s="232">
        <v>7</v>
      </c>
      <c r="U42" s="224">
        <f t="shared" si="1"/>
        <v>100</v>
      </c>
      <c r="W42" s="225"/>
      <c r="X42" s="225"/>
      <c r="Y42" s="225"/>
      <c r="Z42" s="225"/>
      <c r="AA42" s="225"/>
      <c r="AB42" s="225"/>
      <c r="AC42" s="225"/>
      <c r="AD42" s="225"/>
      <c r="AE42" s="225"/>
      <c r="AF42" s="225"/>
      <c r="AG42" s="225"/>
      <c r="AH42" s="225"/>
      <c r="AI42" s="225"/>
      <c r="AJ42" s="225"/>
      <c r="AK42" s="225"/>
      <c r="AL42" s="225"/>
      <c r="AM42" s="225"/>
      <c r="AN42" s="226"/>
      <c r="AO42" s="226"/>
      <c r="AP42" s="226"/>
      <c r="AQ42" s="226"/>
      <c r="AR42" s="226"/>
    </row>
    <row r="43" spans="1:44" ht="18" customHeight="1">
      <c r="A43" s="664"/>
      <c r="B43" s="227">
        <v>26</v>
      </c>
      <c r="C43" s="228">
        <v>1719537</v>
      </c>
      <c r="D43" s="229">
        <v>761436</v>
      </c>
      <c r="E43" s="230">
        <v>44.3</v>
      </c>
      <c r="F43" s="229">
        <v>120459</v>
      </c>
      <c r="G43" s="231">
        <v>7</v>
      </c>
      <c r="H43" s="229">
        <v>188828</v>
      </c>
      <c r="I43" s="232">
        <v>11</v>
      </c>
      <c r="J43" s="229">
        <v>27887</v>
      </c>
      <c r="K43" s="231">
        <v>1.6</v>
      </c>
      <c r="L43" s="229">
        <v>177433</v>
      </c>
      <c r="M43" s="232">
        <v>10.3</v>
      </c>
      <c r="N43" s="228">
        <v>11672</v>
      </c>
      <c r="O43" s="231">
        <v>0.7</v>
      </c>
      <c r="P43" s="229">
        <v>332894</v>
      </c>
      <c r="Q43" s="232">
        <v>19.399999999999999</v>
      </c>
      <c r="R43" s="229">
        <v>98928</v>
      </c>
      <c r="S43" s="232">
        <v>5.7</v>
      </c>
      <c r="U43" s="224">
        <f t="shared" si="1"/>
        <v>100.00000000000001</v>
      </c>
      <c r="W43" s="225"/>
      <c r="X43" s="225"/>
      <c r="Y43" s="225"/>
      <c r="Z43" s="225"/>
      <c r="AA43" s="225"/>
      <c r="AB43" s="225"/>
      <c r="AC43" s="225"/>
      <c r="AD43" s="225"/>
      <c r="AE43" s="225"/>
      <c r="AF43" s="225"/>
      <c r="AG43" s="225"/>
      <c r="AH43" s="225"/>
      <c r="AI43" s="225"/>
      <c r="AJ43" s="225"/>
      <c r="AK43" s="225"/>
      <c r="AL43" s="225"/>
      <c r="AM43" s="225"/>
      <c r="AN43" s="226"/>
      <c r="AO43" s="226"/>
      <c r="AP43" s="226"/>
      <c r="AQ43" s="226"/>
      <c r="AR43" s="226"/>
    </row>
    <row r="44" spans="1:44" ht="18" customHeight="1">
      <c r="A44" s="664"/>
      <c r="B44" s="227">
        <v>27</v>
      </c>
      <c r="C44" s="228">
        <v>1721513</v>
      </c>
      <c r="D44" s="229">
        <v>868873</v>
      </c>
      <c r="E44" s="230">
        <v>50.5</v>
      </c>
      <c r="F44" s="229">
        <v>109946</v>
      </c>
      <c r="G44" s="231">
        <v>6.4</v>
      </c>
      <c r="H44" s="229">
        <v>203877</v>
      </c>
      <c r="I44" s="232">
        <v>11.8</v>
      </c>
      <c r="J44" s="229">
        <v>31955</v>
      </c>
      <c r="K44" s="231">
        <v>1.9</v>
      </c>
      <c r="L44" s="229">
        <v>166832</v>
      </c>
      <c r="M44" s="232">
        <v>9.6999999999999993</v>
      </c>
      <c r="N44" s="228">
        <v>11308</v>
      </c>
      <c r="O44" s="231">
        <v>0.7</v>
      </c>
      <c r="P44" s="229">
        <v>237327</v>
      </c>
      <c r="Q44" s="232">
        <v>13.8</v>
      </c>
      <c r="R44" s="229">
        <v>91395</v>
      </c>
      <c r="S44" s="232">
        <v>5.2</v>
      </c>
      <c r="T44" s="233"/>
      <c r="U44" s="224">
        <f t="shared" si="1"/>
        <v>100.00000000000001</v>
      </c>
      <c r="V44" s="233"/>
      <c r="W44" s="225"/>
      <c r="X44" s="225"/>
      <c r="Y44" s="225"/>
      <c r="Z44" s="225"/>
      <c r="AA44" s="225"/>
      <c r="AB44" s="225"/>
      <c r="AC44" s="225"/>
      <c r="AD44" s="225"/>
      <c r="AE44" s="225"/>
      <c r="AF44" s="225"/>
      <c r="AG44" s="225"/>
      <c r="AH44" s="225"/>
      <c r="AI44" s="225"/>
      <c r="AJ44" s="225"/>
      <c r="AK44" s="225"/>
      <c r="AL44" s="225"/>
      <c r="AM44" s="225"/>
      <c r="AN44" s="226"/>
      <c r="AO44" s="226"/>
      <c r="AP44" s="226"/>
      <c r="AQ44" s="226"/>
      <c r="AR44" s="226"/>
    </row>
    <row r="45" spans="1:44" s="234" customFormat="1" ht="18" customHeight="1">
      <c r="A45" s="665"/>
      <c r="B45" s="227">
        <v>28</v>
      </c>
      <c r="C45" s="228">
        <v>1722076</v>
      </c>
      <c r="D45" s="229">
        <v>864865</v>
      </c>
      <c r="E45" s="230">
        <v>50.2</v>
      </c>
      <c r="F45" s="229">
        <v>94343</v>
      </c>
      <c r="G45" s="231">
        <v>5.5</v>
      </c>
      <c r="H45" s="229">
        <v>215261</v>
      </c>
      <c r="I45" s="232">
        <v>12.5</v>
      </c>
      <c r="J45" s="229">
        <v>36618</v>
      </c>
      <c r="K45" s="231">
        <v>2.1</v>
      </c>
      <c r="L45" s="229">
        <v>169897</v>
      </c>
      <c r="M45" s="232">
        <v>9.9</v>
      </c>
      <c r="N45" s="228">
        <v>8005</v>
      </c>
      <c r="O45" s="231">
        <v>0.5</v>
      </c>
      <c r="P45" s="229">
        <v>231532</v>
      </c>
      <c r="Q45" s="232">
        <v>13.4</v>
      </c>
      <c r="R45" s="229">
        <v>101555</v>
      </c>
      <c r="S45" s="232">
        <v>5.9</v>
      </c>
      <c r="T45" s="233"/>
      <c r="U45" s="224">
        <f t="shared" si="1"/>
        <v>100.00000000000001</v>
      </c>
      <c r="V45" s="233"/>
      <c r="W45" s="225"/>
      <c r="X45" s="225"/>
      <c r="Y45" s="225"/>
      <c r="Z45" s="225"/>
      <c r="AA45" s="225"/>
      <c r="AB45" s="225"/>
      <c r="AC45" s="225"/>
      <c r="AD45" s="225"/>
      <c r="AE45" s="225"/>
      <c r="AF45" s="225"/>
      <c r="AG45" s="225"/>
      <c r="AH45" s="225"/>
      <c r="AI45" s="225"/>
      <c r="AJ45" s="225"/>
      <c r="AK45" s="225"/>
      <c r="AL45" s="225"/>
      <c r="AM45" s="225"/>
      <c r="AN45" s="226"/>
      <c r="AO45" s="226"/>
      <c r="AP45" s="226"/>
      <c r="AQ45" s="226"/>
      <c r="AR45" s="226"/>
    </row>
    <row r="46" spans="1:44" ht="18" customHeight="1">
      <c r="A46" s="663" t="s">
        <v>31</v>
      </c>
      <c r="B46" s="218">
        <v>24</v>
      </c>
      <c r="C46" s="219">
        <v>1613020</v>
      </c>
      <c r="D46" s="220">
        <v>638179</v>
      </c>
      <c r="E46" s="221">
        <v>39.564233549491021</v>
      </c>
      <c r="F46" s="220">
        <v>71836</v>
      </c>
      <c r="G46" s="222">
        <v>4.5</v>
      </c>
      <c r="H46" s="220">
        <v>183182</v>
      </c>
      <c r="I46" s="223">
        <v>11.4</v>
      </c>
      <c r="J46" s="220">
        <v>21903</v>
      </c>
      <c r="K46" s="222">
        <v>1.3578876889313214</v>
      </c>
      <c r="L46" s="220">
        <v>178448</v>
      </c>
      <c r="M46" s="223">
        <v>11.062975040607061</v>
      </c>
      <c r="N46" s="219">
        <v>4819</v>
      </c>
      <c r="O46" s="222">
        <v>0.29875637003880923</v>
      </c>
      <c r="P46" s="220">
        <v>240874</v>
      </c>
      <c r="Q46" s="223">
        <v>14.933106843064561</v>
      </c>
      <c r="R46" s="220">
        <v>273779</v>
      </c>
      <c r="S46" s="223">
        <v>16.8</v>
      </c>
      <c r="U46" s="224">
        <f t="shared" si="1"/>
        <v>99.916959492132762</v>
      </c>
      <c r="W46" s="225"/>
      <c r="X46" s="225"/>
      <c r="Y46" s="225"/>
      <c r="Z46" s="225"/>
      <c r="AA46" s="225"/>
      <c r="AB46" s="225"/>
      <c r="AC46" s="225"/>
      <c r="AD46" s="225"/>
      <c r="AE46" s="225"/>
      <c r="AF46" s="225"/>
      <c r="AG46" s="225"/>
      <c r="AH46" s="225"/>
      <c r="AI46" s="225"/>
      <c r="AJ46" s="225"/>
      <c r="AK46" s="225"/>
      <c r="AL46" s="225"/>
      <c r="AM46" s="225"/>
      <c r="AN46" s="226"/>
      <c r="AO46" s="226"/>
      <c r="AP46" s="226"/>
      <c r="AQ46" s="226"/>
      <c r="AR46" s="226"/>
    </row>
    <row r="47" spans="1:44" ht="18" customHeight="1">
      <c r="A47" s="664"/>
      <c r="B47" s="227">
        <v>25</v>
      </c>
      <c r="C47" s="228">
        <v>1641397.2999999998</v>
      </c>
      <c r="D47" s="229">
        <v>672676.8</v>
      </c>
      <c r="E47" s="230">
        <v>41</v>
      </c>
      <c r="F47" s="229">
        <v>85876.3</v>
      </c>
      <c r="G47" s="231">
        <v>5.2</v>
      </c>
      <c r="H47" s="229">
        <v>167038.6</v>
      </c>
      <c r="I47" s="232">
        <v>10.199999999999999</v>
      </c>
      <c r="J47" s="229">
        <v>21868.9</v>
      </c>
      <c r="K47" s="231">
        <v>1.3</v>
      </c>
      <c r="L47" s="229">
        <v>189726.4</v>
      </c>
      <c r="M47" s="232">
        <v>11.6</v>
      </c>
      <c r="N47" s="228">
        <v>4453.3999999999996</v>
      </c>
      <c r="O47" s="231">
        <v>0.3</v>
      </c>
      <c r="P47" s="229">
        <v>235723.9</v>
      </c>
      <c r="Q47" s="232">
        <v>14.4</v>
      </c>
      <c r="R47" s="229">
        <v>264033</v>
      </c>
      <c r="S47" s="232">
        <v>16</v>
      </c>
      <c r="U47" s="224">
        <f t="shared" si="1"/>
        <v>100</v>
      </c>
      <c r="W47" s="225"/>
      <c r="X47" s="225"/>
      <c r="Y47" s="225"/>
      <c r="Z47" s="225"/>
      <c r="AA47" s="225"/>
      <c r="AB47" s="225"/>
      <c r="AC47" s="225"/>
      <c r="AD47" s="225"/>
      <c r="AE47" s="225"/>
      <c r="AF47" s="225"/>
      <c r="AG47" s="225"/>
      <c r="AH47" s="225"/>
      <c r="AI47" s="225"/>
      <c r="AJ47" s="225"/>
      <c r="AK47" s="225"/>
      <c r="AL47" s="225"/>
      <c r="AM47" s="225"/>
      <c r="AN47" s="226"/>
      <c r="AO47" s="226"/>
      <c r="AP47" s="226"/>
      <c r="AQ47" s="226"/>
      <c r="AR47" s="226"/>
    </row>
    <row r="48" spans="1:44" ht="18" customHeight="1">
      <c r="A48" s="664"/>
      <c r="B48" s="227">
        <v>26</v>
      </c>
      <c r="C48" s="228">
        <v>1658327</v>
      </c>
      <c r="D48" s="229">
        <v>711452</v>
      </c>
      <c r="E48" s="230">
        <v>42.9</v>
      </c>
      <c r="F48" s="229">
        <v>102460</v>
      </c>
      <c r="G48" s="231">
        <v>6.2</v>
      </c>
      <c r="H48" s="229">
        <v>166387</v>
      </c>
      <c r="I48" s="232">
        <v>10</v>
      </c>
      <c r="J48" s="229">
        <v>26499</v>
      </c>
      <c r="K48" s="231">
        <v>1.6</v>
      </c>
      <c r="L48" s="229">
        <v>169809</v>
      </c>
      <c r="M48" s="232">
        <v>10.199999999999999</v>
      </c>
      <c r="N48" s="228">
        <v>5746</v>
      </c>
      <c r="O48" s="231">
        <v>0.3</v>
      </c>
      <c r="P48" s="229">
        <v>232343</v>
      </c>
      <c r="Q48" s="232">
        <v>14</v>
      </c>
      <c r="R48" s="229">
        <v>243631</v>
      </c>
      <c r="S48" s="232">
        <v>14.8</v>
      </c>
      <c r="U48" s="224">
        <f t="shared" si="1"/>
        <v>100</v>
      </c>
      <c r="W48" s="225"/>
      <c r="X48" s="225"/>
      <c r="Y48" s="225"/>
      <c r="Z48" s="225"/>
      <c r="AA48" s="225"/>
      <c r="AB48" s="225"/>
      <c r="AC48" s="225"/>
      <c r="AD48" s="225"/>
      <c r="AE48" s="225"/>
      <c r="AF48" s="225"/>
      <c r="AG48" s="225"/>
      <c r="AH48" s="225"/>
      <c r="AI48" s="225"/>
      <c r="AJ48" s="225"/>
      <c r="AK48" s="225"/>
      <c r="AL48" s="225"/>
      <c r="AM48" s="225"/>
      <c r="AN48" s="226"/>
      <c r="AO48" s="226"/>
      <c r="AP48" s="226"/>
      <c r="AQ48" s="226"/>
      <c r="AR48" s="226"/>
    </row>
    <row r="49" spans="1:44" ht="18" customHeight="1">
      <c r="A49" s="664"/>
      <c r="B49" s="227">
        <v>27</v>
      </c>
      <c r="C49" s="228">
        <v>1703674</v>
      </c>
      <c r="D49" s="229">
        <v>781514</v>
      </c>
      <c r="E49" s="230">
        <v>45.9</v>
      </c>
      <c r="F49" s="229">
        <v>93579</v>
      </c>
      <c r="G49" s="231">
        <v>5.5</v>
      </c>
      <c r="H49" s="229">
        <v>179758</v>
      </c>
      <c r="I49" s="232">
        <v>10.6</v>
      </c>
      <c r="J49" s="229">
        <v>30020</v>
      </c>
      <c r="K49" s="231">
        <v>1.8</v>
      </c>
      <c r="L49" s="229">
        <v>171314</v>
      </c>
      <c r="M49" s="232">
        <v>10.1</v>
      </c>
      <c r="N49" s="228">
        <v>7264</v>
      </c>
      <c r="O49" s="231">
        <v>0.4</v>
      </c>
      <c r="P49" s="229">
        <v>191144</v>
      </c>
      <c r="Q49" s="232">
        <v>11.2</v>
      </c>
      <c r="R49" s="229">
        <v>249081</v>
      </c>
      <c r="S49" s="232">
        <v>14.6</v>
      </c>
      <c r="U49" s="224">
        <f t="shared" si="1"/>
        <v>100.1</v>
      </c>
      <c r="W49" s="225"/>
      <c r="X49" s="225"/>
      <c r="Y49" s="225"/>
      <c r="Z49" s="225"/>
      <c r="AA49" s="225"/>
      <c r="AB49" s="225"/>
      <c r="AC49" s="225"/>
      <c r="AD49" s="225"/>
      <c r="AE49" s="225"/>
      <c r="AF49" s="225"/>
      <c r="AG49" s="225"/>
      <c r="AH49" s="225"/>
      <c r="AI49" s="225"/>
      <c r="AJ49" s="225"/>
      <c r="AK49" s="225"/>
      <c r="AL49" s="225"/>
      <c r="AM49" s="225"/>
      <c r="AN49" s="226"/>
      <c r="AO49" s="226"/>
      <c r="AP49" s="226"/>
      <c r="AQ49" s="226"/>
      <c r="AR49" s="226"/>
    </row>
    <row r="50" spans="1:44" s="234" customFormat="1" ht="18" customHeight="1">
      <c r="A50" s="665"/>
      <c r="B50" s="227">
        <v>28</v>
      </c>
      <c r="C50" s="228">
        <v>1659526</v>
      </c>
      <c r="D50" s="229">
        <v>788576</v>
      </c>
      <c r="E50" s="230">
        <v>47.5</v>
      </c>
      <c r="F50" s="229">
        <v>80006</v>
      </c>
      <c r="G50" s="231">
        <v>4.8</v>
      </c>
      <c r="H50" s="229">
        <v>184469</v>
      </c>
      <c r="I50" s="232">
        <v>11.1</v>
      </c>
      <c r="J50" s="229">
        <v>34547</v>
      </c>
      <c r="K50" s="231">
        <v>2.1</v>
      </c>
      <c r="L50" s="229">
        <v>174357</v>
      </c>
      <c r="M50" s="232">
        <v>10.5</v>
      </c>
      <c r="N50" s="228">
        <v>5373</v>
      </c>
      <c r="O50" s="231">
        <v>0.3</v>
      </c>
      <c r="P50" s="229">
        <v>170015</v>
      </c>
      <c r="Q50" s="232">
        <v>10.199999999999999</v>
      </c>
      <c r="R50" s="229">
        <v>222183</v>
      </c>
      <c r="S50" s="232">
        <v>13.4</v>
      </c>
      <c r="T50" s="233"/>
      <c r="U50" s="224">
        <f t="shared" si="1"/>
        <v>99.9</v>
      </c>
      <c r="V50" s="233"/>
      <c r="W50" s="225"/>
      <c r="X50" s="225"/>
      <c r="Y50" s="225"/>
      <c r="Z50" s="225"/>
      <c r="AA50" s="225"/>
      <c r="AB50" s="225"/>
      <c r="AC50" s="225"/>
      <c r="AD50" s="225"/>
      <c r="AE50" s="225"/>
      <c r="AF50" s="225"/>
      <c r="AG50" s="225"/>
      <c r="AH50" s="225"/>
      <c r="AI50" s="225"/>
      <c r="AJ50" s="225"/>
      <c r="AK50" s="225"/>
      <c r="AL50" s="225"/>
      <c r="AM50" s="225"/>
      <c r="AN50" s="226"/>
      <c r="AO50" s="226"/>
      <c r="AP50" s="226"/>
      <c r="AQ50" s="226"/>
      <c r="AR50" s="226"/>
    </row>
    <row r="51" spans="1:44" ht="18" customHeight="1">
      <c r="A51" s="663" t="s">
        <v>32</v>
      </c>
      <c r="B51" s="218">
        <v>24</v>
      </c>
      <c r="C51" s="235">
        <v>6232984</v>
      </c>
      <c r="D51" s="220">
        <v>4257082</v>
      </c>
      <c r="E51" s="221">
        <v>68.3</v>
      </c>
      <c r="F51" s="220">
        <v>285440</v>
      </c>
      <c r="G51" s="222">
        <v>4.5999999999999996</v>
      </c>
      <c r="H51" s="242" t="s">
        <v>26</v>
      </c>
      <c r="I51" s="243" t="s">
        <v>26</v>
      </c>
      <c r="J51" s="220">
        <v>139130</v>
      </c>
      <c r="K51" s="222">
        <v>2.2000000000000002</v>
      </c>
      <c r="L51" s="220">
        <v>395475</v>
      </c>
      <c r="M51" s="223">
        <v>6.3</v>
      </c>
      <c r="N51" s="219">
        <v>41969</v>
      </c>
      <c r="O51" s="222">
        <v>0.7</v>
      </c>
      <c r="P51" s="220">
        <v>341259</v>
      </c>
      <c r="Q51" s="223">
        <v>5.5</v>
      </c>
      <c r="R51" s="220">
        <v>772630</v>
      </c>
      <c r="S51" s="223">
        <v>12.4</v>
      </c>
      <c r="U51" s="224" t="e">
        <f t="shared" si="1"/>
        <v>#VALUE!</v>
      </c>
      <c r="W51" s="225"/>
      <c r="X51" s="225"/>
      <c r="Y51" s="225"/>
      <c r="Z51" s="225"/>
      <c r="AA51" s="225"/>
      <c r="AB51" s="225"/>
      <c r="AC51" s="225"/>
      <c r="AD51" s="225"/>
      <c r="AE51" s="225"/>
      <c r="AF51" s="225"/>
      <c r="AG51" s="225"/>
      <c r="AH51" s="225"/>
      <c r="AI51" s="225"/>
      <c r="AJ51" s="225"/>
      <c r="AK51" s="225"/>
      <c r="AL51" s="225"/>
      <c r="AM51" s="225"/>
      <c r="AN51" s="226"/>
      <c r="AO51" s="226"/>
      <c r="AP51" s="226"/>
      <c r="AQ51" s="226"/>
      <c r="AR51" s="226"/>
    </row>
    <row r="52" spans="1:44" ht="18" customHeight="1">
      <c r="A52" s="664"/>
      <c r="B52" s="227">
        <v>25</v>
      </c>
      <c r="C52" s="228">
        <v>6455165</v>
      </c>
      <c r="D52" s="229">
        <v>4534214</v>
      </c>
      <c r="E52" s="230">
        <v>70.2</v>
      </c>
      <c r="F52" s="229">
        <v>304592</v>
      </c>
      <c r="G52" s="231">
        <v>4.7</v>
      </c>
      <c r="H52" s="244" t="s">
        <v>26</v>
      </c>
      <c r="I52" s="245" t="s">
        <v>26</v>
      </c>
      <c r="J52" s="229">
        <v>138245</v>
      </c>
      <c r="K52" s="231">
        <v>2.1</v>
      </c>
      <c r="L52" s="229">
        <v>410106</v>
      </c>
      <c r="M52" s="232">
        <v>6.4</v>
      </c>
      <c r="N52" s="228">
        <v>42085</v>
      </c>
      <c r="O52" s="231">
        <v>0.7</v>
      </c>
      <c r="P52" s="229">
        <v>237586</v>
      </c>
      <c r="Q52" s="232">
        <v>3.7</v>
      </c>
      <c r="R52" s="229">
        <v>788337</v>
      </c>
      <c r="S52" s="232">
        <v>12.2</v>
      </c>
      <c r="U52" s="224" t="e">
        <f t="shared" si="1"/>
        <v>#VALUE!</v>
      </c>
      <c r="W52" s="225"/>
      <c r="X52" s="225"/>
      <c r="Y52" s="225"/>
      <c r="Z52" s="225"/>
      <c r="AA52" s="225"/>
      <c r="AB52" s="225"/>
      <c r="AC52" s="225"/>
      <c r="AD52" s="225"/>
      <c r="AE52" s="225"/>
      <c r="AF52" s="225"/>
      <c r="AG52" s="225"/>
      <c r="AH52" s="225"/>
      <c r="AI52" s="225"/>
      <c r="AJ52" s="225"/>
      <c r="AK52" s="225"/>
      <c r="AL52" s="225"/>
      <c r="AM52" s="225"/>
      <c r="AN52" s="226"/>
      <c r="AO52" s="226"/>
      <c r="AP52" s="226"/>
      <c r="AQ52" s="226"/>
      <c r="AR52" s="226"/>
    </row>
    <row r="53" spans="1:44" ht="18" customHeight="1">
      <c r="A53" s="664"/>
      <c r="B53" s="227">
        <v>26</v>
      </c>
      <c r="C53" s="228">
        <v>6853429</v>
      </c>
      <c r="D53" s="229">
        <v>4734915</v>
      </c>
      <c r="E53" s="230">
        <v>69.099999999999994</v>
      </c>
      <c r="F53" s="229">
        <v>364807</v>
      </c>
      <c r="G53" s="231">
        <v>5.3</v>
      </c>
      <c r="H53" s="244" t="s">
        <v>26</v>
      </c>
      <c r="I53" s="245" t="s">
        <v>26</v>
      </c>
      <c r="J53" s="229">
        <v>144213</v>
      </c>
      <c r="K53" s="231">
        <v>2.1</v>
      </c>
      <c r="L53" s="229">
        <v>386120</v>
      </c>
      <c r="M53" s="232">
        <v>5.6</v>
      </c>
      <c r="N53" s="228">
        <v>43085</v>
      </c>
      <c r="O53" s="231">
        <v>0.6</v>
      </c>
      <c r="P53" s="229">
        <v>167019</v>
      </c>
      <c r="Q53" s="232">
        <v>2.4</v>
      </c>
      <c r="R53" s="229">
        <v>1013269</v>
      </c>
      <c r="S53" s="232">
        <v>14.8</v>
      </c>
      <c r="U53" s="224" t="e">
        <f t="shared" si="1"/>
        <v>#VALUE!</v>
      </c>
      <c r="W53" s="225"/>
      <c r="X53" s="225"/>
      <c r="Y53" s="225"/>
      <c r="Z53" s="225"/>
      <c r="AA53" s="225"/>
      <c r="AB53" s="225"/>
      <c r="AC53" s="225"/>
      <c r="AD53" s="225"/>
      <c r="AE53" s="225"/>
      <c r="AF53" s="225"/>
      <c r="AG53" s="225"/>
      <c r="AH53" s="225"/>
      <c r="AI53" s="225"/>
      <c r="AJ53" s="225"/>
      <c r="AK53" s="225"/>
      <c r="AL53" s="225"/>
      <c r="AM53" s="225"/>
      <c r="AN53" s="226"/>
      <c r="AO53" s="226"/>
      <c r="AP53" s="226"/>
      <c r="AQ53" s="226"/>
      <c r="AR53" s="226"/>
    </row>
    <row r="54" spans="1:44" ht="18" customHeight="1">
      <c r="A54" s="664"/>
      <c r="B54" s="227">
        <v>27</v>
      </c>
      <c r="C54" s="228">
        <v>7186288</v>
      </c>
      <c r="D54" s="229">
        <v>5162436</v>
      </c>
      <c r="E54" s="230">
        <v>71.8</v>
      </c>
      <c r="F54" s="229">
        <v>271981</v>
      </c>
      <c r="G54" s="231">
        <v>3.8</v>
      </c>
      <c r="H54" s="246" t="s">
        <v>26</v>
      </c>
      <c r="I54" s="245" t="s">
        <v>26</v>
      </c>
      <c r="J54" s="229">
        <v>148248</v>
      </c>
      <c r="K54" s="231">
        <v>2.1</v>
      </c>
      <c r="L54" s="229">
        <v>375815</v>
      </c>
      <c r="M54" s="232">
        <v>5.2</v>
      </c>
      <c r="N54" s="228">
        <v>39115</v>
      </c>
      <c r="O54" s="231">
        <v>0.5</v>
      </c>
      <c r="P54" s="229">
        <v>156201</v>
      </c>
      <c r="Q54" s="232">
        <v>2.2000000000000002</v>
      </c>
      <c r="R54" s="229">
        <v>1032492</v>
      </c>
      <c r="S54" s="232">
        <v>14.4</v>
      </c>
      <c r="U54" s="224" t="e">
        <f t="shared" si="1"/>
        <v>#VALUE!</v>
      </c>
      <c r="W54" s="225"/>
      <c r="X54" s="225"/>
      <c r="Y54" s="225"/>
      <c r="Z54" s="225"/>
      <c r="AA54" s="225"/>
      <c r="AB54" s="225"/>
      <c r="AC54" s="225"/>
      <c r="AD54" s="225"/>
      <c r="AE54" s="225"/>
      <c r="AF54" s="225"/>
      <c r="AG54" s="225"/>
      <c r="AH54" s="225"/>
      <c r="AI54" s="225"/>
      <c r="AJ54" s="225"/>
      <c r="AK54" s="225"/>
      <c r="AL54" s="225"/>
      <c r="AM54" s="225"/>
      <c r="AN54" s="226"/>
      <c r="AO54" s="226"/>
      <c r="AP54" s="226"/>
      <c r="AQ54" s="226"/>
      <c r="AR54" s="226"/>
    </row>
    <row r="55" spans="1:44" s="234" customFormat="1" ht="18" customHeight="1">
      <c r="A55" s="665"/>
      <c r="B55" s="227">
        <v>28</v>
      </c>
      <c r="C55" s="228">
        <v>7122485</v>
      </c>
      <c r="D55" s="229">
        <v>5317961</v>
      </c>
      <c r="E55" s="230">
        <v>74.7</v>
      </c>
      <c r="F55" s="229">
        <v>235549</v>
      </c>
      <c r="G55" s="231">
        <v>3.3</v>
      </c>
      <c r="H55" s="405" t="s">
        <v>288</v>
      </c>
      <c r="I55" s="406" t="s">
        <v>288</v>
      </c>
      <c r="J55" s="229">
        <v>153111</v>
      </c>
      <c r="K55" s="231">
        <v>2.1</v>
      </c>
      <c r="L55" s="229">
        <v>349072</v>
      </c>
      <c r="M55" s="232">
        <v>4.9000000000000004</v>
      </c>
      <c r="N55" s="228">
        <v>31860</v>
      </c>
      <c r="O55" s="231">
        <v>0.4</v>
      </c>
      <c r="P55" s="229">
        <v>152611</v>
      </c>
      <c r="Q55" s="232">
        <v>2.1</v>
      </c>
      <c r="R55" s="229">
        <v>882322</v>
      </c>
      <c r="S55" s="232">
        <v>12.4</v>
      </c>
      <c r="T55" s="233"/>
      <c r="U55" s="224" t="e">
        <f t="shared" si="1"/>
        <v>#VALUE!</v>
      </c>
      <c r="V55" s="233"/>
      <c r="W55" s="225"/>
      <c r="X55" s="225"/>
      <c r="Y55" s="225"/>
      <c r="Z55" s="225"/>
      <c r="AA55" s="225"/>
      <c r="AB55" s="225"/>
      <c r="AC55" s="225"/>
      <c r="AD55" s="225"/>
      <c r="AE55" s="225"/>
      <c r="AF55" s="225"/>
      <c r="AG55" s="225"/>
      <c r="AH55" s="225"/>
      <c r="AI55" s="225"/>
      <c r="AJ55" s="225"/>
      <c r="AK55" s="225"/>
      <c r="AL55" s="225"/>
      <c r="AM55" s="225"/>
      <c r="AN55" s="226"/>
      <c r="AO55" s="226"/>
      <c r="AP55" s="226"/>
      <c r="AQ55" s="226"/>
      <c r="AR55" s="226"/>
    </row>
    <row r="56" spans="1:44" ht="18" customHeight="1">
      <c r="A56" s="663" t="s">
        <v>33</v>
      </c>
      <c r="B56" s="218">
        <v>24</v>
      </c>
      <c r="C56" s="220">
        <v>1929002</v>
      </c>
      <c r="D56" s="220">
        <v>1017495</v>
      </c>
      <c r="E56" s="221">
        <v>52.7</v>
      </c>
      <c r="F56" s="220">
        <v>105098</v>
      </c>
      <c r="G56" s="222">
        <v>5.4</v>
      </c>
      <c r="H56" s="220">
        <v>88645</v>
      </c>
      <c r="I56" s="223">
        <v>4.5999999999999996</v>
      </c>
      <c r="J56" s="220">
        <v>30349</v>
      </c>
      <c r="K56" s="222">
        <v>1.6</v>
      </c>
      <c r="L56" s="220">
        <v>185788</v>
      </c>
      <c r="M56" s="223">
        <v>9.6</v>
      </c>
      <c r="N56" s="219">
        <v>20490</v>
      </c>
      <c r="O56" s="222">
        <v>1.1000000000000001</v>
      </c>
      <c r="P56" s="220">
        <v>300524</v>
      </c>
      <c r="Q56" s="223">
        <v>15.6</v>
      </c>
      <c r="R56" s="220">
        <v>180613</v>
      </c>
      <c r="S56" s="223">
        <v>9.4</v>
      </c>
      <c r="U56" s="224">
        <f t="shared" si="1"/>
        <v>99.999999999999986</v>
      </c>
      <c r="W56" s="225"/>
      <c r="X56" s="225"/>
      <c r="Y56" s="225"/>
      <c r="Z56" s="225"/>
      <c r="AA56" s="225"/>
      <c r="AB56" s="225"/>
      <c r="AC56" s="225"/>
      <c r="AD56" s="225"/>
      <c r="AE56" s="225"/>
      <c r="AF56" s="225"/>
      <c r="AG56" s="225"/>
      <c r="AH56" s="225"/>
      <c r="AI56" s="225"/>
      <c r="AJ56" s="225"/>
      <c r="AK56" s="225"/>
      <c r="AL56" s="225"/>
      <c r="AM56" s="225"/>
      <c r="AN56" s="226"/>
      <c r="AO56" s="226"/>
      <c r="AP56" s="226"/>
      <c r="AQ56" s="226"/>
      <c r="AR56" s="226"/>
    </row>
    <row r="57" spans="1:44" ht="18" customHeight="1">
      <c r="A57" s="664"/>
      <c r="B57" s="227">
        <v>25</v>
      </c>
      <c r="C57" s="229">
        <v>1909417</v>
      </c>
      <c r="D57" s="229">
        <v>1059233</v>
      </c>
      <c r="E57" s="230">
        <v>55.5</v>
      </c>
      <c r="F57" s="229">
        <v>126573</v>
      </c>
      <c r="G57" s="231">
        <v>6.6</v>
      </c>
      <c r="H57" s="229">
        <v>62867</v>
      </c>
      <c r="I57" s="232">
        <v>3.3</v>
      </c>
      <c r="J57" s="229">
        <v>29743</v>
      </c>
      <c r="K57" s="231">
        <v>1.6</v>
      </c>
      <c r="L57" s="229">
        <v>183496</v>
      </c>
      <c r="M57" s="232">
        <v>9.6</v>
      </c>
      <c r="N57" s="228">
        <v>21034</v>
      </c>
      <c r="O57" s="231">
        <v>1.1000000000000001</v>
      </c>
      <c r="P57" s="229">
        <v>301730</v>
      </c>
      <c r="Q57" s="232">
        <v>15.8</v>
      </c>
      <c r="R57" s="229">
        <v>124741</v>
      </c>
      <c r="S57" s="232">
        <v>6.5</v>
      </c>
      <c r="U57" s="224">
        <f t="shared" si="1"/>
        <v>99.999999999999986</v>
      </c>
      <c r="W57" s="225"/>
      <c r="X57" s="225"/>
      <c r="Y57" s="225"/>
      <c r="Z57" s="225"/>
      <c r="AA57" s="225"/>
      <c r="AB57" s="225"/>
      <c r="AC57" s="225"/>
      <c r="AD57" s="225"/>
      <c r="AE57" s="225"/>
      <c r="AF57" s="225"/>
      <c r="AG57" s="225"/>
      <c r="AH57" s="225"/>
      <c r="AI57" s="225"/>
      <c r="AJ57" s="225"/>
      <c r="AK57" s="225"/>
      <c r="AL57" s="225"/>
      <c r="AM57" s="225"/>
      <c r="AN57" s="226"/>
      <c r="AO57" s="226"/>
      <c r="AP57" s="226"/>
      <c r="AQ57" s="226"/>
      <c r="AR57" s="226"/>
    </row>
    <row r="58" spans="1:44" ht="18" customHeight="1">
      <c r="A58" s="664"/>
      <c r="B58" s="227">
        <v>26</v>
      </c>
      <c r="C58" s="228">
        <v>1976775</v>
      </c>
      <c r="D58" s="229">
        <v>1110112</v>
      </c>
      <c r="E58" s="230">
        <v>56.2</v>
      </c>
      <c r="F58" s="229">
        <v>152144</v>
      </c>
      <c r="G58" s="231">
        <v>7.7</v>
      </c>
      <c r="H58" s="229">
        <v>78550</v>
      </c>
      <c r="I58" s="232">
        <v>4</v>
      </c>
      <c r="J58" s="229">
        <v>34543</v>
      </c>
      <c r="K58" s="231">
        <v>1.7</v>
      </c>
      <c r="L58" s="229">
        <v>194504</v>
      </c>
      <c r="M58" s="232">
        <v>9.8000000000000007</v>
      </c>
      <c r="N58" s="228">
        <v>28095</v>
      </c>
      <c r="O58" s="231">
        <v>1.4</v>
      </c>
      <c r="P58" s="229">
        <v>266579</v>
      </c>
      <c r="Q58" s="232">
        <v>13.5</v>
      </c>
      <c r="R58" s="229">
        <v>112248</v>
      </c>
      <c r="S58" s="232">
        <v>5.7</v>
      </c>
      <c r="U58" s="224">
        <f t="shared" si="1"/>
        <v>100.00000000000001</v>
      </c>
      <c r="W58" s="225"/>
      <c r="X58" s="225"/>
      <c r="Y58" s="225"/>
      <c r="Z58" s="225"/>
      <c r="AA58" s="225"/>
      <c r="AB58" s="225"/>
      <c r="AC58" s="225"/>
      <c r="AD58" s="225"/>
      <c r="AE58" s="225"/>
      <c r="AF58" s="225"/>
      <c r="AG58" s="225"/>
      <c r="AH58" s="225"/>
      <c r="AI58" s="225"/>
      <c r="AJ58" s="225"/>
      <c r="AK58" s="225"/>
      <c r="AL58" s="225"/>
      <c r="AM58" s="225"/>
      <c r="AN58" s="226"/>
      <c r="AO58" s="226"/>
      <c r="AP58" s="226"/>
      <c r="AQ58" s="226"/>
      <c r="AR58" s="226"/>
    </row>
    <row r="59" spans="1:44" ht="18" customHeight="1">
      <c r="A59" s="664"/>
      <c r="B59" s="227">
        <v>27</v>
      </c>
      <c r="C59" s="228">
        <v>2027344</v>
      </c>
      <c r="D59" s="229">
        <v>1253326</v>
      </c>
      <c r="E59" s="230">
        <v>61.8</v>
      </c>
      <c r="F59" s="229">
        <v>138647</v>
      </c>
      <c r="G59" s="231">
        <v>6.8</v>
      </c>
      <c r="H59" s="229">
        <v>100896</v>
      </c>
      <c r="I59" s="232">
        <v>5</v>
      </c>
      <c r="J59" s="229">
        <v>38978</v>
      </c>
      <c r="K59" s="231">
        <v>1.9</v>
      </c>
      <c r="L59" s="229">
        <v>178108</v>
      </c>
      <c r="M59" s="232">
        <v>8.8000000000000007</v>
      </c>
      <c r="N59" s="228">
        <v>19545</v>
      </c>
      <c r="O59" s="231">
        <v>1</v>
      </c>
      <c r="P59" s="229">
        <v>193778</v>
      </c>
      <c r="Q59" s="232">
        <v>9.6</v>
      </c>
      <c r="R59" s="229">
        <v>104067</v>
      </c>
      <c r="S59" s="232">
        <v>5.0999999999999996</v>
      </c>
      <c r="U59" s="224">
        <f t="shared" si="1"/>
        <v>99.999999999999986</v>
      </c>
      <c r="W59" s="225"/>
      <c r="X59" s="225"/>
      <c r="Y59" s="225"/>
      <c r="Z59" s="225"/>
      <c r="AA59" s="225"/>
      <c r="AB59" s="225"/>
      <c r="AC59" s="225"/>
      <c r="AD59" s="225"/>
      <c r="AE59" s="225"/>
      <c r="AF59" s="225"/>
      <c r="AG59" s="225"/>
      <c r="AH59" s="225"/>
      <c r="AI59" s="225"/>
      <c r="AJ59" s="225"/>
      <c r="AK59" s="225"/>
      <c r="AL59" s="225"/>
      <c r="AM59" s="225"/>
      <c r="AN59" s="226"/>
      <c r="AO59" s="226"/>
      <c r="AP59" s="226"/>
      <c r="AQ59" s="226"/>
      <c r="AR59" s="226"/>
    </row>
    <row r="60" spans="1:44" s="234" customFormat="1" ht="18" customHeight="1">
      <c r="A60" s="665"/>
      <c r="B60" s="227">
        <v>28</v>
      </c>
      <c r="C60" s="228">
        <v>2032744</v>
      </c>
      <c r="D60" s="229">
        <v>1250485</v>
      </c>
      <c r="E60" s="230">
        <v>61.5</v>
      </c>
      <c r="F60" s="229">
        <v>119115</v>
      </c>
      <c r="G60" s="231">
        <v>5.9</v>
      </c>
      <c r="H60" s="229">
        <v>104078</v>
      </c>
      <c r="I60" s="232">
        <v>5.0999999999999996</v>
      </c>
      <c r="J60" s="229">
        <v>43735</v>
      </c>
      <c r="K60" s="231">
        <v>2.1</v>
      </c>
      <c r="L60" s="229">
        <v>174263</v>
      </c>
      <c r="M60" s="232">
        <v>8.6</v>
      </c>
      <c r="N60" s="228">
        <v>12453</v>
      </c>
      <c r="O60" s="231">
        <v>0.6</v>
      </c>
      <c r="P60" s="229">
        <v>212539</v>
      </c>
      <c r="Q60" s="232">
        <v>10.5</v>
      </c>
      <c r="R60" s="229">
        <v>116075</v>
      </c>
      <c r="S60" s="232">
        <v>5.7</v>
      </c>
      <c r="T60" s="233"/>
      <c r="U60" s="224">
        <f t="shared" si="1"/>
        <v>99.999999999999986</v>
      </c>
      <c r="V60" s="233"/>
      <c r="W60" s="225"/>
      <c r="X60" s="225"/>
      <c r="Y60" s="225"/>
      <c r="Z60" s="225"/>
      <c r="AA60" s="225"/>
      <c r="AB60" s="225"/>
      <c r="AC60" s="225"/>
      <c r="AD60" s="225"/>
      <c r="AE60" s="225"/>
      <c r="AF60" s="225"/>
      <c r="AG60" s="225"/>
      <c r="AH60" s="225"/>
      <c r="AI60" s="225"/>
      <c r="AJ60" s="225"/>
      <c r="AK60" s="225"/>
      <c r="AL60" s="225"/>
      <c r="AM60" s="225"/>
      <c r="AN60" s="226"/>
      <c r="AO60" s="226"/>
      <c r="AP60" s="226"/>
      <c r="AQ60" s="226"/>
      <c r="AR60" s="226"/>
    </row>
    <row r="61" spans="1:44" ht="18" customHeight="1">
      <c r="A61" s="663" t="s">
        <v>34</v>
      </c>
      <c r="B61" s="218">
        <v>24</v>
      </c>
      <c r="C61" s="220">
        <v>1300812</v>
      </c>
      <c r="D61" s="220">
        <v>238708</v>
      </c>
      <c r="E61" s="221">
        <v>18.350691721786085</v>
      </c>
      <c r="F61" s="220">
        <v>34623</v>
      </c>
      <c r="G61" s="222">
        <v>2.6616451877750205</v>
      </c>
      <c r="H61" s="220">
        <v>291680</v>
      </c>
      <c r="I61" s="223">
        <v>22.422917377760967</v>
      </c>
      <c r="J61" s="220">
        <v>10654</v>
      </c>
      <c r="K61" s="222">
        <v>0.81902688474583574</v>
      </c>
      <c r="L61" s="220">
        <v>173087</v>
      </c>
      <c r="M61" s="223">
        <v>13.306073437206914</v>
      </c>
      <c r="N61" s="219">
        <v>1332</v>
      </c>
      <c r="O61" s="222">
        <v>0.10239757935812401</v>
      </c>
      <c r="P61" s="220">
        <v>216876</v>
      </c>
      <c r="Q61" s="223">
        <v>16.672355421075451</v>
      </c>
      <c r="R61" s="220">
        <v>333852</v>
      </c>
      <c r="S61" s="223">
        <v>25.6</v>
      </c>
      <c r="U61" s="224">
        <f t="shared" si="1"/>
        <v>99.93510760970841</v>
      </c>
      <c r="W61" s="225"/>
      <c r="X61" s="225"/>
      <c r="Y61" s="225"/>
      <c r="Z61" s="225"/>
      <c r="AA61" s="225"/>
      <c r="AB61" s="225"/>
      <c r="AC61" s="225"/>
      <c r="AD61" s="225"/>
      <c r="AE61" s="225"/>
      <c r="AF61" s="225"/>
      <c r="AG61" s="225"/>
      <c r="AH61" s="225"/>
      <c r="AI61" s="225"/>
      <c r="AJ61" s="225"/>
      <c r="AK61" s="225"/>
      <c r="AL61" s="225"/>
      <c r="AM61" s="225"/>
      <c r="AN61" s="226"/>
      <c r="AO61" s="226"/>
      <c r="AP61" s="226"/>
      <c r="AQ61" s="226"/>
      <c r="AR61" s="226"/>
    </row>
    <row r="62" spans="1:44" ht="18" customHeight="1">
      <c r="A62" s="664"/>
      <c r="B62" s="227">
        <v>25</v>
      </c>
      <c r="C62" s="229">
        <v>1178017</v>
      </c>
      <c r="D62" s="229">
        <v>244601</v>
      </c>
      <c r="E62" s="230">
        <v>20.8</v>
      </c>
      <c r="F62" s="229">
        <v>40660</v>
      </c>
      <c r="G62" s="231">
        <v>3.4</v>
      </c>
      <c r="H62" s="229">
        <v>279259</v>
      </c>
      <c r="I62" s="232">
        <v>23.7</v>
      </c>
      <c r="J62" s="229">
        <v>10153</v>
      </c>
      <c r="K62" s="231">
        <v>0.9</v>
      </c>
      <c r="L62" s="229">
        <v>219200</v>
      </c>
      <c r="M62" s="232">
        <v>18.600000000000001</v>
      </c>
      <c r="N62" s="228">
        <v>1730</v>
      </c>
      <c r="O62" s="231">
        <v>0.1</v>
      </c>
      <c r="P62" s="229">
        <v>192858</v>
      </c>
      <c r="Q62" s="232">
        <v>16.399999999999999</v>
      </c>
      <c r="R62" s="229">
        <v>189556</v>
      </c>
      <c r="S62" s="232">
        <v>16.100000000000001</v>
      </c>
      <c r="U62" s="224">
        <f t="shared" si="1"/>
        <v>100</v>
      </c>
      <c r="W62" s="225"/>
      <c r="X62" s="225"/>
      <c r="Y62" s="225"/>
      <c r="Z62" s="225"/>
      <c r="AA62" s="225"/>
      <c r="AB62" s="225"/>
      <c r="AC62" s="225"/>
      <c r="AD62" s="225"/>
      <c r="AE62" s="225"/>
      <c r="AF62" s="225"/>
      <c r="AG62" s="225"/>
      <c r="AH62" s="225"/>
      <c r="AI62" s="225"/>
      <c r="AJ62" s="225"/>
      <c r="AK62" s="225"/>
      <c r="AL62" s="225"/>
      <c r="AM62" s="225"/>
      <c r="AN62" s="226"/>
      <c r="AO62" s="226"/>
      <c r="AP62" s="226"/>
      <c r="AQ62" s="226"/>
      <c r="AR62" s="226"/>
    </row>
    <row r="63" spans="1:44" ht="18" customHeight="1">
      <c r="A63" s="664"/>
      <c r="B63" s="227">
        <v>26</v>
      </c>
      <c r="C63" s="228">
        <v>1451834</v>
      </c>
      <c r="D63" s="229">
        <v>256932</v>
      </c>
      <c r="E63" s="230">
        <v>17.7</v>
      </c>
      <c r="F63" s="229">
        <v>47649</v>
      </c>
      <c r="G63" s="231">
        <v>3.3</v>
      </c>
      <c r="H63" s="229">
        <v>277669</v>
      </c>
      <c r="I63" s="232">
        <v>19.100000000000001</v>
      </c>
      <c r="J63" s="229">
        <v>12246</v>
      </c>
      <c r="K63" s="231">
        <v>0.8</v>
      </c>
      <c r="L63" s="229">
        <v>163521</v>
      </c>
      <c r="M63" s="232">
        <v>11.3</v>
      </c>
      <c r="N63" s="228">
        <v>1640</v>
      </c>
      <c r="O63" s="231">
        <v>0.1</v>
      </c>
      <c r="P63" s="229">
        <v>168319</v>
      </c>
      <c r="Q63" s="232">
        <v>11.6</v>
      </c>
      <c r="R63" s="229">
        <v>523858</v>
      </c>
      <c r="S63" s="232">
        <v>36.099999999999994</v>
      </c>
      <c r="U63" s="224">
        <f t="shared" si="1"/>
        <v>100</v>
      </c>
      <c r="W63" s="225"/>
      <c r="X63" s="225"/>
      <c r="Y63" s="225"/>
      <c r="Z63" s="225"/>
      <c r="AA63" s="225"/>
      <c r="AB63" s="225"/>
      <c r="AC63" s="225"/>
      <c r="AD63" s="225"/>
      <c r="AE63" s="225"/>
      <c r="AF63" s="225"/>
      <c r="AG63" s="225"/>
      <c r="AH63" s="225"/>
      <c r="AI63" s="225"/>
      <c r="AJ63" s="225"/>
      <c r="AK63" s="225"/>
      <c r="AL63" s="225"/>
      <c r="AM63" s="225"/>
      <c r="AN63" s="226"/>
      <c r="AO63" s="226"/>
      <c r="AP63" s="226"/>
      <c r="AQ63" s="226"/>
      <c r="AR63" s="226"/>
    </row>
    <row r="64" spans="1:44" ht="18" customHeight="1">
      <c r="A64" s="664"/>
      <c r="B64" s="227">
        <v>27</v>
      </c>
      <c r="C64" s="228">
        <v>1093292</v>
      </c>
      <c r="D64" s="229">
        <v>296536</v>
      </c>
      <c r="E64" s="230">
        <v>27.1</v>
      </c>
      <c r="F64" s="229">
        <v>43758</v>
      </c>
      <c r="G64" s="231">
        <v>4</v>
      </c>
      <c r="H64" s="229">
        <v>269476</v>
      </c>
      <c r="I64" s="232">
        <v>24.6</v>
      </c>
      <c r="J64" s="229">
        <v>13996</v>
      </c>
      <c r="K64" s="231">
        <v>1.3</v>
      </c>
      <c r="L64" s="229">
        <v>144385</v>
      </c>
      <c r="M64" s="232">
        <v>13.2</v>
      </c>
      <c r="N64" s="228">
        <v>1636</v>
      </c>
      <c r="O64" s="231">
        <v>0.2</v>
      </c>
      <c r="P64" s="229">
        <v>159043</v>
      </c>
      <c r="Q64" s="232">
        <v>14.6</v>
      </c>
      <c r="R64" s="229">
        <v>164462</v>
      </c>
      <c r="S64" s="232">
        <v>15</v>
      </c>
      <c r="U64" s="224">
        <f t="shared" si="1"/>
        <v>100</v>
      </c>
      <c r="W64" s="225"/>
      <c r="X64" s="225"/>
      <c r="Y64" s="225"/>
      <c r="Z64" s="225"/>
      <c r="AA64" s="225"/>
      <c r="AB64" s="225"/>
      <c r="AC64" s="225"/>
      <c r="AD64" s="225"/>
      <c r="AE64" s="225"/>
      <c r="AF64" s="225"/>
      <c r="AG64" s="225"/>
      <c r="AH64" s="225"/>
      <c r="AI64" s="225"/>
      <c r="AJ64" s="225"/>
      <c r="AK64" s="225"/>
      <c r="AL64" s="225"/>
      <c r="AM64" s="225"/>
      <c r="AN64" s="226"/>
      <c r="AO64" s="226"/>
      <c r="AP64" s="226"/>
      <c r="AQ64" s="226"/>
      <c r="AR64" s="226"/>
    </row>
    <row r="65" spans="1:44" s="234" customFormat="1" ht="18" customHeight="1">
      <c r="A65" s="665"/>
      <c r="B65" s="236">
        <v>28</v>
      </c>
      <c r="C65" s="237">
        <v>1055947</v>
      </c>
      <c r="D65" s="238">
        <v>289349</v>
      </c>
      <c r="E65" s="239">
        <v>27.4</v>
      </c>
      <c r="F65" s="238">
        <v>36975</v>
      </c>
      <c r="G65" s="240">
        <v>3.5</v>
      </c>
      <c r="H65" s="238">
        <v>268440</v>
      </c>
      <c r="I65" s="241">
        <v>25.4</v>
      </c>
      <c r="J65" s="238">
        <v>15541</v>
      </c>
      <c r="K65" s="240">
        <v>1.5</v>
      </c>
      <c r="L65" s="238">
        <v>147516</v>
      </c>
      <c r="M65" s="241">
        <v>14</v>
      </c>
      <c r="N65" s="237">
        <v>4025</v>
      </c>
      <c r="O65" s="240">
        <v>0.4</v>
      </c>
      <c r="P65" s="238">
        <v>157003</v>
      </c>
      <c r="Q65" s="241">
        <v>14.8</v>
      </c>
      <c r="R65" s="238">
        <v>137098</v>
      </c>
      <c r="S65" s="241">
        <v>13</v>
      </c>
      <c r="T65" s="233"/>
      <c r="U65" s="224">
        <f t="shared" si="1"/>
        <v>100</v>
      </c>
      <c r="V65" s="233"/>
      <c r="W65" s="225"/>
      <c r="X65" s="225"/>
      <c r="Y65" s="225"/>
      <c r="Z65" s="225"/>
      <c r="AA65" s="225"/>
      <c r="AB65" s="225"/>
      <c r="AC65" s="225"/>
      <c r="AD65" s="225"/>
      <c r="AE65" s="225"/>
      <c r="AF65" s="225"/>
      <c r="AG65" s="225"/>
      <c r="AH65" s="225"/>
      <c r="AI65" s="225"/>
      <c r="AJ65" s="225"/>
      <c r="AK65" s="225"/>
      <c r="AL65" s="225"/>
      <c r="AM65" s="225"/>
      <c r="AN65" s="226"/>
      <c r="AO65" s="226"/>
      <c r="AP65" s="226"/>
      <c r="AQ65" s="226"/>
      <c r="AR65" s="226"/>
    </row>
    <row r="66" spans="1:44" ht="18" customHeight="1">
      <c r="A66" s="664" t="s">
        <v>141</v>
      </c>
      <c r="B66" s="227">
        <v>24</v>
      </c>
      <c r="C66" s="228">
        <v>454572</v>
      </c>
      <c r="D66" s="229">
        <v>97903</v>
      </c>
      <c r="E66" s="230">
        <v>21.537402215710603</v>
      </c>
      <c r="F66" s="229">
        <v>12332</v>
      </c>
      <c r="G66" s="231">
        <v>2.7128815677164453</v>
      </c>
      <c r="H66" s="229">
        <v>131604</v>
      </c>
      <c r="I66" s="232">
        <v>28.951189250547767</v>
      </c>
      <c r="J66" s="229">
        <v>3785</v>
      </c>
      <c r="K66" s="231">
        <v>0.83265137315980742</v>
      </c>
      <c r="L66" s="229">
        <v>67631</v>
      </c>
      <c r="M66" s="232">
        <v>14.877951127654146</v>
      </c>
      <c r="N66" s="228">
        <v>1280</v>
      </c>
      <c r="O66" s="231">
        <v>0.28158355552035763</v>
      </c>
      <c r="P66" s="229">
        <v>69942</v>
      </c>
      <c r="Q66" s="232">
        <v>15.38634143766004</v>
      </c>
      <c r="R66" s="229">
        <v>70095</v>
      </c>
      <c r="S66" s="232">
        <v>15.419999472030835</v>
      </c>
      <c r="U66" s="224">
        <f t="shared" si="1"/>
        <v>100</v>
      </c>
      <c r="W66" s="225"/>
      <c r="X66" s="225"/>
      <c r="Y66" s="225"/>
      <c r="Z66" s="225"/>
      <c r="AA66" s="225"/>
      <c r="AB66" s="225"/>
      <c r="AC66" s="225"/>
      <c r="AD66" s="225"/>
      <c r="AE66" s="225"/>
      <c r="AF66" s="225"/>
      <c r="AG66" s="225"/>
      <c r="AH66" s="225"/>
      <c r="AI66" s="225"/>
      <c r="AJ66" s="225"/>
      <c r="AK66" s="225"/>
      <c r="AL66" s="225"/>
      <c r="AM66" s="225"/>
      <c r="AN66" s="226"/>
      <c r="AO66" s="226"/>
      <c r="AP66" s="226"/>
      <c r="AQ66" s="226"/>
      <c r="AR66" s="226"/>
    </row>
    <row r="67" spans="1:44" ht="18" customHeight="1">
      <c r="A67" s="664"/>
      <c r="B67" s="227">
        <v>25</v>
      </c>
      <c r="C67" s="228">
        <v>469734</v>
      </c>
      <c r="D67" s="229">
        <v>97155</v>
      </c>
      <c r="E67" s="230">
        <v>20.7</v>
      </c>
      <c r="F67" s="229">
        <v>14439</v>
      </c>
      <c r="G67" s="231">
        <v>3.1</v>
      </c>
      <c r="H67" s="229">
        <v>130766</v>
      </c>
      <c r="I67" s="232">
        <v>27.8</v>
      </c>
      <c r="J67" s="229">
        <v>3851</v>
      </c>
      <c r="K67" s="231">
        <v>0.8</v>
      </c>
      <c r="L67" s="229">
        <v>87753</v>
      </c>
      <c r="M67" s="232">
        <v>18.7</v>
      </c>
      <c r="N67" s="228">
        <v>1427</v>
      </c>
      <c r="O67" s="231">
        <v>0.3</v>
      </c>
      <c r="P67" s="229">
        <v>65411</v>
      </c>
      <c r="Q67" s="232">
        <v>13.9</v>
      </c>
      <c r="R67" s="229">
        <v>68932</v>
      </c>
      <c r="S67" s="232">
        <v>14.7</v>
      </c>
      <c r="U67" s="224">
        <f t="shared" si="1"/>
        <v>100</v>
      </c>
      <c r="W67" s="225"/>
      <c r="X67" s="225"/>
      <c r="Y67" s="225"/>
      <c r="Z67" s="225"/>
      <c r="AA67" s="225"/>
      <c r="AB67" s="225"/>
      <c r="AC67" s="225"/>
      <c r="AD67" s="225"/>
      <c r="AE67" s="225"/>
      <c r="AF67" s="225"/>
      <c r="AG67" s="225"/>
      <c r="AH67" s="225"/>
      <c r="AI67" s="225"/>
      <c r="AJ67" s="225"/>
      <c r="AK67" s="225"/>
      <c r="AL67" s="225"/>
      <c r="AM67" s="225"/>
      <c r="AN67" s="226"/>
      <c r="AO67" s="226"/>
      <c r="AP67" s="226"/>
      <c r="AQ67" s="226"/>
      <c r="AR67" s="226"/>
    </row>
    <row r="68" spans="1:44" ht="18" customHeight="1">
      <c r="A68" s="664"/>
      <c r="B68" s="227">
        <v>26</v>
      </c>
      <c r="C68" s="228">
        <v>453744</v>
      </c>
      <c r="D68" s="229">
        <v>101976</v>
      </c>
      <c r="E68" s="230">
        <v>22.4</v>
      </c>
      <c r="F68" s="229">
        <v>16868</v>
      </c>
      <c r="G68" s="231">
        <v>3.7</v>
      </c>
      <c r="H68" s="229">
        <v>134620</v>
      </c>
      <c r="I68" s="232">
        <v>29.7</v>
      </c>
      <c r="J68" s="229">
        <v>4402</v>
      </c>
      <c r="K68" s="231">
        <v>1</v>
      </c>
      <c r="L68" s="229">
        <v>82422</v>
      </c>
      <c r="M68" s="232">
        <v>18.2</v>
      </c>
      <c r="N68" s="228">
        <v>1260</v>
      </c>
      <c r="O68" s="231">
        <v>0.3</v>
      </c>
      <c r="P68" s="229">
        <v>57055</v>
      </c>
      <c r="Q68" s="232">
        <v>12.6</v>
      </c>
      <c r="R68" s="229">
        <v>55141</v>
      </c>
      <c r="S68" s="232">
        <v>12.1</v>
      </c>
      <c r="U68" s="224">
        <f t="shared" si="1"/>
        <v>99.999999999999986</v>
      </c>
      <c r="W68" s="225"/>
      <c r="X68" s="225"/>
      <c r="Y68" s="225"/>
      <c r="Z68" s="225"/>
      <c r="AA68" s="225"/>
      <c r="AB68" s="225"/>
      <c r="AC68" s="225"/>
      <c r="AD68" s="225"/>
      <c r="AE68" s="225"/>
      <c r="AF68" s="225"/>
      <c r="AG68" s="225"/>
      <c r="AH68" s="225"/>
      <c r="AI68" s="225"/>
      <c r="AJ68" s="225"/>
      <c r="AK68" s="225"/>
      <c r="AL68" s="225"/>
      <c r="AM68" s="225"/>
      <c r="AN68" s="226"/>
      <c r="AO68" s="226"/>
      <c r="AP68" s="226"/>
      <c r="AQ68" s="226"/>
      <c r="AR68" s="226"/>
    </row>
    <row r="69" spans="1:44" ht="18" customHeight="1">
      <c r="A69" s="664"/>
      <c r="B69" s="227">
        <v>27</v>
      </c>
      <c r="C69" s="228">
        <v>458480</v>
      </c>
      <c r="D69" s="229">
        <v>121280</v>
      </c>
      <c r="E69" s="230">
        <v>26.452626068748909</v>
      </c>
      <c r="F69" s="229">
        <v>15543</v>
      </c>
      <c r="G69" s="231">
        <v>3.3901151631477928</v>
      </c>
      <c r="H69" s="229">
        <v>131397</v>
      </c>
      <c r="I69" s="232">
        <v>28.559265398708774</v>
      </c>
      <c r="J69" s="229">
        <v>5003</v>
      </c>
      <c r="K69" s="231">
        <v>1.0912144477403594</v>
      </c>
      <c r="L69" s="229">
        <v>78802</v>
      </c>
      <c r="M69" s="232">
        <v>17.18766358401675</v>
      </c>
      <c r="N69" s="228">
        <v>1069</v>
      </c>
      <c r="O69" s="231">
        <v>0.23316175187576338</v>
      </c>
      <c r="P69" s="229">
        <v>58563</v>
      </c>
      <c r="Q69" s="232">
        <v>12.773294363985343</v>
      </c>
      <c r="R69" s="229">
        <v>46823</v>
      </c>
      <c r="S69" s="232">
        <v>10.212659221776304</v>
      </c>
      <c r="U69" s="224"/>
      <c r="W69" s="225"/>
      <c r="X69" s="225"/>
      <c r="Y69" s="225"/>
      <c r="Z69" s="225"/>
      <c r="AA69" s="225"/>
      <c r="AB69" s="225"/>
      <c r="AC69" s="225"/>
      <c r="AD69" s="225"/>
      <c r="AE69" s="225"/>
      <c r="AF69" s="225"/>
      <c r="AG69" s="225"/>
      <c r="AH69" s="225"/>
      <c r="AI69" s="225"/>
      <c r="AJ69" s="225"/>
      <c r="AK69" s="225"/>
      <c r="AL69" s="225"/>
      <c r="AM69" s="225"/>
      <c r="AN69" s="226"/>
      <c r="AO69" s="226"/>
      <c r="AP69" s="226"/>
      <c r="AQ69" s="226"/>
      <c r="AR69" s="226"/>
    </row>
    <row r="70" spans="1:44" s="234" customFormat="1" ht="18" customHeight="1">
      <c r="A70" s="665"/>
      <c r="B70" s="236">
        <v>28</v>
      </c>
      <c r="C70" s="237">
        <v>450596</v>
      </c>
      <c r="D70" s="238">
        <v>118724</v>
      </c>
      <c r="E70" s="239">
        <v>26.348214364974389</v>
      </c>
      <c r="F70" s="238">
        <v>13229</v>
      </c>
      <c r="G70" s="240">
        <v>3.0358893554314732</v>
      </c>
      <c r="H70" s="238">
        <v>129769</v>
      </c>
      <c r="I70" s="241">
        <v>28.799412333886675</v>
      </c>
      <c r="J70" s="238">
        <v>5592</v>
      </c>
      <c r="K70" s="240">
        <v>1.2410230006480305</v>
      </c>
      <c r="L70" s="238">
        <v>77192</v>
      </c>
      <c r="M70" s="241">
        <v>17.131088602650713</v>
      </c>
      <c r="N70" s="237">
        <v>1020</v>
      </c>
      <c r="O70" s="240">
        <v>0.22636685634137899</v>
      </c>
      <c r="P70" s="238">
        <v>56078</v>
      </c>
      <c r="Q70" s="241">
        <v>12.545294676384167</v>
      </c>
      <c r="R70" s="238">
        <v>48992</v>
      </c>
      <c r="S70" s="241">
        <v>10.872710809683175</v>
      </c>
      <c r="T70" s="233"/>
      <c r="U70" s="224">
        <f t="shared" ref="U70:U101" si="2">E70+G70+I70+K70+M70+O70+Q70+S70</f>
        <v>100.2</v>
      </c>
      <c r="V70" s="233"/>
      <c r="W70" s="225"/>
      <c r="X70" s="225"/>
      <c r="Y70" s="225"/>
      <c r="Z70" s="225"/>
      <c r="AA70" s="225"/>
      <c r="AB70" s="225"/>
      <c r="AC70" s="225"/>
      <c r="AD70" s="225"/>
      <c r="AE70" s="225"/>
      <c r="AF70" s="225"/>
      <c r="AG70" s="225"/>
      <c r="AH70" s="225"/>
      <c r="AI70" s="225"/>
      <c r="AJ70" s="225"/>
      <c r="AK70" s="225"/>
      <c r="AL70" s="225"/>
      <c r="AM70" s="225"/>
      <c r="AN70" s="226"/>
      <c r="AO70" s="226"/>
      <c r="AP70" s="226"/>
      <c r="AQ70" s="226"/>
      <c r="AR70" s="226"/>
    </row>
    <row r="71" spans="1:44" ht="18" customHeight="1">
      <c r="A71" s="664" t="s">
        <v>78</v>
      </c>
      <c r="B71" s="227">
        <v>24</v>
      </c>
      <c r="C71" s="229">
        <v>485408</v>
      </c>
      <c r="D71" s="229">
        <v>92999</v>
      </c>
      <c r="E71" s="230">
        <v>19.2</v>
      </c>
      <c r="F71" s="229">
        <v>12335</v>
      </c>
      <c r="G71" s="231">
        <v>2.5</v>
      </c>
      <c r="H71" s="229">
        <v>131769</v>
      </c>
      <c r="I71" s="232">
        <v>27.2</v>
      </c>
      <c r="J71" s="229">
        <v>7417</v>
      </c>
      <c r="K71" s="231">
        <v>1.5</v>
      </c>
      <c r="L71" s="229">
        <v>65124</v>
      </c>
      <c r="M71" s="232">
        <v>13.4</v>
      </c>
      <c r="N71" s="228">
        <v>3101</v>
      </c>
      <c r="O71" s="231">
        <v>0.6</v>
      </c>
      <c r="P71" s="229">
        <v>77709</v>
      </c>
      <c r="Q71" s="232">
        <v>16</v>
      </c>
      <c r="R71" s="229">
        <v>94954</v>
      </c>
      <c r="S71" s="232">
        <v>19.600000000000001</v>
      </c>
      <c r="U71" s="224">
        <f t="shared" si="2"/>
        <v>100</v>
      </c>
      <c r="W71" s="225"/>
      <c r="X71" s="225"/>
      <c r="Y71" s="225"/>
      <c r="Z71" s="225"/>
      <c r="AA71" s="225"/>
      <c r="AB71" s="225"/>
      <c r="AC71" s="225"/>
      <c r="AD71" s="225"/>
      <c r="AE71" s="225"/>
      <c r="AF71" s="225"/>
      <c r="AG71" s="225"/>
      <c r="AH71" s="225"/>
      <c r="AI71" s="225"/>
      <c r="AJ71" s="225"/>
      <c r="AK71" s="225"/>
      <c r="AL71" s="225"/>
      <c r="AM71" s="225"/>
      <c r="AN71" s="226"/>
      <c r="AO71" s="226"/>
      <c r="AP71" s="226"/>
      <c r="AQ71" s="226"/>
      <c r="AR71" s="226"/>
    </row>
    <row r="72" spans="1:44" ht="18" customHeight="1">
      <c r="A72" s="664"/>
      <c r="B72" s="227">
        <v>25</v>
      </c>
      <c r="C72" s="247">
        <v>511145</v>
      </c>
      <c r="D72" s="229">
        <v>92514</v>
      </c>
      <c r="E72" s="230">
        <v>18.100000000000001</v>
      </c>
      <c r="F72" s="229">
        <v>14510</v>
      </c>
      <c r="G72" s="231">
        <v>2.9</v>
      </c>
      <c r="H72" s="229">
        <v>132390</v>
      </c>
      <c r="I72" s="232">
        <v>25.9</v>
      </c>
      <c r="J72" s="229">
        <v>7343</v>
      </c>
      <c r="K72" s="231">
        <v>1.4</v>
      </c>
      <c r="L72" s="229">
        <v>82990</v>
      </c>
      <c r="M72" s="232">
        <v>16.2</v>
      </c>
      <c r="N72" s="228">
        <v>3765</v>
      </c>
      <c r="O72" s="231">
        <v>0.7</v>
      </c>
      <c r="P72" s="229">
        <v>79978</v>
      </c>
      <c r="Q72" s="232">
        <v>15.7</v>
      </c>
      <c r="R72" s="229">
        <v>97655</v>
      </c>
      <c r="S72" s="232">
        <v>19.099999999999998</v>
      </c>
      <c r="U72" s="224">
        <f t="shared" si="2"/>
        <v>100</v>
      </c>
      <c r="W72" s="225"/>
      <c r="X72" s="225"/>
      <c r="Y72" s="225"/>
      <c r="Z72" s="225"/>
      <c r="AA72" s="225"/>
      <c r="AB72" s="225"/>
      <c r="AC72" s="225"/>
      <c r="AD72" s="225"/>
      <c r="AE72" s="225"/>
      <c r="AF72" s="225"/>
      <c r="AG72" s="225"/>
      <c r="AH72" s="225"/>
      <c r="AI72" s="225"/>
      <c r="AJ72" s="225"/>
      <c r="AK72" s="225"/>
      <c r="AL72" s="225"/>
      <c r="AM72" s="225"/>
      <c r="AN72" s="226"/>
      <c r="AO72" s="226"/>
      <c r="AP72" s="226"/>
      <c r="AQ72" s="226"/>
      <c r="AR72" s="226"/>
    </row>
    <row r="73" spans="1:44" ht="18" customHeight="1">
      <c r="A73" s="664"/>
      <c r="B73" s="227">
        <v>26</v>
      </c>
      <c r="C73" s="228">
        <v>491689</v>
      </c>
      <c r="D73" s="229">
        <v>97854</v>
      </c>
      <c r="E73" s="230">
        <v>19.899999999999999</v>
      </c>
      <c r="F73" s="229">
        <v>17026</v>
      </c>
      <c r="G73" s="231">
        <v>3.5</v>
      </c>
      <c r="H73" s="229">
        <v>135287</v>
      </c>
      <c r="I73" s="232">
        <v>27.5</v>
      </c>
      <c r="J73" s="229">
        <v>8187</v>
      </c>
      <c r="K73" s="231">
        <v>1.7</v>
      </c>
      <c r="L73" s="229">
        <v>64133</v>
      </c>
      <c r="M73" s="232">
        <v>13</v>
      </c>
      <c r="N73" s="228">
        <v>3101</v>
      </c>
      <c r="O73" s="231">
        <v>0.6</v>
      </c>
      <c r="P73" s="229">
        <v>68402</v>
      </c>
      <c r="Q73" s="232">
        <v>14</v>
      </c>
      <c r="R73" s="229">
        <v>97699</v>
      </c>
      <c r="S73" s="232">
        <v>19.79999999999999</v>
      </c>
      <c r="U73" s="224">
        <f t="shared" si="2"/>
        <v>99.999999999999972</v>
      </c>
      <c r="W73" s="225"/>
      <c r="X73" s="225"/>
      <c r="Y73" s="225"/>
      <c r="Z73" s="225"/>
      <c r="AA73" s="225"/>
      <c r="AB73" s="225"/>
      <c r="AC73" s="225"/>
      <c r="AD73" s="225"/>
      <c r="AE73" s="225"/>
      <c r="AF73" s="225"/>
      <c r="AG73" s="225"/>
      <c r="AH73" s="225"/>
      <c r="AI73" s="225"/>
      <c r="AJ73" s="225"/>
      <c r="AK73" s="225"/>
      <c r="AL73" s="225"/>
      <c r="AM73" s="225"/>
      <c r="AN73" s="226"/>
      <c r="AO73" s="226"/>
      <c r="AP73" s="226"/>
      <c r="AQ73" s="226"/>
      <c r="AR73" s="226"/>
    </row>
    <row r="74" spans="1:44" ht="18" customHeight="1">
      <c r="A74" s="664"/>
      <c r="B74" s="227">
        <v>27</v>
      </c>
      <c r="C74" s="228">
        <v>477817</v>
      </c>
      <c r="D74" s="229">
        <v>118974</v>
      </c>
      <c r="E74" s="230">
        <v>24.9</v>
      </c>
      <c r="F74" s="229">
        <v>15629</v>
      </c>
      <c r="G74" s="231">
        <v>3.3</v>
      </c>
      <c r="H74" s="229">
        <v>133192</v>
      </c>
      <c r="I74" s="232">
        <v>27.9</v>
      </c>
      <c r="J74" s="229">
        <v>8881</v>
      </c>
      <c r="K74" s="231">
        <v>1.9</v>
      </c>
      <c r="L74" s="229">
        <v>58718</v>
      </c>
      <c r="M74" s="232">
        <v>12.3</v>
      </c>
      <c r="N74" s="228">
        <v>3924</v>
      </c>
      <c r="O74" s="231">
        <v>0.8</v>
      </c>
      <c r="P74" s="229">
        <v>60050</v>
      </c>
      <c r="Q74" s="232">
        <v>12.6</v>
      </c>
      <c r="R74" s="229">
        <v>78449</v>
      </c>
      <c r="S74" s="232">
        <v>16.3</v>
      </c>
      <c r="U74" s="224">
        <f t="shared" si="2"/>
        <v>99.999999999999986</v>
      </c>
      <c r="W74" s="225"/>
      <c r="X74" s="225"/>
      <c r="Y74" s="225"/>
      <c r="Z74" s="225"/>
      <c r="AA74" s="225"/>
      <c r="AB74" s="225"/>
      <c r="AC74" s="225"/>
      <c r="AD74" s="225"/>
      <c r="AE74" s="225"/>
      <c r="AF74" s="225"/>
      <c r="AG74" s="225"/>
      <c r="AH74" s="225"/>
      <c r="AI74" s="225"/>
      <c r="AJ74" s="225"/>
      <c r="AK74" s="225"/>
      <c r="AL74" s="225"/>
      <c r="AM74" s="225"/>
      <c r="AN74" s="226"/>
      <c r="AO74" s="226"/>
      <c r="AP74" s="226"/>
      <c r="AQ74" s="226"/>
      <c r="AR74" s="226"/>
    </row>
    <row r="75" spans="1:44" s="234" customFormat="1" ht="18" customHeight="1">
      <c r="A75" s="665"/>
      <c r="B75" s="236">
        <v>28</v>
      </c>
      <c r="C75" s="237">
        <v>465327</v>
      </c>
      <c r="D75" s="238">
        <v>112700</v>
      </c>
      <c r="E75" s="239">
        <v>24.2</v>
      </c>
      <c r="F75" s="238">
        <v>13196</v>
      </c>
      <c r="G75" s="240">
        <v>2.8</v>
      </c>
      <c r="H75" s="238">
        <v>128342</v>
      </c>
      <c r="I75" s="241">
        <v>27.6</v>
      </c>
      <c r="J75" s="238">
        <v>9481</v>
      </c>
      <c r="K75" s="240">
        <v>2</v>
      </c>
      <c r="L75" s="238">
        <v>55609</v>
      </c>
      <c r="M75" s="241">
        <v>12</v>
      </c>
      <c r="N75" s="237">
        <v>3849</v>
      </c>
      <c r="O75" s="240">
        <v>0.8</v>
      </c>
      <c r="P75" s="238">
        <v>67925</v>
      </c>
      <c r="Q75" s="241">
        <v>14.6</v>
      </c>
      <c r="R75" s="238">
        <v>74225</v>
      </c>
      <c r="S75" s="241">
        <v>15.999999999999998</v>
      </c>
      <c r="T75" s="233"/>
      <c r="U75" s="224">
        <f t="shared" si="2"/>
        <v>99.999999999999986</v>
      </c>
      <c r="V75" s="233"/>
      <c r="W75" s="225"/>
      <c r="X75" s="225"/>
      <c r="Y75" s="225"/>
      <c r="Z75" s="225"/>
      <c r="AA75" s="225"/>
      <c r="AB75" s="225"/>
      <c r="AC75" s="225"/>
      <c r="AD75" s="225"/>
      <c r="AE75" s="225"/>
      <c r="AF75" s="225"/>
      <c r="AG75" s="225"/>
      <c r="AH75" s="225"/>
      <c r="AI75" s="225"/>
      <c r="AJ75" s="225"/>
      <c r="AK75" s="225"/>
      <c r="AL75" s="225"/>
      <c r="AM75" s="225"/>
      <c r="AN75" s="226"/>
      <c r="AO75" s="226"/>
      <c r="AP75" s="226"/>
      <c r="AQ75" s="226"/>
      <c r="AR75" s="226"/>
    </row>
    <row r="76" spans="1:44" ht="18" customHeight="1">
      <c r="A76" s="663" t="s">
        <v>36</v>
      </c>
      <c r="B76" s="218">
        <v>24</v>
      </c>
      <c r="C76" s="219">
        <v>843840</v>
      </c>
      <c r="D76" s="220">
        <v>215446</v>
      </c>
      <c r="E76" s="221">
        <v>25.531617368221465</v>
      </c>
      <c r="F76" s="220">
        <v>31336</v>
      </c>
      <c r="G76" s="222">
        <v>3.7135001896094049</v>
      </c>
      <c r="H76" s="220">
        <v>227943</v>
      </c>
      <c r="I76" s="223">
        <v>27.012585324232081</v>
      </c>
      <c r="J76" s="220">
        <v>12412</v>
      </c>
      <c r="K76" s="222">
        <v>1.470894956389837</v>
      </c>
      <c r="L76" s="220">
        <v>111016</v>
      </c>
      <c r="M76" s="223">
        <v>13.156048540007584</v>
      </c>
      <c r="N76" s="219">
        <v>3709</v>
      </c>
      <c r="O76" s="222">
        <v>0.43953830109973457</v>
      </c>
      <c r="P76" s="220">
        <v>129872</v>
      </c>
      <c r="Q76" s="223">
        <v>15.390595373530527</v>
      </c>
      <c r="R76" s="220">
        <v>112106</v>
      </c>
      <c r="S76" s="223">
        <v>13.285219946909365</v>
      </c>
      <c r="U76" s="224">
        <f t="shared" si="2"/>
        <v>100</v>
      </c>
      <c r="W76" s="225"/>
      <c r="X76" s="225"/>
      <c r="Y76" s="225"/>
      <c r="Z76" s="225"/>
      <c r="AA76" s="225"/>
      <c r="AB76" s="225"/>
      <c r="AC76" s="225"/>
      <c r="AD76" s="225"/>
      <c r="AE76" s="225"/>
      <c r="AF76" s="225"/>
      <c r="AG76" s="225"/>
      <c r="AH76" s="225"/>
      <c r="AI76" s="225"/>
      <c r="AJ76" s="225"/>
      <c r="AK76" s="225"/>
      <c r="AL76" s="225"/>
      <c r="AM76" s="225"/>
      <c r="AN76" s="226"/>
      <c r="AO76" s="226"/>
      <c r="AP76" s="226"/>
      <c r="AQ76" s="226"/>
      <c r="AR76" s="226"/>
    </row>
    <row r="77" spans="1:44" ht="18" customHeight="1">
      <c r="A77" s="664"/>
      <c r="B77" s="227">
        <v>25</v>
      </c>
      <c r="C77" s="228">
        <v>847835</v>
      </c>
      <c r="D77" s="229">
        <v>219793</v>
      </c>
      <c r="E77" s="230">
        <v>25.9</v>
      </c>
      <c r="F77" s="229">
        <v>36816</v>
      </c>
      <c r="G77" s="231">
        <v>4.3</v>
      </c>
      <c r="H77" s="229">
        <v>218845</v>
      </c>
      <c r="I77" s="232">
        <v>25.8</v>
      </c>
      <c r="J77" s="229">
        <v>12351</v>
      </c>
      <c r="K77" s="231">
        <v>1.5</v>
      </c>
      <c r="L77" s="229">
        <v>125057</v>
      </c>
      <c r="M77" s="232">
        <v>14.8</v>
      </c>
      <c r="N77" s="228">
        <v>3729</v>
      </c>
      <c r="O77" s="231">
        <v>0.4</v>
      </c>
      <c r="P77" s="229">
        <v>125703</v>
      </c>
      <c r="Q77" s="232">
        <v>14.8</v>
      </c>
      <c r="R77" s="229">
        <v>105541</v>
      </c>
      <c r="S77" s="232">
        <v>12.5</v>
      </c>
      <c r="U77" s="224">
        <f t="shared" si="2"/>
        <v>100</v>
      </c>
      <c r="W77" s="225"/>
      <c r="X77" s="225"/>
      <c r="Y77" s="225"/>
      <c r="Z77" s="225"/>
      <c r="AA77" s="225"/>
      <c r="AB77" s="225"/>
      <c r="AC77" s="225"/>
      <c r="AD77" s="225"/>
      <c r="AE77" s="225"/>
      <c r="AF77" s="225"/>
      <c r="AG77" s="225"/>
      <c r="AH77" s="225"/>
      <c r="AI77" s="225"/>
      <c r="AJ77" s="225"/>
      <c r="AK77" s="225"/>
      <c r="AL77" s="225"/>
      <c r="AM77" s="225"/>
      <c r="AN77" s="226"/>
      <c r="AO77" s="226"/>
      <c r="AP77" s="226"/>
      <c r="AQ77" s="226"/>
      <c r="AR77" s="226"/>
    </row>
    <row r="78" spans="1:44" ht="18" customHeight="1">
      <c r="A78" s="664"/>
      <c r="B78" s="227">
        <v>26</v>
      </c>
      <c r="C78" s="228">
        <v>845877.63599999994</v>
      </c>
      <c r="D78" s="229">
        <v>234577.201</v>
      </c>
      <c r="E78" s="230">
        <v>27.831812618817132</v>
      </c>
      <c r="F78" s="229">
        <v>43155.682999999997</v>
      </c>
      <c r="G78" s="231">
        <v>5.1018824902470881</v>
      </c>
      <c r="H78" s="229">
        <v>219816.568</v>
      </c>
      <c r="I78" s="232">
        <v>25.986804550061425</v>
      </c>
      <c r="J78" s="229">
        <v>14611.737999999999</v>
      </c>
      <c r="K78" s="231">
        <v>1.7274056409738205</v>
      </c>
      <c r="L78" s="229">
        <v>109130.658</v>
      </c>
      <c r="M78" s="232">
        <v>12.901471011346139</v>
      </c>
      <c r="N78" s="228">
        <v>3220.9789999999998</v>
      </c>
      <c r="O78" s="231">
        <v>0.38078545441057154</v>
      </c>
      <c r="P78" s="229">
        <v>114497.2</v>
      </c>
      <c r="Q78" s="232">
        <v>13.53590580091894</v>
      </c>
      <c r="R78" s="229">
        <v>106867.609</v>
      </c>
      <c r="S78" s="232">
        <v>12.633932433224892</v>
      </c>
      <c r="T78" s="234"/>
      <c r="U78" s="224">
        <f t="shared" si="2"/>
        <v>100.1</v>
      </c>
      <c r="V78" s="234"/>
      <c r="W78" s="225"/>
      <c r="X78" s="225"/>
      <c r="Y78" s="225"/>
      <c r="Z78" s="225"/>
      <c r="AA78" s="225"/>
      <c r="AB78" s="225"/>
      <c r="AC78" s="225"/>
      <c r="AD78" s="225"/>
      <c r="AE78" s="225"/>
      <c r="AF78" s="225"/>
      <c r="AG78" s="225"/>
      <c r="AH78" s="225"/>
      <c r="AI78" s="225"/>
      <c r="AJ78" s="225"/>
      <c r="AK78" s="225"/>
      <c r="AL78" s="225"/>
      <c r="AM78" s="225"/>
      <c r="AN78" s="226"/>
      <c r="AO78" s="226"/>
      <c r="AP78" s="226"/>
      <c r="AQ78" s="226"/>
      <c r="AR78" s="226"/>
    </row>
    <row r="79" spans="1:44" ht="18" customHeight="1">
      <c r="A79" s="664"/>
      <c r="B79" s="227">
        <v>27</v>
      </c>
      <c r="C79" s="228">
        <v>838589</v>
      </c>
      <c r="D79" s="229">
        <v>275555</v>
      </c>
      <c r="E79" s="230">
        <v>32.9</v>
      </c>
      <c r="F79" s="229">
        <v>39660</v>
      </c>
      <c r="G79" s="231">
        <v>4.7</v>
      </c>
      <c r="H79" s="229">
        <v>210557</v>
      </c>
      <c r="I79" s="232">
        <v>25.1</v>
      </c>
      <c r="J79" s="229">
        <v>16397</v>
      </c>
      <c r="K79" s="231">
        <v>2</v>
      </c>
      <c r="L79" s="229">
        <v>107627</v>
      </c>
      <c r="M79" s="232">
        <v>12.8</v>
      </c>
      <c r="N79" s="228">
        <v>3565</v>
      </c>
      <c r="O79" s="231">
        <v>0.4</v>
      </c>
      <c r="P79" s="229">
        <v>100663</v>
      </c>
      <c r="Q79" s="232">
        <v>12</v>
      </c>
      <c r="R79" s="229">
        <v>84565</v>
      </c>
      <c r="S79" s="232">
        <v>10.1</v>
      </c>
      <c r="U79" s="224">
        <f t="shared" si="2"/>
        <v>100</v>
      </c>
      <c r="W79" s="225"/>
      <c r="X79" s="225"/>
      <c r="Y79" s="225"/>
      <c r="Z79" s="225"/>
      <c r="AA79" s="225"/>
      <c r="AB79" s="225"/>
      <c r="AC79" s="225"/>
      <c r="AD79" s="225"/>
      <c r="AE79" s="225"/>
      <c r="AF79" s="225"/>
      <c r="AG79" s="225"/>
      <c r="AH79" s="225"/>
      <c r="AI79" s="225"/>
      <c r="AJ79" s="225"/>
      <c r="AK79" s="225"/>
      <c r="AL79" s="225"/>
      <c r="AM79" s="225"/>
      <c r="AN79" s="226"/>
      <c r="AO79" s="226"/>
      <c r="AP79" s="226"/>
      <c r="AQ79" s="226"/>
      <c r="AR79" s="226"/>
    </row>
    <row r="80" spans="1:44" s="234" customFormat="1" ht="18" customHeight="1">
      <c r="A80" s="665"/>
      <c r="B80" s="227">
        <v>28</v>
      </c>
      <c r="C80" s="228">
        <v>819099</v>
      </c>
      <c r="D80" s="229">
        <v>270140</v>
      </c>
      <c r="E80" s="230">
        <v>0.32980140373752137</v>
      </c>
      <c r="F80" s="229">
        <v>33548</v>
      </c>
      <c r="G80" s="231">
        <v>4.0957198092049923E-2</v>
      </c>
      <c r="H80" s="229">
        <v>206612</v>
      </c>
      <c r="I80" s="232">
        <v>0.25224301335980143</v>
      </c>
      <c r="J80" s="229">
        <v>18029</v>
      </c>
      <c r="K80" s="231">
        <v>2.2010770370858711E-2</v>
      </c>
      <c r="L80" s="229">
        <v>101003</v>
      </c>
      <c r="M80" s="232">
        <v>0.12330988073480739</v>
      </c>
      <c r="N80" s="228">
        <v>3324</v>
      </c>
      <c r="O80" s="231">
        <v>4.0581175169301879E-3</v>
      </c>
      <c r="P80" s="229">
        <v>106509</v>
      </c>
      <c r="Q80" s="232">
        <v>0.13003190090575131</v>
      </c>
      <c r="R80" s="229">
        <v>79934</v>
      </c>
      <c r="S80" s="232">
        <v>9.7587715282279677E-2</v>
      </c>
      <c r="T80" s="233"/>
      <c r="U80" s="224">
        <f t="shared" si="2"/>
        <v>1</v>
      </c>
      <c r="V80" s="233"/>
      <c r="W80" s="225"/>
      <c r="X80" s="225"/>
      <c r="Y80" s="225"/>
      <c r="Z80" s="225"/>
      <c r="AA80" s="225"/>
      <c r="AB80" s="225"/>
      <c r="AC80" s="225"/>
      <c r="AD80" s="225"/>
      <c r="AE80" s="225"/>
      <c r="AF80" s="225"/>
      <c r="AG80" s="225"/>
      <c r="AH80" s="225"/>
      <c r="AI80" s="225"/>
      <c r="AJ80" s="225"/>
      <c r="AK80" s="225"/>
      <c r="AL80" s="225"/>
      <c r="AM80" s="225"/>
      <c r="AN80" s="226"/>
      <c r="AO80" s="226"/>
      <c r="AP80" s="226"/>
      <c r="AQ80" s="226"/>
      <c r="AR80" s="226"/>
    </row>
    <row r="81" spans="1:44" ht="18" customHeight="1">
      <c r="A81" s="663" t="s">
        <v>37</v>
      </c>
      <c r="B81" s="218">
        <v>24</v>
      </c>
      <c r="C81" s="235">
        <v>752653</v>
      </c>
      <c r="D81" s="220">
        <v>214850</v>
      </c>
      <c r="E81" s="221">
        <v>28.545691042219989</v>
      </c>
      <c r="F81" s="220">
        <v>29501</v>
      </c>
      <c r="G81" s="222">
        <v>3.9196017288179279</v>
      </c>
      <c r="H81" s="220">
        <v>176254</v>
      </c>
      <c r="I81" s="223">
        <v>23.417697132676015</v>
      </c>
      <c r="J81" s="220">
        <v>9125</v>
      </c>
      <c r="K81" s="222">
        <v>1.2123780812671976</v>
      </c>
      <c r="L81" s="220">
        <v>87636</v>
      </c>
      <c r="M81" s="223">
        <v>11.643612660814478</v>
      </c>
      <c r="N81" s="219">
        <v>2181</v>
      </c>
      <c r="O81" s="222">
        <v>0.28977496934178171</v>
      </c>
      <c r="P81" s="220">
        <v>132114</v>
      </c>
      <c r="Q81" s="223">
        <v>17.553108803127071</v>
      </c>
      <c r="R81" s="220">
        <v>100992</v>
      </c>
      <c r="S81" s="223">
        <v>13.418135581735541</v>
      </c>
      <c r="U81" s="224">
        <f t="shared" si="2"/>
        <v>100</v>
      </c>
      <c r="W81" s="225"/>
      <c r="X81" s="225"/>
      <c r="Y81" s="225"/>
      <c r="Z81" s="225"/>
      <c r="AA81" s="225"/>
      <c r="AB81" s="225"/>
      <c r="AC81" s="225"/>
      <c r="AD81" s="225"/>
      <c r="AE81" s="225"/>
      <c r="AF81" s="225"/>
      <c r="AG81" s="225"/>
      <c r="AH81" s="225"/>
      <c r="AI81" s="225"/>
      <c r="AJ81" s="225"/>
      <c r="AK81" s="225"/>
      <c r="AL81" s="225"/>
      <c r="AM81" s="225"/>
      <c r="AN81" s="226"/>
      <c r="AO81" s="226"/>
      <c r="AP81" s="226"/>
      <c r="AQ81" s="226"/>
      <c r="AR81" s="226"/>
    </row>
    <row r="82" spans="1:44" ht="18" customHeight="1">
      <c r="A82" s="664"/>
      <c r="B82" s="227">
        <v>25</v>
      </c>
      <c r="C82" s="228">
        <v>784411</v>
      </c>
      <c r="D82" s="229">
        <v>218875</v>
      </c>
      <c r="E82" s="230">
        <v>27.9</v>
      </c>
      <c r="F82" s="229">
        <v>34717</v>
      </c>
      <c r="G82" s="231">
        <v>4.4000000000000004</v>
      </c>
      <c r="H82" s="229">
        <v>170088</v>
      </c>
      <c r="I82" s="232">
        <v>21.7</v>
      </c>
      <c r="J82" s="229">
        <v>8788</v>
      </c>
      <c r="K82" s="231">
        <v>1.1000000000000001</v>
      </c>
      <c r="L82" s="229">
        <v>120782</v>
      </c>
      <c r="M82" s="232">
        <v>15.4</v>
      </c>
      <c r="N82" s="228">
        <v>2822</v>
      </c>
      <c r="O82" s="231">
        <v>0.4</v>
      </c>
      <c r="P82" s="229">
        <v>129133</v>
      </c>
      <c r="Q82" s="232">
        <v>16.5</v>
      </c>
      <c r="R82" s="229">
        <v>99206</v>
      </c>
      <c r="S82" s="232">
        <v>12.6</v>
      </c>
      <c r="U82" s="224">
        <f t="shared" si="2"/>
        <v>100</v>
      </c>
      <c r="W82" s="225"/>
      <c r="X82" s="225"/>
      <c r="Y82" s="225"/>
      <c r="Z82" s="225"/>
      <c r="AA82" s="225"/>
      <c r="AB82" s="225"/>
      <c r="AC82" s="225"/>
      <c r="AD82" s="225"/>
      <c r="AE82" s="225"/>
      <c r="AF82" s="225"/>
      <c r="AG82" s="225"/>
      <c r="AH82" s="225"/>
      <c r="AI82" s="225"/>
      <c r="AJ82" s="225"/>
      <c r="AK82" s="225"/>
      <c r="AL82" s="225"/>
      <c r="AM82" s="225"/>
      <c r="AN82" s="226"/>
      <c r="AO82" s="226"/>
      <c r="AP82" s="226"/>
      <c r="AQ82" s="226"/>
      <c r="AR82" s="226"/>
    </row>
    <row r="83" spans="1:44" ht="18" customHeight="1">
      <c r="A83" s="664"/>
      <c r="B83" s="227">
        <v>26</v>
      </c>
      <c r="C83" s="228">
        <v>761566</v>
      </c>
      <c r="D83" s="229">
        <v>226997</v>
      </c>
      <c r="E83" s="230">
        <v>29.806609013532643</v>
      </c>
      <c r="F83" s="229">
        <v>40775</v>
      </c>
      <c r="G83" s="231">
        <v>5.3540993164085577</v>
      </c>
      <c r="H83" s="229">
        <v>171367</v>
      </c>
      <c r="I83" s="232">
        <v>22.5019236678108</v>
      </c>
      <c r="J83" s="229">
        <v>10888</v>
      </c>
      <c r="K83" s="231">
        <v>1.429685673992799</v>
      </c>
      <c r="L83" s="229">
        <v>86420</v>
      </c>
      <c r="M83" s="232">
        <v>11.347670457977378</v>
      </c>
      <c r="N83" s="228">
        <v>2190</v>
      </c>
      <c r="O83" s="231">
        <v>0.28756535874763317</v>
      </c>
      <c r="P83" s="229">
        <v>125248</v>
      </c>
      <c r="Q83" s="232">
        <v>16.446112352704823</v>
      </c>
      <c r="R83" s="229">
        <v>97681</v>
      </c>
      <c r="S83" s="232">
        <v>12.9</v>
      </c>
      <c r="U83" s="224">
        <f t="shared" si="2"/>
        <v>100.07366584117463</v>
      </c>
      <c r="W83" s="225"/>
      <c r="X83" s="225"/>
      <c r="Y83" s="225"/>
      <c r="Z83" s="225"/>
      <c r="AA83" s="225"/>
      <c r="AB83" s="225"/>
      <c r="AC83" s="225"/>
      <c r="AD83" s="225"/>
      <c r="AE83" s="225"/>
      <c r="AF83" s="225"/>
      <c r="AG83" s="225"/>
      <c r="AH83" s="225"/>
      <c r="AI83" s="225"/>
      <c r="AJ83" s="225"/>
      <c r="AK83" s="225"/>
      <c r="AL83" s="225"/>
      <c r="AM83" s="225"/>
      <c r="AN83" s="226"/>
      <c r="AO83" s="226"/>
      <c r="AP83" s="226"/>
      <c r="AQ83" s="226"/>
      <c r="AR83" s="226"/>
    </row>
    <row r="84" spans="1:44" ht="18" customHeight="1">
      <c r="A84" s="664"/>
      <c r="B84" s="227">
        <v>27</v>
      </c>
      <c r="C84" s="228">
        <v>788290</v>
      </c>
      <c r="D84" s="229">
        <v>267335</v>
      </c>
      <c r="E84" s="230">
        <v>33.9</v>
      </c>
      <c r="F84" s="229">
        <v>37409</v>
      </c>
      <c r="G84" s="231">
        <v>4.7</v>
      </c>
      <c r="H84" s="229">
        <v>173939</v>
      </c>
      <c r="I84" s="232">
        <v>22.1</v>
      </c>
      <c r="J84" s="229">
        <v>12598</v>
      </c>
      <c r="K84" s="231">
        <v>1.6</v>
      </c>
      <c r="L84" s="229">
        <v>93593</v>
      </c>
      <c r="M84" s="232">
        <v>11.9</v>
      </c>
      <c r="N84" s="228">
        <v>2119</v>
      </c>
      <c r="O84" s="231">
        <v>0.3</v>
      </c>
      <c r="P84" s="229">
        <v>122984</v>
      </c>
      <c r="Q84" s="232">
        <v>15.6</v>
      </c>
      <c r="R84" s="229">
        <v>78313</v>
      </c>
      <c r="S84" s="232">
        <v>9.9</v>
      </c>
      <c r="U84" s="224">
        <f t="shared" si="2"/>
        <v>100</v>
      </c>
      <c r="W84" s="225"/>
      <c r="X84" s="225"/>
      <c r="Y84" s="225"/>
      <c r="Z84" s="225"/>
      <c r="AA84" s="225"/>
      <c r="AB84" s="225"/>
      <c r="AC84" s="225"/>
      <c r="AD84" s="225"/>
      <c r="AE84" s="225"/>
      <c r="AF84" s="225"/>
      <c r="AG84" s="225"/>
      <c r="AH84" s="225"/>
      <c r="AI84" s="225"/>
      <c r="AJ84" s="225"/>
      <c r="AK84" s="225"/>
      <c r="AL84" s="225"/>
      <c r="AM84" s="225"/>
      <c r="AN84" s="226"/>
      <c r="AO84" s="226"/>
      <c r="AP84" s="226"/>
      <c r="AQ84" s="226"/>
      <c r="AR84" s="226"/>
    </row>
    <row r="85" spans="1:44" s="234" customFormat="1" ht="18" customHeight="1">
      <c r="A85" s="665"/>
      <c r="B85" s="227">
        <v>28</v>
      </c>
      <c r="C85" s="228">
        <v>773303</v>
      </c>
      <c r="D85" s="229">
        <v>263523</v>
      </c>
      <c r="E85" s="230">
        <v>34.1</v>
      </c>
      <c r="F85" s="229">
        <v>31632</v>
      </c>
      <c r="G85" s="231">
        <v>4.0999999999999996</v>
      </c>
      <c r="H85" s="229">
        <v>175487</v>
      </c>
      <c r="I85" s="232">
        <v>22.7</v>
      </c>
      <c r="J85" s="229">
        <v>14275</v>
      </c>
      <c r="K85" s="231">
        <v>1.8</v>
      </c>
      <c r="L85" s="229">
        <v>90685</v>
      </c>
      <c r="M85" s="232">
        <v>11.7</v>
      </c>
      <c r="N85" s="228">
        <v>1414</v>
      </c>
      <c r="O85" s="231">
        <v>0.2</v>
      </c>
      <c r="P85" s="229">
        <v>119164</v>
      </c>
      <c r="Q85" s="232">
        <v>15.4</v>
      </c>
      <c r="R85" s="229">
        <v>77123</v>
      </c>
      <c r="S85" s="232">
        <v>10</v>
      </c>
      <c r="T85" s="233"/>
      <c r="U85" s="224">
        <f t="shared" si="2"/>
        <v>100.00000000000001</v>
      </c>
      <c r="V85" s="233"/>
      <c r="W85" s="225"/>
      <c r="X85" s="225"/>
      <c r="Y85" s="225"/>
      <c r="Z85" s="225"/>
      <c r="AA85" s="225"/>
      <c r="AB85" s="225"/>
      <c r="AC85" s="225"/>
      <c r="AD85" s="225"/>
      <c r="AE85" s="225"/>
      <c r="AF85" s="225"/>
      <c r="AG85" s="225"/>
      <c r="AH85" s="225"/>
      <c r="AI85" s="225"/>
      <c r="AJ85" s="225"/>
      <c r="AK85" s="225"/>
      <c r="AL85" s="225"/>
      <c r="AM85" s="225"/>
      <c r="AN85" s="226"/>
      <c r="AO85" s="226"/>
      <c r="AP85" s="226"/>
      <c r="AQ85" s="226"/>
      <c r="AR85" s="226"/>
    </row>
    <row r="86" spans="1:44" ht="18" customHeight="1">
      <c r="A86" s="663" t="s">
        <v>38</v>
      </c>
      <c r="B86" s="218">
        <v>24</v>
      </c>
      <c r="C86" s="219">
        <v>1128494</v>
      </c>
      <c r="D86" s="220">
        <v>437027</v>
      </c>
      <c r="E86" s="221">
        <v>38.700000000000003</v>
      </c>
      <c r="F86" s="220">
        <v>50750</v>
      </c>
      <c r="G86" s="222">
        <v>4.5999999999999996</v>
      </c>
      <c r="H86" s="220">
        <v>164739</v>
      </c>
      <c r="I86" s="223">
        <v>14.6</v>
      </c>
      <c r="J86" s="220">
        <v>14103</v>
      </c>
      <c r="K86" s="222">
        <v>1.3</v>
      </c>
      <c r="L86" s="220">
        <v>132433</v>
      </c>
      <c r="M86" s="223">
        <v>11.7</v>
      </c>
      <c r="N86" s="219">
        <v>7134</v>
      </c>
      <c r="O86" s="222">
        <v>0.6</v>
      </c>
      <c r="P86" s="220">
        <v>206908</v>
      </c>
      <c r="Q86" s="223">
        <v>18.3</v>
      </c>
      <c r="R86" s="220">
        <v>115400</v>
      </c>
      <c r="S86" s="223">
        <v>10.199999999999999</v>
      </c>
      <c r="U86" s="224">
        <f t="shared" si="2"/>
        <v>100</v>
      </c>
      <c r="W86" s="225"/>
      <c r="X86" s="225"/>
      <c r="Y86" s="225"/>
      <c r="Z86" s="225"/>
      <c r="AA86" s="225"/>
      <c r="AB86" s="225"/>
      <c r="AC86" s="225"/>
      <c r="AD86" s="225"/>
      <c r="AE86" s="225"/>
      <c r="AF86" s="225"/>
      <c r="AG86" s="225"/>
      <c r="AH86" s="225"/>
      <c r="AI86" s="225"/>
      <c r="AJ86" s="225"/>
      <c r="AK86" s="225"/>
      <c r="AL86" s="225"/>
      <c r="AM86" s="225"/>
      <c r="AN86" s="226"/>
      <c r="AO86" s="226"/>
      <c r="AP86" s="226"/>
      <c r="AQ86" s="226"/>
      <c r="AR86" s="226"/>
    </row>
    <row r="87" spans="1:44" ht="18" customHeight="1">
      <c r="A87" s="664"/>
      <c r="B87" s="227">
        <v>25</v>
      </c>
      <c r="C87" s="247">
        <v>1160832</v>
      </c>
      <c r="D87" s="229">
        <v>453521</v>
      </c>
      <c r="E87" s="230">
        <v>39.1</v>
      </c>
      <c r="F87" s="229">
        <v>60686</v>
      </c>
      <c r="G87" s="231">
        <v>5.2</v>
      </c>
      <c r="H87" s="229">
        <v>155506</v>
      </c>
      <c r="I87" s="232">
        <v>13.4</v>
      </c>
      <c r="J87" s="229">
        <v>13770</v>
      </c>
      <c r="K87" s="231">
        <v>1.2</v>
      </c>
      <c r="L87" s="229">
        <v>147882</v>
      </c>
      <c r="M87" s="232">
        <v>12.7</v>
      </c>
      <c r="N87" s="228">
        <v>7875</v>
      </c>
      <c r="O87" s="231">
        <v>0.7</v>
      </c>
      <c r="P87" s="229">
        <v>201396</v>
      </c>
      <c r="Q87" s="232">
        <v>17.3</v>
      </c>
      <c r="R87" s="229">
        <v>120196</v>
      </c>
      <c r="S87" s="232">
        <v>10.4</v>
      </c>
      <c r="U87" s="224">
        <f t="shared" si="2"/>
        <v>100.00000000000001</v>
      </c>
      <c r="W87" s="225"/>
      <c r="X87" s="225"/>
      <c r="Y87" s="225"/>
      <c r="Z87" s="225"/>
      <c r="AA87" s="225"/>
      <c r="AB87" s="225"/>
      <c r="AC87" s="225"/>
      <c r="AD87" s="225"/>
      <c r="AE87" s="225"/>
      <c r="AF87" s="225"/>
      <c r="AG87" s="225"/>
      <c r="AH87" s="225"/>
      <c r="AI87" s="225"/>
      <c r="AJ87" s="225"/>
      <c r="AK87" s="225"/>
      <c r="AL87" s="225"/>
      <c r="AM87" s="225"/>
      <c r="AN87" s="226"/>
      <c r="AO87" s="226"/>
      <c r="AP87" s="226"/>
      <c r="AQ87" s="226"/>
      <c r="AR87" s="226"/>
    </row>
    <row r="88" spans="1:44" ht="18" customHeight="1">
      <c r="A88" s="664"/>
      <c r="B88" s="227">
        <v>26</v>
      </c>
      <c r="C88" s="228">
        <v>1170091</v>
      </c>
      <c r="D88" s="229">
        <v>487421</v>
      </c>
      <c r="E88" s="230">
        <v>41.656674566337145</v>
      </c>
      <c r="F88" s="229">
        <v>72420</v>
      </c>
      <c r="G88" s="231">
        <v>6.1892622026833806</v>
      </c>
      <c r="H88" s="229">
        <v>155558</v>
      </c>
      <c r="I88" s="232">
        <v>13.294521537213772</v>
      </c>
      <c r="J88" s="229">
        <v>16568</v>
      </c>
      <c r="K88" s="231">
        <v>1.4159582459825775</v>
      </c>
      <c r="L88" s="229">
        <v>131364</v>
      </c>
      <c r="M88" s="232">
        <v>11.226819110650368</v>
      </c>
      <c r="N88" s="228">
        <v>6801</v>
      </c>
      <c r="O88" s="231">
        <v>0.58123684397196462</v>
      </c>
      <c r="P88" s="229">
        <v>188348</v>
      </c>
      <c r="Q88" s="232">
        <v>16.096867679522362</v>
      </c>
      <c r="R88" s="229">
        <v>111611</v>
      </c>
      <c r="S88" s="232">
        <v>9.5386598136384269</v>
      </c>
      <c r="U88" s="224">
        <f t="shared" si="2"/>
        <v>100</v>
      </c>
      <c r="W88" s="225"/>
      <c r="X88" s="225"/>
      <c r="Y88" s="225"/>
      <c r="Z88" s="225"/>
      <c r="AA88" s="225"/>
      <c r="AB88" s="225"/>
      <c r="AC88" s="225"/>
      <c r="AD88" s="225"/>
      <c r="AE88" s="225"/>
      <c r="AF88" s="225"/>
      <c r="AG88" s="225"/>
      <c r="AH88" s="225"/>
      <c r="AI88" s="225"/>
      <c r="AJ88" s="225"/>
      <c r="AK88" s="225"/>
      <c r="AL88" s="225"/>
      <c r="AM88" s="225"/>
      <c r="AN88" s="226"/>
      <c r="AO88" s="226"/>
      <c r="AP88" s="226"/>
      <c r="AQ88" s="226"/>
      <c r="AR88" s="226"/>
    </row>
    <row r="89" spans="1:44" ht="18" customHeight="1">
      <c r="A89" s="664"/>
      <c r="B89" s="227">
        <v>27</v>
      </c>
      <c r="C89" s="228">
        <v>1166550</v>
      </c>
      <c r="D89" s="229">
        <v>551369</v>
      </c>
      <c r="E89" s="230">
        <v>47.3</v>
      </c>
      <c r="F89" s="229">
        <v>65834</v>
      </c>
      <c r="G89" s="231">
        <v>5.7</v>
      </c>
      <c r="H89" s="229">
        <v>151525</v>
      </c>
      <c r="I89" s="232">
        <v>13</v>
      </c>
      <c r="J89" s="229">
        <v>18969</v>
      </c>
      <c r="K89" s="231">
        <v>1.6</v>
      </c>
      <c r="L89" s="229">
        <v>129721</v>
      </c>
      <c r="M89" s="232">
        <v>11.1</v>
      </c>
      <c r="N89" s="228">
        <v>7461</v>
      </c>
      <c r="O89" s="231">
        <v>0.6</v>
      </c>
      <c r="P89" s="229">
        <v>148575</v>
      </c>
      <c r="Q89" s="232">
        <v>12.7</v>
      </c>
      <c r="R89" s="229">
        <v>93096</v>
      </c>
      <c r="S89" s="232">
        <v>8</v>
      </c>
      <c r="U89" s="224">
        <f t="shared" si="2"/>
        <v>99.999999999999986</v>
      </c>
      <c r="W89" s="225"/>
      <c r="X89" s="225"/>
      <c r="Y89" s="225"/>
      <c r="Z89" s="225"/>
      <c r="AA89" s="225"/>
      <c r="AB89" s="225"/>
      <c r="AC89" s="225"/>
      <c r="AD89" s="225"/>
      <c r="AE89" s="225"/>
      <c r="AF89" s="225"/>
      <c r="AG89" s="225"/>
      <c r="AH89" s="225"/>
      <c r="AI89" s="225"/>
      <c r="AJ89" s="225"/>
      <c r="AK89" s="225"/>
      <c r="AL89" s="225"/>
      <c r="AM89" s="225"/>
      <c r="AN89" s="226"/>
      <c r="AO89" s="226"/>
      <c r="AP89" s="226"/>
      <c r="AQ89" s="226"/>
      <c r="AR89" s="226"/>
    </row>
    <row r="90" spans="1:44" s="234" customFormat="1" ht="18" customHeight="1">
      <c r="A90" s="665"/>
      <c r="B90" s="227">
        <v>28</v>
      </c>
      <c r="C90" s="228">
        <v>1152622</v>
      </c>
      <c r="D90" s="229">
        <v>541660</v>
      </c>
      <c r="E90" s="230">
        <v>47</v>
      </c>
      <c r="F90" s="229">
        <v>55345</v>
      </c>
      <c r="G90" s="231">
        <v>4.8</v>
      </c>
      <c r="H90" s="229">
        <v>159423</v>
      </c>
      <c r="I90" s="232">
        <v>13.8</v>
      </c>
      <c r="J90" s="229">
        <v>21287</v>
      </c>
      <c r="K90" s="231">
        <v>1.8</v>
      </c>
      <c r="L90" s="229">
        <v>128212</v>
      </c>
      <c r="M90" s="232">
        <v>11.1</v>
      </c>
      <c r="N90" s="228">
        <v>5285</v>
      </c>
      <c r="O90" s="231">
        <v>0.5</v>
      </c>
      <c r="P90" s="229">
        <v>149284</v>
      </c>
      <c r="Q90" s="232">
        <v>13</v>
      </c>
      <c r="R90" s="229">
        <v>92126</v>
      </c>
      <c r="S90" s="232">
        <v>8</v>
      </c>
      <c r="T90" s="233"/>
      <c r="U90" s="224">
        <f t="shared" si="2"/>
        <v>99.999999999999986</v>
      </c>
      <c r="V90" s="233"/>
      <c r="W90" s="225"/>
      <c r="X90" s="225"/>
      <c r="Y90" s="225"/>
      <c r="Z90" s="225"/>
      <c r="AA90" s="225"/>
      <c r="AB90" s="225"/>
      <c r="AC90" s="225"/>
      <c r="AD90" s="225"/>
      <c r="AE90" s="225"/>
      <c r="AF90" s="225"/>
      <c r="AG90" s="225"/>
      <c r="AH90" s="225"/>
      <c r="AI90" s="225"/>
      <c r="AJ90" s="225"/>
      <c r="AK90" s="225"/>
      <c r="AL90" s="225"/>
      <c r="AM90" s="225"/>
      <c r="AN90" s="226"/>
      <c r="AO90" s="226"/>
      <c r="AP90" s="226"/>
      <c r="AQ90" s="226"/>
      <c r="AR90" s="226"/>
    </row>
    <row r="91" spans="1:44" ht="18" customHeight="1">
      <c r="A91" s="663" t="s">
        <v>39</v>
      </c>
      <c r="B91" s="218">
        <v>24</v>
      </c>
      <c r="C91" s="219">
        <v>2146264</v>
      </c>
      <c r="D91" s="220">
        <v>938569</v>
      </c>
      <c r="E91" s="221">
        <v>43.7</v>
      </c>
      <c r="F91" s="220">
        <v>102212</v>
      </c>
      <c r="G91" s="222">
        <v>4.8</v>
      </c>
      <c r="H91" s="220">
        <v>59125</v>
      </c>
      <c r="I91" s="223">
        <v>2.8</v>
      </c>
      <c r="J91" s="220">
        <v>34953</v>
      </c>
      <c r="K91" s="222">
        <v>1.6</v>
      </c>
      <c r="L91" s="220">
        <v>209579</v>
      </c>
      <c r="M91" s="223">
        <v>9.8000000000000007</v>
      </c>
      <c r="N91" s="219">
        <v>9167</v>
      </c>
      <c r="O91" s="222">
        <v>0.4</v>
      </c>
      <c r="P91" s="220">
        <v>436118</v>
      </c>
      <c r="Q91" s="223">
        <v>20.3</v>
      </c>
      <c r="R91" s="220">
        <v>356541</v>
      </c>
      <c r="S91" s="223">
        <v>16.600000000000001</v>
      </c>
      <c r="U91" s="224">
        <f t="shared" si="2"/>
        <v>100</v>
      </c>
      <c r="W91" s="225"/>
      <c r="X91" s="225"/>
      <c r="Y91" s="225"/>
      <c r="Z91" s="225"/>
      <c r="AA91" s="225"/>
      <c r="AB91" s="225"/>
      <c r="AC91" s="225"/>
      <c r="AD91" s="225"/>
      <c r="AE91" s="225"/>
      <c r="AF91" s="225"/>
      <c r="AG91" s="225"/>
      <c r="AH91" s="225"/>
      <c r="AI91" s="225"/>
      <c r="AJ91" s="225"/>
      <c r="AK91" s="225"/>
      <c r="AL91" s="225"/>
      <c r="AM91" s="225"/>
      <c r="AN91" s="226"/>
      <c r="AO91" s="226"/>
      <c r="AP91" s="226"/>
      <c r="AQ91" s="226"/>
      <c r="AR91" s="226"/>
    </row>
    <row r="92" spans="1:44" ht="18" customHeight="1">
      <c r="A92" s="664"/>
      <c r="B92" s="227">
        <v>25</v>
      </c>
      <c r="C92" s="229">
        <v>2174818</v>
      </c>
      <c r="D92" s="229">
        <v>997618</v>
      </c>
      <c r="E92" s="230">
        <v>46</v>
      </c>
      <c r="F92" s="229">
        <v>122310</v>
      </c>
      <c r="G92" s="231">
        <v>6</v>
      </c>
      <c r="H92" s="229">
        <v>66483</v>
      </c>
      <c r="I92" s="232">
        <v>3</v>
      </c>
      <c r="J92" s="229">
        <v>34501</v>
      </c>
      <c r="K92" s="231">
        <v>2</v>
      </c>
      <c r="L92" s="229">
        <v>227009</v>
      </c>
      <c r="M92" s="232">
        <v>10</v>
      </c>
      <c r="N92" s="228">
        <v>6766</v>
      </c>
      <c r="O92" s="231">
        <v>0</v>
      </c>
      <c r="P92" s="229">
        <v>393266</v>
      </c>
      <c r="Q92" s="232">
        <v>18</v>
      </c>
      <c r="R92" s="229">
        <v>326865</v>
      </c>
      <c r="S92" s="232">
        <v>15</v>
      </c>
      <c r="U92" s="224">
        <f t="shared" si="2"/>
        <v>100</v>
      </c>
      <c r="W92" s="225"/>
      <c r="X92" s="225"/>
      <c r="Y92" s="225"/>
      <c r="Z92" s="225"/>
      <c r="AA92" s="225"/>
      <c r="AB92" s="225"/>
      <c r="AC92" s="225"/>
      <c r="AD92" s="225"/>
      <c r="AE92" s="225"/>
      <c r="AF92" s="225"/>
      <c r="AG92" s="225"/>
      <c r="AH92" s="225"/>
      <c r="AI92" s="225"/>
      <c r="AJ92" s="225"/>
      <c r="AK92" s="225"/>
      <c r="AL92" s="225"/>
      <c r="AM92" s="225"/>
      <c r="AN92" s="226"/>
      <c r="AO92" s="226"/>
      <c r="AP92" s="226"/>
      <c r="AQ92" s="226"/>
      <c r="AR92" s="226"/>
    </row>
    <row r="93" spans="1:44" ht="18" customHeight="1">
      <c r="A93" s="664"/>
      <c r="B93" s="227">
        <v>26</v>
      </c>
      <c r="C93" s="228">
        <v>2268344</v>
      </c>
      <c r="D93" s="229">
        <v>1139935</v>
      </c>
      <c r="E93" s="230">
        <v>50.2</v>
      </c>
      <c r="F93" s="229">
        <v>146083</v>
      </c>
      <c r="G93" s="231">
        <v>6.4</v>
      </c>
      <c r="H93" s="229">
        <v>79310</v>
      </c>
      <c r="I93" s="232">
        <v>3.5</v>
      </c>
      <c r="J93" s="229">
        <v>39412</v>
      </c>
      <c r="K93" s="231">
        <v>1.7</v>
      </c>
      <c r="L93" s="229">
        <v>201386</v>
      </c>
      <c r="M93" s="232">
        <v>8.9</v>
      </c>
      <c r="N93" s="228">
        <v>9456</v>
      </c>
      <c r="O93" s="231">
        <v>0.4</v>
      </c>
      <c r="P93" s="229">
        <v>337223</v>
      </c>
      <c r="Q93" s="232">
        <v>14.9</v>
      </c>
      <c r="R93" s="229">
        <v>315539</v>
      </c>
      <c r="S93" s="232">
        <v>14</v>
      </c>
      <c r="U93" s="224">
        <f t="shared" si="2"/>
        <v>100.00000000000001</v>
      </c>
      <c r="W93" s="225"/>
      <c r="X93" s="225"/>
      <c r="Y93" s="225"/>
      <c r="Z93" s="225"/>
      <c r="AA93" s="225"/>
      <c r="AB93" s="225"/>
      <c r="AC93" s="225"/>
      <c r="AD93" s="225"/>
      <c r="AE93" s="225"/>
      <c r="AF93" s="225"/>
      <c r="AG93" s="225"/>
      <c r="AH93" s="225"/>
      <c r="AI93" s="225"/>
      <c r="AJ93" s="225"/>
      <c r="AK93" s="225"/>
      <c r="AL93" s="225"/>
      <c r="AM93" s="225"/>
      <c r="AN93" s="226"/>
      <c r="AO93" s="226"/>
      <c r="AP93" s="226"/>
      <c r="AQ93" s="226"/>
      <c r="AR93" s="226"/>
    </row>
    <row r="94" spans="1:44" ht="18" customHeight="1">
      <c r="A94" s="664"/>
      <c r="B94" s="227">
        <v>27</v>
      </c>
      <c r="C94" s="228">
        <v>2298341</v>
      </c>
      <c r="D94" s="229">
        <v>1260277</v>
      </c>
      <c r="E94" s="230">
        <v>54.9</v>
      </c>
      <c r="F94" s="229">
        <v>133421</v>
      </c>
      <c r="G94" s="231">
        <v>5.8</v>
      </c>
      <c r="H94" s="229">
        <v>79655</v>
      </c>
      <c r="I94" s="232">
        <v>3.5</v>
      </c>
      <c r="J94" s="229">
        <v>44146</v>
      </c>
      <c r="K94" s="231">
        <v>1.9</v>
      </c>
      <c r="L94" s="229">
        <v>207446</v>
      </c>
      <c r="M94" s="232">
        <v>9</v>
      </c>
      <c r="N94" s="228">
        <v>5655</v>
      </c>
      <c r="O94" s="231">
        <v>0.2</v>
      </c>
      <c r="P94" s="229">
        <v>262594</v>
      </c>
      <c r="Q94" s="232">
        <v>11.4</v>
      </c>
      <c r="R94" s="229">
        <v>305147</v>
      </c>
      <c r="S94" s="232">
        <v>13.3</v>
      </c>
      <c r="U94" s="224">
        <f t="shared" si="2"/>
        <v>100</v>
      </c>
      <c r="W94" s="225"/>
      <c r="X94" s="225"/>
      <c r="Y94" s="225"/>
      <c r="Z94" s="225"/>
      <c r="AA94" s="225"/>
      <c r="AB94" s="225"/>
      <c r="AC94" s="225"/>
      <c r="AD94" s="225"/>
      <c r="AE94" s="225"/>
      <c r="AF94" s="225"/>
      <c r="AG94" s="225"/>
      <c r="AH94" s="225"/>
      <c r="AI94" s="225"/>
      <c r="AJ94" s="225"/>
      <c r="AK94" s="225"/>
      <c r="AL94" s="225"/>
      <c r="AM94" s="225"/>
      <c r="AN94" s="226"/>
      <c r="AO94" s="226"/>
      <c r="AP94" s="226"/>
      <c r="AQ94" s="226"/>
      <c r="AR94" s="226"/>
    </row>
    <row r="95" spans="1:44" s="234" customFormat="1" ht="18" customHeight="1">
      <c r="A95" s="665"/>
      <c r="B95" s="227">
        <v>28</v>
      </c>
      <c r="C95" s="228">
        <v>2263394</v>
      </c>
      <c r="D95" s="229">
        <v>1274405</v>
      </c>
      <c r="E95" s="230">
        <v>56.3</v>
      </c>
      <c r="F95" s="229">
        <v>114478</v>
      </c>
      <c r="G95" s="231">
        <v>5.0999999999999996</v>
      </c>
      <c r="H95" s="229">
        <v>83478</v>
      </c>
      <c r="I95" s="232">
        <v>3.7</v>
      </c>
      <c r="J95" s="229">
        <v>48863</v>
      </c>
      <c r="K95" s="231">
        <v>2.2000000000000002</v>
      </c>
      <c r="L95" s="229">
        <v>207703</v>
      </c>
      <c r="M95" s="232">
        <v>9.1999999999999993</v>
      </c>
      <c r="N95" s="228">
        <v>8897</v>
      </c>
      <c r="O95" s="231">
        <v>0.4</v>
      </c>
      <c r="P95" s="229">
        <v>249083</v>
      </c>
      <c r="Q95" s="232">
        <v>11</v>
      </c>
      <c r="R95" s="229">
        <v>276487</v>
      </c>
      <c r="S95" s="232">
        <v>12.1</v>
      </c>
      <c r="T95" s="233"/>
      <c r="U95" s="224">
        <f t="shared" si="2"/>
        <v>100</v>
      </c>
      <c r="V95" s="233"/>
      <c r="W95" s="225"/>
      <c r="X95" s="225"/>
      <c r="Y95" s="225"/>
      <c r="Z95" s="225"/>
      <c r="AA95" s="225"/>
      <c r="AB95" s="225"/>
      <c r="AC95" s="225"/>
      <c r="AD95" s="225"/>
      <c r="AE95" s="225"/>
      <c r="AF95" s="225"/>
      <c r="AG95" s="225"/>
      <c r="AH95" s="225"/>
      <c r="AI95" s="225"/>
      <c r="AJ95" s="225"/>
      <c r="AK95" s="225"/>
      <c r="AL95" s="225"/>
      <c r="AM95" s="225"/>
      <c r="AN95" s="226"/>
      <c r="AO95" s="226"/>
      <c r="AP95" s="226"/>
      <c r="AQ95" s="226"/>
      <c r="AR95" s="226"/>
    </row>
    <row r="96" spans="1:44" ht="18" customHeight="1">
      <c r="A96" s="663" t="s">
        <v>148</v>
      </c>
      <c r="B96" s="218">
        <v>24</v>
      </c>
      <c r="C96" s="219">
        <v>699748</v>
      </c>
      <c r="D96" s="220">
        <v>206775</v>
      </c>
      <c r="E96" s="221">
        <v>29.549923686812967</v>
      </c>
      <c r="F96" s="220">
        <v>25788</v>
      </c>
      <c r="G96" s="222">
        <v>3.6853267176183424</v>
      </c>
      <c r="H96" s="220">
        <v>139082</v>
      </c>
      <c r="I96" s="223">
        <v>19.876012507359793</v>
      </c>
      <c r="J96" s="220">
        <v>5859</v>
      </c>
      <c r="K96" s="222">
        <v>0.83730142851426503</v>
      </c>
      <c r="L96" s="220">
        <v>89766</v>
      </c>
      <c r="M96" s="223">
        <v>12.828332485409033</v>
      </c>
      <c r="N96" s="219">
        <v>1047</v>
      </c>
      <c r="O96" s="222">
        <v>0.14962529367715235</v>
      </c>
      <c r="P96" s="220">
        <v>160325</v>
      </c>
      <c r="Q96" s="223">
        <v>22.911819683657544</v>
      </c>
      <c r="R96" s="220">
        <v>71106</v>
      </c>
      <c r="S96" s="223">
        <v>10.161658196950903</v>
      </c>
      <c r="U96" s="224">
        <f t="shared" si="2"/>
        <v>100</v>
      </c>
      <c r="W96" s="225"/>
      <c r="X96" s="225"/>
      <c r="Y96" s="225"/>
      <c r="Z96" s="225"/>
      <c r="AA96" s="225"/>
      <c r="AB96" s="225"/>
      <c r="AC96" s="225"/>
      <c r="AD96" s="225"/>
      <c r="AE96" s="225"/>
      <c r="AF96" s="225"/>
      <c r="AG96" s="225"/>
      <c r="AH96" s="225"/>
      <c r="AI96" s="225"/>
      <c r="AJ96" s="225"/>
      <c r="AK96" s="225"/>
      <c r="AL96" s="225"/>
      <c r="AM96" s="225"/>
      <c r="AN96" s="226"/>
      <c r="AO96" s="226"/>
      <c r="AP96" s="226"/>
      <c r="AQ96" s="226"/>
      <c r="AR96" s="226"/>
    </row>
    <row r="97" spans="1:44" ht="18" customHeight="1">
      <c r="A97" s="666"/>
      <c r="B97" s="227">
        <v>25</v>
      </c>
      <c r="C97" s="228">
        <v>696059</v>
      </c>
      <c r="D97" s="229">
        <v>216303</v>
      </c>
      <c r="E97" s="230">
        <v>31.1</v>
      </c>
      <c r="F97" s="229">
        <v>30478</v>
      </c>
      <c r="G97" s="231">
        <v>4.4000000000000004</v>
      </c>
      <c r="H97" s="229">
        <v>136462</v>
      </c>
      <c r="I97" s="232">
        <v>19.600000000000001</v>
      </c>
      <c r="J97" s="229">
        <v>5742</v>
      </c>
      <c r="K97" s="231">
        <v>0.8</v>
      </c>
      <c r="L97" s="229">
        <v>101140</v>
      </c>
      <c r="M97" s="232">
        <v>14.5</v>
      </c>
      <c r="N97" s="228">
        <v>1541</v>
      </c>
      <c r="O97" s="231">
        <v>0.2</v>
      </c>
      <c r="P97" s="229">
        <v>129105</v>
      </c>
      <c r="Q97" s="232">
        <v>18.5</v>
      </c>
      <c r="R97" s="229">
        <v>75288</v>
      </c>
      <c r="S97" s="232">
        <v>10.8</v>
      </c>
      <c r="U97" s="224">
        <f t="shared" si="2"/>
        <v>99.9</v>
      </c>
      <c r="W97" s="225"/>
      <c r="X97" s="225"/>
      <c r="Y97" s="225"/>
      <c r="Z97" s="225"/>
      <c r="AA97" s="225"/>
      <c r="AB97" s="225"/>
      <c r="AC97" s="225"/>
      <c r="AD97" s="225"/>
      <c r="AE97" s="225"/>
      <c r="AF97" s="225"/>
      <c r="AG97" s="225"/>
      <c r="AH97" s="225"/>
      <c r="AI97" s="225"/>
      <c r="AJ97" s="225"/>
      <c r="AK97" s="225"/>
      <c r="AL97" s="225"/>
      <c r="AM97" s="225"/>
      <c r="AN97" s="226"/>
      <c r="AO97" s="226"/>
      <c r="AP97" s="226"/>
      <c r="AQ97" s="226"/>
      <c r="AR97" s="226"/>
    </row>
    <row r="98" spans="1:44" ht="18" customHeight="1">
      <c r="A98" s="666"/>
      <c r="B98" s="227">
        <v>26</v>
      </c>
      <c r="C98" s="228">
        <v>672755</v>
      </c>
      <c r="D98" s="229">
        <v>226757</v>
      </c>
      <c r="E98" s="230">
        <v>33.700000000000003</v>
      </c>
      <c r="F98" s="229">
        <v>37117</v>
      </c>
      <c r="G98" s="231">
        <v>5.5</v>
      </c>
      <c r="H98" s="229">
        <v>137304</v>
      </c>
      <c r="I98" s="232">
        <v>20.399999999999999</v>
      </c>
      <c r="J98" s="229">
        <v>7511</v>
      </c>
      <c r="K98" s="231">
        <v>1.1000000000000001</v>
      </c>
      <c r="L98" s="229">
        <v>79167</v>
      </c>
      <c r="M98" s="232">
        <v>11.8</v>
      </c>
      <c r="N98" s="228">
        <v>1175</v>
      </c>
      <c r="O98" s="231">
        <v>0.2</v>
      </c>
      <c r="P98" s="229">
        <v>121650</v>
      </c>
      <c r="Q98" s="232">
        <v>18.100000000000001</v>
      </c>
      <c r="R98" s="229">
        <v>62074</v>
      </c>
      <c r="S98" s="232">
        <v>9.1999999999999993</v>
      </c>
      <c r="U98" s="224">
        <f t="shared" si="2"/>
        <v>100.00000000000001</v>
      </c>
      <c r="W98" s="225"/>
      <c r="X98" s="225"/>
      <c r="Y98" s="225"/>
      <c r="Z98" s="225"/>
      <c r="AA98" s="225"/>
      <c r="AB98" s="225"/>
      <c r="AC98" s="225"/>
      <c r="AD98" s="225"/>
      <c r="AE98" s="225"/>
      <c r="AF98" s="225"/>
      <c r="AG98" s="225"/>
      <c r="AH98" s="225"/>
      <c r="AI98" s="225"/>
      <c r="AJ98" s="225"/>
      <c r="AK98" s="225"/>
      <c r="AL98" s="225"/>
      <c r="AM98" s="225"/>
      <c r="AN98" s="226"/>
      <c r="AO98" s="226"/>
      <c r="AP98" s="226"/>
      <c r="AQ98" s="226"/>
      <c r="AR98" s="226"/>
    </row>
    <row r="99" spans="1:44" ht="18" customHeight="1">
      <c r="A99" s="666"/>
      <c r="B99" s="227">
        <v>27</v>
      </c>
      <c r="C99" s="228">
        <v>693635</v>
      </c>
      <c r="D99" s="229">
        <v>250284</v>
      </c>
      <c r="E99" s="230">
        <v>36.1</v>
      </c>
      <c r="F99" s="229">
        <v>33272</v>
      </c>
      <c r="G99" s="231">
        <v>4.8</v>
      </c>
      <c r="H99" s="229">
        <v>135203</v>
      </c>
      <c r="I99" s="232">
        <v>19.5</v>
      </c>
      <c r="J99" s="229">
        <v>8838</v>
      </c>
      <c r="K99" s="231">
        <v>1.3</v>
      </c>
      <c r="L99" s="229">
        <v>78206</v>
      </c>
      <c r="M99" s="232">
        <v>11.3</v>
      </c>
      <c r="N99" s="228">
        <v>1327</v>
      </c>
      <c r="O99" s="231">
        <v>0.2</v>
      </c>
      <c r="P99" s="229">
        <v>128424</v>
      </c>
      <c r="Q99" s="232">
        <v>18.5</v>
      </c>
      <c r="R99" s="229">
        <v>58081</v>
      </c>
      <c r="S99" s="232">
        <v>8.3000000000000007</v>
      </c>
      <c r="U99" s="224">
        <f t="shared" si="2"/>
        <v>100</v>
      </c>
      <c r="W99" s="225"/>
      <c r="X99" s="225"/>
      <c r="Y99" s="225"/>
      <c r="Z99" s="225"/>
      <c r="AA99" s="225"/>
      <c r="AB99" s="225"/>
      <c r="AC99" s="225"/>
      <c r="AD99" s="225"/>
      <c r="AE99" s="225"/>
      <c r="AF99" s="225"/>
      <c r="AG99" s="225"/>
      <c r="AH99" s="225"/>
      <c r="AI99" s="225"/>
      <c r="AJ99" s="225"/>
      <c r="AK99" s="225"/>
      <c r="AL99" s="225"/>
      <c r="AM99" s="225"/>
      <c r="AN99" s="226"/>
      <c r="AO99" s="226"/>
      <c r="AP99" s="226"/>
      <c r="AQ99" s="226"/>
      <c r="AR99" s="226"/>
    </row>
    <row r="100" spans="1:44" s="234" customFormat="1" ht="18" customHeight="1">
      <c r="A100" s="667"/>
      <c r="B100" s="227">
        <v>28</v>
      </c>
      <c r="C100" s="228">
        <v>700154.97399999993</v>
      </c>
      <c r="D100" s="229">
        <v>252619.23</v>
      </c>
      <c r="E100" s="230">
        <v>36.1</v>
      </c>
      <c r="F100" s="229">
        <v>28491.982</v>
      </c>
      <c r="G100" s="231">
        <v>4.0999999999999996</v>
      </c>
      <c r="H100" s="229">
        <v>140885.283</v>
      </c>
      <c r="I100" s="232">
        <v>20.100000000000001</v>
      </c>
      <c r="J100" s="229">
        <v>10229.371999999999</v>
      </c>
      <c r="K100" s="231">
        <v>1.5</v>
      </c>
      <c r="L100" s="229">
        <v>79591.154999999999</v>
      </c>
      <c r="M100" s="232">
        <v>11.4</v>
      </c>
      <c r="N100" s="228">
        <v>1753.4839999999999</v>
      </c>
      <c r="O100" s="231">
        <v>0.3</v>
      </c>
      <c r="P100" s="229">
        <v>123859.746</v>
      </c>
      <c r="Q100" s="232">
        <v>17.7</v>
      </c>
      <c r="R100" s="229">
        <v>62724.722000000002</v>
      </c>
      <c r="S100" s="232">
        <v>9</v>
      </c>
      <c r="T100" s="233"/>
      <c r="U100" s="224">
        <f t="shared" si="2"/>
        <v>100.2</v>
      </c>
      <c r="V100" s="233"/>
      <c r="W100" s="225"/>
      <c r="X100" s="225"/>
      <c r="Y100" s="225"/>
      <c r="Z100" s="225"/>
      <c r="AA100" s="225"/>
      <c r="AB100" s="225"/>
      <c r="AC100" s="225"/>
      <c r="AD100" s="225"/>
      <c r="AE100" s="225"/>
      <c r="AF100" s="225"/>
      <c r="AG100" s="225"/>
      <c r="AH100" s="225"/>
      <c r="AI100" s="225"/>
      <c r="AJ100" s="225"/>
      <c r="AK100" s="225"/>
      <c r="AL100" s="225"/>
      <c r="AM100" s="225"/>
      <c r="AN100" s="226"/>
      <c r="AO100" s="226"/>
      <c r="AP100" s="226"/>
      <c r="AQ100" s="226"/>
      <c r="AR100" s="226"/>
    </row>
    <row r="101" spans="1:44" ht="18" customHeight="1">
      <c r="A101" s="663" t="s">
        <v>151</v>
      </c>
      <c r="B101" s="218">
        <v>24</v>
      </c>
      <c r="C101" s="219">
        <v>481514</v>
      </c>
      <c r="D101" s="220">
        <v>147303</v>
      </c>
      <c r="E101" s="221">
        <v>30.6</v>
      </c>
      <c r="F101" s="220">
        <v>19396</v>
      </c>
      <c r="G101" s="222">
        <v>4</v>
      </c>
      <c r="H101" s="220">
        <v>112243</v>
      </c>
      <c r="I101" s="223">
        <v>23.3</v>
      </c>
      <c r="J101" s="220">
        <v>4372</v>
      </c>
      <c r="K101" s="222">
        <v>0.9</v>
      </c>
      <c r="L101" s="220">
        <v>53968</v>
      </c>
      <c r="M101" s="223">
        <v>11.2</v>
      </c>
      <c r="N101" s="219">
        <v>1285</v>
      </c>
      <c r="O101" s="222">
        <v>0.3</v>
      </c>
      <c r="P101" s="220">
        <v>77484</v>
      </c>
      <c r="Q101" s="223">
        <v>16.100000000000001</v>
      </c>
      <c r="R101" s="220">
        <v>65463</v>
      </c>
      <c r="S101" s="223">
        <v>13.6</v>
      </c>
      <c r="U101" s="224">
        <f t="shared" si="2"/>
        <v>100</v>
      </c>
      <c r="W101" s="225"/>
      <c r="X101" s="225"/>
      <c r="Y101" s="225"/>
      <c r="Z101" s="225"/>
      <c r="AA101" s="225"/>
      <c r="AB101" s="225"/>
      <c r="AC101" s="225"/>
      <c r="AD101" s="225"/>
      <c r="AE101" s="225"/>
      <c r="AF101" s="225"/>
      <c r="AG101" s="225"/>
      <c r="AH101" s="225"/>
      <c r="AI101" s="225"/>
      <c r="AJ101" s="225"/>
      <c r="AK101" s="225"/>
      <c r="AL101" s="225"/>
      <c r="AM101" s="225"/>
      <c r="AN101" s="226"/>
      <c r="AO101" s="226"/>
      <c r="AP101" s="226"/>
      <c r="AQ101" s="226"/>
      <c r="AR101" s="226"/>
    </row>
    <row r="102" spans="1:44" ht="18" customHeight="1">
      <c r="A102" s="666"/>
      <c r="B102" s="227">
        <v>25</v>
      </c>
      <c r="C102" s="228">
        <v>509656</v>
      </c>
      <c r="D102" s="229">
        <v>151946</v>
      </c>
      <c r="E102" s="230">
        <v>29.813442792785722</v>
      </c>
      <c r="F102" s="229">
        <v>22939</v>
      </c>
      <c r="G102" s="231">
        <v>4.5008790242830461</v>
      </c>
      <c r="H102" s="229">
        <v>113443</v>
      </c>
      <c r="I102" s="232">
        <v>22.258739228028318</v>
      </c>
      <c r="J102" s="229">
        <v>4240</v>
      </c>
      <c r="K102" s="231">
        <v>0.83193369645407877</v>
      </c>
      <c r="L102" s="229">
        <v>63023</v>
      </c>
      <c r="M102" s="232">
        <v>12.36579182821354</v>
      </c>
      <c r="N102" s="228">
        <v>3803</v>
      </c>
      <c r="O102" s="231">
        <v>0.84618958670161826</v>
      </c>
      <c r="P102" s="229">
        <v>84342</v>
      </c>
      <c r="Q102" s="232">
        <v>16.54880939300234</v>
      </c>
      <c r="R102" s="229">
        <v>65920</v>
      </c>
      <c r="S102" s="232">
        <v>12.934214450531339</v>
      </c>
      <c r="U102" s="224">
        <f t="shared" ref="U102:U133" si="3">E102+G102+I102+K102+M102+O102+Q102+S102</f>
        <v>100.10000000000001</v>
      </c>
      <c r="W102" s="225"/>
      <c r="X102" s="225"/>
      <c r="Y102" s="225"/>
      <c r="Z102" s="225"/>
      <c r="AA102" s="225"/>
      <c r="AB102" s="225"/>
      <c r="AC102" s="225"/>
      <c r="AD102" s="225"/>
      <c r="AE102" s="225"/>
      <c r="AF102" s="225"/>
      <c r="AG102" s="225"/>
      <c r="AH102" s="225"/>
      <c r="AI102" s="225"/>
      <c r="AJ102" s="225"/>
      <c r="AK102" s="225"/>
      <c r="AL102" s="225"/>
      <c r="AM102" s="225"/>
      <c r="AN102" s="226"/>
      <c r="AO102" s="226"/>
      <c r="AP102" s="226"/>
      <c r="AQ102" s="226"/>
      <c r="AR102" s="226"/>
    </row>
    <row r="103" spans="1:44" ht="18" customHeight="1">
      <c r="A103" s="666"/>
      <c r="B103" s="227">
        <v>26</v>
      </c>
      <c r="C103" s="228">
        <v>506831</v>
      </c>
      <c r="D103" s="229">
        <v>161415</v>
      </c>
      <c r="E103" s="230">
        <v>31.8</v>
      </c>
      <c r="F103" s="229">
        <v>27071</v>
      </c>
      <c r="G103" s="231">
        <v>5.3</v>
      </c>
      <c r="H103" s="229">
        <v>116567</v>
      </c>
      <c r="I103" s="232">
        <v>23</v>
      </c>
      <c r="J103" s="229">
        <v>5562</v>
      </c>
      <c r="K103" s="231">
        <v>1.1000000000000001</v>
      </c>
      <c r="L103" s="229">
        <v>59757</v>
      </c>
      <c r="M103" s="232">
        <v>11.8</v>
      </c>
      <c r="N103" s="228">
        <v>949</v>
      </c>
      <c r="O103" s="231">
        <v>0.2</v>
      </c>
      <c r="P103" s="229">
        <v>78921</v>
      </c>
      <c r="Q103" s="232">
        <v>15.6</v>
      </c>
      <c r="R103" s="229">
        <v>56589</v>
      </c>
      <c r="S103" s="232">
        <v>11.2</v>
      </c>
      <c r="U103" s="224">
        <f t="shared" si="3"/>
        <v>100</v>
      </c>
      <c r="W103" s="225"/>
      <c r="X103" s="225"/>
      <c r="Y103" s="225"/>
      <c r="Z103" s="225"/>
      <c r="AA103" s="225"/>
      <c r="AB103" s="225"/>
      <c r="AC103" s="225"/>
      <c r="AD103" s="225"/>
      <c r="AE103" s="225"/>
      <c r="AF103" s="225"/>
      <c r="AG103" s="225"/>
      <c r="AH103" s="225"/>
      <c r="AI103" s="225"/>
      <c r="AJ103" s="225"/>
      <c r="AK103" s="225"/>
      <c r="AL103" s="225"/>
      <c r="AM103" s="225"/>
      <c r="AN103" s="226"/>
      <c r="AO103" s="226"/>
      <c r="AP103" s="226"/>
      <c r="AQ103" s="226"/>
      <c r="AR103" s="226"/>
    </row>
    <row r="104" spans="1:44" ht="18" customHeight="1">
      <c r="A104" s="666"/>
      <c r="B104" s="227">
        <v>27</v>
      </c>
      <c r="C104" s="228">
        <v>506783</v>
      </c>
      <c r="D104" s="229">
        <v>183436</v>
      </c>
      <c r="E104" s="230">
        <v>36.200000000000003</v>
      </c>
      <c r="F104" s="229">
        <v>24888</v>
      </c>
      <c r="G104" s="231">
        <v>4.9000000000000004</v>
      </c>
      <c r="H104" s="229">
        <v>113935</v>
      </c>
      <c r="I104" s="232">
        <v>22.5</v>
      </c>
      <c r="J104" s="229">
        <v>6678</v>
      </c>
      <c r="K104" s="231">
        <v>1.3</v>
      </c>
      <c r="L104" s="229">
        <v>56606</v>
      </c>
      <c r="M104" s="232">
        <v>11.2</v>
      </c>
      <c r="N104" s="228">
        <v>1866</v>
      </c>
      <c r="O104" s="231">
        <v>0.4</v>
      </c>
      <c r="P104" s="229">
        <v>73812</v>
      </c>
      <c r="Q104" s="232">
        <v>14.6</v>
      </c>
      <c r="R104" s="229">
        <v>45562</v>
      </c>
      <c r="S104" s="232">
        <v>8.8999999999999915</v>
      </c>
      <c r="U104" s="224">
        <f t="shared" si="3"/>
        <v>100</v>
      </c>
      <c r="W104" s="225"/>
      <c r="X104" s="225"/>
      <c r="Y104" s="225"/>
      <c r="Z104" s="225"/>
      <c r="AA104" s="225"/>
      <c r="AB104" s="225"/>
      <c r="AC104" s="225"/>
      <c r="AD104" s="225"/>
      <c r="AE104" s="225"/>
      <c r="AF104" s="225"/>
      <c r="AG104" s="225"/>
      <c r="AH104" s="225"/>
      <c r="AI104" s="225"/>
      <c r="AJ104" s="225"/>
      <c r="AK104" s="225"/>
      <c r="AL104" s="225"/>
      <c r="AM104" s="225"/>
      <c r="AN104" s="226"/>
      <c r="AO104" s="226"/>
      <c r="AP104" s="226"/>
      <c r="AQ104" s="226"/>
      <c r="AR104" s="226"/>
    </row>
    <row r="105" spans="1:44" s="234" customFormat="1" ht="18" customHeight="1">
      <c r="A105" s="667"/>
      <c r="B105" s="227">
        <v>28</v>
      </c>
      <c r="C105" s="228">
        <v>509495</v>
      </c>
      <c r="D105" s="229">
        <v>182942</v>
      </c>
      <c r="E105" s="230">
        <v>35.906534902207085</v>
      </c>
      <c r="F105" s="229">
        <v>21367</v>
      </c>
      <c r="G105" s="231">
        <v>4.1937604883266761</v>
      </c>
      <c r="H105" s="229">
        <v>117205</v>
      </c>
      <c r="I105" s="232">
        <v>23.004151169295088</v>
      </c>
      <c r="J105" s="229">
        <v>7957</v>
      </c>
      <c r="K105" s="231">
        <v>1.5</v>
      </c>
      <c r="L105" s="229">
        <v>59138</v>
      </c>
      <c r="M105" s="232">
        <v>11.607179658289091</v>
      </c>
      <c r="N105" s="228">
        <v>1307</v>
      </c>
      <c r="O105" s="231">
        <v>0.25652852334174037</v>
      </c>
      <c r="P105" s="229">
        <v>69051</v>
      </c>
      <c r="Q105" s="232">
        <v>13.6</v>
      </c>
      <c r="R105" s="229">
        <v>50528</v>
      </c>
      <c r="S105" s="232">
        <v>9.9172710232681389</v>
      </c>
      <c r="T105" s="233"/>
      <c r="U105" s="224">
        <f t="shared" si="3"/>
        <v>99.985425764727822</v>
      </c>
      <c r="V105" s="233"/>
      <c r="W105" s="225"/>
      <c r="X105" s="225"/>
      <c r="Y105" s="225"/>
      <c r="Z105" s="225"/>
      <c r="AA105" s="225"/>
      <c r="AB105" s="225"/>
      <c r="AC105" s="225"/>
      <c r="AD105" s="225"/>
      <c r="AE105" s="225"/>
      <c r="AF105" s="225"/>
      <c r="AG105" s="225"/>
      <c r="AH105" s="225"/>
      <c r="AI105" s="225"/>
      <c r="AJ105" s="225"/>
      <c r="AK105" s="225"/>
      <c r="AL105" s="225"/>
      <c r="AM105" s="225"/>
      <c r="AN105" s="226"/>
      <c r="AO105" s="226"/>
      <c r="AP105" s="226"/>
      <c r="AQ105" s="226"/>
      <c r="AR105" s="226"/>
    </row>
    <row r="106" spans="1:44" ht="18" customHeight="1">
      <c r="A106" s="663" t="s">
        <v>40</v>
      </c>
      <c r="B106" s="218">
        <v>24</v>
      </c>
      <c r="C106" s="219">
        <v>911299</v>
      </c>
      <c r="D106" s="220">
        <v>259349</v>
      </c>
      <c r="E106" s="221">
        <v>28.4</v>
      </c>
      <c r="F106" s="220">
        <v>34459</v>
      </c>
      <c r="G106" s="222">
        <v>3.8</v>
      </c>
      <c r="H106" s="220">
        <v>170535</v>
      </c>
      <c r="I106" s="223">
        <v>18.7</v>
      </c>
      <c r="J106" s="220">
        <v>8330</v>
      </c>
      <c r="K106" s="222">
        <v>0.9</v>
      </c>
      <c r="L106" s="220">
        <v>94599</v>
      </c>
      <c r="M106" s="223">
        <v>10.4</v>
      </c>
      <c r="N106" s="219">
        <v>2850</v>
      </c>
      <c r="O106" s="222">
        <v>0.3</v>
      </c>
      <c r="P106" s="220">
        <v>175684</v>
      </c>
      <c r="Q106" s="223">
        <v>19.3</v>
      </c>
      <c r="R106" s="220">
        <v>165493</v>
      </c>
      <c r="S106" s="223">
        <v>18.2</v>
      </c>
      <c r="U106" s="224">
        <f t="shared" si="3"/>
        <v>99.999999999999986</v>
      </c>
      <c r="W106" s="225"/>
      <c r="X106" s="225"/>
      <c r="Y106" s="225"/>
      <c r="Z106" s="225"/>
      <c r="AA106" s="225"/>
      <c r="AB106" s="225"/>
      <c r="AC106" s="225"/>
      <c r="AD106" s="225"/>
      <c r="AE106" s="225"/>
      <c r="AF106" s="225"/>
      <c r="AG106" s="225"/>
      <c r="AH106" s="225"/>
      <c r="AI106" s="225"/>
      <c r="AJ106" s="225"/>
      <c r="AK106" s="225"/>
      <c r="AL106" s="225"/>
      <c r="AM106" s="225"/>
      <c r="AN106" s="226"/>
      <c r="AO106" s="226"/>
      <c r="AP106" s="226"/>
      <c r="AQ106" s="226"/>
      <c r="AR106" s="226"/>
    </row>
    <row r="107" spans="1:44" ht="18" customHeight="1">
      <c r="A107" s="666"/>
      <c r="B107" s="227">
        <v>25</v>
      </c>
      <c r="C107" s="228">
        <v>938416</v>
      </c>
      <c r="D107" s="229">
        <v>267774</v>
      </c>
      <c r="E107" s="230">
        <v>28.5</v>
      </c>
      <c r="F107" s="229">
        <v>41178</v>
      </c>
      <c r="G107" s="231">
        <v>4.4000000000000004</v>
      </c>
      <c r="H107" s="229">
        <v>173932</v>
      </c>
      <c r="I107" s="232">
        <v>18.5</v>
      </c>
      <c r="J107" s="229">
        <v>8241</v>
      </c>
      <c r="K107" s="231">
        <v>0.9</v>
      </c>
      <c r="L107" s="229">
        <v>111748</v>
      </c>
      <c r="M107" s="232">
        <v>11.9</v>
      </c>
      <c r="N107" s="228">
        <v>1684</v>
      </c>
      <c r="O107" s="231">
        <v>0.2</v>
      </c>
      <c r="P107" s="229">
        <v>164824</v>
      </c>
      <c r="Q107" s="232">
        <v>17.600000000000001</v>
      </c>
      <c r="R107" s="229">
        <v>169035</v>
      </c>
      <c r="S107" s="232">
        <v>17.999999999999993</v>
      </c>
      <c r="U107" s="224">
        <f t="shared" si="3"/>
        <v>100</v>
      </c>
      <c r="W107" s="225"/>
      <c r="X107" s="225"/>
      <c r="Y107" s="225"/>
      <c r="Z107" s="225"/>
      <c r="AA107" s="225"/>
      <c r="AB107" s="225"/>
      <c r="AC107" s="225"/>
      <c r="AD107" s="225"/>
      <c r="AE107" s="225"/>
      <c r="AF107" s="225"/>
      <c r="AG107" s="225"/>
      <c r="AH107" s="225"/>
      <c r="AI107" s="225"/>
      <c r="AJ107" s="225"/>
      <c r="AK107" s="225"/>
      <c r="AL107" s="225"/>
      <c r="AM107" s="225"/>
      <c r="AN107" s="226"/>
      <c r="AO107" s="226"/>
      <c r="AP107" s="226"/>
      <c r="AQ107" s="226"/>
      <c r="AR107" s="226"/>
    </row>
    <row r="108" spans="1:44" ht="18" customHeight="1">
      <c r="A108" s="666"/>
      <c r="B108" s="227">
        <v>26</v>
      </c>
      <c r="C108" s="228">
        <v>950915</v>
      </c>
      <c r="D108" s="229">
        <v>285135</v>
      </c>
      <c r="E108" s="230">
        <v>30</v>
      </c>
      <c r="F108" s="229">
        <v>49128</v>
      </c>
      <c r="G108" s="231">
        <v>5.2</v>
      </c>
      <c r="H108" s="229">
        <v>174801</v>
      </c>
      <c r="I108" s="232">
        <v>18.399999999999999</v>
      </c>
      <c r="J108" s="229">
        <v>9747</v>
      </c>
      <c r="K108" s="231">
        <v>1</v>
      </c>
      <c r="L108" s="229">
        <v>85510</v>
      </c>
      <c r="M108" s="232">
        <v>9</v>
      </c>
      <c r="N108" s="228">
        <v>1511</v>
      </c>
      <c r="O108" s="231">
        <v>0.2</v>
      </c>
      <c r="P108" s="229">
        <v>174061</v>
      </c>
      <c r="Q108" s="232">
        <v>18.3</v>
      </c>
      <c r="R108" s="229">
        <v>171022</v>
      </c>
      <c r="S108" s="232">
        <v>17.899999999999999</v>
      </c>
      <c r="U108" s="224">
        <f t="shared" si="3"/>
        <v>100</v>
      </c>
      <c r="W108" s="225"/>
      <c r="X108" s="225"/>
      <c r="Y108" s="225"/>
      <c r="Z108" s="225"/>
      <c r="AA108" s="225"/>
      <c r="AB108" s="225"/>
      <c r="AC108" s="225"/>
      <c r="AD108" s="225"/>
      <c r="AE108" s="225"/>
      <c r="AF108" s="225"/>
      <c r="AG108" s="225"/>
      <c r="AH108" s="225"/>
      <c r="AI108" s="225"/>
      <c r="AJ108" s="225"/>
      <c r="AK108" s="225"/>
      <c r="AL108" s="225"/>
      <c r="AM108" s="225"/>
      <c r="AN108" s="226"/>
      <c r="AO108" s="226"/>
      <c r="AP108" s="226"/>
      <c r="AQ108" s="226"/>
      <c r="AR108" s="226"/>
    </row>
    <row r="109" spans="1:44" ht="18" customHeight="1">
      <c r="A109" s="666"/>
      <c r="B109" s="227">
        <v>27</v>
      </c>
      <c r="C109" s="228">
        <v>939460</v>
      </c>
      <c r="D109" s="229">
        <v>286049</v>
      </c>
      <c r="E109" s="230">
        <v>30.4</v>
      </c>
      <c r="F109" s="229">
        <v>44764</v>
      </c>
      <c r="G109" s="231">
        <v>4.8</v>
      </c>
      <c r="H109" s="229">
        <v>171556</v>
      </c>
      <c r="I109" s="232">
        <v>18.3</v>
      </c>
      <c r="J109" s="229">
        <v>11064</v>
      </c>
      <c r="K109" s="231">
        <v>1.2</v>
      </c>
      <c r="L109" s="229">
        <v>88250</v>
      </c>
      <c r="M109" s="232">
        <v>9.4</v>
      </c>
      <c r="N109" s="228">
        <v>1778</v>
      </c>
      <c r="O109" s="231">
        <v>0.2</v>
      </c>
      <c r="P109" s="229">
        <v>134329</v>
      </c>
      <c r="Q109" s="232">
        <v>14.3</v>
      </c>
      <c r="R109" s="229">
        <v>201670</v>
      </c>
      <c r="S109" s="232">
        <v>21.399999999999995</v>
      </c>
      <c r="U109" s="224">
        <f t="shared" si="3"/>
        <v>100</v>
      </c>
      <c r="W109" s="225"/>
      <c r="X109" s="225"/>
      <c r="Y109" s="225"/>
      <c r="Z109" s="225"/>
      <c r="AA109" s="225"/>
      <c r="AB109" s="225"/>
      <c r="AC109" s="225"/>
      <c r="AD109" s="225"/>
      <c r="AE109" s="225"/>
      <c r="AF109" s="225"/>
      <c r="AG109" s="225"/>
      <c r="AH109" s="225"/>
      <c r="AI109" s="225"/>
      <c r="AJ109" s="225"/>
      <c r="AK109" s="225"/>
      <c r="AL109" s="225"/>
      <c r="AM109" s="225"/>
      <c r="AN109" s="226"/>
      <c r="AO109" s="226"/>
      <c r="AP109" s="226"/>
      <c r="AQ109" s="226"/>
      <c r="AR109" s="226"/>
    </row>
    <row r="110" spans="1:44" s="234" customFormat="1" ht="18" customHeight="1">
      <c r="A110" s="667"/>
      <c r="B110" s="227">
        <v>28</v>
      </c>
      <c r="C110" s="228">
        <v>899170</v>
      </c>
      <c r="D110" s="229">
        <v>279407</v>
      </c>
      <c r="E110" s="230">
        <v>31.1</v>
      </c>
      <c r="F110" s="229">
        <v>37961</v>
      </c>
      <c r="G110" s="231">
        <v>4.2</v>
      </c>
      <c r="H110" s="229">
        <v>177131</v>
      </c>
      <c r="I110" s="232">
        <v>19.7</v>
      </c>
      <c r="J110" s="229">
        <v>12355</v>
      </c>
      <c r="K110" s="231">
        <v>1.4</v>
      </c>
      <c r="L110" s="229">
        <v>87452</v>
      </c>
      <c r="M110" s="232">
        <v>9.6999999999999993</v>
      </c>
      <c r="N110" s="228">
        <v>2126</v>
      </c>
      <c r="O110" s="231">
        <v>0.2</v>
      </c>
      <c r="P110" s="229">
        <v>121468</v>
      </c>
      <c r="Q110" s="232">
        <v>13.5</v>
      </c>
      <c r="R110" s="229">
        <v>181270</v>
      </c>
      <c r="S110" s="232">
        <v>20.2</v>
      </c>
      <c r="T110" s="233"/>
      <c r="U110" s="224">
        <f t="shared" si="3"/>
        <v>100</v>
      </c>
      <c r="V110" s="233"/>
      <c r="W110" s="225"/>
      <c r="X110" s="225"/>
      <c r="Y110" s="225"/>
      <c r="Z110" s="225"/>
      <c r="AA110" s="225"/>
      <c r="AB110" s="225"/>
      <c r="AC110" s="225"/>
      <c r="AD110" s="225"/>
      <c r="AE110" s="225"/>
      <c r="AF110" s="225"/>
      <c r="AG110" s="225"/>
      <c r="AH110" s="225"/>
      <c r="AI110" s="225"/>
      <c r="AJ110" s="225"/>
      <c r="AK110" s="225"/>
      <c r="AL110" s="225"/>
      <c r="AM110" s="225"/>
      <c r="AN110" s="226"/>
      <c r="AO110" s="226"/>
      <c r="AP110" s="226"/>
      <c r="AQ110" s="226"/>
      <c r="AR110" s="226"/>
    </row>
    <row r="111" spans="1:44" ht="18" customHeight="1">
      <c r="A111" s="663" t="s">
        <v>41</v>
      </c>
      <c r="B111" s="218">
        <v>24</v>
      </c>
      <c r="C111" s="219">
        <v>2782199</v>
      </c>
      <c r="D111" s="220">
        <v>993623</v>
      </c>
      <c r="E111" s="221">
        <v>35.700000000000003</v>
      </c>
      <c r="F111" s="220">
        <v>121154</v>
      </c>
      <c r="G111" s="222">
        <v>4.4000000000000004</v>
      </c>
      <c r="H111" s="220">
        <v>284441</v>
      </c>
      <c r="I111" s="223">
        <v>10.199999999999999</v>
      </c>
      <c r="J111" s="220">
        <v>60542</v>
      </c>
      <c r="K111" s="222">
        <v>2.2000000000000002</v>
      </c>
      <c r="L111" s="220">
        <v>252571</v>
      </c>
      <c r="M111" s="223">
        <v>9.1</v>
      </c>
      <c r="N111" s="219">
        <v>18340</v>
      </c>
      <c r="O111" s="222">
        <v>0.7</v>
      </c>
      <c r="P111" s="220">
        <v>401687</v>
      </c>
      <c r="Q111" s="223">
        <v>14.4</v>
      </c>
      <c r="R111" s="220">
        <v>649841</v>
      </c>
      <c r="S111" s="223">
        <v>23.4</v>
      </c>
      <c r="U111" s="224">
        <f t="shared" si="3"/>
        <v>100.1</v>
      </c>
      <c r="W111" s="225"/>
      <c r="X111" s="225"/>
      <c r="Y111" s="225"/>
      <c r="Z111" s="225"/>
      <c r="AA111" s="225"/>
      <c r="AB111" s="225"/>
      <c r="AC111" s="225"/>
      <c r="AD111" s="225"/>
      <c r="AE111" s="225"/>
      <c r="AF111" s="225"/>
      <c r="AG111" s="225"/>
      <c r="AH111" s="225"/>
      <c r="AI111" s="225"/>
      <c r="AJ111" s="225"/>
      <c r="AK111" s="225"/>
      <c r="AL111" s="225"/>
      <c r="AM111" s="225"/>
      <c r="AN111" s="226"/>
      <c r="AO111" s="226"/>
      <c r="AP111" s="226"/>
      <c r="AQ111" s="226"/>
      <c r="AR111" s="226"/>
    </row>
    <row r="112" spans="1:44" ht="18" customHeight="1">
      <c r="A112" s="664"/>
      <c r="B112" s="227">
        <v>25</v>
      </c>
      <c r="C112" s="228">
        <v>2827457</v>
      </c>
      <c r="D112" s="229">
        <v>1044209</v>
      </c>
      <c r="E112" s="230">
        <v>36.9</v>
      </c>
      <c r="F112" s="229">
        <v>145639</v>
      </c>
      <c r="G112" s="231">
        <v>5.2</v>
      </c>
      <c r="H112" s="229">
        <v>284449</v>
      </c>
      <c r="I112" s="232">
        <v>10.1</v>
      </c>
      <c r="J112" s="229">
        <v>59660</v>
      </c>
      <c r="K112" s="231">
        <v>2.1</v>
      </c>
      <c r="L112" s="229">
        <v>271124</v>
      </c>
      <c r="M112" s="232">
        <v>9.6</v>
      </c>
      <c r="N112" s="228">
        <v>30887</v>
      </c>
      <c r="O112" s="231">
        <v>1.1000000000000001</v>
      </c>
      <c r="P112" s="229">
        <v>396079</v>
      </c>
      <c r="Q112" s="232">
        <v>14</v>
      </c>
      <c r="R112" s="229">
        <v>595410</v>
      </c>
      <c r="S112" s="232">
        <v>21.1</v>
      </c>
      <c r="U112" s="224">
        <f t="shared" si="3"/>
        <v>100.1</v>
      </c>
      <c r="W112" s="225"/>
      <c r="X112" s="225"/>
      <c r="Y112" s="225"/>
      <c r="Z112" s="225"/>
      <c r="AA112" s="225"/>
      <c r="AB112" s="225"/>
      <c r="AC112" s="225"/>
      <c r="AD112" s="225"/>
      <c r="AE112" s="225"/>
      <c r="AF112" s="225"/>
      <c r="AG112" s="225"/>
      <c r="AH112" s="225"/>
      <c r="AI112" s="225"/>
      <c r="AJ112" s="225"/>
      <c r="AK112" s="225"/>
      <c r="AL112" s="225"/>
      <c r="AM112" s="225"/>
      <c r="AN112" s="226"/>
      <c r="AO112" s="226"/>
      <c r="AP112" s="226"/>
      <c r="AQ112" s="226"/>
      <c r="AR112" s="226"/>
    </row>
    <row r="113" spans="1:44" ht="18" customHeight="1">
      <c r="A113" s="664"/>
      <c r="B113" s="227">
        <v>26</v>
      </c>
      <c r="C113" s="228">
        <v>2816635</v>
      </c>
      <c r="D113" s="229">
        <v>1100319</v>
      </c>
      <c r="E113" s="230">
        <v>39.1</v>
      </c>
      <c r="F113" s="229">
        <v>174492</v>
      </c>
      <c r="G113" s="231">
        <v>6.2</v>
      </c>
      <c r="H113" s="229">
        <v>276412</v>
      </c>
      <c r="I113" s="232">
        <v>9.8000000000000007</v>
      </c>
      <c r="J113" s="229">
        <v>65727</v>
      </c>
      <c r="K113" s="231">
        <v>2.2999999999999998</v>
      </c>
      <c r="L113" s="229">
        <v>249528</v>
      </c>
      <c r="M113" s="232">
        <v>8.9</v>
      </c>
      <c r="N113" s="228">
        <v>57650</v>
      </c>
      <c r="O113" s="231">
        <v>2</v>
      </c>
      <c r="P113" s="229">
        <v>349002</v>
      </c>
      <c r="Q113" s="232">
        <v>12.4</v>
      </c>
      <c r="R113" s="229">
        <v>543505</v>
      </c>
      <c r="S113" s="232">
        <v>19.299999999999997</v>
      </c>
      <c r="U113" s="224">
        <f t="shared" si="3"/>
        <v>100.00000000000001</v>
      </c>
      <c r="W113" s="225"/>
      <c r="X113" s="225"/>
      <c r="Y113" s="225"/>
      <c r="Z113" s="225"/>
      <c r="AA113" s="225"/>
      <c r="AB113" s="225"/>
      <c r="AC113" s="225"/>
      <c r="AD113" s="225"/>
      <c r="AE113" s="225"/>
      <c r="AF113" s="225"/>
      <c r="AG113" s="225"/>
      <c r="AH113" s="225"/>
      <c r="AI113" s="225"/>
      <c r="AJ113" s="225"/>
      <c r="AK113" s="225"/>
      <c r="AL113" s="225"/>
      <c r="AM113" s="225"/>
      <c r="AN113" s="226"/>
      <c r="AO113" s="226"/>
      <c r="AP113" s="226"/>
      <c r="AQ113" s="226"/>
      <c r="AR113" s="226"/>
    </row>
    <row r="114" spans="1:44" ht="18" customHeight="1">
      <c r="A114" s="664"/>
      <c r="B114" s="227">
        <v>27</v>
      </c>
      <c r="C114" s="228">
        <v>2846805</v>
      </c>
      <c r="D114" s="229">
        <v>1284042</v>
      </c>
      <c r="E114" s="230">
        <v>45.1</v>
      </c>
      <c r="F114" s="229">
        <v>158162</v>
      </c>
      <c r="G114" s="231">
        <v>5.6</v>
      </c>
      <c r="H114" s="229">
        <v>282560</v>
      </c>
      <c r="I114" s="232">
        <v>9.9</v>
      </c>
      <c r="J114" s="229">
        <v>67375</v>
      </c>
      <c r="K114" s="231">
        <v>2.4</v>
      </c>
      <c r="L114" s="229">
        <v>249086</v>
      </c>
      <c r="M114" s="232">
        <v>8.6999999999999993</v>
      </c>
      <c r="N114" s="228">
        <v>25861</v>
      </c>
      <c r="O114" s="231">
        <v>0.9</v>
      </c>
      <c r="P114" s="229">
        <v>289182</v>
      </c>
      <c r="Q114" s="232">
        <v>10.199999999999999</v>
      </c>
      <c r="R114" s="229">
        <v>490537</v>
      </c>
      <c r="S114" s="232">
        <v>17.2</v>
      </c>
      <c r="U114" s="224">
        <f t="shared" si="3"/>
        <v>100.00000000000001</v>
      </c>
      <c r="W114" s="225"/>
      <c r="X114" s="225"/>
      <c r="Y114" s="225"/>
      <c r="Z114" s="225"/>
      <c r="AA114" s="225"/>
      <c r="AB114" s="225"/>
      <c r="AC114" s="225"/>
      <c r="AD114" s="225"/>
      <c r="AE114" s="225"/>
      <c r="AF114" s="225"/>
      <c r="AG114" s="225"/>
      <c r="AH114" s="225"/>
      <c r="AI114" s="225"/>
      <c r="AJ114" s="225"/>
      <c r="AK114" s="225"/>
      <c r="AL114" s="225"/>
      <c r="AM114" s="225"/>
      <c r="AN114" s="226"/>
      <c r="AO114" s="226"/>
      <c r="AP114" s="226"/>
      <c r="AQ114" s="226"/>
      <c r="AR114" s="226"/>
    </row>
    <row r="115" spans="1:44" s="234" customFormat="1" ht="18" customHeight="1">
      <c r="A115" s="665"/>
      <c r="B115" s="227">
        <v>28</v>
      </c>
      <c r="C115" s="228">
        <v>2776964</v>
      </c>
      <c r="D115" s="229">
        <v>1299188</v>
      </c>
      <c r="E115" s="230">
        <v>46.8</v>
      </c>
      <c r="F115" s="229">
        <v>133442</v>
      </c>
      <c r="G115" s="231">
        <v>4.8</v>
      </c>
      <c r="H115" s="229">
        <v>276375</v>
      </c>
      <c r="I115" s="232">
        <v>10</v>
      </c>
      <c r="J115" s="229">
        <v>69830</v>
      </c>
      <c r="K115" s="231">
        <v>2.5</v>
      </c>
      <c r="L115" s="229">
        <v>254183</v>
      </c>
      <c r="M115" s="232">
        <v>9.1999999999999993</v>
      </c>
      <c r="N115" s="228">
        <v>18700</v>
      </c>
      <c r="O115" s="231">
        <v>0.7</v>
      </c>
      <c r="P115" s="229">
        <v>309832</v>
      </c>
      <c r="Q115" s="232">
        <v>11.2</v>
      </c>
      <c r="R115" s="229">
        <v>415414</v>
      </c>
      <c r="S115" s="232">
        <v>15</v>
      </c>
      <c r="T115" s="233"/>
      <c r="U115" s="224">
        <f t="shared" si="3"/>
        <v>100.2</v>
      </c>
      <c r="V115" s="233"/>
      <c r="W115" s="225"/>
      <c r="X115" s="225"/>
      <c r="Y115" s="225"/>
      <c r="Z115" s="225"/>
      <c r="AA115" s="225"/>
      <c r="AB115" s="225"/>
      <c r="AC115" s="225"/>
      <c r="AD115" s="225"/>
      <c r="AE115" s="225"/>
      <c r="AF115" s="225"/>
      <c r="AG115" s="225"/>
      <c r="AH115" s="225"/>
      <c r="AI115" s="225"/>
      <c r="AJ115" s="225"/>
      <c r="AK115" s="225"/>
      <c r="AL115" s="225"/>
      <c r="AM115" s="225"/>
      <c r="AN115" s="226"/>
      <c r="AO115" s="226"/>
      <c r="AP115" s="226"/>
      <c r="AQ115" s="226"/>
      <c r="AR115" s="226"/>
    </row>
    <row r="116" spans="1:44" ht="18" customHeight="1">
      <c r="A116" s="663" t="s">
        <v>42</v>
      </c>
      <c r="B116" s="218">
        <v>24</v>
      </c>
      <c r="C116" s="219">
        <v>2041056</v>
      </c>
      <c r="D116" s="220">
        <v>574192</v>
      </c>
      <c r="E116" s="221">
        <v>28.1</v>
      </c>
      <c r="F116" s="220">
        <v>70585</v>
      </c>
      <c r="G116" s="222">
        <v>3.5</v>
      </c>
      <c r="H116" s="220">
        <v>316142</v>
      </c>
      <c r="I116" s="223">
        <v>15.5</v>
      </c>
      <c r="J116" s="220">
        <v>28586</v>
      </c>
      <c r="K116" s="222">
        <v>1.4</v>
      </c>
      <c r="L116" s="220">
        <v>198558</v>
      </c>
      <c r="M116" s="223">
        <v>9.6999999999999993</v>
      </c>
      <c r="N116" s="219">
        <v>5009</v>
      </c>
      <c r="O116" s="222">
        <v>0.2</v>
      </c>
      <c r="P116" s="220">
        <v>335903</v>
      </c>
      <c r="Q116" s="223">
        <v>16.5</v>
      </c>
      <c r="R116" s="220">
        <v>512081</v>
      </c>
      <c r="S116" s="223">
        <v>25.1</v>
      </c>
      <c r="U116" s="224">
        <f t="shared" si="3"/>
        <v>100</v>
      </c>
      <c r="W116" s="225"/>
      <c r="X116" s="225"/>
      <c r="Y116" s="225"/>
      <c r="Z116" s="225"/>
      <c r="AA116" s="225"/>
      <c r="AB116" s="225"/>
      <c r="AC116" s="225"/>
      <c r="AD116" s="225"/>
      <c r="AE116" s="225"/>
      <c r="AF116" s="225"/>
      <c r="AG116" s="225"/>
      <c r="AH116" s="225"/>
      <c r="AI116" s="225"/>
      <c r="AJ116" s="225"/>
      <c r="AK116" s="225"/>
      <c r="AL116" s="225"/>
      <c r="AM116" s="225"/>
      <c r="AN116" s="226"/>
      <c r="AO116" s="226"/>
      <c r="AP116" s="226"/>
      <c r="AQ116" s="226"/>
      <c r="AR116" s="226"/>
    </row>
    <row r="117" spans="1:44" ht="18" customHeight="1">
      <c r="A117" s="664"/>
      <c r="B117" s="227">
        <v>25</v>
      </c>
      <c r="C117" s="228">
        <v>2077143</v>
      </c>
      <c r="D117" s="229">
        <v>591530</v>
      </c>
      <c r="E117" s="230">
        <v>28.5</v>
      </c>
      <c r="F117" s="229">
        <v>84201</v>
      </c>
      <c r="G117" s="231">
        <v>4.0999999999999996</v>
      </c>
      <c r="H117" s="229">
        <v>305459</v>
      </c>
      <c r="I117" s="232">
        <v>14.7</v>
      </c>
      <c r="J117" s="229">
        <v>24080</v>
      </c>
      <c r="K117" s="231">
        <v>1.2</v>
      </c>
      <c r="L117" s="229">
        <v>227228</v>
      </c>
      <c r="M117" s="232">
        <v>10.9</v>
      </c>
      <c r="N117" s="228">
        <v>7261</v>
      </c>
      <c r="O117" s="231">
        <v>0.3</v>
      </c>
      <c r="P117" s="229">
        <v>345673</v>
      </c>
      <c r="Q117" s="232">
        <v>16.600000000000001</v>
      </c>
      <c r="R117" s="229">
        <v>491711</v>
      </c>
      <c r="S117" s="232">
        <v>23.7</v>
      </c>
      <c r="U117" s="224">
        <f t="shared" si="3"/>
        <v>100</v>
      </c>
      <c r="W117" s="225"/>
      <c r="X117" s="225"/>
      <c r="Y117" s="225"/>
      <c r="Z117" s="225"/>
      <c r="AA117" s="225"/>
      <c r="AB117" s="225"/>
      <c r="AC117" s="225"/>
      <c r="AD117" s="225"/>
      <c r="AE117" s="225"/>
      <c r="AF117" s="225"/>
      <c r="AG117" s="225"/>
      <c r="AH117" s="225"/>
      <c r="AI117" s="225"/>
      <c r="AJ117" s="225"/>
      <c r="AK117" s="225"/>
      <c r="AL117" s="225"/>
      <c r="AM117" s="225"/>
      <c r="AN117" s="226"/>
      <c r="AO117" s="226"/>
      <c r="AP117" s="226"/>
      <c r="AQ117" s="226"/>
      <c r="AR117" s="226"/>
    </row>
    <row r="118" spans="1:44" ht="18" customHeight="1">
      <c r="A118" s="664"/>
      <c r="B118" s="227">
        <v>26</v>
      </c>
      <c r="C118" s="228">
        <v>2010624</v>
      </c>
      <c r="D118" s="229">
        <v>631351</v>
      </c>
      <c r="E118" s="230">
        <v>31.4</v>
      </c>
      <c r="F118" s="229">
        <v>100242</v>
      </c>
      <c r="G118" s="231">
        <v>5</v>
      </c>
      <c r="H118" s="229">
        <v>303131</v>
      </c>
      <c r="I118" s="232">
        <v>15.1</v>
      </c>
      <c r="J118" s="229">
        <v>27742</v>
      </c>
      <c r="K118" s="231">
        <v>1.4</v>
      </c>
      <c r="L118" s="229">
        <v>185116</v>
      </c>
      <c r="M118" s="232">
        <v>9.1999999999999993</v>
      </c>
      <c r="N118" s="228">
        <v>4467</v>
      </c>
      <c r="O118" s="231">
        <v>0.2</v>
      </c>
      <c r="P118" s="229">
        <v>334763</v>
      </c>
      <c r="Q118" s="232">
        <v>16.600000000000001</v>
      </c>
      <c r="R118" s="229">
        <v>423812</v>
      </c>
      <c r="S118" s="232">
        <v>21.1</v>
      </c>
      <c r="U118" s="224">
        <f t="shared" si="3"/>
        <v>100</v>
      </c>
      <c r="W118" s="225"/>
      <c r="X118" s="225"/>
      <c r="Y118" s="225"/>
      <c r="Z118" s="225"/>
      <c r="AA118" s="225"/>
      <c r="AB118" s="225"/>
      <c r="AC118" s="225"/>
      <c r="AD118" s="225"/>
      <c r="AE118" s="225"/>
      <c r="AF118" s="225"/>
      <c r="AG118" s="225"/>
      <c r="AH118" s="225"/>
      <c r="AI118" s="225"/>
      <c r="AJ118" s="225"/>
      <c r="AK118" s="225"/>
      <c r="AL118" s="225"/>
      <c r="AM118" s="225"/>
      <c r="AN118" s="226"/>
      <c r="AO118" s="226"/>
      <c r="AP118" s="226"/>
      <c r="AQ118" s="226"/>
      <c r="AR118" s="226"/>
    </row>
    <row r="119" spans="1:44" ht="18" customHeight="1">
      <c r="A119" s="664"/>
      <c r="B119" s="227">
        <v>27</v>
      </c>
      <c r="C119" s="228">
        <v>1969912</v>
      </c>
      <c r="D119" s="229">
        <v>714337</v>
      </c>
      <c r="E119" s="230">
        <v>36.299999999999997</v>
      </c>
      <c r="F119" s="229">
        <v>91500</v>
      </c>
      <c r="G119" s="231">
        <v>4.5999999999999996</v>
      </c>
      <c r="H119" s="229">
        <v>303131</v>
      </c>
      <c r="I119" s="232">
        <v>15.4</v>
      </c>
      <c r="J119" s="229">
        <v>31502</v>
      </c>
      <c r="K119" s="231">
        <v>1.6</v>
      </c>
      <c r="L119" s="229">
        <v>193849</v>
      </c>
      <c r="M119" s="232">
        <v>9.8000000000000007</v>
      </c>
      <c r="N119" s="228">
        <v>7010</v>
      </c>
      <c r="O119" s="231">
        <v>0.4</v>
      </c>
      <c r="P119" s="229">
        <v>285087</v>
      </c>
      <c r="Q119" s="232">
        <v>14.5</v>
      </c>
      <c r="R119" s="229">
        <v>343496</v>
      </c>
      <c r="S119" s="232">
        <v>17.399999999999999</v>
      </c>
      <c r="U119" s="224">
        <f t="shared" si="3"/>
        <v>100</v>
      </c>
      <c r="W119" s="225"/>
      <c r="X119" s="225"/>
      <c r="Y119" s="225"/>
      <c r="Z119" s="225"/>
      <c r="AA119" s="225"/>
      <c r="AB119" s="225"/>
      <c r="AC119" s="225"/>
      <c r="AD119" s="225"/>
      <c r="AE119" s="225"/>
      <c r="AF119" s="225"/>
      <c r="AG119" s="225"/>
      <c r="AH119" s="225"/>
      <c r="AI119" s="225"/>
      <c r="AJ119" s="225"/>
      <c r="AK119" s="225"/>
      <c r="AL119" s="225"/>
      <c r="AM119" s="225"/>
      <c r="AN119" s="226"/>
      <c r="AO119" s="226"/>
      <c r="AP119" s="226"/>
      <c r="AQ119" s="226"/>
      <c r="AR119" s="226"/>
    </row>
    <row r="120" spans="1:44" s="234" customFormat="1" ht="18" customHeight="1">
      <c r="A120" s="665"/>
      <c r="B120" s="227">
        <v>28</v>
      </c>
      <c r="C120" s="228">
        <v>1962884</v>
      </c>
      <c r="D120" s="229">
        <v>707741</v>
      </c>
      <c r="E120" s="230">
        <v>36.1</v>
      </c>
      <c r="F120" s="229">
        <v>77578</v>
      </c>
      <c r="G120" s="231">
        <v>3.9</v>
      </c>
      <c r="H120" s="229">
        <v>309403</v>
      </c>
      <c r="I120" s="232">
        <v>15.8</v>
      </c>
      <c r="J120" s="229">
        <v>35071</v>
      </c>
      <c r="K120" s="231">
        <v>1.8</v>
      </c>
      <c r="L120" s="229">
        <v>180193</v>
      </c>
      <c r="M120" s="232">
        <v>9.1999999999999993</v>
      </c>
      <c r="N120" s="228">
        <v>4930</v>
      </c>
      <c r="O120" s="231">
        <v>0.2</v>
      </c>
      <c r="P120" s="229">
        <v>325049</v>
      </c>
      <c r="Q120" s="232">
        <v>16.600000000000001</v>
      </c>
      <c r="R120" s="229">
        <v>322919</v>
      </c>
      <c r="S120" s="232">
        <v>16.399999999999999</v>
      </c>
      <c r="T120" s="233"/>
      <c r="U120" s="224">
        <f t="shared" si="3"/>
        <v>100</v>
      </c>
      <c r="V120" s="233"/>
      <c r="W120" s="225"/>
      <c r="X120" s="225"/>
      <c r="Y120" s="225"/>
      <c r="Z120" s="225"/>
      <c r="AA120" s="225"/>
      <c r="AB120" s="225"/>
      <c r="AC120" s="225"/>
      <c r="AD120" s="225"/>
      <c r="AE120" s="225"/>
      <c r="AF120" s="225"/>
      <c r="AG120" s="225"/>
      <c r="AH120" s="225"/>
      <c r="AI120" s="225"/>
      <c r="AJ120" s="225"/>
      <c r="AK120" s="225"/>
      <c r="AL120" s="225"/>
      <c r="AM120" s="225"/>
      <c r="AN120" s="226"/>
      <c r="AO120" s="226"/>
      <c r="AP120" s="226"/>
      <c r="AQ120" s="226"/>
      <c r="AR120" s="226"/>
    </row>
    <row r="121" spans="1:44" ht="18" customHeight="1">
      <c r="A121" s="663" t="s">
        <v>142</v>
      </c>
      <c r="B121" s="218">
        <v>24</v>
      </c>
      <c r="C121" s="219">
        <v>466225</v>
      </c>
      <c r="D121" s="220">
        <v>117606</v>
      </c>
      <c r="E121" s="221">
        <v>25.225159525979947</v>
      </c>
      <c r="F121" s="220">
        <v>16684</v>
      </c>
      <c r="G121" s="222">
        <v>3.5785296798755963</v>
      </c>
      <c r="H121" s="220">
        <v>150137</v>
      </c>
      <c r="I121" s="223">
        <v>32.202691833342271</v>
      </c>
      <c r="J121" s="220">
        <v>5364</v>
      </c>
      <c r="K121" s="222">
        <v>1.1505174540189822</v>
      </c>
      <c r="L121" s="220">
        <v>65881</v>
      </c>
      <c r="M121" s="223">
        <v>14.13073087028795</v>
      </c>
      <c r="N121" s="219">
        <v>876</v>
      </c>
      <c r="O121" s="222">
        <v>0.18789211217759666</v>
      </c>
      <c r="P121" s="220">
        <v>72005</v>
      </c>
      <c r="Q121" s="223">
        <v>15.444259745830877</v>
      </c>
      <c r="R121" s="220">
        <v>37672</v>
      </c>
      <c r="S121" s="223">
        <v>8.0802187784867829</v>
      </c>
      <c r="U121" s="224">
        <f t="shared" si="3"/>
        <v>100</v>
      </c>
      <c r="W121" s="225"/>
      <c r="X121" s="225"/>
      <c r="Y121" s="225"/>
      <c r="Z121" s="225"/>
      <c r="AA121" s="225"/>
      <c r="AB121" s="225"/>
      <c r="AC121" s="225"/>
      <c r="AD121" s="225"/>
      <c r="AE121" s="225"/>
      <c r="AF121" s="225"/>
      <c r="AG121" s="225"/>
      <c r="AH121" s="225"/>
      <c r="AI121" s="225"/>
      <c r="AJ121" s="225"/>
      <c r="AK121" s="225"/>
      <c r="AL121" s="225"/>
      <c r="AM121" s="225"/>
      <c r="AN121" s="226"/>
      <c r="AO121" s="226"/>
      <c r="AP121" s="226"/>
      <c r="AQ121" s="226"/>
      <c r="AR121" s="226"/>
    </row>
    <row r="122" spans="1:44" ht="18" customHeight="1">
      <c r="A122" s="664"/>
      <c r="B122" s="227">
        <v>25</v>
      </c>
      <c r="C122" s="228">
        <v>486186</v>
      </c>
      <c r="D122" s="229">
        <v>121249</v>
      </c>
      <c r="E122" s="230">
        <v>24.93880942684487</v>
      </c>
      <c r="F122" s="229">
        <v>19789</v>
      </c>
      <c r="G122" s="231">
        <v>4.0702529484600545</v>
      </c>
      <c r="H122" s="229">
        <v>147759</v>
      </c>
      <c r="I122" s="232">
        <v>30.391455122113758</v>
      </c>
      <c r="J122" s="229">
        <v>5331</v>
      </c>
      <c r="K122" s="231">
        <v>1.0964939344201601</v>
      </c>
      <c r="L122" s="229">
        <v>81101</v>
      </c>
      <c r="M122" s="232">
        <v>16.68106444858552</v>
      </c>
      <c r="N122" s="228">
        <v>925</v>
      </c>
      <c r="O122" s="231">
        <v>0.1902564039277149</v>
      </c>
      <c r="P122" s="229">
        <v>76006</v>
      </c>
      <c r="Q122" s="232">
        <v>15.633111607491784</v>
      </c>
      <c r="R122" s="229">
        <v>34026</v>
      </c>
      <c r="S122" s="232">
        <v>6.998556108156138</v>
      </c>
      <c r="U122" s="224">
        <f t="shared" si="3"/>
        <v>100</v>
      </c>
      <c r="W122" s="225"/>
      <c r="X122" s="225"/>
      <c r="Y122" s="225"/>
      <c r="Z122" s="225"/>
      <c r="AA122" s="225"/>
      <c r="AB122" s="225"/>
      <c r="AC122" s="225"/>
      <c r="AD122" s="225"/>
      <c r="AE122" s="225"/>
      <c r="AF122" s="225"/>
      <c r="AG122" s="225"/>
      <c r="AH122" s="225"/>
      <c r="AI122" s="225"/>
      <c r="AJ122" s="225"/>
      <c r="AK122" s="225"/>
      <c r="AL122" s="225"/>
      <c r="AM122" s="225"/>
      <c r="AN122" s="226"/>
      <c r="AO122" s="226"/>
      <c r="AP122" s="226"/>
      <c r="AQ122" s="226"/>
      <c r="AR122" s="226"/>
    </row>
    <row r="123" spans="1:44" ht="18" customHeight="1">
      <c r="A123" s="664"/>
      <c r="B123" s="227">
        <v>26</v>
      </c>
      <c r="C123" s="228">
        <v>489518</v>
      </c>
      <c r="D123" s="229">
        <v>126003</v>
      </c>
      <c r="E123" s="230">
        <v>25.7</v>
      </c>
      <c r="F123" s="229">
        <v>24095</v>
      </c>
      <c r="G123" s="231">
        <v>4.9000000000000004</v>
      </c>
      <c r="H123" s="229">
        <v>150732</v>
      </c>
      <c r="I123" s="232">
        <v>30.8</v>
      </c>
      <c r="J123" s="229">
        <v>6385</v>
      </c>
      <c r="K123" s="231">
        <v>1.3</v>
      </c>
      <c r="L123" s="229">
        <v>65123</v>
      </c>
      <c r="M123" s="232">
        <v>13.3</v>
      </c>
      <c r="N123" s="228">
        <v>817</v>
      </c>
      <c r="O123" s="231">
        <v>0.2</v>
      </c>
      <c r="P123" s="229">
        <v>68346</v>
      </c>
      <c r="Q123" s="232">
        <v>14</v>
      </c>
      <c r="R123" s="229">
        <v>48017</v>
      </c>
      <c r="S123" s="232">
        <v>9.8000000000000007</v>
      </c>
      <c r="U123" s="224">
        <f t="shared" si="3"/>
        <v>100</v>
      </c>
      <c r="W123" s="225"/>
      <c r="X123" s="225"/>
      <c r="Y123" s="225"/>
      <c r="Z123" s="225"/>
      <c r="AA123" s="225"/>
      <c r="AB123" s="225"/>
      <c r="AC123" s="225"/>
      <c r="AD123" s="225"/>
      <c r="AE123" s="225"/>
      <c r="AF123" s="225"/>
      <c r="AG123" s="225"/>
      <c r="AH123" s="225"/>
      <c r="AI123" s="225"/>
      <c r="AJ123" s="225"/>
      <c r="AK123" s="225"/>
      <c r="AL123" s="225"/>
      <c r="AM123" s="225"/>
      <c r="AN123" s="226"/>
      <c r="AO123" s="226"/>
      <c r="AP123" s="226"/>
      <c r="AQ123" s="226"/>
      <c r="AR123" s="226"/>
    </row>
    <row r="124" spans="1:44" ht="18" customHeight="1">
      <c r="A124" s="664"/>
      <c r="B124" s="227">
        <v>27</v>
      </c>
      <c r="C124" s="228">
        <v>505930</v>
      </c>
      <c r="D124" s="229">
        <v>147351</v>
      </c>
      <c r="E124" s="230">
        <v>29.1</v>
      </c>
      <c r="F124" s="229">
        <v>21640</v>
      </c>
      <c r="G124" s="231">
        <v>4.3</v>
      </c>
      <c r="H124" s="229">
        <v>153107</v>
      </c>
      <c r="I124" s="232">
        <v>30.3</v>
      </c>
      <c r="J124" s="229">
        <v>6832</v>
      </c>
      <c r="K124" s="231">
        <v>1.4</v>
      </c>
      <c r="L124" s="229">
        <v>65058</v>
      </c>
      <c r="M124" s="232">
        <v>12.9</v>
      </c>
      <c r="N124" s="228">
        <v>1215</v>
      </c>
      <c r="O124" s="231">
        <v>0.2</v>
      </c>
      <c r="P124" s="229">
        <v>73383</v>
      </c>
      <c r="Q124" s="232">
        <v>14.5</v>
      </c>
      <c r="R124" s="229">
        <v>37344</v>
      </c>
      <c r="S124" s="232">
        <v>7.4</v>
      </c>
      <c r="U124" s="224">
        <f t="shared" si="3"/>
        <v>100.10000000000002</v>
      </c>
      <c r="W124" s="225"/>
      <c r="X124" s="225"/>
      <c r="Y124" s="225"/>
      <c r="Z124" s="225"/>
      <c r="AA124" s="225"/>
      <c r="AB124" s="225"/>
      <c r="AC124" s="225"/>
      <c r="AD124" s="225"/>
      <c r="AE124" s="225"/>
      <c r="AF124" s="225"/>
      <c r="AG124" s="225"/>
      <c r="AH124" s="225"/>
      <c r="AI124" s="225"/>
      <c r="AJ124" s="225"/>
      <c r="AK124" s="225"/>
      <c r="AL124" s="225"/>
      <c r="AM124" s="225"/>
      <c r="AN124" s="226"/>
      <c r="AO124" s="226"/>
      <c r="AP124" s="226"/>
      <c r="AQ124" s="226"/>
      <c r="AR124" s="226"/>
    </row>
    <row r="125" spans="1:44" s="234" customFormat="1" ht="18" customHeight="1">
      <c r="A125" s="665"/>
      <c r="B125" s="236">
        <v>28</v>
      </c>
      <c r="C125" s="237">
        <v>493579</v>
      </c>
      <c r="D125" s="238">
        <v>141690</v>
      </c>
      <c r="E125" s="239">
        <v>28.7</v>
      </c>
      <c r="F125" s="238">
        <v>18325</v>
      </c>
      <c r="G125" s="240">
        <v>3.7</v>
      </c>
      <c r="H125" s="238">
        <v>155356</v>
      </c>
      <c r="I125" s="241">
        <v>31.5</v>
      </c>
      <c r="J125" s="238">
        <v>7707</v>
      </c>
      <c r="K125" s="240">
        <v>1.6</v>
      </c>
      <c r="L125" s="238">
        <v>58971</v>
      </c>
      <c r="M125" s="241">
        <v>11.9</v>
      </c>
      <c r="N125" s="237">
        <v>1513</v>
      </c>
      <c r="O125" s="240">
        <v>0.3</v>
      </c>
      <c r="P125" s="238">
        <v>75588</v>
      </c>
      <c r="Q125" s="241">
        <v>15.3</v>
      </c>
      <c r="R125" s="238">
        <v>34429</v>
      </c>
      <c r="S125" s="241">
        <v>7</v>
      </c>
      <c r="T125" s="233"/>
      <c r="U125" s="224">
        <f t="shared" si="3"/>
        <v>100</v>
      </c>
      <c r="V125" s="233"/>
      <c r="W125" s="225"/>
      <c r="X125" s="225"/>
      <c r="Y125" s="225"/>
      <c r="Z125" s="225"/>
      <c r="AA125" s="225"/>
      <c r="AB125" s="225"/>
      <c r="AC125" s="225"/>
      <c r="AD125" s="225"/>
      <c r="AE125" s="225"/>
      <c r="AF125" s="225"/>
      <c r="AG125" s="225"/>
      <c r="AH125" s="225"/>
      <c r="AI125" s="225"/>
      <c r="AJ125" s="225"/>
      <c r="AK125" s="225"/>
      <c r="AL125" s="225"/>
      <c r="AM125" s="225"/>
      <c r="AN125" s="226"/>
      <c r="AO125" s="226"/>
      <c r="AP125" s="226"/>
      <c r="AQ125" s="226"/>
      <c r="AR125" s="226"/>
    </row>
    <row r="126" spans="1:44" ht="18" customHeight="1">
      <c r="A126" s="663" t="s">
        <v>43</v>
      </c>
      <c r="B126" s="218">
        <v>24</v>
      </c>
      <c r="C126" s="219">
        <v>539911</v>
      </c>
      <c r="D126" s="220">
        <v>62475</v>
      </c>
      <c r="E126" s="221">
        <v>11.6</v>
      </c>
      <c r="F126" s="220">
        <v>11681</v>
      </c>
      <c r="G126" s="222">
        <v>2.2000000000000002</v>
      </c>
      <c r="H126" s="220">
        <v>185452</v>
      </c>
      <c r="I126" s="223">
        <v>34.299999999999997</v>
      </c>
      <c r="J126" s="220">
        <v>3782</v>
      </c>
      <c r="K126" s="222">
        <v>0.7</v>
      </c>
      <c r="L126" s="220">
        <v>80553</v>
      </c>
      <c r="M126" s="223">
        <v>14.9</v>
      </c>
      <c r="N126" s="219">
        <v>1599</v>
      </c>
      <c r="O126" s="222">
        <v>0.3</v>
      </c>
      <c r="P126" s="220">
        <v>81817</v>
      </c>
      <c r="Q126" s="223">
        <v>15.2</v>
      </c>
      <c r="R126" s="220">
        <v>112552</v>
      </c>
      <c r="S126" s="223">
        <v>20.8</v>
      </c>
      <c r="U126" s="224">
        <f t="shared" si="3"/>
        <v>99.999999999999986</v>
      </c>
      <c r="W126" s="225"/>
      <c r="X126" s="225"/>
      <c r="Y126" s="225"/>
      <c r="Z126" s="225"/>
      <c r="AA126" s="225"/>
      <c r="AB126" s="225"/>
      <c r="AC126" s="225"/>
      <c r="AD126" s="225"/>
      <c r="AE126" s="225"/>
      <c r="AF126" s="225"/>
      <c r="AG126" s="225"/>
      <c r="AH126" s="225"/>
      <c r="AI126" s="225"/>
      <c r="AJ126" s="225"/>
      <c r="AK126" s="225"/>
      <c r="AL126" s="225"/>
      <c r="AM126" s="225"/>
      <c r="AN126" s="226"/>
      <c r="AO126" s="226"/>
      <c r="AP126" s="226"/>
      <c r="AQ126" s="226"/>
      <c r="AR126" s="226"/>
    </row>
    <row r="127" spans="1:44" ht="18" customHeight="1">
      <c r="A127" s="664"/>
      <c r="B127" s="227">
        <v>25</v>
      </c>
      <c r="C127" s="228">
        <v>542667</v>
      </c>
      <c r="D127" s="229">
        <v>63794</v>
      </c>
      <c r="E127" s="230">
        <v>11.755643884739628</v>
      </c>
      <c r="F127" s="229">
        <v>13463</v>
      </c>
      <c r="G127" s="231">
        <v>2.4808952820053554</v>
      </c>
      <c r="H127" s="229">
        <v>184091</v>
      </c>
      <c r="I127" s="232">
        <v>33.923382110944651</v>
      </c>
      <c r="J127" s="229">
        <v>3847</v>
      </c>
      <c r="K127" s="231">
        <v>0.70890619846056602</v>
      </c>
      <c r="L127" s="229">
        <v>89491</v>
      </c>
      <c r="M127" s="232">
        <v>16.490960386387968</v>
      </c>
      <c r="N127" s="228">
        <v>2139</v>
      </c>
      <c r="O127" s="231">
        <v>0.3941643770489085</v>
      </c>
      <c r="P127" s="229">
        <v>80187</v>
      </c>
      <c r="Q127" s="232">
        <v>14.776465125021421</v>
      </c>
      <c r="R127" s="229">
        <v>105655</v>
      </c>
      <c r="S127" s="232">
        <v>19.369582635391502</v>
      </c>
      <c r="U127" s="224">
        <f t="shared" si="3"/>
        <v>99.9</v>
      </c>
      <c r="W127" s="225"/>
      <c r="X127" s="225"/>
      <c r="Y127" s="225"/>
      <c r="Z127" s="225"/>
      <c r="AA127" s="225"/>
      <c r="AB127" s="225"/>
      <c r="AC127" s="225"/>
      <c r="AD127" s="225"/>
      <c r="AE127" s="225"/>
      <c r="AF127" s="225"/>
      <c r="AG127" s="225"/>
      <c r="AH127" s="225"/>
      <c r="AI127" s="225"/>
      <c r="AJ127" s="225"/>
      <c r="AK127" s="225"/>
      <c r="AL127" s="225"/>
      <c r="AM127" s="225"/>
      <c r="AN127" s="226"/>
      <c r="AO127" s="226"/>
      <c r="AP127" s="226"/>
      <c r="AQ127" s="226"/>
      <c r="AR127" s="226"/>
    </row>
    <row r="128" spans="1:44" ht="18" customHeight="1">
      <c r="A128" s="664"/>
      <c r="B128" s="227">
        <v>26</v>
      </c>
      <c r="C128" s="228">
        <v>536487</v>
      </c>
      <c r="D128" s="229">
        <v>68429</v>
      </c>
      <c r="E128" s="230">
        <v>12.75501549897761</v>
      </c>
      <c r="F128" s="229">
        <v>15480</v>
      </c>
      <c r="G128" s="231">
        <v>2.8854380441650962</v>
      </c>
      <c r="H128" s="229">
        <v>185197</v>
      </c>
      <c r="I128" s="232">
        <v>34.520314564938197</v>
      </c>
      <c r="J128" s="229">
        <v>4427</v>
      </c>
      <c r="K128" s="231">
        <v>0.82518308924540573</v>
      </c>
      <c r="L128" s="229">
        <v>84487</v>
      </c>
      <c r="M128" s="232">
        <v>15.748191475282718</v>
      </c>
      <c r="N128" s="228">
        <v>2242</v>
      </c>
      <c r="O128" s="231">
        <v>0.41790388210711532</v>
      </c>
      <c r="P128" s="229">
        <v>70848</v>
      </c>
      <c r="Q128" s="232">
        <v>13.205911792830022</v>
      </c>
      <c r="R128" s="229">
        <v>105377</v>
      </c>
      <c r="S128" s="232">
        <v>19.642041652453827</v>
      </c>
      <c r="U128" s="224">
        <f t="shared" si="3"/>
        <v>99.999999999999986</v>
      </c>
      <c r="W128" s="225"/>
      <c r="X128" s="225"/>
      <c r="Y128" s="225"/>
      <c r="Z128" s="225"/>
      <c r="AA128" s="225"/>
      <c r="AB128" s="225"/>
      <c r="AC128" s="225"/>
      <c r="AD128" s="225"/>
      <c r="AE128" s="225"/>
      <c r="AF128" s="225"/>
      <c r="AG128" s="225"/>
      <c r="AH128" s="225"/>
      <c r="AI128" s="225"/>
      <c r="AJ128" s="225"/>
      <c r="AK128" s="225"/>
      <c r="AL128" s="225"/>
      <c r="AM128" s="225"/>
      <c r="AN128" s="226"/>
      <c r="AO128" s="226"/>
      <c r="AP128" s="226"/>
      <c r="AQ128" s="226"/>
      <c r="AR128" s="226"/>
    </row>
    <row r="129" spans="1:44" ht="18" customHeight="1">
      <c r="A129" s="664"/>
      <c r="B129" s="227">
        <v>27</v>
      </c>
      <c r="C129" s="228">
        <v>519007</v>
      </c>
      <c r="D129" s="229">
        <v>80873</v>
      </c>
      <c r="E129" s="230">
        <v>15.582256116006143</v>
      </c>
      <c r="F129" s="229">
        <v>14406</v>
      </c>
      <c r="G129" s="231">
        <v>2.7756851063665806</v>
      </c>
      <c r="H129" s="229">
        <v>184665</v>
      </c>
      <c r="I129" s="232">
        <v>35.58044496509681</v>
      </c>
      <c r="J129" s="229">
        <v>4960</v>
      </c>
      <c r="K129" s="231">
        <v>0.95567111811594063</v>
      </c>
      <c r="L129" s="229">
        <v>73802</v>
      </c>
      <c r="M129" s="232">
        <v>14.21984674580497</v>
      </c>
      <c r="N129" s="228">
        <v>2936</v>
      </c>
      <c r="O129" s="231">
        <v>0.56569564572346809</v>
      </c>
      <c r="P129" s="229">
        <v>64371</v>
      </c>
      <c r="Q129" s="232">
        <v>12.402722891984116</v>
      </c>
      <c r="R129" s="229">
        <v>92994</v>
      </c>
      <c r="S129" s="232">
        <v>17.917677410901973</v>
      </c>
      <c r="U129" s="224">
        <f t="shared" si="3"/>
        <v>99.999999999999986</v>
      </c>
      <c r="W129" s="225"/>
      <c r="X129" s="225"/>
      <c r="Y129" s="225"/>
      <c r="Z129" s="225"/>
      <c r="AA129" s="225"/>
      <c r="AB129" s="225"/>
      <c r="AC129" s="225"/>
      <c r="AD129" s="225"/>
      <c r="AE129" s="225"/>
      <c r="AF129" s="225"/>
      <c r="AG129" s="225"/>
      <c r="AH129" s="225"/>
      <c r="AI129" s="225"/>
      <c r="AJ129" s="225"/>
      <c r="AK129" s="225"/>
      <c r="AL129" s="225"/>
      <c r="AM129" s="225"/>
      <c r="AN129" s="226"/>
      <c r="AO129" s="226"/>
      <c r="AP129" s="226"/>
      <c r="AQ129" s="226"/>
      <c r="AR129" s="226"/>
    </row>
    <row r="130" spans="1:44" s="234" customFormat="1" ht="18" customHeight="1">
      <c r="A130" s="665"/>
      <c r="B130" s="236">
        <v>28</v>
      </c>
      <c r="C130" s="237">
        <v>505632</v>
      </c>
      <c r="D130" s="238">
        <v>79114</v>
      </c>
      <c r="E130" s="239">
        <v>15.6</v>
      </c>
      <c r="F130" s="238">
        <v>12297</v>
      </c>
      <c r="G130" s="240">
        <v>2.4</v>
      </c>
      <c r="H130" s="238">
        <v>184882</v>
      </c>
      <c r="I130" s="241">
        <v>36.6</v>
      </c>
      <c r="J130" s="238">
        <v>5479</v>
      </c>
      <c r="K130" s="240">
        <v>1.1000000000000001</v>
      </c>
      <c r="L130" s="238">
        <v>71320</v>
      </c>
      <c r="M130" s="241">
        <v>14.2</v>
      </c>
      <c r="N130" s="237">
        <v>2509</v>
      </c>
      <c r="O130" s="240">
        <v>0.5</v>
      </c>
      <c r="P130" s="238">
        <v>61632</v>
      </c>
      <c r="Q130" s="241">
        <v>12.2</v>
      </c>
      <c r="R130" s="238">
        <v>88399</v>
      </c>
      <c r="S130" s="241">
        <v>17.399999999999999</v>
      </c>
      <c r="T130" s="233"/>
      <c r="U130" s="224">
        <f t="shared" si="3"/>
        <v>100</v>
      </c>
      <c r="V130" s="233"/>
      <c r="W130" s="225"/>
      <c r="X130" s="225"/>
      <c r="Y130" s="225"/>
      <c r="Z130" s="225"/>
      <c r="AA130" s="225"/>
      <c r="AB130" s="225"/>
      <c r="AC130" s="225"/>
      <c r="AD130" s="225"/>
      <c r="AE130" s="225"/>
      <c r="AF130" s="225"/>
      <c r="AG130" s="225"/>
      <c r="AH130" s="225"/>
      <c r="AI130" s="225"/>
      <c r="AJ130" s="225"/>
      <c r="AK130" s="225"/>
      <c r="AL130" s="225"/>
      <c r="AM130" s="225"/>
      <c r="AN130" s="226"/>
      <c r="AO130" s="226"/>
      <c r="AP130" s="226"/>
      <c r="AQ130" s="226"/>
      <c r="AR130" s="226"/>
    </row>
    <row r="131" spans="1:44" ht="18" customHeight="1">
      <c r="A131" s="666" t="s">
        <v>82</v>
      </c>
      <c r="B131" s="227">
        <v>24</v>
      </c>
      <c r="C131" s="228">
        <v>697969</v>
      </c>
      <c r="D131" s="229">
        <v>192158</v>
      </c>
      <c r="E131" s="230">
        <v>27.531022151413602</v>
      </c>
      <c r="F131" s="229">
        <v>26735</v>
      </c>
      <c r="G131" s="231">
        <v>3.8303993443834901</v>
      </c>
      <c r="H131" s="229">
        <v>169460</v>
      </c>
      <c r="I131" s="232">
        <v>24.279015257124602</v>
      </c>
      <c r="J131" s="229">
        <v>6456</v>
      </c>
      <c r="K131" s="231">
        <v>0.92496944706713324</v>
      </c>
      <c r="L131" s="229">
        <v>75919</v>
      </c>
      <c r="M131" s="232">
        <v>10.877130646203485</v>
      </c>
      <c r="N131" s="228">
        <v>1872</v>
      </c>
      <c r="O131" s="231">
        <v>0.26820675416816508</v>
      </c>
      <c r="P131" s="229">
        <v>107151</v>
      </c>
      <c r="Q131" s="232">
        <v>15.351827946513383</v>
      </c>
      <c r="R131" s="229">
        <v>118218</v>
      </c>
      <c r="S131" s="232">
        <v>16.937428453126142</v>
      </c>
      <c r="U131" s="224">
        <f t="shared" si="3"/>
        <v>100</v>
      </c>
      <c r="W131" s="225"/>
      <c r="X131" s="225"/>
      <c r="Y131" s="225"/>
      <c r="Z131" s="225"/>
      <c r="AA131" s="225"/>
      <c r="AB131" s="225"/>
      <c r="AC131" s="225"/>
      <c r="AD131" s="225"/>
      <c r="AE131" s="225"/>
      <c r="AF131" s="225"/>
      <c r="AG131" s="225"/>
      <c r="AH131" s="225"/>
      <c r="AI131" s="225"/>
      <c r="AJ131" s="225"/>
      <c r="AK131" s="225"/>
      <c r="AL131" s="225"/>
      <c r="AM131" s="225"/>
      <c r="AN131" s="226"/>
      <c r="AO131" s="226"/>
      <c r="AP131" s="226"/>
      <c r="AQ131" s="226"/>
      <c r="AR131" s="226"/>
    </row>
    <row r="132" spans="1:44" ht="18" customHeight="1">
      <c r="A132" s="664"/>
      <c r="B132" s="227">
        <v>25</v>
      </c>
      <c r="C132" s="228">
        <v>720211</v>
      </c>
      <c r="D132" s="229">
        <v>200691</v>
      </c>
      <c r="E132" s="230">
        <v>27.9</v>
      </c>
      <c r="F132" s="229">
        <v>31578</v>
      </c>
      <c r="G132" s="231">
        <v>4.4000000000000004</v>
      </c>
      <c r="H132" s="229">
        <v>169230</v>
      </c>
      <c r="I132" s="232">
        <v>23.5</v>
      </c>
      <c r="J132" s="229">
        <v>6370</v>
      </c>
      <c r="K132" s="231">
        <v>0.9</v>
      </c>
      <c r="L132" s="229">
        <v>86552</v>
      </c>
      <c r="M132" s="232">
        <v>12</v>
      </c>
      <c r="N132" s="228">
        <v>3500</v>
      </c>
      <c r="O132" s="231">
        <v>0.5</v>
      </c>
      <c r="P132" s="229">
        <v>103526</v>
      </c>
      <c r="Q132" s="232">
        <v>14.4</v>
      </c>
      <c r="R132" s="229">
        <v>118764</v>
      </c>
      <c r="S132" s="232">
        <v>16.5</v>
      </c>
      <c r="U132" s="224">
        <f t="shared" si="3"/>
        <v>100.1</v>
      </c>
      <c r="W132" s="225"/>
      <c r="X132" s="225"/>
      <c r="Y132" s="225"/>
      <c r="Z132" s="225"/>
      <c r="AA132" s="225"/>
      <c r="AB132" s="225"/>
      <c r="AC132" s="225"/>
      <c r="AD132" s="225"/>
      <c r="AE132" s="225"/>
      <c r="AF132" s="225"/>
      <c r="AG132" s="225"/>
      <c r="AH132" s="225"/>
      <c r="AI132" s="225"/>
      <c r="AJ132" s="225"/>
      <c r="AK132" s="225"/>
      <c r="AL132" s="225"/>
      <c r="AM132" s="225"/>
      <c r="AN132" s="226"/>
      <c r="AO132" s="226"/>
      <c r="AP132" s="226"/>
      <c r="AQ132" s="226"/>
      <c r="AR132" s="226"/>
    </row>
    <row r="133" spans="1:44" ht="18" customHeight="1">
      <c r="A133" s="664"/>
      <c r="B133" s="227">
        <v>26</v>
      </c>
      <c r="C133" s="228">
        <v>700908</v>
      </c>
      <c r="D133" s="229">
        <v>211906</v>
      </c>
      <c r="E133" s="230">
        <v>30.2</v>
      </c>
      <c r="F133" s="229">
        <v>37238</v>
      </c>
      <c r="G133" s="231">
        <v>5.3</v>
      </c>
      <c r="H133" s="229">
        <v>168914</v>
      </c>
      <c r="I133" s="232">
        <v>24.1</v>
      </c>
      <c r="J133" s="229">
        <v>7862</v>
      </c>
      <c r="K133" s="231">
        <v>1.1000000000000001</v>
      </c>
      <c r="L133" s="229">
        <v>71786</v>
      </c>
      <c r="M133" s="232">
        <v>10.3</v>
      </c>
      <c r="N133" s="228">
        <v>2290</v>
      </c>
      <c r="O133" s="231">
        <v>0.3</v>
      </c>
      <c r="P133" s="229">
        <v>88746</v>
      </c>
      <c r="Q133" s="232">
        <v>12.7</v>
      </c>
      <c r="R133" s="229">
        <v>112166</v>
      </c>
      <c r="S133" s="232">
        <v>16</v>
      </c>
      <c r="U133" s="224">
        <f t="shared" si="3"/>
        <v>100</v>
      </c>
      <c r="W133" s="225"/>
      <c r="X133" s="225"/>
      <c r="Y133" s="225"/>
      <c r="Z133" s="225"/>
      <c r="AA133" s="225"/>
      <c r="AB133" s="225"/>
      <c r="AC133" s="225"/>
      <c r="AD133" s="225"/>
      <c r="AE133" s="225"/>
      <c r="AF133" s="225"/>
      <c r="AG133" s="225"/>
      <c r="AH133" s="225"/>
      <c r="AI133" s="225"/>
      <c r="AJ133" s="225"/>
      <c r="AK133" s="225"/>
      <c r="AL133" s="225"/>
      <c r="AM133" s="225"/>
      <c r="AN133" s="226"/>
      <c r="AO133" s="226"/>
      <c r="AP133" s="226"/>
      <c r="AQ133" s="226"/>
      <c r="AR133" s="226"/>
    </row>
    <row r="134" spans="1:44" ht="18" customHeight="1">
      <c r="A134" s="664"/>
      <c r="B134" s="227">
        <v>27</v>
      </c>
      <c r="C134" s="228">
        <v>732411</v>
      </c>
      <c r="D134" s="229">
        <v>243358</v>
      </c>
      <c r="E134" s="230">
        <v>33.200000000000003</v>
      </c>
      <c r="F134" s="229">
        <v>34218</v>
      </c>
      <c r="G134" s="231">
        <v>4.7</v>
      </c>
      <c r="H134" s="229">
        <v>167037</v>
      </c>
      <c r="I134" s="232">
        <v>22.8</v>
      </c>
      <c r="J134" s="229">
        <v>9219</v>
      </c>
      <c r="K134" s="231">
        <v>1.2</v>
      </c>
      <c r="L134" s="229">
        <v>72684</v>
      </c>
      <c r="M134" s="232">
        <v>9.9</v>
      </c>
      <c r="N134" s="228">
        <v>2795</v>
      </c>
      <c r="O134" s="231">
        <v>0.4</v>
      </c>
      <c r="P134" s="229">
        <v>88995</v>
      </c>
      <c r="Q134" s="232">
        <v>12.2</v>
      </c>
      <c r="R134" s="229">
        <v>114105</v>
      </c>
      <c r="S134" s="232">
        <v>15.6</v>
      </c>
      <c r="U134" s="224">
        <f t="shared" ref="U134:U165" si="4">E134+G134+I134+K134+M134+O134+Q134+S134</f>
        <v>100.00000000000001</v>
      </c>
      <c r="W134" s="225"/>
      <c r="X134" s="225"/>
      <c r="Y134" s="225"/>
      <c r="Z134" s="225"/>
      <c r="AA134" s="225"/>
      <c r="AB134" s="225"/>
      <c r="AC134" s="225"/>
      <c r="AD134" s="225"/>
      <c r="AE134" s="225"/>
      <c r="AF134" s="225"/>
      <c r="AG134" s="225"/>
      <c r="AH134" s="225"/>
      <c r="AI134" s="225"/>
      <c r="AJ134" s="225"/>
      <c r="AK134" s="225"/>
      <c r="AL134" s="225"/>
      <c r="AM134" s="225"/>
      <c r="AN134" s="226"/>
      <c r="AO134" s="226"/>
      <c r="AP134" s="226"/>
      <c r="AQ134" s="226"/>
      <c r="AR134" s="226"/>
    </row>
    <row r="135" spans="1:44" s="234" customFormat="1" ht="18" customHeight="1">
      <c r="A135" s="665"/>
      <c r="B135" s="236">
        <v>28</v>
      </c>
      <c r="C135" s="237">
        <v>685820</v>
      </c>
      <c r="D135" s="238">
        <v>243243</v>
      </c>
      <c r="E135" s="239">
        <v>35.5</v>
      </c>
      <c r="F135" s="238">
        <v>29175</v>
      </c>
      <c r="G135" s="240">
        <v>4.3</v>
      </c>
      <c r="H135" s="238">
        <v>169140</v>
      </c>
      <c r="I135" s="241">
        <v>24.7</v>
      </c>
      <c r="J135" s="238">
        <v>10534</v>
      </c>
      <c r="K135" s="240">
        <v>1.5</v>
      </c>
      <c r="L135" s="238">
        <v>69908</v>
      </c>
      <c r="M135" s="241">
        <v>10.199999999999999</v>
      </c>
      <c r="N135" s="237">
        <v>1916</v>
      </c>
      <c r="O135" s="240">
        <v>0.3</v>
      </c>
      <c r="P135" s="238">
        <v>76808</v>
      </c>
      <c r="Q135" s="241">
        <v>11.2</v>
      </c>
      <c r="R135" s="238">
        <v>85096</v>
      </c>
      <c r="S135" s="241">
        <v>12.3</v>
      </c>
      <c r="T135" s="233"/>
      <c r="U135" s="224">
        <f t="shared" si="4"/>
        <v>100</v>
      </c>
      <c r="V135" s="233"/>
      <c r="W135" s="225"/>
      <c r="X135" s="225"/>
      <c r="Y135" s="225"/>
      <c r="Z135" s="225"/>
      <c r="AA135" s="225"/>
      <c r="AB135" s="225"/>
      <c r="AC135" s="225"/>
      <c r="AD135" s="225"/>
      <c r="AE135" s="225"/>
      <c r="AF135" s="225"/>
      <c r="AG135" s="225"/>
      <c r="AH135" s="225"/>
      <c r="AI135" s="225"/>
      <c r="AJ135" s="225"/>
      <c r="AK135" s="225"/>
      <c r="AL135" s="225"/>
      <c r="AM135" s="225"/>
      <c r="AN135" s="226"/>
      <c r="AO135" s="226"/>
      <c r="AP135" s="226"/>
      <c r="AQ135" s="226"/>
      <c r="AR135" s="226"/>
    </row>
    <row r="136" spans="1:44" ht="18" customHeight="1">
      <c r="A136" s="663" t="s">
        <v>45</v>
      </c>
      <c r="B136" s="218">
        <v>24</v>
      </c>
      <c r="C136" s="219">
        <v>900106</v>
      </c>
      <c r="D136" s="220">
        <v>297092</v>
      </c>
      <c r="E136" s="221">
        <v>33.006334809455772</v>
      </c>
      <c r="F136" s="220">
        <v>39792</v>
      </c>
      <c r="G136" s="222">
        <v>4.4208126598422854</v>
      </c>
      <c r="H136" s="220">
        <v>192374</v>
      </c>
      <c r="I136" s="223">
        <v>21.372371698444407</v>
      </c>
      <c r="J136" s="220">
        <v>9232</v>
      </c>
      <c r="K136" s="222">
        <v>1.0256569781781255</v>
      </c>
      <c r="L136" s="220">
        <v>112967</v>
      </c>
      <c r="M136" s="223">
        <v>12.55041072940298</v>
      </c>
      <c r="N136" s="219">
        <v>5012</v>
      </c>
      <c r="O136" s="222">
        <v>0.55682330747711928</v>
      </c>
      <c r="P136" s="220">
        <v>154760</v>
      </c>
      <c r="Q136" s="223">
        <v>17.193530539736432</v>
      </c>
      <c r="R136" s="220">
        <v>88877</v>
      </c>
      <c r="S136" s="223">
        <v>9.8740592774628766</v>
      </c>
      <c r="U136" s="224">
        <f t="shared" si="4"/>
        <v>99.999999999999986</v>
      </c>
      <c r="W136" s="225"/>
      <c r="X136" s="225"/>
      <c r="Y136" s="225"/>
      <c r="Z136" s="225"/>
      <c r="AA136" s="225"/>
      <c r="AB136" s="225"/>
      <c r="AC136" s="225"/>
      <c r="AD136" s="225"/>
      <c r="AE136" s="225"/>
      <c r="AF136" s="225"/>
      <c r="AG136" s="225"/>
      <c r="AH136" s="225"/>
      <c r="AI136" s="225"/>
      <c r="AJ136" s="225"/>
      <c r="AK136" s="225"/>
      <c r="AL136" s="225"/>
      <c r="AM136" s="225"/>
      <c r="AN136" s="226"/>
      <c r="AO136" s="226"/>
      <c r="AP136" s="226"/>
      <c r="AQ136" s="226"/>
      <c r="AR136" s="226"/>
    </row>
    <row r="137" spans="1:44" ht="18" customHeight="1">
      <c r="A137" s="664"/>
      <c r="B137" s="227">
        <v>25</v>
      </c>
      <c r="C137" s="229">
        <v>922379</v>
      </c>
      <c r="D137" s="229">
        <v>308658</v>
      </c>
      <c r="E137" s="230">
        <v>33.5</v>
      </c>
      <c r="F137" s="229">
        <v>47230</v>
      </c>
      <c r="G137" s="231">
        <v>5.0999999999999996</v>
      </c>
      <c r="H137" s="229">
        <v>186758</v>
      </c>
      <c r="I137" s="232">
        <v>20.2</v>
      </c>
      <c r="J137" s="229">
        <v>9088</v>
      </c>
      <c r="K137" s="231">
        <v>1</v>
      </c>
      <c r="L137" s="229">
        <v>120634</v>
      </c>
      <c r="M137" s="232">
        <v>13.1</v>
      </c>
      <c r="N137" s="228">
        <v>3514</v>
      </c>
      <c r="O137" s="231">
        <v>0.4</v>
      </c>
      <c r="P137" s="229">
        <v>161098</v>
      </c>
      <c r="Q137" s="232">
        <v>17.5</v>
      </c>
      <c r="R137" s="229">
        <v>85399</v>
      </c>
      <c r="S137" s="232">
        <v>9.1999999999999993</v>
      </c>
      <c r="U137" s="224">
        <f t="shared" si="4"/>
        <v>100</v>
      </c>
      <c r="W137" s="225"/>
      <c r="X137" s="225"/>
      <c r="Y137" s="225"/>
      <c r="Z137" s="225"/>
      <c r="AA137" s="225"/>
      <c r="AB137" s="225"/>
      <c r="AC137" s="225"/>
      <c r="AD137" s="225"/>
      <c r="AE137" s="225"/>
      <c r="AF137" s="225"/>
      <c r="AG137" s="225"/>
      <c r="AH137" s="225"/>
      <c r="AI137" s="225"/>
      <c r="AJ137" s="225"/>
      <c r="AK137" s="225"/>
      <c r="AL137" s="225"/>
      <c r="AM137" s="225"/>
      <c r="AN137" s="226"/>
      <c r="AO137" s="226"/>
      <c r="AP137" s="226"/>
      <c r="AQ137" s="226"/>
      <c r="AR137" s="226"/>
    </row>
    <row r="138" spans="1:44" ht="18" customHeight="1">
      <c r="A138" s="664"/>
      <c r="B138" s="227">
        <v>26</v>
      </c>
      <c r="C138" s="228">
        <v>924100</v>
      </c>
      <c r="D138" s="229">
        <v>324264</v>
      </c>
      <c r="E138" s="230">
        <v>35.1</v>
      </c>
      <c r="F138" s="229">
        <v>55971</v>
      </c>
      <c r="G138" s="231">
        <v>6.1</v>
      </c>
      <c r="H138" s="229">
        <v>186563</v>
      </c>
      <c r="I138" s="232">
        <v>20.2</v>
      </c>
      <c r="J138" s="229">
        <v>10959</v>
      </c>
      <c r="K138" s="231">
        <v>1.2</v>
      </c>
      <c r="L138" s="229">
        <v>103868</v>
      </c>
      <c r="M138" s="232">
        <v>11.2</v>
      </c>
      <c r="N138" s="228">
        <v>5384</v>
      </c>
      <c r="O138" s="231">
        <v>0.6</v>
      </c>
      <c r="P138" s="229">
        <v>151000</v>
      </c>
      <c r="Q138" s="232">
        <v>16.3</v>
      </c>
      <c r="R138" s="229">
        <v>86091</v>
      </c>
      <c r="S138" s="232">
        <v>9.3000000000000007</v>
      </c>
      <c r="U138" s="224">
        <f t="shared" si="4"/>
        <v>100</v>
      </c>
      <c r="W138" s="225"/>
      <c r="X138" s="225"/>
      <c r="Y138" s="225"/>
      <c r="Z138" s="225"/>
      <c r="AA138" s="225"/>
      <c r="AB138" s="225"/>
      <c r="AC138" s="225"/>
      <c r="AD138" s="225"/>
      <c r="AE138" s="225"/>
      <c r="AF138" s="225"/>
      <c r="AG138" s="225"/>
      <c r="AH138" s="225"/>
      <c r="AI138" s="225"/>
      <c r="AJ138" s="225"/>
      <c r="AK138" s="225"/>
      <c r="AL138" s="225"/>
      <c r="AM138" s="225"/>
      <c r="AN138" s="226"/>
      <c r="AO138" s="226"/>
      <c r="AP138" s="226"/>
      <c r="AQ138" s="226"/>
      <c r="AR138" s="226"/>
    </row>
    <row r="139" spans="1:44" ht="18" customHeight="1">
      <c r="A139" s="664"/>
      <c r="B139" s="227">
        <v>27</v>
      </c>
      <c r="C139" s="228">
        <v>941890</v>
      </c>
      <c r="D139" s="229">
        <v>380256</v>
      </c>
      <c r="E139" s="230">
        <v>40.4</v>
      </c>
      <c r="F139" s="229">
        <v>51178</v>
      </c>
      <c r="G139" s="231">
        <v>5.4</v>
      </c>
      <c r="H139" s="229">
        <v>183962</v>
      </c>
      <c r="I139" s="232">
        <v>19.5</v>
      </c>
      <c r="J139" s="229">
        <v>12492</v>
      </c>
      <c r="K139" s="231">
        <v>1.3262695219186955</v>
      </c>
      <c r="L139" s="229">
        <v>108149</v>
      </c>
      <c r="M139" s="232">
        <v>11.5</v>
      </c>
      <c r="N139" s="228">
        <v>3873</v>
      </c>
      <c r="O139" s="231">
        <v>0.41119451315971078</v>
      </c>
      <c r="P139" s="229">
        <v>118828</v>
      </c>
      <c r="Q139" s="232">
        <v>12.5</v>
      </c>
      <c r="R139" s="229">
        <v>83152</v>
      </c>
      <c r="S139" s="232">
        <v>8.828207115480577</v>
      </c>
      <c r="U139" s="224">
        <f t="shared" si="4"/>
        <v>99.865671150558981</v>
      </c>
      <c r="W139" s="225"/>
      <c r="X139" s="225"/>
      <c r="Y139" s="225"/>
      <c r="Z139" s="225"/>
      <c r="AA139" s="225"/>
      <c r="AB139" s="225"/>
      <c r="AC139" s="225"/>
      <c r="AD139" s="225"/>
      <c r="AE139" s="225"/>
      <c r="AF139" s="225"/>
      <c r="AG139" s="225"/>
      <c r="AH139" s="225"/>
      <c r="AI139" s="225"/>
      <c r="AJ139" s="225"/>
      <c r="AK139" s="225"/>
      <c r="AL139" s="225"/>
      <c r="AM139" s="225"/>
      <c r="AN139" s="226"/>
      <c r="AO139" s="226"/>
      <c r="AP139" s="226"/>
      <c r="AQ139" s="226"/>
      <c r="AR139" s="226"/>
    </row>
    <row r="140" spans="1:44" s="234" customFormat="1" ht="18" customHeight="1">
      <c r="A140" s="665"/>
      <c r="B140" s="227">
        <v>28</v>
      </c>
      <c r="C140" s="228">
        <v>923348</v>
      </c>
      <c r="D140" s="229">
        <v>381288</v>
      </c>
      <c r="E140" s="373">
        <v>41.3</v>
      </c>
      <c r="F140" s="229">
        <v>43548</v>
      </c>
      <c r="G140" s="373">
        <v>4.7</v>
      </c>
      <c r="H140" s="229">
        <v>187174</v>
      </c>
      <c r="I140" s="232">
        <v>20.3</v>
      </c>
      <c r="J140" s="229">
        <v>14260</v>
      </c>
      <c r="K140" s="231">
        <v>1.5</v>
      </c>
      <c r="L140" s="229">
        <v>103642</v>
      </c>
      <c r="M140" s="232">
        <v>11.2</v>
      </c>
      <c r="N140" s="228">
        <v>2800</v>
      </c>
      <c r="O140" s="231">
        <v>0.3</v>
      </c>
      <c r="P140" s="229">
        <v>103922</v>
      </c>
      <c r="Q140" s="232">
        <v>11.3</v>
      </c>
      <c r="R140" s="229">
        <v>86714</v>
      </c>
      <c r="S140" s="232">
        <v>9.4</v>
      </c>
      <c r="T140" s="233"/>
      <c r="U140" s="224">
        <f t="shared" si="4"/>
        <v>100</v>
      </c>
      <c r="V140" s="233"/>
      <c r="W140" s="225"/>
      <c r="X140" s="225"/>
      <c r="Y140" s="225"/>
      <c r="Z140" s="225"/>
      <c r="AA140" s="225"/>
      <c r="AB140" s="225"/>
      <c r="AC140" s="225"/>
      <c r="AD140" s="225"/>
      <c r="AE140" s="225"/>
      <c r="AF140" s="225"/>
      <c r="AG140" s="225"/>
      <c r="AH140" s="225"/>
      <c r="AI140" s="225"/>
      <c r="AJ140" s="225"/>
      <c r="AK140" s="225"/>
      <c r="AL140" s="225"/>
      <c r="AM140" s="225"/>
      <c r="AN140" s="226"/>
      <c r="AO140" s="226"/>
      <c r="AP140" s="226"/>
      <c r="AQ140" s="226"/>
      <c r="AR140" s="226"/>
    </row>
    <row r="141" spans="1:44" ht="18" customHeight="1">
      <c r="A141" s="663" t="s">
        <v>88</v>
      </c>
      <c r="B141" s="218">
        <v>24</v>
      </c>
      <c r="C141" s="219">
        <v>479944</v>
      </c>
      <c r="D141" s="220">
        <v>76923</v>
      </c>
      <c r="E141" s="221">
        <v>16.027000000000001</v>
      </c>
      <c r="F141" s="220">
        <v>11387</v>
      </c>
      <c r="G141" s="222">
        <v>2.3730000000000002</v>
      </c>
      <c r="H141" s="220">
        <v>152799</v>
      </c>
      <c r="I141" s="223">
        <v>31.837</v>
      </c>
      <c r="J141" s="220">
        <v>3891</v>
      </c>
      <c r="K141" s="222">
        <v>0.81100000000000005</v>
      </c>
      <c r="L141" s="220">
        <v>56997</v>
      </c>
      <c r="M141" s="223">
        <v>11.875999999999999</v>
      </c>
      <c r="N141" s="219">
        <v>955</v>
      </c>
      <c r="O141" s="222">
        <v>0.19900000000000001</v>
      </c>
      <c r="P141" s="220">
        <v>63269</v>
      </c>
      <c r="Q141" s="223">
        <v>13.183</v>
      </c>
      <c r="R141" s="220">
        <v>113723</v>
      </c>
      <c r="S141" s="223">
        <v>23.695</v>
      </c>
      <c r="U141" s="224">
        <f t="shared" si="4"/>
        <v>100.001</v>
      </c>
      <c r="W141" s="225"/>
      <c r="X141" s="225"/>
      <c r="Y141" s="225"/>
      <c r="Z141" s="225"/>
      <c r="AA141" s="225"/>
      <c r="AB141" s="225"/>
      <c r="AC141" s="225"/>
      <c r="AD141" s="225"/>
      <c r="AE141" s="225"/>
      <c r="AF141" s="225"/>
      <c r="AG141" s="225"/>
      <c r="AH141" s="225"/>
      <c r="AI141" s="225"/>
      <c r="AJ141" s="225"/>
      <c r="AK141" s="225"/>
      <c r="AL141" s="225"/>
      <c r="AM141" s="225"/>
      <c r="AN141" s="226"/>
      <c r="AO141" s="226"/>
      <c r="AP141" s="226"/>
      <c r="AQ141" s="226"/>
      <c r="AR141" s="226"/>
    </row>
    <row r="142" spans="1:44" ht="18" customHeight="1">
      <c r="A142" s="664"/>
      <c r="B142" s="227">
        <v>25</v>
      </c>
      <c r="C142" s="247">
        <v>509492</v>
      </c>
      <c r="D142" s="229">
        <v>80225</v>
      </c>
      <c r="E142" s="230">
        <v>15.7</v>
      </c>
      <c r="F142" s="229">
        <v>13283</v>
      </c>
      <c r="G142" s="231">
        <v>2.6</v>
      </c>
      <c r="H142" s="229">
        <v>150594</v>
      </c>
      <c r="I142" s="232">
        <v>29.6</v>
      </c>
      <c r="J142" s="229">
        <v>3882</v>
      </c>
      <c r="K142" s="231">
        <v>0.8</v>
      </c>
      <c r="L142" s="229">
        <v>71964</v>
      </c>
      <c r="M142" s="232">
        <v>14.1</v>
      </c>
      <c r="N142" s="228">
        <v>925</v>
      </c>
      <c r="O142" s="231">
        <v>0.2</v>
      </c>
      <c r="P142" s="229">
        <v>57708</v>
      </c>
      <c r="Q142" s="232">
        <v>11.3</v>
      </c>
      <c r="R142" s="229">
        <v>130911</v>
      </c>
      <c r="S142" s="232">
        <v>25.7</v>
      </c>
      <c r="U142" s="224">
        <f t="shared" si="4"/>
        <v>100.00000000000001</v>
      </c>
      <c r="W142" s="225"/>
      <c r="X142" s="225"/>
      <c r="Y142" s="225"/>
      <c r="Z142" s="225"/>
      <c r="AA142" s="225"/>
      <c r="AB142" s="225"/>
      <c r="AC142" s="225"/>
      <c r="AD142" s="225"/>
      <c r="AE142" s="225"/>
      <c r="AF142" s="225"/>
      <c r="AG142" s="225"/>
      <c r="AH142" s="225"/>
      <c r="AI142" s="225"/>
      <c r="AJ142" s="225"/>
      <c r="AK142" s="225"/>
      <c r="AL142" s="225"/>
      <c r="AM142" s="225"/>
      <c r="AN142" s="226"/>
      <c r="AO142" s="226"/>
      <c r="AP142" s="226"/>
      <c r="AQ142" s="226"/>
      <c r="AR142" s="226"/>
    </row>
    <row r="143" spans="1:44" ht="18" customHeight="1">
      <c r="A143" s="664"/>
      <c r="B143" s="227">
        <v>26</v>
      </c>
      <c r="C143" s="228">
        <v>508469</v>
      </c>
      <c r="D143" s="229">
        <v>84981</v>
      </c>
      <c r="E143" s="230">
        <v>16.713113287142381</v>
      </c>
      <c r="F143" s="229">
        <v>15455</v>
      </c>
      <c r="G143" s="231">
        <v>3.0395166666994449</v>
      </c>
      <c r="H143" s="229">
        <v>149596</v>
      </c>
      <c r="I143" s="232">
        <v>29.420869315533494</v>
      </c>
      <c r="J143" s="229">
        <v>4643</v>
      </c>
      <c r="K143" s="231">
        <v>0.91313334736237606</v>
      </c>
      <c r="L143" s="229">
        <v>59468</v>
      </c>
      <c r="M143" s="232">
        <v>11.695501594000813</v>
      </c>
      <c r="N143" s="228">
        <v>1302</v>
      </c>
      <c r="O143" s="231">
        <v>0.25606280815546278</v>
      </c>
      <c r="P143" s="229">
        <v>55136</v>
      </c>
      <c r="Q143" s="232">
        <v>10.843532250737017</v>
      </c>
      <c r="R143" s="229">
        <v>137888</v>
      </c>
      <c r="S143" s="232">
        <v>27.118270730369009</v>
      </c>
      <c r="U143" s="224">
        <f t="shared" si="4"/>
        <v>99.999999999999986</v>
      </c>
      <c r="W143" s="225"/>
      <c r="X143" s="225"/>
      <c r="Y143" s="225"/>
      <c r="Z143" s="225"/>
      <c r="AA143" s="225"/>
      <c r="AB143" s="225"/>
      <c r="AC143" s="225"/>
      <c r="AD143" s="225"/>
      <c r="AE143" s="225"/>
      <c r="AF143" s="225"/>
      <c r="AG143" s="225"/>
      <c r="AH143" s="225"/>
      <c r="AI143" s="225"/>
      <c r="AJ143" s="225"/>
      <c r="AK143" s="225"/>
      <c r="AL143" s="225"/>
      <c r="AM143" s="225"/>
      <c r="AN143" s="226"/>
      <c r="AO143" s="226"/>
      <c r="AP143" s="226"/>
      <c r="AQ143" s="226"/>
      <c r="AR143" s="226"/>
    </row>
    <row r="144" spans="1:44" ht="18" customHeight="1">
      <c r="A144" s="664"/>
      <c r="B144" s="227">
        <v>27</v>
      </c>
      <c r="C144" s="228">
        <v>492516</v>
      </c>
      <c r="D144" s="229">
        <v>93453</v>
      </c>
      <c r="E144" s="230">
        <v>19</v>
      </c>
      <c r="F144" s="229">
        <v>14296</v>
      </c>
      <c r="G144" s="231">
        <v>2.9</v>
      </c>
      <c r="H144" s="229">
        <v>145986</v>
      </c>
      <c r="I144" s="232">
        <v>29.6</v>
      </c>
      <c r="J144" s="229">
        <v>5315</v>
      </c>
      <c r="K144" s="231">
        <v>1.1000000000000001</v>
      </c>
      <c r="L144" s="229">
        <v>54429</v>
      </c>
      <c r="M144" s="232">
        <v>11</v>
      </c>
      <c r="N144" s="228">
        <v>1390</v>
      </c>
      <c r="O144" s="231">
        <v>0.3</v>
      </c>
      <c r="P144" s="229">
        <v>51673</v>
      </c>
      <c r="Q144" s="232">
        <v>10.5</v>
      </c>
      <c r="R144" s="229">
        <v>125974</v>
      </c>
      <c r="S144" s="232">
        <v>25.6</v>
      </c>
      <c r="U144" s="224">
        <f t="shared" si="4"/>
        <v>100</v>
      </c>
      <c r="W144" s="225"/>
      <c r="X144" s="225"/>
      <c r="Y144" s="225"/>
      <c r="Z144" s="225"/>
      <c r="AA144" s="225"/>
      <c r="AB144" s="225"/>
      <c r="AC144" s="225"/>
      <c r="AD144" s="225"/>
      <c r="AE144" s="225"/>
      <c r="AF144" s="225"/>
      <c r="AG144" s="225"/>
      <c r="AH144" s="225"/>
      <c r="AI144" s="225"/>
      <c r="AJ144" s="225"/>
      <c r="AK144" s="225"/>
      <c r="AL144" s="225"/>
      <c r="AM144" s="225"/>
      <c r="AN144" s="226"/>
      <c r="AO144" s="226"/>
      <c r="AP144" s="226"/>
      <c r="AQ144" s="226"/>
      <c r="AR144" s="226"/>
    </row>
    <row r="145" spans="1:44" s="234" customFormat="1" ht="18" customHeight="1">
      <c r="A145" s="665"/>
      <c r="B145" s="227">
        <v>28</v>
      </c>
      <c r="C145" s="228">
        <v>478647</v>
      </c>
      <c r="D145" s="229">
        <v>90573</v>
      </c>
      <c r="E145" s="230">
        <v>18.922713398391718</v>
      </c>
      <c r="F145" s="229">
        <v>12157</v>
      </c>
      <c r="G145" s="231">
        <v>2.5398675850888024</v>
      </c>
      <c r="H145" s="229">
        <v>149704</v>
      </c>
      <c r="I145" s="232">
        <v>31.276493950656747</v>
      </c>
      <c r="J145" s="229">
        <v>6016</v>
      </c>
      <c r="K145" s="231">
        <v>1.2568761529895727</v>
      </c>
      <c r="L145" s="229">
        <v>53365</v>
      </c>
      <c r="M145" s="232">
        <v>11.2</v>
      </c>
      <c r="N145" s="228">
        <v>4363</v>
      </c>
      <c r="O145" s="231">
        <v>0.91152770204346834</v>
      </c>
      <c r="P145" s="229">
        <v>49044</v>
      </c>
      <c r="Q145" s="232">
        <v>10.246381989232148</v>
      </c>
      <c r="R145" s="229">
        <v>113425</v>
      </c>
      <c r="S145" s="232">
        <v>23.697004264102773</v>
      </c>
      <c r="T145" s="233"/>
      <c r="U145" s="224">
        <f t="shared" si="4"/>
        <v>100.05086504250522</v>
      </c>
      <c r="V145" s="233"/>
      <c r="W145" s="225"/>
      <c r="X145" s="225"/>
      <c r="Y145" s="225"/>
      <c r="Z145" s="225"/>
      <c r="AA145" s="225"/>
      <c r="AB145" s="225"/>
      <c r="AC145" s="225"/>
      <c r="AD145" s="225"/>
      <c r="AE145" s="225"/>
      <c r="AF145" s="225"/>
      <c r="AG145" s="225"/>
      <c r="AH145" s="225"/>
      <c r="AI145" s="225"/>
      <c r="AJ145" s="225"/>
      <c r="AK145" s="225"/>
      <c r="AL145" s="225"/>
      <c r="AM145" s="225"/>
      <c r="AN145" s="226"/>
      <c r="AO145" s="226"/>
      <c r="AP145" s="226"/>
      <c r="AQ145" s="226"/>
      <c r="AR145" s="226"/>
    </row>
    <row r="146" spans="1:44" ht="18" customHeight="1">
      <c r="A146" s="663" t="s">
        <v>197</v>
      </c>
      <c r="B146" s="218">
        <v>24</v>
      </c>
      <c r="C146" s="219">
        <v>439623</v>
      </c>
      <c r="D146" s="220">
        <v>60471</v>
      </c>
      <c r="E146" s="221">
        <v>13.8</v>
      </c>
      <c r="F146" s="220">
        <v>11476</v>
      </c>
      <c r="G146" s="222">
        <v>2.6</v>
      </c>
      <c r="H146" s="220">
        <v>175717</v>
      </c>
      <c r="I146" s="223">
        <v>40</v>
      </c>
      <c r="J146" s="220">
        <v>3994</v>
      </c>
      <c r="K146" s="222">
        <v>0.9</v>
      </c>
      <c r="L146" s="220">
        <v>65647</v>
      </c>
      <c r="M146" s="223">
        <v>14.9</v>
      </c>
      <c r="N146" s="219">
        <v>1199</v>
      </c>
      <c r="O146" s="222">
        <v>0.3</v>
      </c>
      <c r="P146" s="220">
        <v>71025</v>
      </c>
      <c r="Q146" s="223">
        <v>16.100000000000001</v>
      </c>
      <c r="R146" s="220">
        <v>50094</v>
      </c>
      <c r="S146" s="223">
        <v>11.4</v>
      </c>
      <c r="U146" s="224">
        <f t="shared" si="4"/>
        <v>100</v>
      </c>
      <c r="W146" s="225"/>
      <c r="X146" s="225"/>
      <c r="Y146" s="225"/>
      <c r="Z146" s="225"/>
      <c r="AA146" s="225"/>
      <c r="AB146" s="225"/>
      <c r="AC146" s="225"/>
      <c r="AD146" s="225"/>
      <c r="AE146" s="225"/>
      <c r="AF146" s="225"/>
      <c r="AG146" s="225"/>
      <c r="AH146" s="225"/>
      <c r="AI146" s="225"/>
      <c r="AJ146" s="225"/>
      <c r="AK146" s="225"/>
      <c r="AL146" s="225"/>
      <c r="AM146" s="225"/>
      <c r="AN146" s="226"/>
      <c r="AO146" s="226"/>
      <c r="AP146" s="226"/>
      <c r="AQ146" s="226"/>
      <c r="AR146" s="226"/>
    </row>
    <row r="147" spans="1:44" ht="18" customHeight="1">
      <c r="A147" s="664"/>
      <c r="B147" s="227">
        <v>25</v>
      </c>
      <c r="C147" s="247">
        <v>468235</v>
      </c>
      <c r="D147" s="229">
        <v>61889</v>
      </c>
      <c r="E147" s="230">
        <v>13.2</v>
      </c>
      <c r="F147" s="229">
        <v>13271</v>
      </c>
      <c r="G147" s="231">
        <v>2.8</v>
      </c>
      <c r="H147" s="229">
        <v>174299</v>
      </c>
      <c r="I147" s="232">
        <v>37.200000000000003</v>
      </c>
      <c r="J147" s="229">
        <v>3949</v>
      </c>
      <c r="K147" s="231">
        <v>0.8</v>
      </c>
      <c r="L147" s="229">
        <v>84541</v>
      </c>
      <c r="M147" s="232">
        <v>18.100000000000001</v>
      </c>
      <c r="N147" s="228">
        <v>1362</v>
      </c>
      <c r="O147" s="231">
        <v>0.3</v>
      </c>
      <c r="P147" s="229">
        <v>77375</v>
      </c>
      <c r="Q147" s="232">
        <v>16.5</v>
      </c>
      <c r="R147" s="229">
        <v>51549</v>
      </c>
      <c r="S147" s="232">
        <v>11.1</v>
      </c>
      <c r="U147" s="224">
        <f t="shared" si="4"/>
        <v>99.999999999999986</v>
      </c>
      <c r="W147" s="225"/>
      <c r="X147" s="225"/>
      <c r="Y147" s="225"/>
      <c r="Z147" s="225"/>
      <c r="AA147" s="225"/>
      <c r="AB147" s="225"/>
      <c r="AC147" s="225"/>
      <c r="AD147" s="225"/>
      <c r="AE147" s="225"/>
      <c r="AF147" s="225"/>
      <c r="AG147" s="225"/>
      <c r="AH147" s="225"/>
      <c r="AI147" s="225"/>
      <c r="AJ147" s="225"/>
      <c r="AK147" s="225"/>
      <c r="AL147" s="225"/>
      <c r="AM147" s="225"/>
      <c r="AN147" s="226"/>
      <c r="AO147" s="226"/>
      <c r="AP147" s="226"/>
      <c r="AQ147" s="226"/>
      <c r="AR147" s="226"/>
    </row>
    <row r="148" spans="1:44" ht="18" customHeight="1">
      <c r="A148" s="664"/>
      <c r="B148" s="227">
        <v>26</v>
      </c>
      <c r="C148" s="228">
        <v>450988</v>
      </c>
      <c r="D148" s="229">
        <v>66780</v>
      </c>
      <c r="E148" s="230">
        <v>14.8</v>
      </c>
      <c r="F148" s="229">
        <v>15304</v>
      </c>
      <c r="G148" s="231">
        <v>3.4</v>
      </c>
      <c r="H148" s="229">
        <v>175669</v>
      </c>
      <c r="I148" s="232">
        <v>39</v>
      </c>
      <c r="J148" s="229">
        <v>4482</v>
      </c>
      <c r="K148" s="231">
        <v>1</v>
      </c>
      <c r="L148" s="229">
        <v>63550</v>
      </c>
      <c r="M148" s="232">
        <v>14.1</v>
      </c>
      <c r="N148" s="228">
        <v>1148</v>
      </c>
      <c r="O148" s="231">
        <v>0.3</v>
      </c>
      <c r="P148" s="229">
        <v>67307</v>
      </c>
      <c r="Q148" s="232">
        <v>14.9</v>
      </c>
      <c r="R148" s="229">
        <v>56748</v>
      </c>
      <c r="S148" s="232">
        <v>12.5</v>
      </c>
      <c r="U148" s="224">
        <f t="shared" si="4"/>
        <v>100</v>
      </c>
      <c r="W148" s="225"/>
      <c r="X148" s="225"/>
      <c r="Y148" s="225"/>
      <c r="Z148" s="225"/>
      <c r="AA148" s="225"/>
      <c r="AB148" s="225"/>
      <c r="AC148" s="225"/>
      <c r="AD148" s="225"/>
      <c r="AE148" s="225"/>
      <c r="AF148" s="225"/>
      <c r="AG148" s="225"/>
      <c r="AH148" s="225"/>
      <c r="AI148" s="225"/>
      <c r="AJ148" s="225"/>
      <c r="AK148" s="225"/>
      <c r="AL148" s="225"/>
      <c r="AM148" s="225"/>
      <c r="AN148" s="226"/>
      <c r="AO148" s="226"/>
      <c r="AP148" s="226"/>
      <c r="AQ148" s="226"/>
      <c r="AR148" s="226"/>
    </row>
    <row r="149" spans="1:44" ht="18" customHeight="1">
      <c r="A149" s="664"/>
      <c r="B149" s="227">
        <v>27</v>
      </c>
      <c r="C149" s="228">
        <v>461271</v>
      </c>
      <c r="D149" s="229">
        <v>79864</v>
      </c>
      <c r="E149" s="230">
        <v>17.313900071758251</v>
      </c>
      <c r="F149" s="229">
        <v>14230</v>
      </c>
      <c r="G149" s="231">
        <v>3.084954397740157</v>
      </c>
      <c r="H149" s="229">
        <v>175059</v>
      </c>
      <c r="I149" s="232">
        <v>37.951442861138027</v>
      </c>
      <c r="J149" s="229">
        <v>4913</v>
      </c>
      <c r="K149" s="231">
        <v>1.0651005591073359</v>
      </c>
      <c r="L149" s="229">
        <v>74979</v>
      </c>
      <c r="M149" s="232">
        <v>16.254869696989406</v>
      </c>
      <c r="N149" s="228">
        <v>1230</v>
      </c>
      <c r="O149" s="231">
        <v>0.26665452629798969</v>
      </c>
      <c r="P149" s="229">
        <v>67196</v>
      </c>
      <c r="Q149" s="232">
        <v>14.567575243186759</v>
      </c>
      <c r="R149" s="229">
        <v>43800</v>
      </c>
      <c r="S149" s="232">
        <v>9.4955026437820713</v>
      </c>
      <c r="U149" s="224">
        <f t="shared" si="4"/>
        <v>99.999999999999986</v>
      </c>
      <c r="W149" s="225"/>
      <c r="X149" s="225"/>
      <c r="Y149" s="225"/>
      <c r="Z149" s="225"/>
      <c r="AA149" s="225"/>
      <c r="AB149" s="225"/>
      <c r="AC149" s="225"/>
      <c r="AD149" s="225"/>
      <c r="AE149" s="225"/>
      <c r="AF149" s="225"/>
      <c r="AG149" s="225"/>
      <c r="AH149" s="225"/>
      <c r="AI149" s="225"/>
      <c r="AJ149" s="225"/>
      <c r="AK149" s="225"/>
      <c r="AL149" s="225"/>
      <c r="AM149" s="225"/>
      <c r="AN149" s="226"/>
      <c r="AO149" s="226"/>
      <c r="AP149" s="226"/>
      <c r="AQ149" s="226"/>
      <c r="AR149" s="226"/>
    </row>
    <row r="150" spans="1:44" s="234" customFormat="1" ht="18" customHeight="1">
      <c r="A150" s="665"/>
      <c r="B150" s="227">
        <v>28</v>
      </c>
      <c r="C150" s="228">
        <v>453350</v>
      </c>
      <c r="D150" s="229">
        <v>78716</v>
      </c>
      <c r="E150" s="230">
        <v>17.399999999999999</v>
      </c>
      <c r="F150" s="229">
        <v>12117</v>
      </c>
      <c r="G150" s="231">
        <v>2.7</v>
      </c>
      <c r="H150" s="229">
        <v>174700</v>
      </c>
      <c r="I150" s="232">
        <v>38.5</v>
      </c>
      <c r="J150" s="229">
        <v>5353</v>
      </c>
      <c r="K150" s="231">
        <v>1.2</v>
      </c>
      <c r="L150" s="229">
        <v>69306</v>
      </c>
      <c r="M150" s="232">
        <v>15.3</v>
      </c>
      <c r="N150" s="228">
        <v>1259</v>
      </c>
      <c r="O150" s="231">
        <v>0.3</v>
      </c>
      <c r="P150" s="229">
        <v>69487</v>
      </c>
      <c r="Q150" s="232">
        <v>15.3</v>
      </c>
      <c r="R150" s="229">
        <v>42412</v>
      </c>
      <c r="S150" s="232">
        <v>9.3000000000000007</v>
      </c>
      <c r="T150" s="233"/>
      <c r="U150" s="224">
        <f t="shared" si="4"/>
        <v>99.999999999999986</v>
      </c>
      <c r="V150" s="233"/>
      <c r="W150" s="225"/>
      <c r="X150" s="225"/>
      <c r="Y150" s="225"/>
      <c r="Z150" s="225"/>
      <c r="AA150" s="225"/>
      <c r="AB150" s="225"/>
      <c r="AC150" s="225"/>
      <c r="AD150" s="225"/>
      <c r="AE150" s="225"/>
      <c r="AF150" s="225"/>
      <c r="AG150" s="225"/>
      <c r="AH150" s="225"/>
      <c r="AI150" s="225"/>
      <c r="AJ150" s="225"/>
      <c r="AK150" s="225"/>
      <c r="AL150" s="225"/>
      <c r="AM150" s="225"/>
      <c r="AN150" s="226"/>
      <c r="AO150" s="226"/>
      <c r="AP150" s="226"/>
      <c r="AQ150" s="226"/>
      <c r="AR150" s="226"/>
    </row>
    <row r="151" spans="1:44" ht="18" customHeight="1">
      <c r="A151" s="663" t="s">
        <v>46</v>
      </c>
      <c r="B151" s="218">
        <v>24</v>
      </c>
      <c r="C151" s="219">
        <v>1629177</v>
      </c>
      <c r="D151" s="220">
        <v>501736</v>
      </c>
      <c r="E151" s="221">
        <v>30.8</v>
      </c>
      <c r="F151" s="220">
        <v>66700</v>
      </c>
      <c r="G151" s="222">
        <v>4.0999999999999996</v>
      </c>
      <c r="H151" s="220">
        <v>292683</v>
      </c>
      <c r="I151" s="223">
        <v>18</v>
      </c>
      <c r="J151" s="220">
        <v>15699</v>
      </c>
      <c r="K151" s="222">
        <v>1</v>
      </c>
      <c r="L151" s="220">
        <v>214146</v>
      </c>
      <c r="M151" s="223">
        <v>13.1</v>
      </c>
      <c r="N151" s="219">
        <v>6258</v>
      </c>
      <c r="O151" s="222">
        <v>0.4</v>
      </c>
      <c r="P151" s="220">
        <v>303936</v>
      </c>
      <c r="Q151" s="223">
        <v>18.600000000000001</v>
      </c>
      <c r="R151" s="220">
        <v>228019</v>
      </c>
      <c r="S151" s="223">
        <v>14</v>
      </c>
      <c r="U151" s="224">
        <f t="shared" si="4"/>
        <v>100</v>
      </c>
      <c r="W151" s="225"/>
      <c r="X151" s="225"/>
      <c r="Y151" s="225"/>
      <c r="Z151" s="225"/>
      <c r="AA151" s="225"/>
      <c r="AB151" s="225"/>
      <c r="AC151" s="225"/>
      <c r="AD151" s="225"/>
      <c r="AE151" s="225"/>
      <c r="AF151" s="225"/>
      <c r="AG151" s="225"/>
      <c r="AH151" s="225"/>
      <c r="AI151" s="225"/>
      <c r="AJ151" s="225"/>
      <c r="AK151" s="225"/>
      <c r="AL151" s="225"/>
      <c r="AM151" s="225"/>
      <c r="AN151" s="226"/>
      <c r="AO151" s="226"/>
      <c r="AP151" s="226"/>
      <c r="AQ151" s="226"/>
      <c r="AR151" s="226"/>
    </row>
    <row r="152" spans="1:44" ht="18" customHeight="1">
      <c r="A152" s="664"/>
      <c r="B152" s="227">
        <v>25</v>
      </c>
      <c r="C152" s="228">
        <v>1653444</v>
      </c>
      <c r="D152" s="229">
        <v>521461</v>
      </c>
      <c r="E152" s="230">
        <v>31.637868836198869</v>
      </c>
      <c r="F152" s="229">
        <v>79650</v>
      </c>
      <c r="G152" s="231">
        <v>4.8172178797709506</v>
      </c>
      <c r="H152" s="229">
        <v>280274</v>
      </c>
      <c r="I152" s="232">
        <v>16.950921833457922</v>
      </c>
      <c r="J152" s="229">
        <v>15593</v>
      </c>
      <c r="K152" s="231">
        <v>0.94306187569702993</v>
      </c>
      <c r="L152" s="229">
        <v>241877</v>
      </c>
      <c r="M152" s="232">
        <v>14.628678080418812</v>
      </c>
      <c r="N152" s="228">
        <v>6919</v>
      </c>
      <c r="O152" s="231">
        <v>0.4184598934103605</v>
      </c>
      <c r="P152" s="229">
        <v>256767</v>
      </c>
      <c r="Q152" s="232">
        <v>15.529222640742596</v>
      </c>
      <c r="R152" s="229">
        <v>250903</v>
      </c>
      <c r="S152" s="232">
        <v>15.174568960303464</v>
      </c>
      <c r="U152" s="224">
        <f t="shared" si="4"/>
        <v>100.10000000000001</v>
      </c>
      <c r="W152" s="225"/>
      <c r="X152" s="225"/>
      <c r="Y152" s="225"/>
      <c r="Z152" s="225"/>
      <c r="AA152" s="225"/>
      <c r="AB152" s="225"/>
      <c r="AC152" s="225"/>
      <c r="AD152" s="225"/>
      <c r="AE152" s="225"/>
      <c r="AF152" s="225"/>
      <c r="AG152" s="225"/>
      <c r="AH152" s="225"/>
      <c r="AI152" s="225"/>
      <c r="AJ152" s="225"/>
      <c r="AK152" s="225"/>
      <c r="AL152" s="225"/>
      <c r="AM152" s="225"/>
      <c r="AN152" s="226"/>
      <c r="AO152" s="226"/>
      <c r="AP152" s="226"/>
      <c r="AQ152" s="226"/>
      <c r="AR152" s="226"/>
    </row>
    <row r="153" spans="1:44" ht="18" customHeight="1">
      <c r="A153" s="664"/>
      <c r="B153" s="227">
        <v>26</v>
      </c>
      <c r="C153" s="228">
        <v>1652242</v>
      </c>
      <c r="D153" s="229">
        <v>551621</v>
      </c>
      <c r="E153" s="230">
        <v>33.4</v>
      </c>
      <c r="F153" s="229">
        <v>94765</v>
      </c>
      <c r="G153" s="231">
        <v>5.7</v>
      </c>
      <c r="H153" s="229">
        <v>271928</v>
      </c>
      <c r="I153" s="232">
        <v>16.5</v>
      </c>
      <c r="J153" s="229">
        <v>18627</v>
      </c>
      <c r="K153" s="231">
        <v>1.1000000000000001</v>
      </c>
      <c r="L153" s="229">
        <v>223728</v>
      </c>
      <c r="M153" s="232">
        <v>13.6</v>
      </c>
      <c r="N153" s="228">
        <v>8900</v>
      </c>
      <c r="O153" s="231">
        <v>0.5</v>
      </c>
      <c r="P153" s="229">
        <v>239425</v>
      </c>
      <c r="Q153" s="232">
        <v>14.5</v>
      </c>
      <c r="R153" s="229">
        <v>243248</v>
      </c>
      <c r="S153" s="232">
        <v>14.7</v>
      </c>
      <c r="U153" s="224">
        <f t="shared" si="4"/>
        <v>100</v>
      </c>
      <c r="W153" s="225"/>
      <c r="X153" s="225"/>
      <c r="Y153" s="225"/>
      <c r="Z153" s="225"/>
      <c r="AA153" s="225"/>
      <c r="AB153" s="225"/>
      <c r="AC153" s="225"/>
      <c r="AD153" s="225"/>
      <c r="AE153" s="225"/>
      <c r="AF153" s="225"/>
      <c r="AG153" s="225"/>
      <c r="AH153" s="225"/>
      <c r="AI153" s="225"/>
      <c r="AJ153" s="225"/>
      <c r="AK153" s="225"/>
      <c r="AL153" s="225"/>
      <c r="AM153" s="225"/>
      <c r="AN153" s="226"/>
      <c r="AO153" s="226"/>
      <c r="AP153" s="226"/>
      <c r="AQ153" s="226"/>
      <c r="AR153" s="226"/>
    </row>
    <row r="154" spans="1:44" ht="18" customHeight="1">
      <c r="A154" s="664"/>
      <c r="B154" s="227">
        <v>27</v>
      </c>
      <c r="C154" s="228">
        <v>1704633</v>
      </c>
      <c r="D154" s="229">
        <v>640728</v>
      </c>
      <c r="E154" s="230">
        <v>37.6</v>
      </c>
      <c r="F154" s="229">
        <v>86520</v>
      </c>
      <c r="G154" s="231">
        <v>5.0999999999999996</v>
      </c>
      <c r="H154" s="229">
        <v>270730</v>
      </c>
      <c r="I154" s="232">
        <v>15.9</v>
      </c>
      <c r="J154" s="229">
        <v>21092</v>
      </c>
      <c r="K154" s="231">
        <v>1.2</v>
      </c>
      <c r="L154" s="229">
        <v>205151</v>
      </c>
      <c r="M154" s="232">
        <v>12</v>
      </c>
      <c r="N154" s="228">
        <v>6359</v>
      </c>
      <c r="O154" s="231">
        <v>0.4</v>
      </c>
      <c r="P154" s="229">
        <v>244624</v>
      </c>
      <c r="Q154" s="232">
        <v>14.399999999999999</v>
      </c>
      <c r="R154" s="229">
        <v>229429</v>
      </c>
      <c r="S154" s="232">
        <v>13.5</v>
      </c>
      <c r="U154" s="224">
        <f t="shared" si="4"/>
        <v>100.10000000000002</v>
      </c>
      <c r="W154" s="225"/>
      <c r="X154" s="225"/>
      <c r="Y154" s="225"/>
      <c r="Z154" s="225"/>
      <c r="AA154" s="225"/>
      <c r="AB154" s="225"/>
      <c r="AC154" s="225"/>
      <c r="AD154" s="225"/>
      <c r="AE154" s="225"/>
      <c r="AF154" s="225"/>
      <c r="AG154" s="225"/>
      <c r="AH154" s="225"/>
      <c r="AI154" s="225"/>
      <c r="AJ154" s="225"/>
      <c r="AK154" s="225"/>
      <c r="AL154" s="225"/>
      <c r="AM154" s="225"/>
      <c r="AN154" s="226"/>
      <c r="AO154" s="226"/>
      <c r="AP154" s="226"/>
      <c r="AQ154" s="226"/>
      <c r="AR154" s="226"/>
    </row>
    <row r="155" spans="1:44" s="234" customFormat="1" ht="18" customHeight="1">
      <c r="A155" s="665"/>
      <c r="B155" s="227">
        <v>28</v>
      </c>
      <c r="C155" s="228">
        <v>1693270</v>
      </c>
      <c r="D155" s="229">
        <v>641666</v>
      </c>
      <c r="E155" s="230">
        <v>37.89507875294548</v>
      </c>
      <c r="F155" s="229">
        <v>74013</v>
      </c>
      <c r="G155" s="231">
        <v>4.3710099393481254</v>
      </c>
      <c r="H155" s="229">
        <v>281515</v>
      </c>
      <c r="I155" s="232">
        <v>16.625523395560073</v>
      </c>
      <c r="J155" s="229">
        <v>23751</v>
      </c>
      <c r="K155" s="231">
        <v>1.4026705723245554</v>
      </c>
      <c r="L155" s="229">
        <v>202827</v>
      </c>
      <c r="M155" s="232">
        <v>11.978420452733468</v>
      </c>
      <c r="N155" s="228">
        <v>12653</v>
      </c>
      <c r="O155" s="231">
        <v>0.7472523578637783</v>
      </c>
      <c r="P155" s="229">
        <v>238701</v>
      </c>
      <c r="Q155" s="232">
        <v>14.097042999639751</v>
      </c>
      <c r="R155" s="229">
        <v>218144</v>
      </c>
      <c r="S155" s="232">
        <v>12.883001529584767</v>
      </c>
      <c r="T155" s="233"/>
      <c r="U155" s="224">
        <f t="shared" si="4"/>
        <v>100</v>
      </c>
      <c r="V155" s="233"/>
      <c r="W155" s="225"/>
      <c r="X155" s="225"/>
      <c r="Y155" s="225"/>
      <c r="Z155" s="225"/>
      <c r="AA155" s="225"/>
      <c r="AB155" s="225"/>
      <c r="AC155" s="225"/>
      <c r="AD155" s="225"/>
      <c r="AE155" s="225"/>
      <c r="AF155" s="225"/>
      <c r="AG155" s="225"/>
      <c r="AH155" s="225"/>
      <c r="AI155" s="225"/>
      <c r="AJ155" s="225"/>
      <c r="AK155" s="225"/>
      <c r="AL155" s="225"/>
      <c r="AM155" s="225"/>
      <c r="AN155" s="226"/>
      <c r="AO155" s="226"/>
      <c r="AP155" s="226"/>
      <c r="AQ155" s="226"/>
      <c r="AR155" s="226"/>
    </row>
    <row r="156" spans="1:44" ht="18" customHeight="1">
      <c r="A156" s="663" t="s">
        <v>196</v>
      </c>
      <c r="B156" s="218">
        <v>24</v>
      </c>
      <c r="C156" s="219">
        <v>443967</v>
      </c>
      <c r="D156" s="220">
        <v>77666</v>
      </c>
      <c r="E156" s="221">
        <v>17.5</v>
      </c>
      <c r="F156" s="220">
        <v>11947</v>
      </c>
      <c r="G156" s="222">
        <v>2.7</v>
      </c>
      <c r="H156" s="220">
        <v>146337</v>
      </c>
      <c r="I156" s="223">
        <v>33</v>
      </c>
      <c r="J156" s="220">
        <v>4475</v>
      </c>
      <c r="K156" s="222">
        <v>1</v>
      </c>
      <c r="L156" s="220">
        <v>58102</v>
      </c>
      <c r="M156" s="223">
        <v>13.1</v>
      </c>
      <c r="N156" s="219">
        <v>1292</v>
      </c>
      <c r="O156" s="222">
        <v>0.3</v>
      </c>
      <c r="P156" s="220">
        <v>71113</v>
      </c>
      <c r="Q156" s="223">
        <v>16</v>
      </c>
      <c r="R156" s="220">
        <v>73035</v>
      </c>
      <c r="S156" s="223">
        <v>16.399999999999999</v>
      </c>
      <c r="U156" s="224">
        <f t="shared" si="4"/>
        <v>100</v>
      </c>
      <c r="W156" s="225"/>
      <c r="X156" s="225"/>
      <c r="Y156" s="225"/>
      <c r="Z156" s="225"/>
      <c r="AA156" s="225"/>
      <c r="AB156" s="225"/>
      <c r="AC156" s="225"/>
      <c r="AD156" s="225"/>
      <c r="AE156" s="225"/>
      <c r="AF156" s="225"/>
      <c r="AG156" s="225"/>
      <c r="AH156" s="225"/>
      <c r="AI156" s="225"/>
      <c r="AJ156" s="225"/>
      <c r="AK156" s="225"/>
      <c r="AL156" s="225"/>
      <c r="AM156" s="225"/>
      <c r="AN156" s="226"/>
      <c r="AO156" s="226"/>
      <c r="AP156" s="226"/>
      <c r="AQ156" s="226"/>
      <c r="AR156" s="226"/>
    </row>
    <row r="157" spans="1:44" ht="18" customHeight="1">
      <c r="A157" s="664"/>
      <c r="B157" s="227">
        <v>25</v>
      </c>
      <c r="C157" s="247">
        <v>451419</v>
      </c>
      <c r="D157" s="229">
        <v>80324</v>
      </c>
      <c r="E157" s="230">
        <v>17.8</v>
      </c>
      <c r="F157" s="229">
        <v>14053</v>
      </c>
      <c r="G157" s="231">
        <v>3.1</v>
      </c>
      <c r="H157" s="229">
        <v>144862</v>
      </c>
      <c r="I157" s="232">
        <v>32.1</v>
      </c>
      <c r="J157" s="229">
        <v>4404</v>
      </c>
      <c r="K157" s="231">
        <v>1</v>
      </c>
      <c r="L157" s="229">
        <v>74434</v>
      </c>
      <c r="M157" s="232">
        <v>16.5</v>
      </c>
      <c r="N157" s="228">
        <v>1308</v>
      </c>
      <c r="O157" s="231">
        <v>0.2</v>
      </c>
      <c r="P157" s="229">
        <v>61756</v>
      </c>
      <c r="Q157" s="232">
        <v>13.7</v>
      </c>
      <c r="R157" s="229">
        <v>70278</v>
      </c>
      <c r="S157" s="232">
        <v>15.6</v>
      </c>
      <c r="U157" s="224">
        <f t="shared" si="4"/>
        <v>100</v>
      </c>
      <c r="W157" s="225"/>
      <c r="X157" s="225"/>
      <c r="Y157" s="225"/>
      <c r="Z157" s="225"/>
      <c r="AA157" s="225"/>
      <c r="AB157" s="225"/>
      <c r="AC157" s="225"/>
      <c r="AD157" s="225"/>
      <c r="AE157" s="225"/>
      <c r="AF157" s="225"/>
      <c r="AG157" s="225"/>
      <c r="AH157" s="225"/>
      <c r="AI157" s="225"/>
      <c r="AJ157" s="225"/>
      <c r="AK157" s="225"/>
      <c r="AL157" s="225"/>
      <c r="AM157" s="225"/>
      <c r="AN157" s="226"/>
      <c r="AO157" s="226"/>
      <c r="AP157" s="226"/>
      <c r="AQ157" s="226"/>
      <c r="AR157" s="226"/>
    </row>
    <row r="158" spans="1:44" ht="18" customHeight="1">
      <c r="A158" s="664"/>
      <c r="B158" s="227">
        <v>26</v>
      </c>
      <c r="C158" s="228">
        <v>444156</v>
      </c>
      <c r="D158" s="229">
        <v>86108</v>
      </c>
      <c r="E158" s="230">
        <v>19.399999999999999</v>
      </c>
      <c r="F158" s="229">
        <v>16508</v>
      </c>
      <c r="G158" s="231">
        <v>3.7</v>
      </c>
      <c r="H158" s="229">
        <v>146254</v>
      </c>
      <c r="I158" s="232">
        <v>32.9</v>
      </c>
      <c r="J158" s="229">
        <v>5291</v>
      </c>
      <c r="K158" s="231">
        <v>1.2</v>
      </c>
      <c r="L158" s="229">
        <v>61029</v>
      </c>
      <c r="M158" s="232">
        <v>13.7</v>
      </c>
      <c r="N158" s="228">
        <v>1065</v>
      </c>
      <c r="O158" s="231">
        <v>0.33978061762083589</v>
      </c>
      <c r="P158" s="229">
        <v>58891</v>
      </c>
      <c r="Q158" s="232">
        <v>13.3</v>
      </c>
      <c r="R158" s="229">
        <v>69010</v>
      </c>
      <c r="S158" s="232">
        <v>15.537333729590506</v>
      </c>
      <c r="U158" s="224">
        <f t="shared" si="4"/>
        <v>100.07711434721134</v>
      </c>
      <c r="W158" s="225"/>
      <c r="X158" s="225"/>
      <c r="Y158" s="225"/>
      <c r="Z158" s="225"/>
      <c r="AA158" s="225"/>
      <c r="AB158" s="225"/>
      <c r="AC158" s="225"/>
      <c r="AD158" s="225"/>
      <c r="AE158" s="225"/>
      <c r="AF158" s="225"/>
      <c r="AG158" s="225"/>
      <c r="AH158" s="225"/>
      <c r="AI158" s="225"/>
      <c r="AJ158" s="225"/>
      <c r="AK158" s="225"/>
      <c r="AL158" s="225"/>
      <c r="AM158" s="225"/>
      <c r="AN158" s="226"/>
      <c r="AO158" s="226"/>
      <c r="AP158" s="226"/>
      <c r="AQ158" s="226"/>
      <c r="AR158" s="226"/>
    </row>
    <row r="159" spans="1:44" ht="18" customHeight="1">
      <c r="A159" s="664"/>
      <c r="B159" s="227">
        <v>27</v>
      </c>
      <c r="C159" s="228">
        <v>456141</v>
      </c>
      <c r="D159" s="229">
        <v>99766</v>
      </c>
      <c r="E159" s="230">
        <v>21.9</v>
      </c>
      <c r="F159" s="229">
        <v>15224</v>
      </c>
      <c r="G159" s="231">
        <v>3.3</v>
      </c>
      <c r="H159" s="229">
        <v>143990</v>
      </c>
      <c r="I159" s="232">
        <v>31.6</v>
      </c>
      <c r="J159" s="229">
        <v>6027</v>
      </c>
      <c r="K159" s="231">
        <v>1.3</v>
      </c>
      <c r="L159" s="229">
        <v>57453</v>
      </c>
      <c r="M159" s="232">
        <v>12.6</v>
      </c>
      <c r="N159" s="228">
        <v>1096</v>
      </c>
      <c r="O159" s="231">
        <v>0.2</v>
      </c>
      <c r="P159" s="229">
        <v>54989</v>
      </c>
      <c r="Q159" s="232">
        <v>12.1</v>
      </c>
      <c r="R159" s="229">
        <v>77596</v>
      </c>
      <c r="S159" s="232">
        <v>17</v>
      </c>
      <c r="U159" s="224">
        <f t="shared" si="4"/>
        <v>99.999999999999986</v>
      </c>
      <c r="W159" s="225"/>
      <c r="X159" s="225"/>
      <c r="Y159" s="225"/>
      <c r="Z159" s="225"/>
      <c r="AA159" s="225"/>
      <c r="AB159" s="225"/>
      <c r="AC159" s="225"/>
      <c r="AD159" s="225"/>
      <c r="AE159" s="225"/>
      <c r="AF159" s="225"/>
      <c r="AG159" s="225"/>
      <c r="AH159" s="225"/>
      <c r="AI159" s="225"/>
      <c r="AJ159" s="225"/>
      <c r="AK159" s="225"/>
      <c r="AL159" s="225"/>
      <c r="AM159" s="225"/>
      <c r="AN159" s="226"/>
      <c r="AO159" s="226"/>
      <c r="AP159" s="226"/>
      <c r="AQ159" s="226"/>
      <c r="AR159" s="226"/>
    </row>
    <row r="160" spans="1:44" s="234" customFormat="1" ht="18" customHeight="1">
      <c r="A160" s="665"/>
      <c r="B160" s="227">
        <v>28</v>
      </c>
      <c r="C160" s="228">
        <v>435430</v>
      </c>
      <c r="D160" s="229">
        <v>98579</v>
      </c>
      <c r="E160" s="230">
        <v>22.6</v>
      </c>
      <c r="F160" s="229">
        <v>13006</v>
      </c>
      <c r="G160" s="231">
        <v>3</v>
      </c>
      <c r="H160" s="229">
        <v>147251</v>
      </c>
      <c r="I160" s="232">
        <v>33.799999999999997</v>
      </c>
      <c r="J160" s="229">
        <v>6376</v>
      </c>
      <c r="K160" s="231">
        <v>1.5</v>
      </c>
      <c r="L160" s="229">
        <v>56932</v>
      </c>
      <c r="M160" s="232">
        <v>13.1</v>
      </c>
      <c r="N160" s="228">
        <v>1294</v>
      </c>
      <c r="O160" s="231">
        <v>0.3</v>
      </c>
      <c r="P160" s="229">
        <v>54096</v>
      </c>
      <c r="Q160" s="232">
        <v>12.4</v>
      </c>
      <c r="R160" s="229">
        <v>57896</v>
      </c>
      <c r="S160" s="232">
        <v>13.3</v>
      </c>
      <c r="T160" s="233"/>
      <c r="U160" s="224">
        <f t="shared" si="4"/>
        <v>100</v>
      </c>
      <c r="V160" s="233"/>
      <c r="W160" s="225"/>
      <c r="X160" s="225"/>
      <c r="Y160" s="225"/>
      <c r="Z160" s="225"/>
      <c r="AA160" s="225"/>
      <c r="AB160" s="225"/>
      <c r="AC160" s="225"/>
      <c r="AD160" s="225"/>
      <c r="AE160" s="225"/>
      <c r="AF160" s="225"/>
      <c r="AG160" s="225"/>
      <c r="AH160" s="225"/>
      <c r="AI160" s="225"/>
      <c r="AJ160" s="225"/>
      <c r="AK160" s="225"/>
      <c r="AL160" s="225"/>
      <c r="AM160" s="225"/>
      <c r="AN160" s="226"/>
      <c r="AO160" s="226"/>
      <c r="AP160" s="226"/>
      <c r="AQ160" s="226"/>
      <c r="AR160" s="226"/>
    </row>
    <row r="161" spans="1:44" ht="18" customHeight="1">
      <c r="A161" s="663" t="s">
        <v>152</v>
      </c>
      <c r="B161" s="218">
        <v>24</v>
      </c>
      <c r="C161" s="219">
        <v>694689</v>
      </c>
      <c r="D161" s="220">
        <v>110159</v>
      </c>
      <c r="E161" s="221">
        <v>15.9</v>
      </c>
      <c r="F161" s="220">
        <v>18994</v>
      </c>
      <c r="G161" s="222">
        <v>2.7</v>
      </c>
      <c r="H161" s="220">
        <v>224726</v>
      </c>
      <c r="I161" s="223">
        <v>32.299999999999997</v>
      </c>
      <c r="J161" s="220">
        <v>8244</v>
      </c>
      <c r="K161" s="222">
        <v>1.2</v>
      </c>
      <c r="L161" s="220">
        <v>114077</v>
      </c>
      <c r="M161" s="223">
        <v>16.399999999999999</v>
      </c>
      <c r="N161" s="219">
        <v>2332</v>
      </c>
      <c r="O161" s="222">
        <v>0.3</v>
      </c>
      <c r="P161" s="220">
        <v>113403</v>
      </c>
      <c r="Q161" s="223">
        <v>16.3</v>
      </c>
      <c r="R161" s="220">
        <v>102754</v>
      </c>
      <c r="S161" s="223">
        <v>14.899999999999991</v>
      </c>
      <c r="U161" s="224">
        <f t="shared" si="4"/>
        <v>99.999999999999986</v>
      </c>
      <c r="W161" s="225"/>
      <c r="X161" s="225"/>
      <c r="Y161" s="225"/>
      <c r="Z161" s="225"/>
      <c r="AA161" s="225"/>
      <c r="AB161" s="225"/>
      <c r="AC161" s="225"/>
      <c r="AD161" s="225"/>
      <c r="AE161" s="225"/>
      <c r="AF161" s="225"/>
      <c r="AG161" s="225"/>
      <c r="AH161" s="225"/>
      <c r="AI161" s="225"/>
      <c r="AJ161" s="225"/>
      <c r="AK161" s="225"/>
      <c r="AL161" s="225"/>
      <c r="AM161" s="225"/>
      <c r="AN161" s="226"/>
      <c r="AO161" s="226"/>
      <c r="AP161" s="226"/>
      <c r="AQ161" s="226"/>
      <c r="AR161" s="226"/>
    </row>
    <row r="162" spans="1:44" ht="18" customHeight="1">
      <c r="A162" s="666"/>
      <c r="B162" s="227">
        <v>25</v>
      </c>
      <c r="C162" s="228">
        <v>705138</v>
      </c>
      <c r="D162" s="229">
        <v>111527</v>
      </c>
      <c r="E162" s="230">
        <v>15.8</v>
      </c>
      <c r="F162" s="229">
        <v>22457</v>
      </c>
      <c r="G162" s="231">
        <v>3.2</v>
      </c>
      <c r="H162" s="229">
        <v>218404</v>
      </c>
      <c r="I162" s="232">
        <v>31</v>
      </c>
      <c r="J162" s="229">
        <v>8216</v>
      </c>
      <c r="K162" s="231">
        <v>1.2</v>
      </c>
      <c r="L162" s="229">
        <v>128163</v>
      </c>
      <c r="M162" s="232">
        <v>18.2</v>
      </c>
      <c r="N162" s="228">
        <v>2230</v>
      </c>
      <c r="O162" s="231">
        <v>0.3</v>
      </c>
      <c r="P162" s="229">
        <v>99904</v>
      </c>
      <c r="Q162" s="232">
        <v>14.2</v>
      </c>
      <c r="R162" s="229">
        <v>114237</v>
      </c>
      <c r="S162" s="232">
        <v>16.2</v>
      </c>
      <c r="U162" s="224">
        <f t="shared" si="4"/>
        <v>100.10000000000001</v>
      </c>
      <c r="W162" s="225"/>
      <c r="X162" s="225"/>
      <c r="Y162" s="225"/>
      <c r="Z162" s="225"/>
      <c r="AA162" s="225"/>
      <c r="AB162" s="225"/>
      <c r="AC162" s="225"/>
      <c r="AD162" s="225"/>
      <c r="AE162" s="225"/>
      <c r="AF162" s="225"/>
      <c r="AG162" s="225"/>
      <c r="AH162" s="225"/>
      <c r="AI162" s="225"/>
      <c r="AJ162" s="225"/>
      <c r="AK162" s="225"/>
      <c r="AL162" s="225"/>
      <c r="AM162" s="225"/>
      <c r="AN162" s="226"/>
      <c r="AO162" s="226"/>
      <c r="AP162" s="226"/>
      <c r="AQ162" s="226"/>
      <c r="AR162" s="226"/>
    </row>
    <row r="163" spans="1:44" ht="18" customHeight="1">
      <c r="A163" s="666"/>
      <c r="B163" s="227">
        <v>26</v>
      </c>
      <c r="C163" s="228">
        <v>689957</v>
      </c>
      <c r="D163" s="229">
        <v>118455</v>
      </c>
      <c r="E163" s="230">
        <v>17.2</v>
      </c>
      <c r="F163" s="229">
        <v>26483</v>
      </c>
      <c r="G163" s="231">
        <v>3.8</v>
      </c>
      <c r="H163" s="229">
        <v>222296</v>
      </c>
      <c r="I163" s="232">
        <v>32.200000000000003</v>
      </c>
      <c r="J163" s="229">
        <v>9315</v>
      </c>
      <c r="K163" s="231">
        <v>1.4</v>
      </c>
      <c r="L163" s="229">
        <v>113006</v>
      </c>
      <c r="M163" s="232">
        <v>16.399999999999999</v>
      </c>
      <c r="N163" s="228">
        <v>3561</v>
      </c>
      <c r="O163" s="231">
        <v>0.5</v>
      </c>
      <c r="P163" s="229">
        <v>93252</v>
      </c>
      <c r="Q163" s="232">
        <v>13.5</v>
      </c>
      <c r="R163" s="229">
        <v>103589</v>
      </c>
      <c r="S163" s="232">
        <v>15</v>
      </c>
      <c r="U163" s="224">
        <f t="shared" si="4"/>
        <v>100</v>
      </c>
      <c r="W163" s="225"/>
      <c r="X163" s="225"/>
      <c r="Y163" s="225"/>
      <c r="Z163" s="225"/>
      <c r="AA163" s="225"/>
      <c r="AB163" s="225"/>
      <c r="AC163" s="225"/>
      <c r="AD163" s="225"/>
      <c r="AE163" s="225"/>
      <c r="AF163" s="225"/>
      <c r="AG163" s="225"/>
      <c r="AH163" s="225"/>
      <c r="AI163" s="225"/>
      <c r="AJ163" s="225"/>
      <c r="AK163" s="225"/>
      <c r="AL163" s="225"/>
      <c r="AM163" s="225"/>
      <c r="AN163" s="226"/>
      <c r="AO163" s="226"/>
      <c r="AP163" s="226"/>
      <c r="AQ163" s="226"/>
      <c r="AR163" s="226"/>
    </row>
    <row r="164" spans="1:44" ht="18" customHeight="1">
      <c r="A164" s="666"/>
      <c r="B164" s="227">
        <v>27</v>
      </c>
      <c r="C164" s="228">
        <v>686001</v>
      </c>
      <c r="D164" s="229">
        <v>141948</v>
      </c>
      <c r="E164" s="230">
        <v>20.7</v>
      </c>
      <c r="F164" s="229">
        <v>24364</v>
      </c>
      <c r="G164" s="231">
        <v>3.6</v>
      </c>
      <c r="H164" s="229">
        <v>219884</v>
      </c>
      <c r="I164" s="232">
        <v>32.1</v>
      </c>
      <c r="J164" s="229">
        <v>10319</v>
      </c>
      <c r="K164" s="231">
        <v>1.5</v>
      </c>
      <c r="L164" s="229">
        <v>110697</v>
      </c>
      <c r="M164" s="232">
        <v>16.100000000000001</v>
      </c>
      <c r="N164" s="228">
        <v>2481</v>
      </c>
      <c r="O164" s="231">
        <v>0.4</v>
      </c>
      <c r="P164" s="229">
        <v>97152</v>
      </c>
      <c r="Q164" s="232">
        <v>14.2</v>
      </c>
      <c r="R164" s="229">
        <v>79156</v>
      </c>
      <c r="S164" s="232">
        <v>11.4</v>
      </c>
      <c r="U164" s="224">
        <f t="shared" si="4"/>
        <v>100.00000000000001</v>
      </c>
      <c r="W164" s="225"/>
      <c r="X164" s="225"/>
      <c r="Y164" s="225"/>
      <c r="Z164" s="225"/>
      <c r="AA164" s="225"/>
      <c r="AB164" s="225"/>
      <c r="AC164" s="225"/>
      <c r="AD164" s="225"/>
      <c r="AE164" s="225"/>
      <c r="AF164" s="225"/>
      <c r="AG164" s="225"/>
      <c r="AH164" s="225"/>
      <c r="AI164" s="225"/>
      <c r="AJ164" s="225"/>
      <c r="AK164" s="225"/>
      <c r="AL164" s="225"/>
      <c r="AM164" s="225"/>
      <c r="AN164" s="226"/>
      <c r="AO164" s="226"/>
      <c r="AP164" s="226"/>
      <c r="AQ164" s="226"/>
      <c r="AR164" s="226"/>
    </row>
    <row r="165" spans="1:44" s="234" customFormat="1" ht="18" customHeight="1">
      <c r="A165" s="667"/>
      <c r="B165" s="227">
        <v>28</v>
      </c>
      <c r="C165" s="228">
        <v>695693</v>
      </c>
      <c r="D165" s="229">
        <v>138454</v>
      </c>
      <c r="E165" s="230">
        <v>19.899999999999999</v>
      </c>
      <c r="F165" s="229">
        <v>20686</v>
      </c>
      <c r="G165" s="231">
        <v>3</v>
      </c>
      <c r="H165" s="229">
        <v>224251</v>
      </c>
      <c r="I165" s="232">
        <v>32.200000000000003</v>
      </c>
      <c r="J165" s="229">
        <v>11307</v>
      </c>
      <c r="K165" s="231">
        <v>1.6</v>
      </c>
      <c r="L165" s="229">
        <v>112024</v>
      </c>
      <c r="M165" s="232">
        <v>16.100000000000001</v>
      </c>
      <c r="N165" s="228">
        <v>2759</v>
      </c>
      <c r="O165" s="231">
        <v>0.4</v>
      </c>
      <c r="P165" s="229">
        <v>98206</v>
      </c>
      <c r="Q165" s="232">
        <v>14.1</v>
      </c>
      <c r="R165" s="229">
        <v>88006</v>
      </c>
      <c r="S165" s="232">
        <v>12.7</v>
      </c>
      <c r="T165" s="233"/>
      <c r="U165" s="224">
        <f t="shared" si="4"/>
        <v>100.00000000000001</v>
      </c>
      <c r="V165" s="233"/>
      <c r="W165" s="225"/>
      <c r="X165" s="225"/>
      <c r="Y165" s="225"/>
      <c r="Z165" s="225"/>
      <c r="AA165" s="225"/>
      <c r="AB165" s="225"/>
      <c r="AC165" s="225"/>
      <c r="AD165" s="225"/>
      <c r="AE165" s="225"/>
      <c r="AF165" s="225"/>
      <c r="AG165" s="225"/>
      <c r="AH165" s="225"/>
      <c r="AI165" s="225"/>
      <c r="AJ165" s="225"/>
      <c r="AK165" s="225"/>
      <c r="AL165" s="225"/>
      <c r="AM165" s="225"/>
      <c r="AN165" s="226"/>
      <c r="AO165" s="226"/>
      <c r="AP165" s="226"/>
      <c r="AQ165" s="226"/>
      <c r="AR165" s="226"/>
    </row>
    <row r="166" spans="1:44" ht="18" customHeight="1">
      <c r="A166" s="663" t="s">
        <v>47</v>
      </c>
      <c r="B166" s="218">
        <v>24</v>
      </c>
      <c r="C166" s="219">
        <v>769021</v>
      </c>
      <c r="D166" s="220">
        <v>154248</v>
      </c>
      <c r="E166" s="221">
        <v>20.0577097374454</v>
      </c>
      <c r="F166" s="220">
        <v>24331</v>
      </c>
      <c r="G166" s="222">
        <v>3.1638927935648051</v>
      </c>
      <c r="H166" s="220">
        <v>223963</v>
      </c>
      <c r="I166" s="223">
        <v>29.123131878063148</v>
      </c>
      <c r="J166" s="220">
        <v>7142</v>
      </c>
      <c r="K166" s="222">
        <v>0.92871326010603095</v>
      </c>
      <c r="L166" s="220">
        <v>134045</v>
      </c>
      <c r="M166" s="223">
        <v>17.430603325526871</v>
      </c>
      <c r="N166" s="219">
        <v>4549</v>
      </c>
      <c r="O166" s="222">
        <v>0.59153131058839747</v>
      </c>
      <c r="P166" s="220">
        <v>111367</v>
      </c>
      <c r="Q166" s="223">
        <v>14.481659148449783</v>
      </c>
      <c r="R166" s="220">
        <v>109376</v>
      </c>
      <c r="S166" s="223">
        <v>14.222758546255566</v>
      </c>
      <c r="U166" s="224">
        <f t="shared" ref="U166:U180" si="5">E166+G166+I166+K166+M166+O166+Q166+S166</f>
        <v>99.999999999999986</v>
      </c>
      <c r="W166" s="225"/>
      <c r="X166" s="225"/>
      <c r="Y166" s="225"/>
      <c r="Z166" s="225"/>
      <c r="AA166" s="225"/>
      <c r="AB166" s="225"/>
      <c r="AC166" s="225"/>
      <c r="AD166" s="225"/>
      <c r="AE166" s="225"/>
      <c r="AF166" s="225"/>
      <c r="AG166" s="225"/>
      <c r="AH166" s="225"/>
      <c r="AI166" s="225"/>
      <c r="AJ166" s="225"/>
      <c r="AK166" s="225"/>
      <c r="AL166" s="225"/>
      <c r="AM166" s="225"/>
      <c r="AN166" s="226"/>
      <c r="AO166" s="226"/>
      <c r="AP166" s="226"/>
      <c r="AQ166" s="226"/>
      <c r="AR166" s="226"/>
    </row>
    <row r="167" spans="1:44" ht="18" customHeight="1">
      <c r="A167" s="664"/>
      <c r="B167" s="227">
        <v>25</v>
      </c>
      <c r="C167" s="228">
        <v>822652</v>
      </c>
      <c r="D167" s="229">
        <v>156263</v>
      </c>
      <c r="E167" s="230">
        <v>19</v>
      </c>
      <c r="F167" s="229">
        <v>28700</v>
      </c>
      <c r="G167" s="231">
        <v>3.5</v>
      </c>
      <c r="H167" s="229">
        <v>216649</v>
      </c>
      <c r="I167" s="232">
        <v>26.3</v>
      </c>
      <c r="J167" s="229">
        <v>7031</v>
      </c>
      <c r="K167" s="231">
        <v>0.9</v>
      </c>
      <c r="L167" s="229">
        <v>177646</v>
      </c>
      <c r="M167" s="232">
        <v>21.6</v>
      </c>
      <c r="N167" s="228">
        <v>2025</v>
      </c>
      <c r="O167" s="231">
        <v>0.2</v>
      </c>
      <c r="P167" s="229">
        <v>117438</v>
      </c>
      <c r="Q167" s="232">
        <v>14.3</v>
      </c>
      <c r="R167" s="229">
        <v>116900</v>
      </c>
      <c r="S167" s="232">
        <v>14.2</v>
      </c>
      <c r="U167" s="224">
        <f t="shared" si="5"/>
        <v>100</v>
      </c>
      <c r="W167" s="225"/>
      <c r="X167" s="225"/>
      <c r="Y167" s="225"/>
      <c r="Z167" s="225"/>
      <c r="AA167" s="225"/>
      <c r="AB167" s="225"/>
      <c r="AC167" s="225"/>
      <c r="AD167" s="225"/>
      <c r="AE167" s="225"/>
      <c r="AF167" s="225"/>
      <c r="AG167" s="225"/>
      <c r="AH167" s="225"/>
      <c r="AI167" s="225"/>
      <c r="AJ167" s="225"/>
      <c r="AK167" s="225"/>
      <c r="AL167" s="225"/>
      <c r="AM167" s="225"/>
      <c r="AN167" s="226"/>
      <c r="AO167" s="226"/>
      <c r="AP167" s="226"/>
      <c r="AQ167" s="226"/>
      <c r="AR167" s="226"/>
    </row>
    <row r="168" spans="1:44" ht="18" customHeight="1">
      <c r="A168" s="664"/>
      <c r="B168" s="227">
        <v>26</v>
      </c>
      <c r="C168" s="228">
        <v>783184</v>
      </c>
      <c r="D168" s="229">
        <v>166642</v>
      </c>
      <c r="E168" s="230">
        <v>21.3</v>
      </c>
      <c r="F168" s="229">
        <v>34147</v>
      </c>
      <c r="G168" s="231">
        <v>4.4000000000000004</v>
      </c>
      <c r="H168" s="229">
        <v>220716</v>
      </c>
      <c r="I168" s="232">
        <v>28.2</v>
      </c>
      <c r="J168" s="229">
        <v>8384</v>
      </c>
      <c r="K168" s="231">
        <v>1.1000000000000001</v>
      </c>
      <c r="L168" s="229">
        <v>124795</v>
      </c>
      <c r="M168" s="232">
        <v>15.9</v>
      </c>
      <c r="N168" s="228">
        <v>10957</v>
      </c>
      <c r="O168" s="231">
        <v>1.4</v>
      </c>
      <c r="P168" s="229">
        <v>104068</v>
      </c>
      <c r="Q168" s="232">
        <v>13.3</v>
      </c>
      <c r="R168" s="229">
        <v>113475</v>
      </c>
      <c r="S168" s="232">
        <v>14.5</v>
      </c>
      <c r="U168" s="224">
        <f t="shared" si="5"/>
        <v>100.10000000000001</v>
      </c>
      <c r="W168" s="225"/>
      <c r="X168" s="225"/>
      <c r="Y168" s="225"/>
      <c r="Z168" s="225"/>
      <c r="AA168" s="225"/>
      <c r="AB168" s="225"/>
      <c r="AC168" s="225"/>
      <c r="AD168" s="225"/>
      <c r="AE168" s="225"/>
      <c r="AF168" s="225"/>
      <c r="AG168" s="225"/>
      <c r="AH168" s="225"/>
      <c r="AI168" s="225"/>
      <c r="AJ168" s="225"/>
      <c r="AK168" s="225"/>
      <c r="AL168" s="225"/>
      <c r="AM168" s="225"/>
      <c r="AN168" s="226"/>
      <c r="AO168" s="226"/>
      <c r="AP168" s="226"/>
      <c r="AQ168" s="226"/>
      <c r="AR168" s="226"/>
    </row>
    <row r="169" spans="1:44" ht="18" customHeight="1">
      <c r="A169" s="664"/>
      <c r="B169" s="227">
        <v>27</v>
      </c>
      <c r="C169" s="228">
        <v>761646</v>
      </c>
      <c r="D169" s="229">
        <v>197713</v>
      </c>
      <c r="E169" s="230">
        <v>26</v>
      </c>
      <c r="F169" s="229">
        <v>31171</v>
      </c>
      <c r="G169" s="231">
        <v>4.0999999999999996</v>
      </c>
      <c r="H169" s="229">
        <v>217588</v>
      </c>
      <c r="I169" s="232">
        <v>28.6</v>
      </c>
      <c r="J169" s="229">
        <v>9529</v>
      </c>
      <c r="K169" s="231">
        <v>1.3</v>
      </c>
      <c r="L169" s="229">
        <v>116211</v>
      </c>
      <c r="M169" s="232">
        <v>15.3</v>
      </c>
      <c r="N169" s="228">
        <v>3368</v>
      </c>
      <c r="O169" s="231">
        <v>0.4</v>
      </c>
      <c r="P169" s="229">
        <v>99458</v>
      </c>
      <c r="Q169" s="232">
        <v>13.1</v>
      </c>
      <c r="R169" s="229">
        <v>86608</v>
      </c>
      <c r="S169" s="232">
        <v>11.4</v>
      </c>
      <c r="U169" s="224">
        <f t="shared" si="5"/>
        <v>100.2</v>
      </c>
      <c r="W169" s="225"/>
      <c r="X169" s="225"/>
      <c r="Y169" s="225"/>
      <c r="Z169" s="225"/>
      <c r="AA169" s="225"/>
      <c r="AB169" s="225"/>
      <c r="AC169" s="225"/>
      <c r="AD169" s="225"/>
      <c r="AE169" s="225"/>
      <c r="AF169" s="225"/>
      <c r="AG169" s="225"/>
      <c r="AH169" s="225"/>
      <c r="AI169" s="225"/>
      <c r="AJ169" s="225"/>
      <c r="AK169" s="225"/>
      <c r="AL169" s="225"/>
      <c r="AM169" s="225"/>
      <c r="AN169" s="226"/>
      <c r="AO169" s="226"/>
      <c r="AP169" s="226"/>
      <c r="AQ169" s="226"/>
      <c r="AR169" s="226"/>
    </row>
    <row r="170" spans="1:44" s="234" customFormat="1" ht="18" customHeight="1">
      <c r="A170" s="665"/>
      <c r="B170" s="227">
        <v>28</v>
      </c>
      <c r="C170" s="228">
        <v>1018938</v>
      </c>
      <c r="D170" s="229">
        <v>194972</v>
      </c>
      <c r="E170" s="230">
        <v>19.100000000000001</v>
      </c>
      <c r="F170" s="229">
        <v>26654</v>
      </c>
      <c r="G170" s="231">
        <v>2.6</v>
      </c>
      <c r="H170" s="229">
        <v>289012</v>
      </c>
      <c r="I170" s="232">
        <v>28.4</v>
      </c>
      <c r="J170" s="229">
        <v>10432</v>
      </c>
      <c r="K170" s="231">
        <v>1</v>
      </c>
      <c r="L170" s="229">
        <v>210534</v>
      </c>
      <c r="M170" s="232">
        <v>20.7</v>
      </c>
      <c r="N170" s="228">
        <v>2557</v>
      </c>
      <c r="O170" s="231">
        <v>0.3</v>
      </c>
      <c r="P170" s="229">
        <v>138802</v>
      </c>
      <c r="Q170" s="232">
        <v>13.6</v>
      </c>
      <c r="R170" s="229">
        <v>145975</v>
      </c>
      <c r="S170" s="232">
        <v>14.3</v>
      </c>
      <c r="T170" s="233"/>
      <c r="U170" s="224">
        <f t="shared" si="5"/>
        <v>99.999999999999986</v>
      </c>
      <c r="V170" s="233"/>
      <c r="W170" s="225"/>
      <c r="X170" s="225"/>
      <c r="Y170" s="225"/>
      <c r="Z170" s="225"/>
      <c r="AA170" s="225"/>
      <c r="AB170" s="225"/>
      <c r="AC170" s="225"/>
      <c r="AD170" s="225"/>
      <c r="AE170" s="225"/>
      <c r="AF170" s="225"/>
      <c r="AG170" s="225"/>
      <c r="AH170" s="225"/>
      <c r="AI170" s="225"/>
      <c r="AJ170" s="225"/>
      <c r="AK170" s="225"/>
      <c r="AL170" s="225"/>
      <c r="AM170" s="225"/>
      <c r="AN170" s="226"/>
      <c r="AO170" s="226"/>
      <c r="AP170" s="226"/>
      <c r="AQ170" s="226"/>
      <c r="AR170" s="226"/>
    </row>
    <row r="171" spans="1:44" ht="18" customHeight="1">
      <c r="A171" s="663" t="s">
        <v>48</v>
      </c>
      <c r="B171" s="218">
        <v>24</v>
      </c>
      <c r="C171" s="219">
        <v>569573</v>
      </c>
      <c r="D171" s="220">
        <v>105695</v>
      </c>
      <c r="E171" s="221">
        <v>18.600000000000001</v>
      </c>
      <c r="F171" s="220">
        <v>17546</v>
      </c>
      <c r="G171" s="222">
        <v>3.1</v>
      </c>
      <c r="H171" s="220">
        <v>177596</v>
      </c>
      <c r="I171" s="223">
        <v>31.2</v>
      </c>
      <c r="J171" s="220">
        <v>5573</v>
      </c>
      <c r="K171" s="222">
        <v>1</v>
      </c>
      <c r="L171" s="220">
        <v>84761</v>
      </c>
      <c r="M171" s="223">
        <v>14.9</v>
      </c>
      <c r="N171" s="219">
        <v>1880</v>
      </c>
      <c r="O171" s="222">
        <v>0.3</v>
      </c>
      <c r="P171" s="220">
        <v>88243</v>
      </c>
      <c r="Q171" s="223">
        <v>15.5</v>
      </c>
      <c r="R171" s="220">
        <v>88279</v>
      </c>
      <c r="S171" s="223">
        <v>15.4</v>
      </c>
      <c r="U171" s="224">
        <f t="shared" si="5"/>
        <v>100.00000000000001</v>
      </c>
      <c r="W171" s="225"/>
      <c r="X171" s="225"/>
      <c r="Y171" s="225"/>
      <c r="Z171" s="225"/>
      <c r="AA171" s="225"/>
      <c r="AB171" s="225"/>
      <c r="AC171" s="225"/>
      <c r="AD171" s="225"/>
      <c r="AE171" s="225"/>
      <c r="AF171" s="225"/>
      <c r="AG171" s="225"/>
      <c r="AH171" s="225"/>
      <c r="AI171" s="225"/>
      <c r="AJ171" s="225"/>
      <c r="AK171" s="225"/>
      <c r="AL171" s="225"/>
      <c r="AM171" s="225"/>
      <c r="AN171" s="226"/>
      <c r="AO171" s="226"/>
      <c r="AP171" s="226"/>
      <c r="AQ171" s="226"/>
      <c r="AR171" s="226"/>
    </row>
    <row r="172" spans="1:44" ht="18" customHeight="1">
      <c r="A172" s="664"/>
      <c r="B172" s="227">
        <v>25</v>
      </c>
      <c r="C172" s="228">
        <v>595975</v>
      </c>
      <c r="D172" s="229">
        <v>108193</v>
      </c>
      <c r="E172" s="230">
        <v>18.2</v>
      </c>
      <c r="F172" s="229">
        <v>20499</v>
      </c>
      <c r="G172" s="231">
        <v>3.4</v>
      </c>
      <c r="H172" s="229">
        <v>173556</v>
      </c>
      <c r="I172" s="232">
        <v>29.1</v>
      </c>
      <c r="J172" s="229">
        <v>5504</v>
      </c>
      <c r="K172" s="231">
        <v>0.9</v>
      </c>
      <c r="L172" s="229">
        <v>112365</v>
      </c>
      <c r="M172" s="232">
        <v>18.8</v>
      </c>
      <c r="N172" s="228">
        <v>2125</v>
      </c>
      <c r="O172" s="231">
        <v>0.4</v>
      </c>
      <c r="P172" s="229">
        <v>84030</v>
      </c>
      <c r="Q172" s="232">
        <v>14.1</v>
      </c>
      <c r="R172" s="229">
        <v>89703</v>
      </c>
      <c r="S172" s="232">
        <v>15.1</v>
      </c>
      <c r="U172" s="224">
        <f t="shared" si="5"/>
        <v>100</v>
      </c>
      <c r="W172" s="225"/>
      <c r="X172" s="225"/>
      <c r="Y172" s="225"/>
      <c r="Z172" s="225"/>
      <c r="AA172" s="225"/>
      <c r="AB172" s="225"/>
      <c r="AC172" s="225"/>
      <c r="AD172" s="225"/>
      <c r="AE172" s="225"/>
      <c r="AF172" s="225"/>
      <c r="AG172" s="225"/>
      <c r="AH172" s="225"/>
      <c r="AI172" s="225"/>
      <c r="AJ172" s="225"/>
      <c r="AK172" s="225"/>
      <c r="AL172" s="225"/>
      <c r="AM172" s="225"/>
      <c r="AN172" s="226"/>
      <c r="AO172" s="226"/>
      <c r="AP172" s="226"/>
      <c r="AQ172" s="226"/>
      <c r="AR172" s="226"/>
    </row>
    <row r="173" spans="1:44" ht="18" customHeight="1">
      <c r="A173" s="664"/>
      <c r="B173" s="227">
        <v>26</v>
      </c>
      <c r="C173" s="228">
        <v>568937</v>
      </c>
      <c r="D173" s="229">
        <v>112855</v>
      </c>
      <c r="E173" s="230">
        <v>19.8</v>
      </c>
      <c r="F173" s="229">
        <v>23897</v>
      </c>
      <c r="G173" s="231">
        <v>4.2</v>
      </c>
      <c r="H173" s="229">
        <v>174798</v>
      </c>
      <c r="I173" s="232">
        <v>30.7</v>
      </c>
      <c r="J173" s="229">
        <v>6500</v>
      </c>
      <c r="K173" s="231">
        <v>1.2</v>
      </c>
      <c r="L173" s="229">
        <v>87775</v>
      </c>
      <c r="M173" s="232">
        <v>15.4</v>
      </c>
      <c r="N173" s="228">
        <v>2195</v>
      </c>
      <c r="O173" s="231">
        <v>0.4</v>
      </c>
      <c r="P173" s="229">
        <v>73018</v>
      </c>
      <c r="Q173" s="232">
        <v>12.8</v>
      </c>
      <c r="R173" s="229">
        <v>87899</v>
      </c>
      <c r="S173" s="232">
        <v>15.5</v>
      </c>
      <c r="U173" s="224">
        <f t="shared" si="5"/>
        <v>100.00000000000001</v>
      </c>
      <c r="W173" s="225"/>
      <c r="X173" s="225"/>
      <c r="Y173" s="225"/>
      <c r="Z173" s="225"/>
      <c r="AA173" s="225"/>
      <c r="AB173" s="225"/>
      <c r="AC173" s="225"/>
      <c r="AD173" s="225"/>
      <c r="AE173" s="225"/>
      <c r="AF173" s="225"/>
      <c r="AG173" s="225"/>
      <c r="AH173" s="225"/>
      <c r="AI173" s="225"/>
      <c r="AJ173" s="225"/>
      <c r="AK173" s="225"/>
      <c r="AL173" s="225"/>
      <c r="AM173" s="225"/>
      <c r="AN173" s="226"/>
      <c r="AO173" s="226"/>
      <c r="AP173" s="226"/>
      <c r="AQ173" s="226"/>
      <c r="AR173" s="226"/>
    </row>
    <row r="174" spans="1:44" ht="18" customHeight="1">
      <c r="A174" s="664"/>
      <c r="B174" s="227">
        <v>27</v>
      </c>
      <c r="C174" s="228">
        <v>561267</v>
      </c>
      <c r="D174" s="229">
        <v>132031</v>
      </c>
      <c r="E174" s="230">
        <v>23.5</v>
      </c>
      <c r="F174" s="229">
        <v>22021</v>
      </c>
      <c r="G174" s="231">
        <v>3.9</v>
      </c>
      <c r="H174" s="229">
        <v>172206</v>
      </c>
      <c r="I174" s="232">
        <v>30.7</v>
      </c>
      <c r="J174" s="229">
        <v>7366</v>
      </c>
      <c r="K174" s="231">
        <v>1.3</v>
      </c>
      <c r="L174" s="229">
        <v>80212</v>
      </c>
      <c r="M174" s="232">
        <v>14.3</v>
      </c>
      <c r="N174" s="228">
        <v>3004</v>
      </c>
      <c r="O174" s="231">
        <v>0.5</v>
      </c>
      <c r="P174" s="229">
        <v>70460</v>
      </c>
      <c r="Q174" s="232">
        <v>12.6</v>
      </c>
      <c r="R174" s="229">
        <v>73967</v>
      </c>
      <c r="S174" s="232">
        <v>13.2</v>
      </c>
      <c r="U174" s="224">
        <f t="shared" si="5"/>
        <v>99.999999999999986</v>
      </c>
      <c r="W174" s="225"/>
      <c r="X174" s="225"/>
      <c r="Y174" s="225"/>
      <c r="Z174" s="225"/>
      <c r="AA174" s="225"/>
      <c r="AB174" s="225"/>
      <c r="AC174" s="225"/>
      <c r="AD174" s="225"/>
      <c r="AE174" s="225"/>
      <c r="AF174" s="225"/>
      <c r="AG174" s="225"/>
      <c r="AH174" s="225"/>
      <c r="AI174" s="225"/>
      <c r="AJ174" s="225"/>
      <c r="AK174" s="225"/>
      <c r="AL174" s="225"/>
      <c r="AM174" s="225"/>
      <c r="AN174" s="226"/>
      <c r="AO174" s="226"/>
      <c r="AP174" s="226"/>
      <c r="AQ174" s="226"/>
      <c r="AR174" s="226"/>
    </row>
    <row r="175" spans="1:44" s="234" customFormat="1" ht="18" customHeight="1">
      <c r="A175" s="665"/>
      <c r="B175" s="227">
        <v>28</v>
      </c>
      <c r="C175" s="228">
        <v>572603</v>
      </c>
      <c r="D175" s="229">
        <v>133638</v>
      </c>
      <c r="E175" s="230">
        <v>23.3</v>
      </c>
      <c r="F175" s="229">
        <v>18705</v>
      </c>
      <c r="G175" s="231">
        <v>3.2</v>
      </c>
      <c r="H175" s="229">
        <v>175716</v>
      </c>
      <c r="I175" s="232">
        <v>30.7</v>
      </c>
      <c r="J175" s="229">
        <v>8015</v>
      </c>
      <c r="K175" s="231">
        <v>1.4</v>
      </c>
      <c r="L175" s="229">
        <v>88291</v>
      </c>
      <c r="M175" s="232">
        <v>15.4</v>
      </c>
      <c r="N175" s="228">
        <v>3253</v>
      </c>
      <c r="O175" s="231">
        <v>0.6</v>
      </c>
      <c r="P175" s="229">
        <v>73118</v>
      </c>
      <c r="Q175" s="232">
        <v>12.8</v>
      </c>
      <c r="R175" s="229">
        <v>71867</v>
      </c>
      <c r="S175" s="232">
        <v>12.6</v>
      </c>
      <c r="T175" s="233"/>
      <c r="U175" s="224">
        <f t="shared" si="5"/>
        <v>99.999999999999986</v>
      </c>
      <c r="V175" s="233"/>
      <c r="W175" s="225"/>
      <c r="X175" s="225"/>
      <c r="Y175" s="225"/>
      <c r="Z175" s="225"/>
      <c r="AA175" s="225"/>
      <c r="AB175" s="225"/>
      <c r="AC175" s="225"/>
      <c r="AD175" s="225"/>
      <c r="AE175" s="225"/>
      <c r="AF175" s="225"/>
      <c r="AG175" s="225"/>
      <c r="AH175" s="225"/>
      <c r="AI175" s="225"/>
      <c r="AJ175" s="225"/>
      <c r="AK175" s="225"/>
      <c r="AL175" s="225"/>
      <c r="AM175" s="225"/>
      <c r="AN175" s="226"/>
      <c r="AO175" s="226"/>
      <c r="AP175" s="226"/>
      <c r="AQ175" s="226"/>
      <c r="AR175" s="226"/>
    </row>
    <row r="176" spans="1:44" ht="18" customHeight="1">
      <c r="A176" s="663" t="s">
        <v>49</v>
      </c>
      <c r="B176" s="218">
        <v>24</v>
      </c>
      <c r="C176" s="219">
        <v>792521</v>
      </c>
      <c r="D176" s="220">
        <v>135104</v>
      </c>
      <c r="E176" s="221">
        <v>17</v>
      </c>
      <c r="F176" s="220">
        <v>24188</v>
      </c>
      <c r="G176" s="222">
        <v>3.1</v>
      </c>
      <c r="H176" s="220">
        <v>278080</v>
      </c>
      <c r="I176" s="223">
        <v>35.1</v>
      </c>
      <c r="J176" s="220">
        <v>9169</v>
      </c>
      <c r="K176" s="222">
        <v>1.2</v>
      </c>
      <c r="L176" s="220">
        <v>138909</v>
      </c>
      <c r="M176" s="223">
        <v>17.5</v>
      </c>
      <c r="N176" s="219">
        <v>4249</v>
      </c>
      <c r="O176" s="222">
        <v>0.5</v>
      </c>
      <c r="P176" s="220">
        <v>131886</v>
      </c>
      <c r="Q176" s="223">
        <v>16.600000000000001</v>
      </c>
      <c r="R176" s="220">
        <v>70936</v>
      </c>
      <c r="S176" s="223">
        <v>9</v>
      </c>
      <c r="U176" s="224">
        <f t="shared" si="5"/>
        <v>100</v>
      </c>
      <c r="W176" s="225"/>
      <c r="X176" s="225"/>
      <c r="Y176" s="225"/>
      <c r="Z176" s="225"/>
      <c r="AA176" s="225"/>
      <c r="AB176" s="225"/>
      <c r="AC176" s="225"/>
      <c r="AD176" s="225"/>
      <c r="AE176" s="225"/>
      <c r="AF176" s="225"/>
      <c r="AG176" s="225"/>
      <c r="AH176" s="225"/>
      <c r="AI176" s="225"/>
      <c r="AJ176" s="225"/>
      <c r="AK176" s="225"/>
      <c r="AL176" s="225"/>
      <c r="AM176" s="225"/>
      <c r="AN176" s="226"/>
      <c r="AO176" s="226"/>
      <c r="AP176" s="226"/>
      <c r="AQ176" s="226"/>
      <c r="AR176" s="226"/>
    </row>
    <row r="177" spans="1:44" ht="18" customHeight="1">
      <c r="A177" s="664"/>
      <c r="B177" s="227">
        <v>25</v>
      </c>
      <c r="C177" s="228">
        <v>828730</v>
      </c>
      <c r="D177" s="229">
        <v>138256</v>
      </c>
      <c r="E177" s="230">
        <v>16.7</v>
      </c>
      <c r="F177" s="229">
        <v>28304</v>
      </c>
      <c r="G177" s="231">
        <v>3.4</v>
      </c>
      <c r="H177" s="229">
        <v>270892</v>
      </c>
      <c r="I177" s="232">
        <v>32.700000000000003</v>
      </c>
      <c r="J177" s="229">
        <v>9086</v>
      </c>
      <c r="K177" s="231">
        <v>1.1000000000000001</v>
      </c>
      <c r="L177" s="229">
        <v>169990</v>
      </c>
      <c r="M177" s="232">
        <v>20.5</v>
      </c>
      <c r="N177" s="228">
        <v>5524</v>
      </c>
      <c r="O177" s="231">
        <v>0.7</v>
      </c>
      <c r="P177" s="229">
        <v>125749</v>
      </c>
      <c r="Q177" s="232">
        <v>15.1</v>
      </c>
      <c r="R177" s="229">
        <v>80929</v>
      </c>
      <c r="S177" s="232">
        <v>9.8000000000000007</v>
      </c>
      <c r="U177" s="224">
        <f t="shared" si="5"/>
        <v>100</v>
      </c>
      <c r="W177" s="225"/>
      <c r="X177" s="225"/>
      <c r="Y177" s="225"/>
      <c r="Z177" s="225"/>
      <c r="AA177" s="225"/>
      <c r="AB177" s="225"/>
      <c r="AC177" s="225"/>
      <c r="AD177" s="225"/>
      <c r="AE177" s="225"/>
      <c r="AF177" s="225"/>
      <c r="AG177" s="225"/>
      <c r="AH177" s="225"/>
      <c r="AI177" s="225"/>
      <c r="AJ177" s="225"/>
      <c r="AK177" s="225"/>
      <c r="AL177" s="225"/>
      <c r="AM177" s="225"/>
      <c r="AN177" s="226"/>
      <c r="AO177" s="226"/>
      <c r="AP177" s="226"/>
      <c r="AQ177" s="226"/>
      <c r="AR177" s="226"/>
    </row>
    <row r="178" spans="1:44" ht="18" customHeight="1">
      <c r="A178" s="664"/>
      <c r="B178" s="227">
        <v>26</v>
      </c>
      <c r="C178" s="228">
        <v>778056</v>
      </c>
      <c r="D178" s="229">
        <v>144492</v>
      </c>
      <c r="E178" s="230">
        <v>18.600000000000001</v>
      </c>
      <c r="F178" s="229">
        <v>33037</v>
      </c>
      <c r="G178" s="231">
        <v>4.2</v>
      </c>
      <c r="H178" s="229">
        <v>271197</v>
      </c>
      <c r="I178" s="232">
        <v>34.9</v>
      </c>
      <c r="J178" s="229">
        <v>10229</v>
      </c>
      <c r="K178" s="231">
        <v>1.3</v>
      </c>
      <c r="L178" s="229">
        <v>135670</v>
      </c>
      <c r="M178" s="232">
        <v>17.399999999999999</v>
      </c>
      <c r="N178" s="228">
        <v>2747</v>
      </c>
      <c r="O178" s="231">
        <v>0.3</v>
      </c>
      <c r="P178" s="229">
        <v>103313</v>
      </c>
      <c r="Q178" s="232">
        <v>13.3</v>
      </c>
      <c r="R178" s="229">
        <v>77371</v>
      </c>
      <c r="S178" s="232">
        <v>10</v>
      </c>
      <c r="U178" s="224">
        <f t="shared" si="5"/>
        <v>100</v>
      </c>
      <c r="W178" s="225"/>
      <c r="X178" s="225"/>
      <c r="Y178" s="225"/>
      <c r="Z178" s="225"/>
      <c r="AA178" s="225"/>
      <c r="AB178" s="225"/>
      <c r="AC178" s="225"/>
      <c r="AD178" s="225"/>
      <c r="AE178" s="225"/>
      <c r="AF178" s="225"/>
      <c r="AG178" s="225"/>
      <c r="AH178" s="225"/>
      <c r="AI178" s="225"/>
      <c r="AJ178" s="225"/>
      <c r="AK178" s="225"/>
      <c r="AL178" s="225"/>
      <c r="AM178" s="225"/>
      <c r="AN178" s="226"/>
      <c r="AO178" s="226"/>
      <c r="AP178" s="226"/>
      <c r="AQ178" s="226"/>
      <c r="AR178" s="226"/>
    </row>
    <row r="179" spans="1:44" ht="18" customHeight="1">
      <c r="A179" s="664"/>
      <c r="B179" s="227">
        <v>27</v>
      </c>
      <c r="C179" s="228">
        <v>798319</v>
      </c>
      <c r="D179" s="229">
        <v>175527</v>
      </c>
      <c r="E179" s="230">
        <v>22</v>
      </c>
      <c r="F179" s="229">
        <v>30543</v>
      </c>
      <c r="G179" s="231">
        <v>3.8</v>
      </c>
      <c r="H179" s="229">
        <v>269738</v>
      </c>
      <c r="I179" s="232">
        <v>33.799999999999997</v>
      </c>
      <c r="J179" s="229">
        <v>11222</v>
      </c>
      <c r="K179" s="231">
        <v>1.4</v>
      </c>
      <c r="L179" s="229">
        <v>133592</v>
      </c>
      <c r="M179" s="232">
        <v>16.7</v>
      </c>
      <c r="N179" s="228">
        <v>3684</v>
      </c>
      <c r="O179" s="231">
        <v>0.4</v>
      </c>
      <c r="P179" s="229">
        <v>101360</v>
      </c>
      <c r="Q179" s="232">
        <v>12.7</v>
      </c>
      <c r="R179" s="229">
        <v>72653</v>
      </c>
      <c r="S179" s="232">
        <v>9.1999999999999993</v>
      </c>
      <c r="U179" s="224">
        <f t="shared" si="5"/>
        <v>100</v>
      </c>
      <c r="W179" s="225"/>
      <c r="X179" s="225"/>
      <c r="Y179" s="225"/>
      <c r="Z179" s="225"/>
      <c r="AA179" s="225"/>
      <c r="AB179" s="225"/>
      <c r="AC179" s="225"/>
      <c r="AD179" s="225"/>
      <c r="AE179" s="225"/>
      <c r="AF179" s="225"/>
      <c r="AG179" s="225"/>
      <c r="AH179" s="225"/>
      <c r="AI179" s="225"/>
      <c r="AJ179" s="225"/>
      <c r="AK179" s="225"/>
      <c r="AL179" s="225"/>
      <c r="AM179" s="225"/>
      <c r="AN179" s="226"/>
      <c r="AO179" s="226"/>
      <c r="AP179" s="226"/>
      <c r="AQ179" s="226"/>
      <c r="AR179" s="226"/>
    </row>
    <row r="180" spans="1:44" s="234" customFormat="1" ht="18" customHeight="1">
      <c r="A180" s="665"/>
      <c r="B180" s="236">
        <v>28</v>
      </c>
      <c r="C180" s="237">
        <v>789071</v>
      </c>
      <c r="D180" s="238">
        <v>174985</v>
      </c>
      <c r="E180" s="239">
        <v>22.2</v>
      </c>
      <c r="F180" s="238">
        <v>26109</v>
      </c>
      <c r="G180" s="240">
        <v>3.3</v>
      </c>
      <c r="H180" s="238">
        <v>274189</v>
      </c>
      <c r="I180" s="241">
        <v>34.700000000000003</v>
      </c>
      <c r="J180" s="238">
        <v>12264</v>
      </c>
      <c r="K180" s="240">
        <v>1.6</v>
      </c>
      <c r="L180" s="238">
        <v>138020</v>
      </c>
      <c r="M180" s="241">
        <v>17.5</v>
      </c>
      <c r="N180" s="237">
        <v>4287</v>
      </c>
      <c r="O180" s="240">
        <v>0.5</v>
      </c>
      <c r="P180" s="238">
        <v>102651</v>
      </c>
      <c r="Q180" s="241">
        <v>13</v>
      </c>
      <c r="R180" s="238">
        <v>56565</v>
      </c>
      <c r="S180" s="241">
        <v>7.2</v>
      </c>
      <c r="T180" s="233"/>
      <c r="U180" s="224">
        <f t="shared" si="5"/>
        <v>100.00000000000001</v>
      </c>
      <c r="V180" s="233"/>
      <c r="W180" s="225"/>
      <c r="X180" s="225"/>
      <c r="Y180" s="225"/>
      <c r="Z180" s="225"/>
      <c r="AA180" s="225"/>
      <c r="AB180" s="225"/>
      <c r="AC180" s="225"/>
      <c r="AD180" s="225"/>
      <c r="AE180" s="225"/>
      <c r="AF180" s="225"/>
      <c r="AG180" s="225"/>
      <c r="AH180" s="225"/>
      <c r="AI180" s="225"/>
      <c r="AJ180" s="225"/>
      <c r="AK180" s="225"/>
      <c r="AL180" s="225"/>
      <c r="AM180" s="225"/>
      <c r="AN180" s="226"/>
      <c r="AO180" s="226"/>
      <c r="AP180" s="226"/>
      <c r="AQ180" s="226"/>
      <c r="AR180" s="226"/>
    </row>
    <row r="181" spans="1:44" ht="18" customHeight="1">
      <c r="A181" s="196" t="s">
        <v>67</v>
      </c>
      <c r="W181" s="225"/>
      <c r="X181" s="225"/>
      <c r="Y181" s="225"/>
      <c r="Z181" s="225"/>
      <c r="AA181" s="225"/>
      <c r="AB181" s="225"/>
      <c r="AC181" s="225"/>
      <c r="AD181" s="225"/>
      <c r="AE181" s="225"/>
      <c r="AF181" s="225"/>
      <c r="AG181" s="225"/>
      <c r="AH181" s="225"/>
      <c r="AI181" s="225"/>
      <c r="AJ181" s="225"/>
      <c r="AK181" s="225"/>
      <c r="AL181" s="225"/>
      <c r="AM181" s="225"/>
    </row>
    <row r="182" spans="1:44">
      <c r="W182" s="225"/>
      <c r="X182" s="225"/>
      <c r="Y182" s="225"/>
      <c r="Z182" s="225"/>
      <c r="AA182" s="225"/>
      <c r="AB182" s="225"/>
      <c r="AC182" s="225"/>
      <c r="AD182" s="225"/>
      <c r="AE182" s="225"/>
      <c r="AF182" s="225"/>
      <c r="AG182" s="225"/>
      <c r="AH182" s="225"/>
      <c r="AI182" s="225"/>
      <c r="AJ182" s="225"/>
      <c r="AK182" s="225"/>
      <c r="AL182" s="225"/>
      <c r="AM182" s="225"/>
    </row>
    <row r="220" spans="1:1">
      <c r="A220" s="248" t="s">
        <v>50</v>
      </c>
    </row>
    <row r="221" spans="1:1">
      <c r="A221" s="249" t="s">
        <v>51</v>
      </c>
    </row>
    <row r="222" spans="1:1">
      <c r="A222" s="250" t="s">
        <v>52</v>
      </c>
    </row>
    <row r="223" spans="1:1">
      <c r="A223" s="249" t="s">
        <v>53</v>
      </c>
    </row>
    <row r="224" spans="1:1">
      <c r="A224" s="249" t="s">
        <v>54</v>
      </c>
    </row>
    <row r="225" spans="1:1">
      <c r="A225" s="249" t="s">
        <v>55</v>
      </c>
    </row>
    <row r="226" spans="1:1">
      <c r="A226" s="249" t="s">
        <v>59</v>
      </c>
    </row>
    <row r="227" spans="1:1">
      <c r="A227" s="249" t="s">
        <v>60</v>
      </c>
    </row>
    <row r="228" spans="1:1">
      <c r="A228" s="249" t="s">
        <v>61</v>
      </c>
    </row>
    <row r="229" spans="1:1">
      <c r="A229" s="249" t="s">
        <v>63</v>
      </c>
    </row>
    <row r="230" spans="1:1">
      <c r="A230" s="249" t="s">
        <v>64</v>
      </c>
    </row>
    <row r="231" spans="1:1">
      <c r="A231" s="249" t="s">
        <v>65</v>
      </c>
    </row>
    <row r="232" spans="1:1">
      <c r="A232" s="251" t="s">
        <v>66</v>
      </c>
    </row>
    <row r="233" spans="1:1">
      <c r="A233" s="252" t="s">
        <v>67</v>
      </c>
    </row>
  </sheetData>
  <autoFilter ref="A5:AR181" xr:uid="{00000000-0009-0000-0000-000004000000}"/>
  <customSheetViews>
    <customSheetView guid="{B07D689D-A88D-4FD6-A5A1-1BAAB5F2B100}" scale="85" showPageBreaks="1" showGridLines="0" printArea="1" view="pageBreakPreview">
      <pane xSplit="3" ySplit="5" topLeftCell="D135" activePane="bottomRight" state="frozen"/>
      <selection pane="bottomRight" activeCell="E142" sqref="E142"/>
      <rowBreaks count="2" manualBreakCount="2">
        <brk id="65" max="18" man="1"/>
        <brk id="125" max="18" man="1"/>
      </rowBreaks>
      <pageMargins left="0.59055118110236227" right="0.59055118110236227" top="0.47244094488188981" bottom="0.31496062992125984" header="0.51181102362204722" footer="0.51181102362204722"/>
      <pageSetup paperSize="9" scale="44" orientation="landscape" r:id="rId1"/>
      <headerFooter alignWithMargins="0"/>
    </customSheetView>
    <customSheetView guid="{47FE580C-1B40-484B-A27C-9C582BD9B048}" scale="85" showPageBreaks="1" showGridLines="0" printArea="1" view="pageBreakPreview">
      <pane xSplit="3" ySplit="5" topLeftCell="D144" activePane="bottomRight" state="frozen"/>
      <selection pane="bottomRight" activeCell="B151" sqref="A151:IV155"/>
      <rowBreaks count="2" manualBreakCount="2">
        <brk id="70" max="18" man="1"/>
        <brk id="130" max="18" man="1"/>
      </rowBreaks>
      <pageMargins left="0.59055118110236227" right="0.59055118110236227" top="0.47244094488188981" bottom="0.31496062992125984" header="0.51181102362204722" footer="0.51181102362204722"/>
      <pageSetup paperSize="9" scale="44" orientation="landscape" r:id="rId2"/>
      <headerFooter alignWithMargins="0"/>
    </customSheetView>
    <customSheetView guid="{9CD6CDFB-0526-4987-BB9B-F12261C08409}" showPageBreaks="1" showGridLines="0" view="pageBreakPreview">
      <pane xSplit="3" ySplit="5" topLeftCell="D6" activePane="bottomRight" state="frozen"/>
      <selection pane="bottomRight" activeCell="C25" sqref="C25"/>
      <rowBreaks count="3" manualBreakCount="3">
        <brk id="70" max="18" man="1"/>
        <brk id="130" max="18" man="1"/>
        <brk id="212" max="38" man="1"/>
      </rowBreaks>
      <pageMargins left="0.59055118110236227" right="0.59055118110236227" top="0.47244094488188981" bottom="0.31496062992125984" header="0.51181102362204722" footer="0.51181102362204722"/>
      <pageSetup paperSize="9" scale="44" orientation="landscape" r:id="rId3"/>
      <headerFooter alignWithMargins="0"/>
    </customSheetView>
  </customSheetViews>
  <mergeCells count="37">
    <mergeCell ref="A3:A5"/>
    <mergeCell ref="A31:A35"/>
    <mergeCell ref="A41:A45"/>
    <mergeCell ref="A51:A55"/>
    <mergeCell ref="A16:A20"/>
    <mergeCell ref="A176:A180"/>
    <mergeCell ref="A166:A170"/>
    <mergeCell ref="A171:A175"/>
    <mergeCell ref="A71:A75"/>
    <mergeCell ref="A131:A135"/>
    <mergeCell ref="A86:A90"/>
    <mergeCell ref="A156:A160"/>
    <mergeCell ref="A146:A150"/>
    <mergeCell ref="A106:A110"/>
    <mergeCell ref="A141:A145"/>
    <mergeCell ref="A111:A115"/>
    <mergeCell ref="A151:A155"/>
    <mergeCell ref="A121:A125"/>
    <mergeCell ref="A126:A130"/>
    <mergeCell ref="A116:A120"/>
    <mergeCell ref="A136:A140"/>
    <mergeCell ref="A81:A85"/>
    <mergeCell ref="A96:A100"/>
    <mergeCell ref="A101:A105"/>
    <mergeCell ref="A161:A165"/>
    <mergeCell ref="B3:B5"/>
    <mergeCell ref="A46:A50"/>
    <mergeCell ref="A21:A25"/>
    <mergeCell ref="A26:A30"/>
    <mergeCell ref="A6:A10"/>
    <mergeCell ref="A11:A15"/>
    <mergeCell ref="A66:A70"/>
    <mergeCell ref="A76:A80"/>
    <mergeCell ref="A91:A95"/>
    <mergeCell ref="A61:A65"/>
    <mergeCell ref="A56:A60"/>
    <mergeCell ref="A36:A40"/>
  </mergeCells>
  <phoneticPr fontId="2"/>
  <pageMargins left="0.59055118110236227" right="0.59055118110236227" top="0.47244094488188981" bottom="0.31496062992125984" header="0.51181102362204722" footer="0.51181102362204722"/>
  <pageSetup paperSize="9" scale="50" orientation="landscape" r:id="rId4"/>
  <headerFooter alignWithMargins="0"/>
  <rowBreaks count="3" manualBreakCount="3">
    <brk id="65" max="18" man="1"/>
    <brk id="125" max="18" man="1"/>
    <brk id="206" max="1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Q233"/>
  <sheetViews>
    <sheetView showGridLines="0" view="pageBreakPreview" zoomScaleNormal="100" zoomScaleSheetLayoutView="100" workbookViewId="0">
      <pane xSplit="2" ySplit="5" topLeftCell="F105" activePane="bottomRight" state="frozen"/>
      <selection pane="topRight" activeCell="C1" sqref="C1"/>
      <selection pane="bottomLeft" activeCell="A6" sqref="A6"/>
      <selection pane="bottomRight" activeCell="C51" sqref="C51"/>
    </sheetView>
  </sheetViews>
  <sheetFormatPr defaultRowHeight="13.5"/>
  <cols>
    <col min="1" max="1" width="16.625" style="30" customWidth="1"/>
    <col min="2" max="2" width="8.625" style="30" customWidth="1"/>
    <col min="3" max="4" width="16.625" style="30" customWidth="1"/>
    <col min="5" max="5" width="7.625" style="30" customWidth="1"/>
    <col min="6" max="6" width="16.625" style="30" customWidth="1"/>
    <col min="7" max="7" width="7.625" style="30" customWidth="1"/>
    <col min="8" max="8" width="16.625" style="30" customWidth="1"/>
    <col min="9" max="9" width="7.625" style="30" customWidth="1"/>
    <col min="10" max="10" width="16.625" style="30" customWidth="1"/>
    <col min="11" max="11" width="7.625" style="30" customWidth="1"/>
    <col min="12" max="12" width="16.625" style="30" customWidth="1"/>
    <col min="13" max="13" width="7.625" style="30" customWidth="1"/>
    <col min="14" max="14" width="16.625" style="30" customWidth="1"/>
    <col min="15" max="15" width="7.625" style="30" customWidth="1"/>
    <col min="16" max="16" width="16.625" style="30" customWidth="1"/>
    <col min="17" max="17" width="7.625" style="30" customWidth="1"/>
    <col min="18" max="18" width="16.625" style="30" customWidth="1"/>
    <col min="19" max="19" width="7.625" style="30" customWidth="1"/>
    <col min="20" max="20" width="9.125" style="30" bestFit="1" customWidth="1"/>
    <col min="21" max="21" width="11" style="30" bestFit="1" customWidth="1"/>
    <col min="22" max="23" width="10.25" style="30" bestFit="1" customWidth="1"/>
    <col min="24" max="24" width="9.125" style="30" bestFit="1" customWidth="1"/>
    <col min="25" max="25" width="10.25" style="30" bestFit="1" customWidth="1"/>
    <col min="26" max="30" width="9.125" style="30" bestFit="1" customWidth="1"/>
    <col min="31" max="31" width="10.25" style="30" bestFit="1" customWidth="1"/>
    <col min="32" max="32" width="9.125" style="30" bestFit="1" customWidth="1"/>
    <col min="33" max="33" width="10.25" style="30" bestFit="1" customWidth="1"/>
    <col min="34" max="34" width="9.125" style="30" bestFit="1" customWidth="1"/>
    <col min="35" max="35" width="9.25" style="30" bestFit="1" customWidth="1"/>
    <col min="36" max="38" width="9.125" style="30" bestFit="1" customWidth="1"/>
    <col min="39" max="16384" width="9" style="30"/>
  </cols>
  <sheetData>
    <row r="1" spans="1:43" ht="17.25" customHeight="1">
      <c r="A1" s="71" t="s">
        <v>84</v>
      </c>
      <c r="I1" s="72"/>
      <c r="M1" s="72"/>
      <c r="R1" s="72" t="s">
        <v>11</v>
      </c>
    </row>
    <row r="2" spans="1:43" ht="18.75" customHeight="1">
      <c r="A2" s="687" t="s">
        <v>12</v>
      </c>
      <c r="B2" s="684" t="s">
        <v>80</v>
      </c>
      <c r="C2" s="42" t="s">
        <v>69</v>
      </c>
      <c r="D2" s="43"/>
      <c r="E2" s="43"/>
      <c r="F2" s="43"/>
      <c r="G2" s="43"/>
      <c r="H2" s="43"/>
      <c r="I2" s="43"/>
      <c r="J2" s="43"/>
      <c r="K2" s="43"/>
      <c r="L2" s="43"/>
      <c r="M2" s="43"/>
      <c r="N2" s="44"/>
      <c r="O2" s="44"/>
      <c r="P2" s="44"/>
      <c r="Q2" s="44"/>
      <c r="R2" s="44"/>
      <c r="S2" s="45"/>
    </row>
    <row r="3" spans="1:43" ht="18.75" customHeight="1">
      <c r="A3" s="688"/>
      <c r="B3" s="685"/>
      <c r="C3" s="46"/>
      <c r="D3" s="47" t="s">
        <v>85</v>
      </c>
      <c r="E3" s="48"/>
      <c r="F3" s="48"/>
      <c r="G3" s="48"/>
      <c r="H3" s="48"/>
      <c r="I3" s="48"/>
      <c r="J3" s="47" t="s">
        <v>86</v>
      </c>
      <c r="K3" s="43"/>
      <c r="L3" s="43"/>
      <c r="M3" s="49"/>
      <c r="N3" s="47" t="s">
        <v>72</v>
      </c>
      <c r="O3" s="48"/>
      <c r="P3" s="48"/>
      <c r="Q3" s="48"/>
      <c r="R3" s="48"/>
      <c r="S3" s="50"/>
    </row>
    <row r="4" spans="1:43" ht="18.75" customHeight="1">
      <c r="A4" s="689"/>
      <c r="B4" s="685"/>
      <c r="C4" s="51"/>
      <c r="D4" s="41"/>
      <c r="E4" s="52"/>
      <c r="F4" s="47" t="s">
        <v>73</v>
      </c>
      <c r="G4" s="48"/>
      <c r="H4" s="47" t="s">
        <v>74</v>
      </c>
      <c r="I4" s="53"/>
      <c r="J4" s="41"/>
      <c r="K4" s="54"/>
      <c r="L4" s="682" t="s">
        <v>87</v>
      </c>
      <c r="M4" s="683"/>
      <c r="N4" s="55"/>
      <c r="O4" s="52"/>
      <c r="P4" s="47" t="s">
        <v>76</v>
      </c>
      <c r="Q4" s="53"/>
      <c r="R4" s="682" t="s">
        <v>77</v>
      </c>
      <c r="S4" s="683"/>
    </row>
    <row r="5" spans="1:43" ht="18.75" customHeight="1">
      <c r="A5" s="690"/>
      <c r="B5" s="686"/>
      <c r="C5" s="56"/>
      <c r="D5" s="57"/>
      <c r="E5" s="58" t="s">
        <v>23</v>
      </c>
      <c r="F5" s="59"/>
      <c r="G5" s="60" t="s">
        <v>23</v>
      </c>
      <c r="H5" s="59"/>
      <c r="I5" s="61" t="s">
        <v>23</v>
      </c>
      <c r="J5" s="62"/>
      <c r="K5" s="61" t="s">
        <v>23</v>
      </c>
      <c r="L5" s="59"/>
      <c r="M5" s="61" t="s">
        <v>23</v>
      </c>
      <c r="N5" s="59"/>
      <c r="O5" s="60" t="s">
        <v>23</v>
      </c>
      <c r="P5" s="59"/>
      <c r="Q5" s="61" t="s">
        <v>23</v>
      </c>
      <c r="R5" s="63"/>
      <c r="S5" s="61" t="s">
        <v>23</v>
      </c>
    </row>
    <row r="6" spans="1:43" ht="18.75" customHeight="1">
      <c r="A6" s="691" t="s">
        <v>24</v>
      </c>
      <c r="B6" s="73">
        <v>24</v>
      </c>
      <c r="C6" s="33">
        <v>2461238</v>
      </c>
      <c r="D6" s="147">
        <v>1152042</v>
      </c>
      <c r="E6" s="148">
        <v>46.8</v>
      </c>
      <c r="F6" s="147">
        <v>647977</v>
      </c>
      <c r="G6" s="149">
        <v>26.3</v>
      </c>
      <c r="H6" s="147">
        <v>435330</v>
      </c>
      <c r="I6" s="150">
        <v>17.7</v>
      </c>
      <c r="J6" s="147">
        <v>447469</v>
      </c>
      <c r="K6" s="150">
        <v>18.2</v>
      </c>
      <c r="L6" s="147">
        <v>441964</v>
      </c>
      <c r="M6" s="150">
        <v>18</v>
      </c>
      <c r="N6" s="147">
        <v>861727</v>
      </c>
      <c r="O6" s="149">
        <v>35</v>
      </c>
      <c r="P6" s="147">
        <v>480698</v>
      </c>
      <c r="Q6" s="150">
        <v>19.5</v>
      </c>
      <c r="R6" s="33">
        <v>257891</v>
      </c>
      <c r="S6" s="150">
        <v>10.5</v>
      </c>
      <c r="U6" s="161">
        <f t="shared" ref="U6:U37" si="0">E6+K6+O6</f>
        <v>100</v>
      </c>
      <c r="V6" s="88"/>
      <c r="W6" s="88"/>
      <c r="X6" s="88"/>
      <c r="Y6" s="88"/>
      <c r="Z6" s="88"/>
      <c r="AA6" s="88"/>
      <c r="AB6" s="88"/>
      <c r="AC6" s="88"/>
      <c r="AD6" s="88"/>
      <c r="AE6" s="88"/>
      <c r="AF6" s="88"/>
      <c r="AG6" s="88"/>
      <c r="AH6" s="88"/>
      <c r="AI6" s="88"/>
      <c r="AJ6" s="88"/>
      <c r="AK6" s="88"/>
      <c r="AL6" s="88"/>
      <c r="AM6" s="88"/>
      <c r="AN6" s="88"/>
      <c r="AO6" s="88"/>
      <c r="AP6" s="88"/>
      <c r="AQ6" s="88"/>
    </row>
    <row r="7" spans="1:43" ht="18.75" customHeight="1">
      <c r="A7" s="692"/>
      <c r="B7" s="76">
        <v>25</v>
      </c>
      <c r="C7" s="35">
        <v>2467472</v>
      </c>
      <c r="D7" s="151">
        <v>1144917</v>
      </c>
      <c r="E7" s="152">
        <v>46.4</v>
      </c>
      <c r="F7" s="151">
        <v>629037</v>
      </c>
      <c r="G7" s="153">
        <v>25.5</v>
      </c>
      <c r="H7" s="151">
        <v>447418</v>
      </c>
      <c r="I7" s="154">
        <v>18.100000000000001</v>
      </c>
      <c r="J7" s="151">
        <v>438743</v>
      </c>
      <c r="K7" s="154">
        <v>17.8</v>
      </c>
      <c r="L7" s="151">
        <v>436393</v>
      </c>
      <c r="M7" s="154">
        <v>17.7</v>
      </c>
      <c r="N7" s="151">
        <v>883812</v>
      </c>
      <c r="O7" s="153">
        <v>35.799999999999997</v>
      </c>
      <c r="P7" s="151">
        <v>495388</v>
      </c>
      <c r="Q7" s="154">
        <v>20.100000000000001</v>
      </c>
      <c r="R7" s="35">
        <v>234071</v>
      </c>
      <c r="S7" s="154">
        <v>9.5</v>
      </c>
      <c r="U7" s="161">
        <f t="shared" si="0"/>
        <v>100</v>
      </c>
      <c r="V7" s="88"/>
      <c r="W7" s="88"/>
      <c r="X7" s="88"/>
      <c r="Y7" s="88"/>
      <c r="Z7" s="88"/>
      <c r="AA7" s="88"/>
      <c r="AB7" s="88"/>
      <c r="AC7" s="88"/>
      <c r="AD7" s="88"/>
      <c r="AE7" s="88"/>
      <c r="AF7" s="88"/>
      <c r="AG7" s="88"/>
      <c r="AH7" s="88"/>
      <c r="AI7" s="88"/>
      <c r="AJ7" s="88"/>
      <c r="AK7" s="88"/>
      <c r="AL7" s="88"/>
      <c r="AM7" s="88"/>
      <c r="AN7" s="88"/>
      <c r="AO7" s="88"/>
      <c r="AP7" s="88"/>
    </row>
    <row r="8" spans="1:43" ht="18.75" customHeight="1">
      <c r="A8" s="692"/>
      <c r="B8" s="76">
        <v>26</v>
      </c>
      <c r="C8" s="35">
        <v>2390878</v>
      </c>
      <c r="D8" s="151">
        <v>1142600</v>
      </c>
      <c r="E8" s="152">
        <v>47.8</v>
      </c>
      <c r="F8" s="151">
        <v>638249</v>
      </c>
      <c r="G8" s="153">
        <v>26.7</v>
      </c>
      <c r="H8" s="151">
        <v>436025</v>
      </c>
      <c r="I8" s="154">
        <v>18.2</v>
      </c>
      <c r="J8" s="151">
        <v>428704</v>
      </c>
      <c r="K8" s="154">
        <v>17.899999999999999</v>
      </c>
      <c r="L8" s="151">
        <v>423765</v>
      </c>
      <c r="M8" s="154">
        <v>17.7</v>
      </c>
      <c r="N8" s="151">
        <v>819574</v>
      </c>
      <c r="O8" s="154">
        <v>34.299999999999997</v>
      </c>
      <c r="P8" s="151">
        <v>498678</v>
      </c>
      <c r="Q8" s="154">
        <v>20.9</v>
      </c>
      <c r="R8" s="35">
        <v>209954</v>
      </c>
      <c r="S8" s="154">
        <v>8.8000000000000007</v>
      </c>
      <c r="U8" s="161">
        <f t="shared" si="0"/>
        <v>99.999999999999986</v>
      </c>
      <c r="V8" s="88"/>
      <c r="W8" s="88"/>
      <c r="X8" s="88"/>
      <c r="Y8" s="88"/>
      <c r="Z8" s="88"/>
      <c r="AA8" s="88"/>
      <c r="AB8" s="88"/>
      <c r="AC8" s="88"/>
      <c r="AD8" s="88"/>
      <c r="AE8" s="88"/>
      <c r="AF8" s="88"/>
      <c r="AG8" s="88"/>
      <c r="AH8" s="88"/>
      <c r="AI8" s="88"/>
      <c r="AJ8" s="88"/>
      <c r="AK8" s="88"/>
      <c r="AL8" s="88"/>
      <c r="AM8" s="88"/>
      <c r="AN8" s="88"/>
      <c r="AO8" s="88"/>
      <c r="AP8" s="88"/>
    </row>
    <row r="9" spans="1:43" ht="18.75" customHeight="1">
      <c r="A9" s="692"/>
      <c r="B9" s="76">
        <v>27</v>
      </c>
      <c r="C9" s="151">
        <v>2401326</v>
      </c>
      <c r="D9" s="151">
        <v>1124066</v>
      </c>
      <c r="E9" s="152">
        <v>46.810220686404094</v>
      </c>
      <c r="F9" s="151">
        <v>637559</v>
      </c>
      <c r="G9" s="153">
        <v>26.550289298495915</v>
      </c>
      <c r="H9" s="151">
        <v>418971</v>
      </c>
      <c r="I9" s="154">
        <v>17.447485264391425</v>
      </c>
      <c r="J9" s="151">
        <v>394182</v>
      </c>
      <c r="K9" s="154">
        <v>16.415180612711477</v>
      </c>
      <c r="L9" s="151">
        <v>387853</v>
      </c>
      <c r="M9" s="154">
        <v>16.151617897778145</v>
      </c>
      <c r="N9" s="151">
        <v>883078</v>
      </c>
      <c r="O9" s="154">
        <v>36.774598700884425</v>
      </c>
      <c r="P9" s="151">
        <v>575551</v>
      </c>
      <c r="Q9" s="154">
        <v>23.968049319417688</v>
      </c>
      <c r="R9" s="35">
        <v>196208</v>
      </c>
      <c r="S9" s="154">
        <v>8.17081895586022</v>
      </c>
      <c r="U9" s="161">
        <f t="shared" si="0"/>
        <v>100</v>
      </c>
      <c r="V9" s="88"/>
      <c r="W9" s="88"/>
      <c r="X9" s="88"/>
      <c r="Y9" s="88"/>
      <c r="Z9" s="88"/>
      <c r="AA9" s="88"/>
      <c r="AB9" s="88"/>
      <c r="AC9" s="88"/>
      <c r="AD9" s="88"/>
      <c r="AE9" s="88"/>
      <c r="AF9" s="88"/>
      <c r="AG9" s="88"/>
      <c r="AH9" s="88"/>
      <c r="AI9" s="88"/>
      <c r="AJ9" s="88"/>
      <c r="AK9" s="88"/>
      <c r="AL9" s="88"/>
      <c r="AM9" s="88"/>
      <c r="AN9" s="88"/>
      <c r="AO9" s="88"/>
      <c r="AP9" s="88"/>
    </row>
    <row r="10" spans="1:43" s="34" customFormat="1" ht="18.75" customHeight="1">
      <c r="A10" s="678"/>
      <c r="B10" s="76">
        <v>28</v>
      </c>
      <c r="C10" s="151">
        <v>2425590</v>
      </c>
      <c r="D10" s="151">
        <v>1115283</v>
      </c>
      <c r="E10" s="152">
        <v>45.979864692713939</v>
      </c>
      <c r="F10" s="151">
        <v>642251</v>
      </c>
      <c r="G10" s="153">
        <v>26.47813521658648</v>
      </c>
      <c r="H10" s="151">
        <v>405756</v>
      </c>
      <c r="I10" s="154">
        <v>16.728136247263553</v>
      </c>
      <c r="J10" s="151">
        <v>453969</v>
      </c>
      <c r="K10" s="154">
        <v>18.715817594894439</v>
      </c>
      <c r="L10" s="151">
        <v>418018</v>
      </c>
      <c r="M10" s="154">
        <v>17.233662737725666</v>
      </c>
      <c r="N10" s="151">
        <v>856338</v>
      </c>
      <c r="O10" s="154">
        <v>35.304317712391622</v>
      </c>
      <c r="P10" s="151">
        <v>572070</v>
      </c>
      <c r="Q10" s="154">
        <v>23.584777311911743</v>
      </c>
      <c r="R10" s="35">
        <v>182091</v>
      </c>
      <c r="S10" s="154">
        <v>7.5070807514872673</v>
      </c>
      <c r="T10" s="161"/>
      <c r="U10" s="161">
        <f t="shared" si="0"/>
        <v>100</v>
      </c>
      <c r="V10" s="88"/>
      <c r="W10" s="88"/>
      <c r="X10" s="88"/>
      <c r="Y10" s="88"/>
      <c r="Z10" s="88"/>
      <c r="AA10" s="88"/>
      <c r="AB10" s="88"/>
      <c r="AC10" s="88"/>
      <c r="AD10" s="88"/>
      <c r="AE10" s="88"/>
      <c r="AF10" s="88"/>
      <c r="AG10" s="88"/>
      <c r="AH10" s="88"/>
      <c r="AI10" s="88"/>
      <c r="AJ10" s="88"/>
      <c r="AK10" s="88"/>
      <c r="AL10" s="88"/>
      <c r="AM10" s="88"/>
      <c r="AN10" s="88"/>
      <c r="AO10" s="88"/>
      <c r="AP10" s="88"/>
    </row>
    <row r="11" spans="1:43" ht="18.75" customHeight="1">
      <c r="A11" s="676" t="s">
        <v>25</v>
      </c>
      <c r="B11" s="73">
        <v>24</v>
      </c>
      <c r="C11" s="33">
        <v>1827760</v>
      </c>
      <c r="D11" s="147">
        <v>378360</v>
      </c>
      <c r="E11" s="148">
        <v>20.700748457127851</v>
      </c>
      <c r="F11" s="147">
        <v>269255</v>
      </c>
      <c r="G11" s="149">
        <v>14.73141988007178</v>
      </c>
      <c r="H11" s="147">
        <v>93246</v>
      </c>
      <c r="I11" s="150">
        <v>5.1016544841773541</v>
      </c>
      <c r="J11" s="147">
        <v>237872</v>
      </c>
      <c r="K11" s="150">
        <v>13.014400140062152</v>
      </c>
      <c r="L11" s="147">
        <v>129729</v>
      </c>
      <c r="M11" s="150">
        <v>7.0977042937803647</v>
      </c>
      <c r="N11" s="147">
        <v>1211528</v>
      </c>
      <c r="O11" s="149">
        <v>66.284851402809991</v>
      </c>
      <c r="P11" s="147">
        <v>468925</v>
      </c>
      <c r="Q11" s="150">
        <v>25.655720663544447</v>
      </c>
      <c r="R11" s="33">
        <v>202362</v>
      </c>
      <c r="S11" s="150">
        <v>11.07158489079529</v>
      </c>
      <c r="U11" s="161">
        <f t="shared" si="0"/>
        <v>100</v>
      </c>
      <c r="V11" s="88"/>
      <c r="W11" s="88"/>
      <c r="X11" s="88"/>
      <c r="Y11" s="88"/>
      <c r="Z11" s="88"/>
      <c r="AA11" s="88"/>
      <c r="AB11" s="88"/>
      <c r="AC11" s="88"/>
      <c r="AD11" s="88"/>
      <c r="AE11" s="88"/>
      <c r="AF11" s="88"/>
      <c r="AG11" s="88"/>
      <c r="AH11" s="88"/>
      <c r="AI11" s="88"/>
      <c r="AJ11" s="88"/>
      <c r="AK11" s="88"/>
      <c r="AL11" s="88"/>
      <c r="AM11" s="88"/>
      <c r="AN11" s="88"/>
      <c r="AO11" s="88"/>
      <c r="AP11" s="88"/>
    </row>
    <row r="12" spans="1:43" ht="18.75" customHeight="1">
      <c r="A12" s="677"/>
      <c r="B12" s="76">
        <v>25</v>
      </c>
      <c r="C12" s="35">
        <v>1531353</v>
      </c>
      <c r="D12" s="151">
        <v>367020</v>
      </c>
      <c r="E12" s="152">
        <v>24</v>
      </c>
      <c r="F12" s="151">
        <v>251253</v>
      </c>
      <c r="G12" s="153">
        <v>16.399999999999999</v>
      </c>
      <c r="H12" s="151">
        <v>99577</v>
      </c>
      <c r="I12" s="154">
        <v>6.5</v>
      </c>
      <c r="J12" s="151">
        <v>287221</v>
      </c>
      <c r="K12" s="154">
        <v>18.8</v>
      </c>
      <c r="L12" s="151">
        <v>155642</v>
      </c>
      <c r="M12" s="154">
        <v>10.199999999999999</v>
      </c>
      <c r="N12" s="151">
        <v>877112</v>
      </c>
      <c r="O12" s="153">
        <v>57.3</v>
      </c>
      <c r="P12" s="151">
        <v>355490</v>
      </c>
      <c r="Q12" s="154">
        <v>23.2</v>
      </c>
      <c r="R12" s="35">
        <v>146079</v>
      </c>
      <c r="S12" s="154">
        <v>9.5</v>
      </c>
      <c r="U12" s="161">
        <f t="shared" si="0"/>
        <v>100.1</v>
      </c>
      <c r="V12" s="88"/>
      <c r="W12" s="88"/>
      <c r="X12" s="88"/>
      <c r="Y12" s="88"/>
      <c r="Z12" s="88"/>
      <c r="AA12" s="88"/>
      <c r="AB12" s="88"/>
      <c r="AC12" s="88"/>
      <c r="AD12" s="88"/>
      <c r="AE12" s="88"/>
      <c r="AF12" s="88"/>
      <c r="AG12" s="88"/>
      <c r="AH12" s="88"/>
      <c r="AI12" s="88"/>
      <c r="AJ12" s="88"/>
      <c r="AK12" s="88"/>
      <c r="AL12" s="88"/>
      <c r="AM12" s="88"/>
      <c r="AN12" s="88"/>
      <c r="AO12" s="88"/>
      <c r="AP12" s="88"/>
    </row>
    <row r="13" spans="1:43" ht="18.75" customHeight="1">
      <c r="A13" s="677"/>
      <c r="B13" s="76">
        <v>26</v>
      </c>
      <c r="C13" s="35">
        <v>1294186</v>
      </c>
      <c r="D13" s="151">
        <v>383144</v>
      </c>
      <c r="E13" s="152">
        <v>29.6</v>
      </c>
      <c r="F13" s="151">
        <v>258009</v>
      </c>
      <c r="G13" s="153">
        <v>19.899999999999999</v>
      </c>
      <c r="H13" s="151">
        <v>108603</v>
      </c>
      <c r="I13" s="154">
        <v>8.4</v>
      </c>
      <c r="J13" s="151">
        <v>332101</v>
      </c>
      <c r="K13" s="154">
        <v>25.7</v>
      </c>
      <c r="L13" s="151">
        <v>210448</v>
      </c>
      <c r="M13" s="154">
        <v>16.3</v>
      </c>
      <c r="N13" s="151">
        <v>578941</v>
      </c>
      <c r="O13" s="154">
        <v>44.7</v>
      </c>
      <c r="P13" s="151">
        <v>289884</v>
      </c>
      <c r="Q13" s="154">
        <v>22.4</v>
      </c>
      <c r="R13" s="35">
        <v>108967</v>
      </c>
      <c r="S13" s="154">
        <v>8.4</v>
      </c>
      <c r="U13" s="161">
        <f t="shared" si="0"/>
        <v>100</v>
      </c>
      <c r="V13" s="88"/>
      <c r="W13" s="88"/>
      <c r="X13" s="88"/>
      <c r="Y13" s="88"/>
      <c r="Z13" s="88"/>
      <c r="AA13" s="88"/>
      <c r="AB13" s="88"/>
      <c r="AC13" s="88"/>
      <c r="AD13" s="88"/>
      <c r="AE13" s="88"/>
      <c r="AF13" s="88"/>
      <c r="AG13" s="88"/>
      <c r="AH13" s="88"/>
      <c r="AI13" s="88"/>
      <c r="AJ13" s="88"/>
      <c r="AK13" s="88"/>
      <c r="AL13" s="88"/>
      <c r="AM13" s="88"/>
      <c r="AN13" s="88"/>
      <c r="AO13" s="88"/>
      <c r="AP13" s="88"/>
    </row>
    <row r="14" spans="1:43" ht="18.75" customHeight="1">
      <c r="A14" s="677"/>
      <c r="B14" s="76">
        <v>27</v>
      </c>
      <c r="C14" s="151">
        <v>1295319</v>
      </c>
      <c r="D14" s="151">
        <v>386559</v>
      </c>
      <c r="E14" s="152">
        <v>29.8</v>
      </c>
      <c r="F14" s="151">
        <v>259010</v>
      </c>
      <c r="G14" s="153">
        <v>20</v>
      </c>
      <c r="H14" s="151">
        <v>110937</v>
      </c>
      <c r="I14" s="154">
        <v>8.6</v>
      </c>
      <c r="J14" s="151">
        <v>368537</v>
      </c>
      <c r="K14" s="154">
        <v>28.5</v>
      </c>
      <c r="L14" s="151">
        <v>230032</v>
      </c>
      <c r="M14" s="154">
        <v>17.8</v>
      </c>
      <c r="N14" s="151">
        <v>540223</v>
      </c>
      <c r="O14" s="154">
        <v>41.7</v>
      </c>
      <c r="P14" s="151">
        <v>266614</v>
      </c>
      <c r="Q14" s="154">
        <v>20.6</v>
      </c>
      <c r="R14" s="35">
        <v>99713</v>
      </c>
      <c r="S14" s="154">
        <v>7.7</v>
      </c>
      <c r="U14" s="161">
        <f t="shared" si="0"/>
        <v>100</v>
      </c>
      <c r="V14" s="88"/>
      <c r="W14" s="88"/>
      <c r="X14" s="88"/>
      <c r="Y14" s="88"/>
      <c r="Z14" s="88"/>
      <c r="AA14" s="88"/>
      <c r="AB14" s="88"/>
      <c r="AC14" s="88"/>
      <c r="AD14" s="88"/>
      <c r="AE14" s="88"/>
      <c r="AF14" s="88"/>
      <c r="AG14" s="88"/>
      <c r="AH14" s="88"/>
      <c r="AI14" s="88"/>
      <c r="AJ14" s="88"/>
      <c r="AK14" s="88"/>
      <c r="AL14" s="88"/>
      <c r="AM14" s="88"/>
      <c r="AN14" s="88"/>
      <c r="AO14" s="88"/>
      <c r="AP14" s="88"/>
    </row>
    <row r="15" spans="1:43" s="34" customFormat="1" ht="18.75" customHeight="1">
      <c r="A15" s="678"/>
      <c r="B15" s="76">
        <v>28</v>
      </c>
      <c r="C15" s="151">
        <v>1262330</v>
      </c>
      <c r="D15" s="151">
        <v>387586</v>
      </c>
      <c r="E15" s="152">
        <v>30.7</v>
      </c>
      <c r="F15" s="151">
        <v>259329</v>
      </c>
      <c r="G15" s="153">
        <v>20.5</v>
      </c>
      <c r="H15" s="151">
        <v>111064</v>
      </c>
      <c r="I15" s="154">
        <v>8.8000000000000007</v>
      </c>
      <c r="J15" s="151">
        <v>419572</v>
      </c>
      <c r="K15" s="154">
        <v>33.200000000000003</v>
      </c>
      <c r="L15" s="151">
        <v>239372</v>
      </c>
      <c r="M15" s="154">
        <v>19</v>
      </c>
      <c r="N15" s="151">
        <v>455172</v>
      </c>
      <c r="O15" s="154">
        <v>36.1</v>
      </c>
      <c r="P15" s="151">
        <v>248665</v>
      </c>
      <c r="Q15" s="154">
        <v>19.7</v>
      </c>
      <c r="R15" s="35">
        <v>87842</v>
      </c>
      <c r="S15" s="154">
        <v>7</v>
      </c>
      <c r="T15" s="161"/>
      <c r="U15" s="161">
        <f t="shared" si="0"/>
        <v>100</v>
      </c>
      <c r="V15" s="88"/>
      <c r="W15" s="88"/>
      <c r="X15" s="88"/>
      <c r="Y15" s="88"/>
      <c r="Z15" s="88"/>
      <c r="AA15" s="88"/>
      <c r="AB15" s="88"/>
      <c r="AC15" s="88"/>
      <c r="AD15" s="88"/>
      <c r="AE15" s="88"/>
      <c r="AF15" s="88"/>
      <c r="AG15" s="88"/>
      <c r="AH15" s="88"/>
      <c r="AI15" s="88"/>
      <c r="AJ15" s="88"/>
      <c r="AK15" s="88"/>
      <c r="AL15" s="88"/>
      <c r="AM15" s="88"/>
      <c r="AN15" s="88"/>
      <c r="AO15" s="88"/>
      <c r="AP15" s="88"/>
    </row>
    <row r="16" spans="1:43" ht="18.75" customHeight="1">
      <c r="A16" s="676" t="s">
        <v>203</v>
      </c>
      <c r="B16" s="73">
        <v>24</v>
      </c>
      <c r="C16" s="33">
        <v>614774</v>
      </c>
      <c r="D16" s="147">
        <v>250469</v>
      </c>
      <c r="E16" s="148">
        <v>40.700000000000003</v>
      </c>
      <c r="F16" s="147">
        <v>142906</v>
      </c>
      <c r="G16" s="149">
        <v>23.2</v>
      </c>
      <c r="H16" s="147">
        <v>100501</v>
      </c>
      <c r="I16" s="150">
        <v>16.3</v>
      </c>
      <c r="J16" s="147">
        <v>105403</v>
      </c>
      <c r="K16" s="150">
        <v>17.2</v>
      </c>
      <c r="L16" s="147">
        <v>101881</v>
      </c>
      <c r="M16" s="150">
        <v>16.600000000000001</v>
      </c>
      <c r="N16" s="147">
        <v>258902</v>
      </c>
      <c r="O16" s="149">
        <v>42.1</v>
      </c>
      <c r="P16" s="147">
        <v>111369</v>
      </c>
      <c r="Q16" s="150">
        <v>18.100000000000001</v>
      </c>
      <c r="R16" s="33">
        <v>107725</v>
      </c>
      <c r="S16" s="150">
        <v>17.5</v>
      </c>
      <c r="U16" s="161">
        <f t="shared" si="0"/>
        <v>100</v>
      </c>
      <c r="V16" s="88"/>
      <c r="W16" s="88"/>
      <c r="X16" s="88"/>
      <c r="Y16" s="88"/>
      <c r="Z16" s="88"/>
      <c r="AA16" s="88"/>
      <c r="AB16" s="88"/>
      <c r="AC16" s="88"/>
      <c r="AD16" s="88"/>
      <c r="AE16" s="88"/>
      <c r="AF16" s="88"/>
      <c r="AG16" s="88"/>
      <c r="AH16" s="88"/>
      <c r="AI16" s="88"/>
      <c r="AJ16" s="88"/>
      <c r="AK16" s="88"/>
      <c r="AL16" s="88"/>
      <c r="AM16" s="88"/>
      <c r="AN16" s="88"/>
      <c r="AO16" s="88"/>
      <c r="AP16" s="88"/>
    </row>
    <row r="17" spans="1:42" ht="18.75" customHeight="1">
      <c r="A17" s="677"/>
      <c r="B17" s="76">
        <v>25</v>
      </c>
      <c r="C17" s="35">
        <v>634074</v>
      </c>
      <c r="D17" s="151">
        <v>246087</v>
      </c>
      <c r="E17" s="152">
        <v>38.799999999999997</v>
      </c>
      <c r="F17" s="151">
        <v>138453</v>
      </c>
      <c r="G17" s="153">
        <v>21.8</v>
      </c>
      <c r="H17" s="151">
        <v>100826</v>
      </c>
      <c r="I17" s="154">
        <v>15.9</v>
      </c>
      <c r="J17" s="151">
        <v>122338</v>
      </c>
      <c r="K17" s="154">
        <v>19.3</v>
      </c>
      <c r="L17" s="151">
        <v>118818</v>
      </c>
      <c r="M17" s="154">
        <v>18.7</v>
      </c>
      <c r="N17" s="151">
        <v>265649</v>
      </c>
      <c r="O17" s="153">
        <v>41.9</v>
      </c>
      <c r="P17" s="151">
        <v>109599</v>
      </c>
      <c r="Q17" s="154">
        <v>17.3</v>
      </c>
      <c r="R17" s="35">
        <v>103302</v>
      </c>
      <c r="S17" s="154">
        <v>16.3</v>
      </c>
      <c r="U17" s="161">
        <f t="shared" si="0"/>
        <v>100</v>
      </c>
      <c r="V17" s="88"/>
      <c r="W17" s="88"/>
      <c r="X17" s="88"/>
      <c r="Y17" s="88"/>
      <c r="Z17" s="88"/>
      <c r="AA17" s="88"/>
      <c r="AB17" s="88"/>
      <c r="AC17" s="88"/>
      <c r="AD17" s="88"/>
      <c r="AE17" s="88"/>
      <c r="AF17" s="88"/>
      <c r="AG17" s="88"/>
      <c r="AH17" s="88"/>
      <c r="AI17" s="88"/>
      <c r="AJ17" s="88"/>
      <c r="AK17" s="88"/>
      <c r="AL17" s="88"/>
      <c r="AM17" s="88"/>
      <c r="AN17" s="88"/>
      <c r="AO17" s="88"/>
      <c r="AP17" s="88"/>
    </row>
    <row r="18" spans="1:42" ht="18.75" customHeight="1">
      <c r="A18" s="677"/>
      <c r="B18" s="76">
        <v>26</v>
      </c>
      <c r="C18" s="35">
        <v>624329</v>
      </c>
      <c r="D18" s="151">
        <v>246625</v>
      </c>
      <c r="E18" s="152">
        <v>39.5</v>
      </c>
      <c r="F18" s="151">
        <v>140372</v>
      </c>
      <c r="G18" s="153">
        <v>22.5</v>
      </c>
      <c r="H18" s="151">
        <v>99405</v>
      </c>
      <c r="I18" s="154">
        <v>15.9</v>
      </c>
      <c r="J18" s="151">
        <v>120987</v>
      </c>
      <c r="K18" s="154">
        <v>19.399999999999999</v>
      </c>
      <c r="L18" s="151">
        <v>114799</v>
      </c>
      <c r="M18" s="154">
        <v>18.399999999999999</v>
      </c>
      <c r="N18" s="151">
        <v>256717</v>
      </c>
      <c r="O18" s="154">
        <v>41.1</v>
      </c>
      <c r="P18" s="151">
        <v>113332</v>
      </c>
      <c r="Q18" s="154">
        <v>18.2</v>
      </c>
      <c r="R18" s="35">
        <v>96809</v>
      </c>
      <c r="S18" s="154">
        <v>15.5</v>
      </c>
      <c r="U18" s="161">
        <f t="shared" si="0"/>
        <v>100</v>
      </c>
      <c r="V18" s="88"/>
      <c r="W18" s="88"/>
      <c r="X18" s="88"/>
      <c r="Y18" s="88"/>
      <c r="Z18" s="88"/>
      <c r="AA18" s="88"/>
      <c r="AB18" s="88"/>
      <c r="AC18" s="88"/>
      <c r="AD18" s="88"/>
      <c r="AE18" s="88"/>
      <c r="AF18" s="88"/>
      <c r="AG18" s="88"/>
      <c r="AH18" s="88"/>
      <c r="AI18" s="88"/>
      <c r="AJ18" s="88"/>
      <c r="AK18" s="88"/>
      <c r="AL18" s="88"/>
      <c r="AM18" s="88"/>
      <c r="AN18" s="88"/>
      <c r="AO18" s="88"/>
      <c r="AP18" s="88"/>
    </row>
    <row r="19" spans="1:42" ht="18.75" customHeight="1">
      <c r="A19" s="677"/>
      <c r="B19" s="76">
        <v>27</v>
      </c>
      <c r="C19" s="151">
        <v>600960</v>
      </c>
      <c r="D19" s="151">
        <v>246142</v>
      </c>
      <c r="E19" s="152">
        <v>41</v>
      </c>
      <c r="F19" s="151">
        <v>138361</v>
      </c>
      <c r="G19" s="153">
        <v>23</v>
      </c>
      <c r="H19" s="151">
        <v>100954</v>
      </c>
      <c r="I19" s="154">
        <v>16.8</v>
      </c>
      <c r="J19" s="151">
        <v>107268</v>
      </c>
      <c r="K19" s="154">
        <v>17.8</v>
      </c>
      <c r="L19" s="151">
        <v>104728</v>
      </c>
      <c r="M19" s="154">
        <v>17.399999999999999</v>
      </c>
      <c r="N19" s="151">
        <v>247550</v>
      </c>
      <c r="O19" s="154">
        <v>41.2</v>
      </c>
      <c r="P19" s="151">
        <v>125422</v>
      </c>
      <c r="Q19" s="154">
        <v>20.9</v>
      </c>
      <c r="R19" s="35">
        <v>82343</v>
      </c>
      <c r="S19" s="154">
        <v>13.7</v>
      </c>
      <c r="U19" s="161">
        <f t="shared" si="0"/>
        <v>100</v>
      </c>
      <c r="V19" s="88"/>
      <c r="W19" s="88"/>
      <c r="X19" s="88"/>
      <c r="Y19" s="88"/>
      <c r="Z19" s="88"/>
      <c r="AA19" s="88"/>
      <c r="AB19" s="88"/>
      <c r="AC19" s="88"/>
      <c r="AD19" s="88"/>
      <c r="AE19" s="88"/>
      <c r="AF19" s="88"/>
      <c r="AG19" s="88"/>
      <c r="AH19" s="88"/>
      <c r="AI19" s="88"/>
      <c r="AJ19" s="88"/>
      <c r="AK19" s="88"/>
      <c r="AL19" s="88"/>
      <c r="AM19" s="88"/>
      <c r="AN19" s="88"/>
      <c r="AO19" s="88"/>
      <c r="AP19" s="88"/>
    </row>
    <row r="20" spans="1:42" s="34" customFormat="1" ht="18.75" customHeight="1">
      <c r="A20" s="678"/>
      <c r="B20" s="76">
        <v>28</v>
      </c>
      <c r="C20" s="151">
        <v>595908</v>
      </c>
      <c r="D20" s="151">
        <v>245172</v>
      </c>
      <c r="E20" s="152">
        <v>41.1</v>
      </c>
      <c r="F20" s="151">
        <v>137353</v>
      </c>
      <c r="G20" s="153">
        <v>23</v>
      </c>
      <c r="H20" s="151">
        <v>101178</v>
      </c>
      <c r="I20" s="154">
        <v>17</v>
      </c>
      <c r="J20" s="151">
        <v>113835</v>
      </c>
      <c r="K20" s="154">
        <v>19.100000000000001</v>
      </c>
      <c r="L20" s="151">
        <v>111837</v>
      </c>
      <c r="M20" s="154">
        <v>18.8</v>
      </c>
      <c r="N20" s="151">
        <v>236901</v>
      </c>
      <c r="O20" s="154">
        <v>39.799999999999997</v>
      </c>
      <c r="P20" s="151">
        <v>123305</v>
      </c>
      <c r="Q20" s="154">
        <v>20.7</v>
      </c>
      <c r="R20" s="35">
        <v>77019</v>
      </c>
      <c r="S20" s="154">
        <v>12.9</v>
      </c>
      <c r="T20" s="161"/>
      <c r="U20" s="161">
        <f t="shared" si="0"/>
        <v>100</v>
      </c>
      <c r="V20" s="88"/>
      <c r="W20" s="88"/>
      <c r="X20" s="88"/>
      <c r="Y20" s="88"/>
      <c r="Z20" s="88"/>
      <c r="AA20" s="88"/>
      <c r="AB20" s="88"/>
      <c r="AC20" s="88"/>
      <c r="AD20" s="88"/>
      <c r="AE20" s="88"/>
      <c r="AF20" s="88"/>
      <c r="AG20" s="88"/>
      <c r="AH20" s="88"/>
      <c r="AI20" s="88"/>
      <c r="AJ20" s="88"/>
      <c r="AK20" s="88"/>
      <c r="AL20" s="88"/>
      <c r="AM20" s="88"/>
      <c r="AN20" s="88"/>
      <c r="AO20" s="88"/>
      <c r="AP20" s="88"/>
    </row>
    <row r="21" spans="1:42" ht="18.75" customHeight="1">
      <c r="A21" s="676" t="s">
        <v>27</v>
      </c>
      <c r="B21" s="73">
        <v>24</v>
      </c>
      <c r="C21" s="33">
        <v>1577312</v>
      </c>
      <c r="D21" s="147">
        <v>397313</v>
      </c>
      <c r="E21" s="148">
        <v>25.189246008399095</v>
      </c>
      <c r="F21" s="147">
        <v>260665</v>
      </c>
      <c r="G21" s="149">
        <v>16.525899758576617</v>
      </c>
      <c r="H21" s="147">
        <v>120157</v>
      </c>
      <c r="I21" s="150">
        <v>7.6178333772899718</v>
      </c>
      <c r="J21" s="147">
        <v>208068</v>
      </c>
      <c r="K21" s="150">
        <v>13.191302671887362</v>
      </c>
      <c r="L21" s="147">
        <v>149780</v>
      </c>
      <c r="M21" s="150">
        <v>9.4959018887829423</v>
      </c>
      <c r="N21" s="147">
        <v>971931</v>
      </c>
      <c r="O21" s="149">
        <v>61.619451319713534</v>
      </c>
      <c r="P21" s="147">
        <v>376074</v>
      </c>
      <c r="Q21" s="150">
        <v>23.842714694366112</v>
      </c>
      <c r="R21" s="33">
        <v>134072</v>
      </c>
      <c r="S21" s="150">
        <v>8.5000304315189386</v>
      </c>
      <c r="U21" s="161">
        <f t="shared" si="0"/>
        <v>100</v>
      </c>
      <c r="V21" s="88"/>
      <c r="W21" s="88"/>
      <c r="X21" s="88"/>
      <c r="Y21" s="88"/>
      <c r="Z21" s="88"/>
      <c r="AA21" s="88"/>
      <c r="AB21" s="88"/>
      <c r="AC21" s="88"/>
      <c r="AD21" s="88"/>
      <c r="AE21" s="88"/>
      <c r="AF21" s="88"/>
      <c r="AG21" s="88"/>
      <c r="AH21" s="88"/>
      <c r="AI21" s="88"/>
      <c r="AJ21" s="88"/>
      <c r="AK21" s="88"/>
      <c r="AL21" s="88"/>
      <c r="AM21" s="88"/>
      <c r="AN21" s="88"/>
      <c r="AO21" s="88"/>
      <c r="AP21" s="88"/>
    </row>
    <row r="22" spans="1:42" ht="18.75" customHeight="1">
      <c r="A22" s="677"/>
      <c r="B22" s="76">
        <v>25</v>
      </c>
      <c r="C22" s="35">
        <v>1794222</v>
      </c>
      <c r="D22" s="151">
        <v>385297</v>
      </c>
      <c r="E22" s="152">
        <v>21.474321460777986</v>
      </c>
      <c r="F22" s="151">
        <v>252622</v>
      </c>
      <c r="G22" s="153">
        <v>14.079751558056918</v>
      </c>
      <c r="H22" s="151">
        <v>116834</v>
      </c>
      <c r="I22" s="154">
        <v>6.5116802714491291</v>
      </c>
      <c r="J22" s="151">
        <v>279924</v>
      </c>
      <c r="K22" s="154">
        <v>15.6</v>
      </c>
      <c r="L22" s="151">
        <v>209093</v>
      </c>
      <c r="M22" s="154">
        <v>11.653686110191492</v>
      </c>
      <c r="N22" s="151">
        <v>1129001</v>
      </c>
      <c r="O22" s="153">
        <v>62.9</v>
      </c>
      <c r="P22" s="151">
        <v>485065</v>
      </c>
      <c r="Q22" s="154">
        <v>27.034837383556773</v>
      </c>
      <c r="R22" s="35">
        <v>145970</v>
      </c>
      <c r="S22" s="154">
        <v>8.1355595907306899</v>
      </c>
      <c r="U22" s="161">
        <f t="shared" si="0"/>
        <v>99.974321460777986</v>
      </c>
      <c r="V22" s="88"/>
      <c r="W22" s="88"/>
      <c r="X22" s="88"/>
      <c r="Y22" s="88"/>
      <c r="Z22" s="88"/>
      <c r="AA22" s="88"/>
      <c r="AB22" s="88"/>
      <c r="AC22" s="88"/>
      <c r="AD22" s="88"/>
      <c r="AE22" s="88"/>
      <c r="AF22" s="88"/>
      <c r="AG22" s="88"/>
      <c r="AH22" s="88"/>
      <c r="AI22" s="88"/>
      <c r="AJ22" s="88"/>
      <c r="AK22" s="88"/>
      <c r="AL22" s="88"/>
      <c r="AM22" s="88"/>
      <c r="AN22" s="88"/>
      <c r="AO22" s="88"/>
      <c r="AP22" s="88"/>
    </row>
    <row r="23" spans="1:42" ht="18.75" customHeight="1">
      <c r="A23" s="677"/>
      <c r="B23" s="76">
        <v>26</v>
      </c>
      <c r="C23" s="35">
        <v>1910483</v>
      </c>
      <c r="D23" s="151">
        <v>391380</v>
      </c>
      <c r="E23" s="152">
        <v>20.5</v>
      </c>
      <c r="F23" s="151">
        <v>257866</v>
      </c>
      <c r="G23" s="153">
        <v>13.5</v>
      </c>
      <c r="H23" s="151">
        <v>117807</v>
      </c>
      <c r="I23" s="154">
        <v>6.2</v>
      </c>
      <c r="J23" s="151">
        <v>317834</v>
      </c>
      <c r="K23" s="154">
        <v>16.600000000000001</v>
      </c>
      <c r="L23" s="151">
        <v>251412</v>
      </c>
      <c r="M23" s="154">
        <v>13.2</v>
      </c>
      <c r="N23" s="151">
        <v>1201269</v>
      </c>
      <c r="O23" s="154">
        <v>62.9</v>
      </c>
      <c r="P23" s="151">
        <v>553668</v>
      </c>
      <c r="Q23" s="154">
        <v>29</v>
      </c>
      <c r="R23" s="35">
        <v>119236</v>
      </c>
      <c r="S23" s="154">
        <v>6.2</v>
      </c>
      <c r="U23" s="161">
        <f t="shared" si="0"/>
        <v>100</v>
      </c>
      <c r="V23" s="88"/>
      <c r="W23" s="88"/>
      <c r="X23" s="88"/>
      <c r="Y23" s="88"/>
      <c r="Z23" s="88"/>
      <c r="AA23" s="88"/>
      <c r="AB23" s="88"/>
      <c r="AC23" s="88"/>
      <c r="AD23" s="88"/>
      <c r="AE23" s="88"/>
      <c r="AF23" s="88"/>
      <c r="AG23" s="88"/>
      <c r="AH23" s="88"/>
      <c r="AI23" s="88"/>
      <c r="AJ23" s="88"/>
      <c r="AK23" s="88"/>
      <c r="AL23" s="88"/>
      <c r="AM23" s="88"/>
      <c r="AN23" s="88"/>
      <c r="AO23" s="88"/>
      <c r="AP23" s="88"/>
    </row>
    <row r="24" spans="1:42" ht="18.75" customHeight="1">
      <c r="A24" s="677"/>
      <c r="B24" s="76">
        <v>27</v>
      </c>
      <c r="C24" s="151">
        <v>1931855</v>
      </c>
      <c r="D24" s="151">
        <v>388220</v>
      </c>
      <c r="E24" s="152">
        <v>20.100000000000001</v>
      </c>
      <c r="F24" s="151">
        <v>258168</v>
      </c>
      <c r="G24" s="153">
        <v>13.4</v>
      </c>
      <c r="H24" s="151">
        <v>114315</v>
      </c>
      <c r="I24" s="154">
        <v>5.8999999999999995</v>
      </c>
      <c r="J24" s="151">
        <v>357349</v>
      </c>
      <c r="K24" s="154">
        <v>18.5</v>
      </c>
      <c r="L24" s="151">
        <v>264004</v>
      </c>
      <c r="M24" s="154">
        <v>13.700000000000001</v>
      </c>
      <c r="N24" s="151">
        <v>1186286</v>
      </c>
      <c r="O24" s="154">
        <v>61.4</v>
      </c>
      <c r="P24" s="151">
        <v>599744</v>
      </c>
      <c r="Q24" s="154">
        <v>31</v>
      </c>
      <c r="R24" s="35">
        <v>111173</v>
      </c>
      <c r="S24" s="154">
        <v>5.8000000000000007</v>
      </c>
      <c r="U24" s="161">
        <f t="shared" si="0"/>
        <v>100</v>
      </c>
      <c r="V24" s="88"/>
      <c r="W24" s="88"/>
      <c r="X24" s="88"/>
      <c r="Y24" s="88"/>
      <c r="Z24" s="88"/>
      <c r="AA24" s="88"/>
      <c r="AB24" s="88"/>
      <c r="AC24" s="88"/>
      <c r="AD24" s="88"/>
      <c r="AE24" s="88"/>
      <c r="AF24" s="88"/>
      <c r="AG24" s="88"/>
      <c r="AH24" s="88"/>
      <c r="AI24" s="88"/>
      <c r="AJ24" s="88"/>
      <c r="AK24" s="88"/>
      <c r="AL24" s="88"/>
      <c r="AM24" s="88"/>
      <c r="AN24" s="88"/>
      <c r="AO24" s="88"/>
      <c r="AP24" s="88"/>
    </row>
    <row r="25" spans="1:42" s="34" customFormat="1" ht="18.75" customHeight="1">
      <c r="A25" s="678"/>
      <c r="B25" s="76">
        <v>28</v>
      </c>
      <c r="C25" s="151">
        <v>2003899</v>
      </c>
      <c r="D25" s="151">
        <v>384152</v>
      </c>
      <c r="E25" s="152">
        <v>19.2</v>
      </c>
      <c r="F25" s="151">
        <v>256335</v>
      </c>
      <c r="G25" s="153">
        <v>12.7</v>
      </c>
      <c r="H25" s="151">
        <v>112005</v>
      </c>
      <c r="I25" s="154">
        <v>5.9</v>
      </c>
      <c r="J25" s="151">
        <v>398554</v>
      </c>
      <c r="K25" s="154">
        <v>19.899999999999999</v>
      </c>
      <c r="L25" s="151">
        <v>316200</v>
      </c>
      <c r="M25" s="154">
        <v>15.8</v>
      </c>
      <c r="N25" s="151">
        <v>1221193</v>
      </c>
      <c r="O25" s="154">
        <v>60.9</v>
      </c>
      <c r="P25" s="151">
        <v>536229</v>
      </c>
      <c r="Q25" s="154">
        <v>26.8</v>
      </c>
      <c r="R25" s="35">
        <v>91998</v>
      </c>
      <c r="S25" s="154">
        <v>4.5999999999999996</v>
      </c>
      <c r="T25" s="161"/>
      <c r="U25" s="161">
        <f t="shared" si="0"/>
        <v>100</v>
      </c>
      <c r="V25" s="88"/>
      <c r="W25" s="88"/>
      <c r="X25" s="88"/>
      <c r="Y25" s="88"/>
      <c r="Z25" s="88"/>
      <c r="AA25" s="88"/>
      <c r="AB25" s="88"/>
      <c r="AC25" s="88"/>
      <c r="AD25" s="88"/>
      <c r="AE25" s="88"/>
      <c r="AF25" s="88"/>
      <c r="AG25" s="88"/>
      <c r="AH25" s="88"/>
      <c r="AI25" s="88"/>
      <c r="AJ25" s="88"/>
      <c r="AK25" s="88"/>
      <c r="AL25" s="88"/>
      <c r="AM25" s="88"/>
      <c r="AN25" s="88"/>
      <c r="AO25" s="88"/>
      <c r="AP25" s="88"/>
    </row>
    <row r="26" spans="1:42" ht="18.75" customHeight="1">
      <c r="A26" s="676" t="s">
        <v>28</v>
      </c>
      <c r="B26" s="73">
        <v>24</v>
      </c>
      <c r="C26" s="33">
        <v>1109927</v>
      </c>
      <c r="D26" s="147">
        <v>487878</v>
      </c>
      <c r="E26" s="148">
        <v>43.955863764013309</v>
      </c>
      <c r="F26" s="147">
        <v>322753</v>
      </c>
      <c r="G26" s="149">
        <v>29.078759233715367</v>
      </c>
      <c r="H26" s="147">
        <v>143650</v>
      </c>
      <c r="I26" s="150">
        <v>12.942292601225125</v>
      </c>
      <c r="J26" s="147">
        <v>169508</v>
      </c>
      <c r="K26" s="150">
        <v>15.271995365460972</v>
      </c>
      <c r="L26" s="147">
        <v>133902</v>
      </c>
      <c r="M26" s="150">
        <v>12.064036643851352</v>
      </c>
      <c r="N26" s="147">
        <v>452541</v>
      </c>
      <c r="O26" s="149">
        <v>40.772140870525718</v>
      </c>
      <c r="P26" s="147">
        <v>221967</v>
      </c>
      <c r="Q26" s="150">
        <v>19.998342233318048</v>
      </c>
      <c r="R26" s="33">
        <v>116864</v>
      </c>
      <c r="S26" s="150">
        <v>10.528980734769043</v>
      </c>
      <c r="U26" s="161">
        <f t="shared" si="0"/>
        <v>100</v>
      </c>
      <c r="V26" s="88"/>
      <c r="W26" s="88"/>
      <c r="X26" s="88"/>
      <c r="Y26" s="88"/>
      <c r="Z26" s="88"/>
      <c r="AA26" s="88"/>
      <c r="AB26" s="88"/>
      <c r="AC26" s="88"/>
      <c r="AD26" s="88"/>
      <c r="AE26" s="88"/>
      <c r="AF26" s="88"/>
      <c r="AG26" s="88"/>
      <c r="AH26" s="88"/>
      <c r="AI26" s="88"/>
      <c r="AJ26" s="88"/>
      <c r="AK26" s="88"/>
      <c r="AL26" s="88"/>
      <c r="AM26" s="88"/>
      <c r="AN26" s="88"/>
      <c r="AO26" s="88"/>
      <c r="AP26" s="88"/>
    </row>
    <row r="27" spans="1:42" ht="18.75" customHeight="1">
      <c r="A27" s="677"/>
      <c r="B27" s="76">
        <v>25</v>
      </c>
      <c r="C27" s="35">
        <v>1080576</v>
      </c>
      <c r="D27" s="151">
        <v>478640</v>
      </c>
      <c r="E27" s="152">
        <v>44.294894574745321</v>
      </c>
      <c r="F27" s="151">
        <v>309027</v>
      </c>
      <c r="G27" s="153">
        <v>28.598358653162759</v>
      </c>
      <c r="H27" s="151">
        <v>148123</v>
      </c>
      <c r="I27" s="154">
        <v>13.70778177564558</v>
      </c>
      <c r="J27" s="151">
        <v>163678</v>
      </c>
      <c r="K27" s="154">
        <v>15.147291814735844</v>
      </c>
      <c r="L27" s="151">
        <v>147179</v>
      </c>
      <c r="M27" s="154">
        <v>13.620420960672828</v>
      </c>
      <c r="N27" s="151">
        <v>438258</v>
      </c>
      <c r="O27" s="153">
        <v>40.557813610518835</v>
      </c>
      <c r="P27" s="151">
        <v>219915</v>
      </c>
      <c r="Q27" s="154">
        <v>20.351645788912581</v>
      </c>
      <c r="R27" s="35">
        <v>102376</v>
      </c>
      <c r="S27" s="154">
        <v>9.474206349206348</v>
      </c>
      <c r="U27" s="161">
        <f t="shared" si="0"/>
        <v>100</v>
      </c>
      <c r="V27" s="88"/>
      <c r="W27" s="88"/>
      <c r="X27" s="88"/>
      <c r="Y27" s="88"/>
      <c r="Z27" s="88"/>
      <c r="AA27" s="88"/>
      <c r="AB27" s="88"/>
      <c r="AC27" s="88"/>
      <c r="AD27" s="88"/>
      <c r="AE27" s="88"/>
      <c r="AF27" s="88"/>
      <c r="AG27" s="88"/>
      <c r="AH27" s="88"/>
      <c r="AI27" s="88"/>
      <c r="AJ27" s="88"/>
      <c r="AK27" s="88"/>
      <c r="AL27" s="88"/>
      <c r="AM27" s="88"/>
      <c r="AN27" s="88"/>
      <c r="AO27" s="88"/>
      <c r="AP27" s="88"/>
    </row>
    <row r="28" spans="1:42" ht="18.75" customHeight="1">
      <c r="A28" s="677"/>
      <c r="B28" s="76">
        <v>26</v>
      </c>
      <c r="C28" s="35">
        <v>1109616</v>
      </c>
      <c r="D28" s="151">
        <v>481723</v>
      </c>
      <c r="E28" s="152">
        <v>43.413487188360655</v>
      </c>
      <c r="F28" s="151">
        <v>314980</v>
      </c>
      <c r="G28" s="153">
        <v>28.386396735447217</v>
      </c>
      <c r="H28" s="151">
        <v>144760</v>
      </c>
      <c r="I28" s="154">
        <v>13.045954636558953</v>
      </c>
      <c r="J28" s="151">
        <v>164758</v>
      </c>
      <c r="K28" s="154">
        <v>14.848199737566869</v>
      </c>
      <c r="L28" s="151">
        <v>159494</v>
      </c>
      <c r="M28" s="154">
        <v>14.373801387146546</v>
      </c>
      <c r="N28" s="151">
        <v>463135</v>
      </c>
      <c r="O28" s="154">
        <v>41.738313074072472</v>
      </c>
      <c r="P28" s="151">
        <v>225717</v>
      </c>
      <c r="Q28" s="154">
        <v>20.341902063416534</v>
      </c>
      <c r="R28" s="35">
        <v>93933</v>
      </c>
      <c r="S28" s="154">
        <v>8.4653609897478042</v>
      </c>
      <c r="U28" s="161">
        <f t="shared" si="0"/>
        <v>100</v>
      </c>
      <c r="V28" s="88"/>
      <c r="W28" s="88"/>
      <c r="X28" s="88"/>
      <c r="Y28" s="88"/>
      <c r="Z28" s="88"/>
      <c r="AA28" s="88"/>
      <c r="AB28" s="88"/>
      <c r="AC28" s="88"/>
      <c r="AD28" s="88"/>
      <c r="AE28" s="88"/>
      <c r="AF28" s="88"/>
      <c r="AG28" s="88"/>
      <c r="AH28" s="88"/>
      <c r="AI28" s="88"/>
      <c r="AJ28" s="88"/>
      <c r="AK28" s="88"/>
      <c r="AL28" s="88"/>
      <c r="AM28" s="88"/>
      <c r="AN28" s="88"/>
      <c r="AO28" s="88"/>
      <c r="AP28" s="88"/>
    </row>
    <row r="29" spans="1:42" ht="18.75" customHeight="1">
      <c r="A29" s="677"/>
      <c r="B29" s="76">
        <v>27</v>
      </c>
      <c r="C29" s="151">
        <v>1107283</v>
      </c>
      <c r="D29" s="151">
        <v>485644</v>
      </c>
      <c r="E29" s="152">
        <v>43.859067645759936</v>
      </c>
      <c r="F29" s="151">
        <v>318101</v>
      </c>
      <c r="G29" s="153">
        <v>28.728066808575587</v>
      </c>
      <c r="H29" s="151">
        <v>145049</v>
      </c>
      <c r="I29" s="154">
        <v>13.099541851541114</v>
      </c>
      <c r="J29" s="151">
        <v>148760</v>
      </c>
      <c r="K29" s="154">
        <v>13.434686525486258</v>
      </c>
      <c r="L29" s="151">
        <v>143059</v>
      </c>
      <c r="M29" s="154">
        <v>12.919822665027819</v>
      </c>
      <c r="N29" s="151">
        <v>472879</v>
      </c>
      <c r="O29" s="154">
        <v>42.706245828753808</v>
      </c>
      <c r="P29" s="151">
        <v>260015</v>
      </c>
      <c r="Q29" s="154">
        <v>23.482253407665429</v>
      </c>
      <c r="R29" s="35">
        <v>127268</v>
      </c>
      <c r="S29" s="154">
        <v>11.49371931114268</v>
      </c>
      <c r="U29" s="161">
        <f t="shared" si="0"/>
        <v>100</v>
      </c>
      <c r="V29" s="88"/>
      <c r="W29" s="88"/>
      <c r="X29" s="88"/>
      <c r="Y29" s="88"/>
      <c r="Z29" s="88"/>
      <c r="AA29" s="88"/>
      <c r="AB29" s="88"/>
      <c r="AC29" s="88"/>
      <c r="AD29" s="88"/>
      <c r="AE29" s="88"/>
      <c r="AF29" s="88"/>
      <c r="AG29" s="88"/>
      <c r="AH29" s="88"/>
      <c r="AI29" s="88"/>
      <c r="AJ29" s="88"/>
      <c r="AK29" s="88"/>
      <c r="AL29" s="88"/>
      <c r="AM29" s="88"/>
      <c r="AN29" s="88"/>
      <c r="AO29" s="88"/>
      <c r="AP29" s="88"/>
    </row>
    <row r="30" spans="1:42" s="34" customFormat="1" ht="18.75" customHeight="1">
      <c r="A30" s="678"/>
      <c r="B30" s="76">
        <v>28</v>
      </c>
      <c r="C30" s="162">
        <v>1062035</v>
      </c>
      <c r="D30" s="151">
        <v>484674</v>
      </c>
      <c r="E30" s="152">
        <v>45.636349084540527</v>
      </c>
      <c r="F30" s="151">
        <v>317558</v>
      </c>
      <c r="G30" s="153">
        <v>29.900897804686288</v>
      </c>
      <c r="H30" s="151">
        <v>144168</v>
      </c>
      <c r="I30" s="154">
        <v>13.574693866021365</v>
      </c>
      <c r="J30" s="151">
        <v>159662</v>
      </c>
      <c r="K30" s="154">
        <v>15.033591171665716</v>
      </c>
      <c r="L30" s="151">
        <v>154121</v>
      </c>
      <c r="M30" s="154">
        <v>14.51185695386687</v>
      </c>
      <c r="N30" s="151">
        <v>417699</v>
      </c>
      <c r="O30" s="154">
        <v>39.330059743793754</v>
      </c>
      <c r="P30" s="151">
        <v>252599</v>
      </c>
      <c r="Q30" s="154">
        <v>23.784432716435898</v>
      </c>
      <c r="R30" s="35">
        <v>82797</v>
      </c>
      <c r="S30" s="154">
        <v>7.7960707509639517</v>
      </c>
      <c r="T30" s="161"/>
      <c r="U30" s="161">
        <f t="shared" si="0"/>
        <v>100</v>
      </c>
      <c r="V30" s="88"/>
      <c r="W30" s="88"/>
      <c r="X30" s="88"/>
      <c r="Y30" s="88"/>
      <c r="Z30" s="88"/>
      <c r="AA30" s="88"/>
      <c r="AB30" s="88"/>
      <c r="AC30" s="88"/>
      <c r="AD30" s="88"/>
      <c r="AE30" s="88"/>
      <c r="AF30" s="88"/>
      <c r="AG30" s="88"/>
      <c r="AH30" s="88"/>
      <c r="AI30" s="88"/>
      <c r="AJ30" s="88"/>
      <c r="AK30" s="88"/>
      <c r="AL30" s="88"/>
      <c r="AM30" s="88"/>
      <c r="AN30" s="88"/>
      <c r="AO30" s="88"/>
      <c r="AP30" s="88"/>
    </row>
    <row r="31" spans="1:42" ht="18.75" customHeight="1">
      <c r="A31" s="676" t="s">
        <v>81</v>
      </c>
      <c r="B31" s="73">
        <v>24</v>
      </c>
      <c r="C31" s="35">
        <v>759870</v>
      </c>
      <c r="D31" s="147">
        <v>331849</v>
      </c>
      <c r="E31" s="148">
        <v>43.7</v>
      </c>
      <c r="F31" s="147">
        <v>221911</v>
      </c>
      <c r="G31" s="149">
        <v>29.2</v>
      </c>
      <c r="H31" s="147">
        <v>96049</v>
      </c>
      <c r="I31" s="150">
        <v>12.6</v>
      </c>
      <c r="J31" s="147">
        <v>95477</v>
      </c>
      <c r="K31" s="150">
        <v>12.6</v>
      </c>
      <c r="L31" s="147">
        <v>89869</v>
      </c>
      <c r="M31" s="150">
        <v>11.8</v>
      </c>
      <c r="N31" s="147">
        <v>332544</v>
      </c>
      <c r="O31" s="149">
        <v>43.7</v>
      </c>
      <c r="P31" s="147">
        <v>149276</v>
      </c>
      <c r="Q31" s="150">
        <v>19.600000000000001</v>
      </c>
      <c r="R31" s="33">
        <v>113810</v>
      </c>
      <c r="S31" s="150">
        <v>15</v>
      </c>
      <c r="U31" s="161">
        <f t="shared" si="0"/>
        <v>100</v>
      </c>
      <c r="V31" s="88"/>
      <c r="W31" s="88"/>
      <c r="X31" s="88"/>
      <c r="Y31" s="88"/>
      <c r="Z31" s="88"/>
      <c r="AA31" s="88"/>
      <c r="AB31" s="88"/>
      <c r="AC31" s="88"/>
      <c r="AD31" s="88"/>
      <c r="AE31" s="88"/>
      <c r="AF31" s="88"/>
      <c r="AG31" s="88"/>
      <c r="AH31" s="88"/>
      <c r="AI31" s="88"/>
      <c r="AJ31" s="88"/>
      <c r="AK31" s="88"/>
      <c r="AL31" s="88"/>
      <c r="AM31" s="88"/>
      <c r="AN31" s="88"/>
      <c r="AO31" s="88"/>
      <c r="AP31" s="88"/>
    </row>
    <row r="32" spans="1:42" ht="18.75" customHeight="1">
      <c r="A32" s="677"/>
      <c r="B32" s="76">
        <v>25</v>
      </c>
      <c r="C32" s="35">
        <v>746097</v>
      </c>
      <c r="D32" s="151">
        <v>331773</v>
      </c>
      <c r="E32" s="154">
        <v>44.5</v>
      </c>
      <c r="F32" s="151">
        <v>219790</v>
      </c>
      <c r="G32" s="153">
        <v>29.5</v>
      </c>
      <c r="H32" s="151">
        <v>97954</v>
      </c>
      <c r="I32" s="154">
        <v>13.1</v>
      </c>
      <c r="J32" s="151">
        <v>100396</v>
      </c>
      <c r="K32" s="154">
        <v>13.5</v>
      </c>
      <c r="L32" s="151">
        <v>99323</v>
      </c>
      <c r="M32" s="154">
        <v>13.3</v>
      </c>
      <c r="N32" s="151">
        <v>313928</v>
      </c>
      <c r="O32" s="153">
        <v>42</v>
      </c>
      <c r="P32" s="151">
        <v>148908</v>
      </c>
      <c r="Q32" s="154">
        <v>20</v>
      </c>
      <c r="R32" s="35">
        <v>99104</v>
      </c>
      <c r="S32" s="154">
        <v>13.3</v>
      </c>
      <c r="U32" s="161">
        <f t="shared" si="0"/>
        <v>100</v>
      </c>
      <c r="V32" s="88"/>
      <c r="W32" s="88"/>
      <c r="X32" s="88"/>
      <c r="Y32" s="88"/>
      <c r="Z32" s="88"/>
      <c r="AA32" s="88"/>
      <c r="AB32" s="88"/>
      <c r="AC32" s="88"/>
      <c r="AD32" s="88"/>
      <c r="AE32" s="88"/>
      <c r="AF32" s="88"/>
      <c r="AG32" s="88"/>
      <c r="AH32" s="88"/>
      <c r="AI32" s="88"/>
      <c r="AJ32" s="88"/>
      <c r="AK32" s="88"/>
      <c r="AL32" s="88"/>
      <c r="AM32" s="88"/>
      <c r="AN32" s="88"/>
      <c r="AO32" s="88"/>
      <c r="AP32" s="88"/>
    </row>
    <row r="33" spans="1:42" ht="18.75" customHeight="1">
      <c r="A33" s="677"/>
      <c r="B33" s="76">
        <v>26</v>
      </c>
      <c r="C33" s="35">
        <v>744445</v>
      </c>
      <c r="D33" s="151">
        <v>338552</v>
      </c>
      <c r="E33" s="152">
        <v>45.5</v>
      </c>
      <c r="F33" s="151">
        <v>222876</v>
      </c>
      <c r="G33" s="153">
        <v>29.9</v>
      </c>
      <c r="H33" s="151">
        <v>101195</v>
      </c>
      <c r="I33" s="154">
        <v>13.6</v>
      </c>
      <c r="J33" s="151">
        <v>100969</v>
      </c>
      <c r="K33" s="154">
        <v>13.6</v>
      </c>
      <c r="L33" s="151">
        <v>100369</v>
      </c>
      <c r="M33" s="154">
        <v>13.5</v>
      </c>
      <c r="N33" s="151">
        <v>304924</v>
      </c>
      <c r="O33" s="154">
        <v>40.9</v>
      </c>
      <c r="P33" s="151">
        <v>154026</v>
      </c>
      <c r="Q33" s="154">
        <v>20.7</v>
      </c>
      <c r="R33" s="35">
        <v>93085</v>
      </c>
      <c r="S33" s="154">
        <v>12.5</v>
      </c>
      <c r="U33" s="161">
        <f t="shared" si="0"/>
        <v>100</v>
      </c>
      <c r="V33" s="88"/>
      <c r="W33" s="88"/>
      <c r="X33" s="88"/>
      <c r="Y33" s="88"/>
      <c r="Z33" s="88"/>
      <c r="AA33" s="88"/>
      <c r="AB33" s="88"/>
      <c r="AC33" s="88"/>
      <c r="AD33" s="88"/>
      <c r="AE33" s="88"/>
      <c r="AF33" s="88"/>
      <c r="AG33" s="88"/>
      <c r="AH33" s="88"/>
      <c r="AI33" s="88"/>
      <c r="AJ33" s="88"/>
      <c r="AK33" s="88"/>
      <c r="AL33" s="88"/>
      <c r="AM33" s="88"/>
      <c r="AN33" s="88"/>
      <c r="AO33" s="88"/>
      <c r="AP33" s="88"/>
    </row>
    <row r="34" spans="1:42" ht="18.75" customHeight="1">
      <c r="A34" s="677"/>
      <c r="B34" s="76">
        <v>27</v>
      </c>
      <c r="C34" s="151">
        <v>755779</v>
      </c>
      <c r="D34" s="151">
        <v>342367</v>
      </c>
      <c r="E34" s="152">
        <v>45.3</v>
      </c>
      <c r="F34" s="151">
        <v>223116</v>
      </c>
      <c r="G34" s="153">
        <v>29.5</v>
      </c>
      <c r="H34" s="151">
        <v>104043</v>
      </c>
      <c r="I34" s="154">
        <v>13.8</v>
      </c>
      <c r="J34" s="151">
        <v>105133</v>
      </c>
      <c r="K34" s="154">
        <v>13.9</v>
      </c>
      <c r="L34" s="151">
        <v>95731</v>
      </c>
      <c r="M34" s="154">
        <v>12.7</v>
      </c>
      <c r="N34" s="151">
        <v>308279</v>
      </c>
      <c r="O34" s="154">
        <v>40.799999999999997</v>
      </c>
      <c r="P34" s="151">
        <v>177456</v>
      </c>
      <c r="Q34" s="154">
        <v>23.5</v>
      </c>
      <c r="R34" s="35">
        <v>83636</v>
      </c>
      <c r="S34" s="154">
        <v>11.1</v>
      </c>
      <c r="U34" s="161">
        <f t="shared" si="0"/>
        <v>100</v>
      </c>
      <c r="V34" s="88"/>
      <c r="W34" s="88"/>
      <c r="X34" s="88"/>
      <c r="Y34" s="88"/>
      <c r="Z34" s="88"/>
      <c r="AA34" s="88"/>
      <c r="AB34" s="88"/>
      <c r="AC34" s="88"/>
      <c r="AD34" s="88"/>
      <c r="AE34" s="88"/>
      <c r="AF34" s="88"/>
      <c r="AG34" s="88"/>
      <c r="AH34" s="88"/>
      <c r="AI34" s="88"/>
      <c r="AJ34" s="88"/>
      <c r="AK34" s="88"/>
      <c r="AL34" s="88"/>
      <c r="AM34" s="88"/>
      <c r="AN34" s="88"/>
      <c r="AO34" s="88"/>
      <c r="AP34" s="88"/>
    </row>
    <row r="35" spans="1:42" s="34" customFormat="1" ht="18.75" customHeight="1">
      <c r="A35" s="678"/>
      <c r="B35" s="76">
        <v>28</v>
      </c>
      <c r="C35" s="151">
        <v>753101</v>
      </c>
      <c r="D35" s="151">
        <v>342205</v>
      </c>
      <c r="E35" s="152">
        <v>45.4</v>
      </c>
      <c r="F35" s="151">
        <v>223065</v>
      </c>
      <c r="G35" s="153">
        <v>29.6</v>
      </c>
      <c r="H35" s="151">
        <v>103441</v>
      </c>
      <c r="I35" s="154">
        <v>13.7</v>
      </c>
      <c r="J35" s="151">
        <v>111678</v>
      </c>
      <c r="K35" s="154">
        <v>14.8</v>
      </c>
      <c r="L35" s="151">
        <v>98085</v>
      </c>
      <c r="M35" s="154">
        <v>13</v>
      </c>
      <c r="N35" s="151">
        <v>299218</v>
      </c>
      <c r="O35" s="154">
        <v>39.799999999999997</v>
      </c>
      <c r="P35" s="151">
        <v>175371</v>
      </c>
      <c r="Q35" s="154">
        <v>23.3</v>
      </c>
      <c r="R35" s="35">
        <v>79962</v>
      </c>
      <c r="S35" s="154">
        <v>10.6</v>
      </c>
      <c r="T35" s="161"/>
      <c r="U35" s="161">
        <f t="shared" si="0"/>
        <v>100</v>
      </c>
      <c r="V35" s="88"/>
      <c r="W35" s="88"/>
      <c r="X35" s="88"/>
      <c r="Y35" s="88"/>
      <c r="Z35" s="88"/>
      <c r="AA35" s="88"/>
      <c r="AB35" s="88"/>
      <c r="AC35" s="88"/>
      <c r="AD35" s="88"/>
      <c r="AE35" s="88"/>
      <c r="AF35" s="88"/>
      <c r="AG35" s="88"/>
      <c r="AH35" s="88"/>
      <c r="AI35" s="88"/>
      <c r="AJ35" s="88"/>
      <c r="AK35" s="88"/>
      <c r="AL35" s="88"/>
      <c r="AM35" s="88"/>
      <c r="AN35" s="88"/>
      <c r="AO35" s="88"/>
      <c r="AP35" s="88"/>
    </row>
    <row r="36" spans="1:42" ht="18.75" customHeight="1">
      <c r="A36" s="676" t="s">
        <v>29</v>
      </c>
      <c r="B36" s="73">
        <v>24</v>
      </c>
      <c r="C36" s="33">
        <v>740019</v>
      </c>
      <c r="D36" s="147">
        <v>343831</v>
      </c>
      <c r="E36" s="148">
        <v>46.5</v>
      </c>
      <c r="F36" s="147">
        <v>226530</v>
      </c>
      <c r="G36" s="149">
        <v>30.6</v>
      </c>
      <c r="H36" s="147">
        <v>93686</v>
      </c>
      <c r="I36" s="150">
        <v>12.7</v>
      </c>
      <c r="J36" s="147">
        <v>109155</v>
      </c>
      <c r="K36" s="150">
        <v>14.8</v>
      </c>
      <c r="L36" s="147">
        <v>107673</v>
      </c>
      <c r="M36" s="150">
        <v>14.6</v>
      </c>
      <c r="N36" s="147">
        <v>287033</v>
      </c>
      <c r="O36" s="149">
        <v>38.799999999999997</v>
      </c>
      <c r="P36" s="147">
        <v>139301</v>
      </c>
      <c r="Q36" s="150">
        <v>18.8</v>
      </c>
      <c r="R36" s="33">
        <v>104334</v>
      </c>
      <c r="S36" s="150">
        <v>14.1</v>
      </c>
      <c r="U36" s="161">
        <f t="shared" si="0"/>
        <v>100.1</v>
      </c>
      <c r="V36" s="88"/>
      <c r="W36" s="88"/>
      <c r="X36" s="88"/>
      <c r="Y36" s="88"/>
      <c r="Z36" s="88"/>
      <c r="AA36" s="88"/>
      <c r="AB36" s="88"/>
      <c r="AC36" s="88"/>
      <c r="AD36" s="88"/>
      <c r="AE36" s="88"/>
      <c r="AF36" s="88"/>
      <c r="AG36" s="88"/>
      <c r="AH36" s="88"/>
      <c r="AI36" s="88"/>
      <c r="AJ36" s="88"/>
      <c r="AK36" s="88"/>
      <c r="AL36" s="88"/>
      <c r="AM36" s="88"/>
      <c r="AN36" s="88"/>
      <c r="AO36" s="88"/>
      <c r="AP36" s="88"/>
    </row>
    <row r="37" spans="1:42" ht="18.75" customHeight="1">
      <c r="A37" s="677"/>
      <c r="B37" s="76">
        <v>25</v>
      </c>
      <c r="C37" s="35">
        <v>745086</v>
      </c>
      <c r="D37" s="151">
        <v>341008</v>
      </c>
      <c r="E37" s="152">
        <v>45.8</v>
      </c>
      <c r="F37" s="151">
        <v>218477</v>
      </c>
      <c r="G37" s="153">
        <v>29.3</v>
      </c>
      <c r="H37" s="151">
        <v>98463</v>
      </c>
      <c r="I37" s="154">
        <v>13.2</v>
      </c>
      <c r="J37" s="151">
        <v>127019</v>
      </c>
      <c r="K37" s="154">
        <v>17</v>
      </c>
      <c r="L37" s="151">
        <v>126345</v>
      </c>
      <c r="M37" s="154">
        <v>17</v>
      </c>
      <c r="N37" s="151">
        <v>277059</v>
      </c>
      <c r="O37" s="153">
        <v>37.200000000000003</v>
      </c>
      <c r="P37" s="151">
        <v>139792</v>
      </c>
      <c r="Q37" s="154">
        <v>18.8</v>
      </c>
      <c r="R37" s="35">
        <v>108659</v>
      </c>
      <c r="S37" s="154">
        <v>14.6</v>
      </c>
      <c r="U37" s="161">
        <f t="shared" si="0"/>
        <v>100</v>
      </c>
      <c r="V37" s="88"/>
      <c r="W37" s="88"/>
      <c r="X37" s="88"/>
      <c r="Y37" s="88"/>
      <c r="Z37" s="88"/>
      <c r="AA37" s="88"/>
      <c r="AB37" s="88"/>
      <c r="AC37" s="88"/>
      <c r="AD37" s="88"/>
      <c r="AE37" s="88"/>
      <c r="AF37" s="88"/>
      <c r="AG37" s="88"/>
      <c r="AH37" s="88"/>
      <c r="AI37" s="88"/>
      <c r="AJ37" s="88"/>
      <c r="AK37" s="88"/>
      <c r="AL37" s="88"/>
      <c r="AM37" s="88"/>
      <c r="AN37" s="88"/>
      <c r="AO37" s="88"/>
      <c r="AP37" s="88"/>
    </row>
    <row r="38" spans="1:42" ht="18.75" customHeight="1">
      <c r="A38" s="677"/>
      <c r="B38" s="76">
        <v>26</v>
      </c>
      <c r="C38" s="35">
        <v>731860</v>
      </c>
      <c r="D38" s="151">
        <v>349370</v>
      </c>
      <c r="E38" s="152">
        <v>47.7</v>
      </c>
      <c r="F38" s="151">
        <v>223232</v>
      </c>
      <c r="G38" s="153">
        <v>30.5</v>
      </c>
      <c r="H38" s="151">
        <v>101265</v>
      </c>
      <c r="I38" s="154">
        <v>13.8</v>
      </c>
      <c r="J38" s="151">
        <v>124383</v>
      </c>
      <c r="K38" s="154">
        <v>17</v>
      </c>
      <c r="L38" s="151">
        <v>123135</v>
      </c>
      <c r="M38" s="154">
        <v>16.8</v>
      </c>
      <c r="N38" s="151">
        <v>258107</v>
      </c>
      <c r="O38" s="154">
        <v>35.299999999999997</v>
      </c>
      <c r="P38" s="151">
        <v>149369</v>
      </c>
      <c r="Q38" s="154">
        <v>20.399999999999999</v>
      </c>
      <c r="R38" s="35">
        <v>80633</v>
      </c>
      <c r="S38" s="154">
        <v>11</v>
      </c>
      <c r="U38" s="161">
        <f t="shared" ref="U38:U68" si="1">E38+K38+O38</f>
        <v>100</v>
      </c>
      <c r="V38" s="88"/>
      <c r="W38" s="88"/>
      <c r="X38" s="88"/>
      <c r="Y38" s="88"/>
      <c r="Z38" s="88"/>
      <c r="AA38" s="88"/>
      <c r="AB38" s="88"/>
      <c r="AC38" s="88"/>
      <c r="AD38" s="88"/>
      <c r="AE38" s="88"/>
      <c r="AF38" s="88"/>
      <c r="AG38" s="88"/>
      <c r="AH38" s="88"/>
      <c r="AI38" s="88"/>
      <c r="AJ38" s="88"/>
      <c r="AK38" s="88"/>
      <c r="AL38" s="88"/>
      <c r="AM38" s="88"/>
      <c r="AN38" s="88"/>
      <c r="AO38" s="88"/>
      <c r="AP38" s="88"/>
    </row>
    <row r="39" spans="1:42" ht="18.75" customHeight="1">
      <c r="A39" s="677"/>
      <c r="B39" s="76">
        <v>27</v>
      </c>
      <c r="C39" s="151">
        <v>751895</v>
      </c>
      <c r="D39" s="151">
        <v>353927</v>
      </c>
      <c r="E39" s="152">
        <v>47.1</v>
      </c>
      <c r="F39" s="151">
        <v>224612</v>
      </c>
      <c r="G39" s="153">
        <v>29.9</v>
      </c>
      <c r="H39" s="151">
        <v>103505</v>
      </c>
      <c r="I39" s="154">
        <v>13.8</v>
      </c>
      <c r="J39" s="151">
        <v>117782</v>
      </c>
      <c r="K39" s="154">
        <v>15.7</v>
      </c>
      <c r="L39" s="151">
        <v>116814</v>
      </c>
      <c r="M39" s="154">
        <v>15.5</v>
      </c>
      <c r="N39" s="151">
        <v>280186</v>
      </c>
      <c r="O39" s="154">
        <v>37.299999999999997</v>
      </c>
      <c r="P39" s="151">
        <v>181312</v>
      </c>
      <c r="Q39" s="154">
        <v>24.1</v>
      </c>
      <c r="R39" s="35">
        <v>68693</v>
      </c>
      <c r="S39" s="154">
        <v>9.1</v>
      </c>
      <c r="U39" s="161">
        <f t="shared" si="1"/>
        <v>100.1</v>
      </c>
      <c r="V39" s="88"/>
      <c r="W39" s="88"/>
      <c r="X39" s="88"/>
      <c r="Y39" s="88"/>
      <c r="Z39" s="88"/>
      <c r="AA39" s="88"/>
      <c r="AB39" s="88"/>
      <c r="AC39" s="88"/>
      <c r="AD39" s="88"/>
      <c r="AE39" s="88"/>
      <c r="AF39" s="88"/>
      <c r="AG39" s="88"/>
      <c r="AH39" s="88"/>
      <c r="AI39" s="88"/>
      <c r="AJ39" s="88"/>
      <c r="AK39" s="88"/>
      <c r="AL39" s="88"/>
      <c r="AM39" s="88"/>
      <c r="AN39" s="88"/>
      <c r="AO39" s="88"/>
      <c r="AP39" s="88"/>
    </row>
    <row r="40" spans="1:42" s="34" customFormat="1" ht="18.75" customHeight="1">
      <c r="A40" s="678"/>
      <c r="B40" s="76">
        <v>28</v>
      </c>
      <c r="C40" s="151">
        <v>725832</v>
      </c>
      <c r="D40" s="151">
        <v>356132</v>
      </c>
      <c r="E40" s="152">
        <v>49.1</v>
      </c>
      <c r="F40" s="151">
        <v>224033</v>
      </c>
      <c r="G40" s="153">
        <v>30.9</v>
      </c>
      <c r="H40" s="151">
        <v>105330</v>
      </c>
      <c r="I40" s="154">
        <v>14.5</v>
      </c>
      <c r="J40" s="151">
        <v>118038</v>
      </c>
      <c r="K40" s="154">
        <v>16.3</v>
      </c>
      <c r="L40" s="151">
        <v>117176</v>
      </c>
      <c r="M40" s="154">
        <v>16.2</v>
      </c>
      <c r="N40" s="151">
        <v>251662</v>
      </c>
      <c r="O40" s="154">
        <v>34.6</v>
      </c>
      <c r="P40" s="151">
        <v>161392</v>
      </c>
      <c r="Q40" s="154">
        <v>22.2</v>
      </c>
      <c r="R40" s="35">
        <v>50420</v>
      </c>
      <c r="S40" s="154">
        <v>6.9</v>
      </c>
      <c r="T40" s="161"/>
      <c r="U40" s="161">
        <f t="shared" si="1"/>
        <v>100</v>
      </c>
      <c r="V40" s="88"/>
      <c r="W40" s="88"/>
      <c r="X40" s="88"/>
      <c r="Y40" s="88"/>
      <c r="Z40" s="88"/>
      <c r="AA40" s="88"/>
      <c r="AB40" s="88"/>
      <c r="AC40" s="88"/>
      <c r="AD40" s="88"/>
      <c r="AE40" s="88"/>
      <c r="AF40" s="88"/>
      <c r="AG40" s="88"/>
      <c r="AH40" s="88"/>
      <c r="AI40" s="88"/>
      <c r="AJ40" s="88"/>
      <c r="AK40" s="88"/>
      <c r="AL40" s="88"/>
      <c r="AM40" s="88"/>
      <c r="AN40" s="88"/>
      <c r="AO40" s="88"/>
      <c r="AP40" s="88"/>
    </row>
    <row r="41" spans="1:42" ht="18.75" customHeight="1">
      <c r="A41" s="676" t="s">
        <v>30</v>
      </c>
      <c r="B41" s="73">
        <v>24</v>
      </c>
      <c r="C41" s="33">
        <v>1624766</v>
      </c>
      <c r="D41" s="147">
        <v>921512</v>
      </c>
      <c r="E41" s="148">
        <v>56.7</v>
      </c>
      <c r="F41" s="147">
        <v>625672</v>
      </c>
      <c r="G41" s="149">
        <v>38.5</v>
      </c>
      <c r="H41" s="147">
        <v>257757</v>
      </c>
      <c r="I41" s="150">
        <v>15.9</v>
      </c>
      <c r="J41" s="147">
        <v>153533</v>
      </c>
      <c r="K41" s="150">
        <v>9.4</v>
      </c>
      <c r="L41" s="147">
        <v>153358</v>
      </c>
      <c r="M41" s="150">
        <v>9.4</v>
      </c>
      <c r="N41" s="147">
        <v>549721</v>
      </c>
      <c r="O41" s="149">
        <v>33.9</v>
      </c>
      <c r="P41" s="147">
        <v>423942</v>
      </c>
      <c r="Q41" s="150">
        <v>26.1</v>
      </c>
      <c r="R41" s="33">
        <v>23111</v>
      </c>
      <c r="S41" s="150">
        <v>1.4</v>
      </c>
      <c r="U41" s="161">
        <f t="shared" si="1"/>
        <v>100</v>
      </c>
      <c r="V41" s="88"/>
      <c r="W41" s="88"/>
      <c r="X41" s="88"/>
      <c r="Y41" s="88"/>
      <c r="Z41" s="88"/>
      <c r="AA41" s="88"/>
      <c r="AB41" s="88"/>
      <c r="AC41" s="88"/>
      <c r="AD41" s="88"/>
      <c r="AE41" s="88"/>
      <c r="AF41" s="88"/>
      <c r="AG41" s="88"/>
      <c r="AH41" s="88"/>
      <c r="AI41" s="88"/>
      <c r="AJ41" s="88"/>
      <c r="AK41" s="88"/>
      <c r="AL41" s="88"/>
      <c r="AM41" s="88"/>
      <c r="AN41" s="88"/>
      <c r="AO41" s="88"/>
      <c r="AP41" s="88"/>
    </row>
    <row r="42" spans="1:42" ht="18.75" customHeight="1">
      <c r="A42" s="677"/>
      <c r="B42" s="76">
        <v>25</v>
      </c>
      <c r="C42" s="35">
        <v>1633446</v>
      </c>
      <c r="D42" s="151">
        <v>906084</v>
      </c>
      <c r="E42" s="154">
        <v>55.5</v>
      </c>
      <c r="F42" s="151">
        <v>590534</v>
      </c>
      <c r="G42" s="153">
        <v>36.200000000000003</v>
      </c>
      <c r="H42" s="151">
        <v>277469</v>
      </c>
      <c r="I42" s="154">
        <v>17</v>
      </c>
      <c r="J42" s="151">
        <v>159151</v>
      </c>
      <c r="K42" s="154">
        <v>9.6999999999999993</v>
      </c>
      <c r="L42" s="151">
        <v>159037</v>
      </c>
      <c r="M42" s="154">
        <v>9.6999999999999993</v>
      </c>
      <c r="N42" s="151">
        <v>568211</v>
      </c>
      <c r="O42" s="153">
        <v>34.799999999999997</v>
      </c>
      <c r="P42" s="151">
        <v>434524</v>
      </c>
      <c r="Q42" s="154">
        <v>26.6</v>
      </c>
      <c r="R42" s="35">
        <v>20208</v>
      </c>
      <c r="S42" s="154">
        <v>1.2</v>
      </c>
      <c r="U42" s="161">
        <f t="shared" si="1"/>
        <v>100</v>
      </c>
      <c r="V42" s="88"/>
      <c r="W42" s="88"/>
      <c r="X42" s="88"/>
      <c r="Y42" s="88"/>
      <c r="Z42" s="88"/>
      <c r="AA42" s="88"/>
      <c r="AB42" s="88"/>
      <c r="AC42" s="88"/>
      <c r="AD42" s="88"/>
      <c r="AE42" s="88"/>
      <c r="AF42" s="88"/>
      <c r="AG42" s="88"/>
      <c r="AH42" s="88"/>
      <c r="AI42" s="88"/>
      <c r="AJ42" s="88"/>
      <c r="AK42" s="88"/>
      <c r="AL42" s="88"/>
      <c r="AM42" s="88"/>
      <c r="AN42" s="88"/>
      <c r="AO42" s="88"/>
      <c r="AP42" s="88"/>
    </row>
    <row r="43" spans="1:42" ht="18.75" customHeight="1">
      <c r="A43" s="677"/>
      <c r="B43" s="76">
        <v>26</v>
      </c>
      <c r="C43" s="35">
        <v>1706413</v>
      </c>
      <c r="D43" s="151">
        <v>920633</v>
      </c>
      <c r="E43" s="152">
        <v>54</v>
      </c>
      <c r="F43" s="151">
        <v>610443</v>
      </c>
      <c r="G43" s="153">
        <v>35.799999999999997</v>
      </c>
      <c r="H43" s="151">
        <v>270574</v>
      </c>
      <c r="I43" s="154">
        <v>15.9</v>
      </c>
      <c r="J43" s="151">
        <v>161853</v>
      </c>
      <c r="K43" s="154">
        <v>9.5</v>
      </c>
      <c r="L43" s="151">
        <v>161274</v>
      </c>
      <c r="M43" s="154">
        <v>9.5</v>
      </c>
      <c r="N43" s="151">
        <v>623927</v>
      </c>
      <c r="O43" s="154">
        <v>36.5</v>
      </c>
      <c r="P43" s="151">
        <v>496936</v>
      </c>
      <c r="Q43" s="154">
        <v>29.1</v>
      </c>
      <c r="R43" s="35">
        <v>15581</v>
      </c>
      <c r="S43" s="154">
        <v>0.9</v>
      </c>
      <c r="U43" s="161">
        <f t="shared" si="1"/>
        <v>100</v>
      </c>
      <c r="V43" s="88"/>
      <c r="W43" s="88"/>
      <c r="X43" s="88"/>
      <c r="Y43" s="88"/>
      <c r="Z43" s="88"/>
      <c r="AA43" s="88"/>
      <c r="AB43" s="88"/>
      <c r="AC43" s="88"/>
      <c r="AD43" s="88"/>
      <c r="AE43" s="88"/>
      <c r="AF43" s="88"/>
      <c r="AG43" s="88"/>
      <c r="AH43" s="88"/>
      <c r="AI43" s="88"/>
      <c r="AJ43" s="88"/>
      <c r="AK43" s="88"/>
      <c r="AL43" s="88"/>
      <c r="AM43" s="88"/>
      <c r="AN43" s="88"/>
      <c r="AO43" s="88"/>
      <c r="AP43" s="88"/>
    </row>
    <row r="44" spans="1:42" ht="18.75" customHeight="1">
      <c r="A44" s="677"/>
      <c r="B44" s="76">
        <v>27</v>
      </c>
      <c r="C44" s="151">
        <v>1710216</v>
      </c>
      <c r="D44" s="151">
        <v>929892</v>
      </c>
      <c r="E44" s="152">
        <v>54.4</v>
      </c>
      <c r="F44" s="151">
        <v>611297</v>
      </c>
      <c r="G44" s="153">
        <v>35.700000000000003</v>
      </c>
      <c r="H44" s="151">
        <v>277028</v>
      </c>
      <c r="I44" s="154">
        <v>16.2</v>
      </c>
      <c r="J44" s="151">
        <v>130359</v>
      </c>
      <c r="K44" s="154">
        <v>7.6</v>
      </c>
      <c r="L44" s="151">
        <v>127574</v>
      </c>
      <c r="M44" s="154">
        <v>7.5</v>
      </c>
      <c r="N44" s="151">
        <v>649965</v>
      </c>
      <c r="O44" s="154">
        <v>38</v>
      </c>
      <c r="P44" s="151">
        <v>539185</v>
      </c>
      <c r="Q44" s="154">
        <v>31.5</v>
      </c>
      <c r="R44" s="35">
        <v>14044</v>
      </c>
      <c r="S44" s="154">
        <v>0.8</v>
      </c>
      <c r="U44" s="161">
        <f t="shared" si="1"/>
        <v>100</v>
      </c>
      <c r="V44" s="88"/>
      <c r="W44" s="88"/>
      <c r="X44" s="88"/>
      <c r="Y44" s="88"/>
      <c r="Z44" s="88"/>
      <c r="AA44" s="88"/>
      <c r="AB44" s="88"/>
      <c r="AC44" s="88"/>
      <c r="AD44" s="88"/>
      <c r="AE44" s="88"/>
      <c r="AF44" s="88"/>
      <c r="AG44" s="88"/>
      <c r="AH44" s="88"/>
      <c r="AI44" s="88"/>
      <c r="AJ44" s="88"/>
      <c r="AK44" s="88"/>
      <c r="AL44" s="88"/>
      <c r="AM44" s="88"/>
      <c r="AN44" s="88"/>
      <c r="AO44" s="88"/>
      <c r="AP44" s="88"/>
    </row>
    <row r="45" spans="1:42" s="34" customFormat="1" ht="18.75" customHeight="1">
      <c r="A45" s="678"/>
      <c r="B45" s="76">
        <v>28</v>
      </c>
      <c r="C45" s="151">
        <v>1712177</v>
      </c>
      <c r="D45" s="151">
        <v>926349</v>
      </c>
      <c r="E45" s="152">
        <v>54.1</v>
      </c>
      <c r="F45" s="151">
        <v>613072</v>
      </c>
      <c r="G45" s="153">
        <v>35.799999999999997</v>
      </c>
      <c r="H45" s="151">
        <v>269883</v>
      </c>
      <c r="I45" s="154">
        <v>15.8</v>
      </c>
      <c r="J45" s="151">
        <v>136064</v>
      </c>
      <c r="K45" s="154">
        <v>7.9</v>
      </c>
      <c r="L45" s="151">
        <v>135427</v>
      </c>
      <c r="M45" s="154">
        <v>7.9</v>
      </c>
      <c r="N45" s="151">
        <v>649764</v>
      </c>
      <c r="O45" s="154">
        <v>37.9</v>
      </c>
      <c r="P45" s="151">
        <v>527133</v>
      </c>
      <c r="Q45" s="154">
        <v>30.8</v>
      </c>
      <c r="R45" s="35">
        <v>15907</v>
      </c>
      <c r="S45" s="154">
        <v>0.9</v>
      </c>
      <c r="T45" s="161"/>
      <c r="U45" s="161">
        <f t="shared" si="1"/>
        <v>99.9</v>
      </c>
      <c r="V45" s="88"/>
      <c r="W45" s="88"/>
      <c r="X45" s="88"/>
      <c r="Y45" s="88"/>
      <c r="Z45" s="88"/>
      <c r="AA45" s="88"/>
      <c r="AB45" s="88"/>
      <c r="AC45" s="88"/>
      <c r="AD45" s="88"/>
      <c r="AE45" s="88"/>
      <c r="AF45" s="88"/>
      <c r="AG45" s="88"/>
      <c r="AH45" s="88"/>
      <c r="AI45" s="88"/>
      <c r="AJ45" s="88"/>
      <c r="AK45" s="88"/>
      <c r="AL45" s="88"/>
      <c r="AM45" s="88"/>
      <c r="AN45" s="88"/>
      <c r="AO45" s="88"/>
      <c r="AP45" s="88"/>
    </row>
    <row r="46" spans="1:42" ht="18.75" customHeight="1">
      <c r="A46" s="676" t="s">
        <v>31</v>
      </c>
      <c r="B46" s="73">
        <v>24</v>
      </c>
      <c r="C46" s="147">
        <v>1591143</v>
      </c>
      <c r="D46" s="147">
        <v>798987</v>
      </c>
      <c r="E46" s="148">
        <v>50.214657010714937</v>
      </c>
      <c r="F46" s="147">
        <v>582550</v>
      </c>
      <c r="G46" s="149">
        <v>36.612045554673585</v>
      </c>
      <c r="H46" s="147">
        <v>180880</v>
      </c>
      <c r="I46" s="150">
        <v>11.367928589699353</v>
      </c>
      <c r="J46" s="147">
        <v>154086</v>
      </c>
      <c r="K46" s="150">
        <v>9.683981892262354</v>
      </c>
      <c r="L46" s="147">
        <v>144077</v>
      </c>
      <c r="M46" s="150">
        <v>9.0549372369422478</v>
      </c>
      <c r="N46" s="147">
        <v>638070</v>
      </c>
      <c r="O46" s="149">
        <v>40.101361097022711</v>
      </c>
      <c r="P46" s="147">
        <v>378334</v>
      </c>
      <c r="Q46" s="150">
        <v>23.777498314105017</v>
      </c>
      <c r="R46" s="33">
        <v>165587</v>
      </c>
      <c r="S46" s="150">
        <v>10.406795617992852</v>
      </c>
      <c r="U46" s="161">
        <f t="shared" si="1"/>
        <v>100</v>
      </c>
      <c r="V46" s="88"/>
      <c r="W46" s="88"/>
      <c r="X46" s="88"/>
      <c r="Y46" s="88"/>
      <c r="Z46" s="88"/>
      <c r="AA46" s="88"/>
      <c r="AB46" s="88"/>
      <c r="AC46" s="88"/>
      <c r="AD46" s="88"/>
      <c r="AE46" s="88"/>
      <c r="AF46" s="88"/>
      <c r="AG46" s="88"/>
      <c r="AH46" s="88"/>
      <c r="AI46" s="88"/>
      <c r="AJ46" s="88"/>
      <c r="AK46" s="88"/>
      <c r="AL46" s="88"/>
      <c r="AM46" s="88"/>
      <c r="AN46" s="88"/>
      <c r="AO46" s="88"/>
      <c r="AP46" s="88"/>
    </row>
    <row r="47" spans="1:42" ht="18.75" customHeight="1">
      <c r="A47" s="677"/>
      <c r="B47" s="76">
        <v>25</v>
      </c>
      <c r="C47" s="151">
        <v>1614456</v>
      </c>
      <c r="D47" s="151">
        <v>771879.8</v>
      </c>
      <c r="E47" s="152">
        <v>47.8</v>
      </c>
      <c r="F47" s="151">
        <v>550572.6</v>
      </c>
      <c r="G47" s="153">
        <v>34.1</v>
      </c>
      <c r="H47" s="151">
        <v>187174.8</v>
      </c>
      <c r="I47" s="154">
        <v>11.6</v>
      </c>
      <c r="J47" s="151">
        <v>146804.9</v>
      </c>
      <c r="K47" s="154">
        <v>9.1</v>
      </c>
      <c r="L47" s="151">
        <v>143347.20000000001</v>
      </c>
      <c r="M47" s="154">
        <v>8.9</v>
      </c>
      <c r="N47" s="151">
        <v>695771</v>
      </c>
      <c r="O47" s="153">
        <v>43.1</v>
      </c>
      <c r="P47" s="151">
        <v>387903.4</v>
      </c>
      <c r="Q47" s="154">
        <v>24</v>
      </c>
      <c r="R47" s="35">
        <v>166458</v>
      </c>
      <c r="S47" s="154">
        <v>4.8</v>
      </c>
      <c r="U47" s="161">
        <f t="shared" si="1"/>
        <v>100</v>
      </c>
      <c r="V47" s="88"/>
      <c r="W47" s="88"/>
      <c r="X47" s="88"/>
      <c r="Y47" s="88"/>
      <c r="Z47" s="88"/>
      <c r="AA47" s="88"/>
      <c r="AB47" s="88"/>
      <c r="AC47" s="88"/>
      <c r="AD47" s="88"/>
      <c r="AE47" s="88"/>
      <c r="AF47" s="88"/>
      <c r="AG47" s="88"/>
      <c r="AH47" s="88"/>
      <c r="AI47" s="88"/>
      <c r="AJ47" s="88"/>
      <c r="AK47" s="88"/>
      <c r="AL47" s="88"/>
      <c r="AM47" s="88"/>
      <c r="AN47" s="88"/>
      <c r="AO47" s="88"/>
      <c r="AP47" s="88"/>
    </row>
    <row r="48" spans="1:42" ht="18.75" customHeight="1">
      <c r="A48" s="677"/>
      <c r="B48" s="76">
        <v>26</v>
      </c>
      <c r="C48" s="151">
        <v>1630913</v>
      </c>
      <c r="D48" s="151">
        <v>796540</v>
      </c>
      <c r="E48" s="152">
        <v>48.9</v>
      </c>
      <c r="F48" s="151">
        <v>567939</v>
      </c>
      <c r="G48" s="153">
        <v>34.799999999999997</v>
      </c>
      <c r="H48" s="151">
        <v>193352</v>
      </c>
      <c r="I48" s="154">
        <v>11.9</v>
      </c>
      <c r="J48" s="151">
        <v>145679</v>
      </c>
      <c r="K48" s="154">
        <v>8.9</v>
      </c>
      <c r="L48" s="151">
        <v>142487</v>
      </c>
      <c r="M48" s="154">
        <v>8.6999999999999993</v>
      </c>
      <c r="N48" s="151">
        <v>688694</v>
      </c>
      <c r="O48" s="154">
        <v>42.2</v>
      </c>
      <c r="P48" s="151">
        <v>404960</v>
      </c>
      <c r="Q48" s="154">
        <v>24.8</v>
      </c>
      <c r="R48" s="35">
        <v>151717</v>
      </c>
      <c r="S48" s="154">
        <v>9.3000000000000007</v>
      </c>
      <c r="U48" s="161">
        <f t="shared" si="1"/>
        <v>100</v>
      </c>
      <c r="V48" s="88"/>
      <c r="W48" s="88"/>
      <c r="X48" s="88"/>
      <c r="Y48" s="88"/>
      <c r="Z48" s="88"/>
      <c r="AA48" s="88"/>
      <c r="AB48" s="88"/>
      <c r="AC48" s="88"/>
      <c r="AD48" s="88"/>
      <c r="AE48" s="88"/>
      <c r="AF48" s="88"/>
      <c r="AG48" s="88"/>
      <c r="AH48" s="88"/>
      <c r="AI48" s="88"/>
      <c r="AJ48" s="88"/>
      <c r="AK48" s="88"/>
      <c r="AL48" s="88"/>
      <c r="AM48" s="88"/>
      <c r="AN48" s="88"/>
      <c r="AO48" s="88"/>
      <c r="AP48" s="88"/>
    </row>
    <row r="49" spans="1:42" ht="18.75" customHeight="1">
      <c r="A49" s="677"/>
      <c r="B49" s="76">
        <v>27</v>
      </c>
      <c r="C49" s="151">
        <v>1687142</v>
      </c>
      <c r="D49" s="151">
        <v>806271</v>
      </c>
      <c r="E49" s="152">
        <v>47.8</v>
      </c>
      <c r="F49" s="151">
        <v>572184</v>
      </c>
      <c r="G49" s="153">
        <v>33.9</v>
      </c>
      <c r="H49" s="151">
        <v>197689</v>
      </c>
      <c r="I49" s="154">
        <v>11.7</v>
      </c>
      <c r="J49" s="151">
        <v>145954</v>
      </c>
      <c r="K49" s="154">
        <v>8.6999999999999993</v>
      </c>
      <c r="L49" s="151">
        <v>145208</v>
      </c>
      <c r="M49" s="154">
        <v>8.6</v>
      </c>
      <c r="N49" s="151">
        <v>734917</v>
      </c>
      <c r="O49" s="154">
        <v>43.6</v>
      </c>
      <c r="P49" s="151">
        <v>475998</v>
      </c>
      <c r="Q49" s="154">
        <v>28.2</v>
      </c>
      <c r="R49" s="35">
        <v>146741</v>
      </c>
      <c r="S49" s="154">
        <v>8.6999999999999993</v>
      </c>
      <c r="U49" s="161">
        <f t="shared" si="1"/>
        <v>100.1</v>
      </c>
      <c r="V49" s="88"/>
      <c r="W49" s="88"/>
      <c r="X49" s="88"/>
      <c r="Y49" s="88"/>
      <c r="Z49" s="88"/>
      <c r="AA49" s="88"/>
      <c r="AB49" s="88"/>
      <c r="AC49" s="88"/>
      <c r="AD49" s="88"/>
      <c r="AE49" s="88"/>
      <c r="AF49" s="88"/>
      <c r="AG49" s="88"/>
      <c r="AH49" s="88"/>
      <c r="AI49" s="88"/>
      <c r="AJ49" s="88"/>
      <c r="AK49" s="88"/>
      <c r="AL49" s="88"/>
      <c r="AM49" s="88"/>
      <c r="AN49" s="88"/>
      <c r="AO49" s="88"/>
      <c r="AP49" s="88"/>
    </row>
    <row r="50" spans="1:42" s="34" customFormat="1" ht="18.75" customHeight="1">
      <c r="A50" s="678"/>
      <c r="B50" s="76">
        <v>28</v>
      </c>
      <c r="C50" s="162">
        <v>1633756</v>
      </c>
      <c r="D50" s="151">
        <v>814385</v>
      </c>
      <c r="E50" s="152">
        <v>49.8</v>
      </c>
      <c r="F50" s="151">
        <v>573960</v>
      </c>
      <c r="G50" s="153">
        <v>35.1</v>
      </c>
      <c r="H50" s="151">
        <v>202826</v>
      </c>
      <c r="I50" s="154">
        <v>12.4</v>
      </c>
      <c r="J50" s="151">
        <v>131759</v>
      </c>
      <c r="K50" s="154">
        <v>8.1</v>
      </c>
      <c r="L50" s="151">
        <v>130921</v>
      </c>
      <c r="M50" s="154">
        <v>8</v>
      </c>
      <c r="N50" s="151">
        <v>687612</v>
      </c>
      <c r="O50" s="154">
        <v>42.1</v>
      </c>
      <c r="P50" s="151">
        <v>467714</v>
      </c>
      <c r="Q50" s="154">
        <v>28.6</v>
      </c>
      <c r="R50" s="35">
        <v>144523</v>
      </c>
      <c r="S50" s="154">
        <v>8.8000000000000007</v>
      </c>
      <c r="T50" s="161"/>
      <c r="U50" s="161">
        <f t="shared" si="1"/>
        <v>100</v>
      </c>
      <c r="V50" s="88"/>
      <c r="W50" s="88"/>
      <c r="X50" s="88"/>
      <c r="Y50" s="88"/>
      <c r="Z50" s="88"/>
      <c r="AA50" s="88"/>
      <c r="AB50" s="88"/>
      <c r="AC50" s="88"/>
      <c r="AD50" s="88"/>
      <c r="AE50" s="88"/>
      <c r="AF50" s="88"/>
      <c r="AG50" s="88"/>
      <c r="AH50" s="88"/>
      <c r="AI50" s="88"/>
      <c r="AJ50" s="88"/>
      <c r="AK50" s="88"/>
      <c r="AL50" s="88"/>
      <c r="AM50" s="88"/>
      <c r="AN50" s="88"/>
      <c r="AO50" s="88"/>
      <c r="AP50" s="88"/>
    </row>
    <row r="51" spans="1:42" ht="18.75" customHeight="1">
      <c r="A51" s="676" t="s">
        <v>32</v>
      </c>
      <c r="B51" s="73">
        <v>24</v>
      </c>
      <c r="C51" s="35">
        <v>6041779</v>
      </c>
      <c r="D51" s="147">
        <v>2114261</v>
      </c>
      <c r="E51" s="148">
        <v>35</v>
      </c>
      <c r="F51" s="147">
        <v>1468211</v>
      </c>
      <c r="G51" s="149">
        <v>24.3</v>
      </c>
      <c r="H51" s="147">
        <v>522400</v>
      </c>
      <c r="I51" s="150">
        <v>8.6</v>
      </c>
      <c r="J51" s="147">
        <v>738648</v>
      </c>
      <c r="K51" s="150">
        <v>12.2</v>
      </c>
      <c r="L51" s="147">
        <v>737299</v>
      </c>
      <c r="M51" s="150">
        <v>12.2</v>
      </c>
      <c r="N51" s="147">
        <v>3188870</v>
      </c>
      <c r="O51" s="149">
        <v>52.8</v>
      </c>
      <c r="P51" s="147">
        <v>2390017</v>
      </c>
      <c r="Q51" s="150">
        <v>39.6</v>
      </c>
      <c r="R51" s="33">
        <v>343184</v>
      </c>
      <c r="S51" s="150">
        <v>5.7</v>
      </c>
      <c r="U51" s="161">
        <f t="shared" si="1"/>
        <v>100</v>
      </c>
      <c r="V51" s="88"/>
      <c r="W51" s="88"/>
      <c r="X51" s="88"/>
      <c r="Y51" s="88"/>
      <c r="Z51" s="88"/>
      <c r="AA51" s="88"/>
      <c r="AB51" s="88"/>
      <c r="AC51" s="88"/>
      <c r="AD51" s="88"/>
      <c r="AE51" s="88"/>
      <c r="AF51" s="88"/>
      <c r="AG51" s="88"/>
      <c r="AH51" s="88"/>
      <c r="AI51" s="88"/>
      <c r="AJ51" s="88"/>
      <c r="AK51" s="88"/>
      <c r="AL51" s="88"/>
      <c r="AM51" s="88"/>
      <c r="AN51" s="88"/>
      <c r="AO51" s="88"/>
      <c r="AP51" s="88"/>
    </row>
    <row r="52" spans="1:42" ht="18.75" customHeight="1">
      <c r="A52" s="677"/>
      <c r="B52" s="76">
        <v>25</v>
      </c>
      <c r="C52" s="35">
        <v>6202238</v>
      </c>
      <c r="D52" s="151">
        <v>2116885</v>
      </c>
      <c r="E52" s="152">
        <v>34.1</v>
      </c>
      <c r="F52" s="151">
        <v>1445415</v>
      </c>
      <c r="G52" s="153">
        <v>23.3</v>
      </c>
      <c r="H52" s="151">
        <v>544896</v>
      </c>
      <c r="I52" s="154">
        <v>8.8000000000000007</v>
      </c>
      <c r="J52" s="151">
        <v>758855</v>
      </c>
      <c r="K52" s="154">
        <v>12.2</v>
      </c>
      <c r="L52" s="151">
        <v>756368</v>
      </c>
      <c r="M52" s="154">
        <v>12.2</v>
      </c>
      <c r="N52" s="151">
        <v>3326498</v>
      </c>
      <c r="O52" s="153">
        <v>53.6</v>
      </c>
      <c r="P52" s="151">
        <v>2449812</v>
      </c>
      <c r="Q52" s="154">
        <v>39.5</v>
      </c>
      <c r="R52" s="35">
        <v>356508</v>
      </c>
      <c r="S52" s="154">
        <v>5.7</v>
      </c>
      <c r="U52" s="161">
        <f t="shared" si="1"/>
        <v>99.9</v>
      </c>
      <c r="V52" s="88"/>
      <c r="W52" s="88"/>
      <c r="X52" s="88"/>
      <c r="Y52" s="88"/>
      <c r="Z52" s="88"/>
      <c r="AA52" s="88"/>
      <c r="AB52" s="88"/>
      <c r="AC52" s="88"/>
      <c r="AD52" s="88"/>
      <c r="AE52" s="88"/>
      <c r="AF52" s="88"/>
      <c r="AG52" s="88"/>
      <c r="AH52" s="88"/>
      <c r="AI52" s="88"/>
      <c r="AJ52" s="88"/>
      <c r="AK52" s="88"/>
      <c r="AL52" s="88"/>
      <c r="AM52" s="88"/>
      <c r="AN52" s="88"/>
      <c r="AO52" s="88"/>
      <c r="AP52" s="88"/>
    </row>
    <row r="53" spans="1:42" ht="18.75" customHeight="1">
      <c r="A53" s="677"/>
      <c r="B53" s="76">
        <v>26</v>
      </c>
      <c r="C53" s="35">
        <v>6554017</v>
      </c>
      <c r="D53" s="151">
        <v>2176371</v>
      </c>
      <c r="E53" s="152">
        <v>33.200000000000003</v>
      </c>
      <c r="F53" s="151">
        <v>1458181</v>
      </c>
      <c r="G53" s="153">
        <v>22.2</v>
      </c>
      <c r="H53" s="151">
        <v>588580</v>
      </c>
      <c r="I53" s="154">
        <v>9</v>
      </c>
      <c r="J53" s="151">
        <v>757877</v>
      </c>
      <c r="K53" s="154">
        <v>11.6</v>
      </c>
      <c r="L53" s="151">
        <v>753526</v>
      </c>
      <c r="M53" s="154">
        <v>11.5</v>
      </c>
      <c r="N53" s="151">
        <v>3619769</v>
      </c>
      <c r="O53" s="154">
        <v>55.2</v>
      </c>
      <c r="P53" s="151">
        <v>2565149</v>
      </c>
      <c r="Q53" s="154">
        <v>39.1</v>
      </c>
      <c r="R53" s="35">
        <v>333136</v>
      </c>
      <c r="S53" s="154">
        <v>5.0999999999999996</v>
      </c>
      <c r="U53" s="161">
        <f t="shared" si="1"/>
        <v>100</v>
      </c>
      <c r="V53" s="88"/>
      <c r="W53" s="88"/>
      <c r="X53" s="88"/>
      <c r="Y53" s="88"/>
      <c r="Z53" s="88"/>
      <c r="AA53" s="88"/>
      <c r="AB53" s="88"/>
      <c r="AC53" s="88"/>
      <c r="AD53" s="88"/>
      <c r="AE53" s="88"/>
      <c r="AF53" s="88"/>
      <c r="AG53" s="88"/>
      <c r="AH53" s="88"/>
      <c r="AI53" s="88"/>
      <c r="AJ53" s="88"/>
      <c r="AK53" s="88"/>
      <c r="AL53" s="88"/>
      <c r="AM53" s="88"/>
      <c r="AN53" s="88"/>
      <c r="AO53" s="88"/>
      <c r="AP53" s="88"/>
    </row>
    <row r="54" spans="1:42" ht="18.75" customHeight="1">
      <c r="A54" s="677"/>
      <c r="B54" s="76">
        <v>27</v>
      </c>
      <c r="C54" s="151">
        <v>6934746</v>
      </c>
      <c r="D54" s="151">
        <v>2135957</v>
      </c>
      <c r="E54" s="152">
        <v>30.8</v>
      </c>
      <c r="F54" s="151">
        <v>1475509</v>
      </c>
      <c r="G54" s="153">
        <v>21.3</v>
      </c>
      <c r="H54" s="151">
        <v>529153</v>
      </c>
      <c r="I54" s="154">
        <v>7.6</v>
      </c>
      <c r="J54" s="151">
        <v>770293</v>
      </c>
      <c r="K54" s="154">
        <v>11.1</v>
      </c>
      <c r="L54" s="151">
        <v>765852</v>
      </c>
      <c r="M54" s="154">
        <v>11</v>
      </c>
      <c r="N54" s="151">
        <v>4028496</v>
      </c>
      <c r="O54" s="154">
        <v>58.1</v>
      </c>
      <c r="P54" s="151">
        <v>2758131</v>
      </c>
      <c r="Q54" s="154">
        <v>39.799999999999997</v>
      </c>
      <c r="R54" s="35">
        <v>318166</v>
      </c>
      <c r="S54" s="154">
        <v>4.5999999999999996</v>
      </c>
      <c r="U54" s="161">
        <f t="shared" si="1"/>
        <v>100</v>
      </c>
      <c r="V54" s="88"/>
      <c r="W54" s="88"/>
      <c r="X54" s="88"/>
      <c r="Y54" s="88"/>
      <c r="Z54" s="88"/>
      <c r="AA54" s="88"/>
      <c r="AB54" s="88"/>
      <c r="AC54" s="88"/>
      <c r="AD54" s="88"/>
      <c r="AE54" s="88"/>
      <c r="AF54" s="88"/>
      <c r="AG54" s="88"/>
      <c r="AH54" s="88"/>
      <c r="AI54" s="88"/>
      <c r="AJ54" s="88"/>
      <c r="AK54" s="88"/>
      <c r="AL54" s="88"/>
      <c r="AM54" s="88"/>
      <c r="AN54" s="88"/>
      <c r="AO54" s="88"/>
      <c r="AP54" s="88"/>
    </row>
    <row r="55" spans="1:42" s="34" customFormat="1" ht="18.75" customHeight="1">
      <c r="A55" s="678"/>
      <c r="B55" s="76">
        <v>28</v>
      </c>
      <c r="C55" s="151">
        <v>6743871</v>
      </c>
      <c r="D55" s="151">
        <v>2103703</v>
      </c>
      <c r="E55" s="152">
        <v>31.2</v>
      </c>
      <c r="F55" s="151">
        <v>1494835</v>
      </c>
      <c r="G55" s="153">
        <v>22.2</v>
      </c>
      <c r="H55" s="151">
        <v>474482</v>
      </c>
      <c r="I55" s="154">
        <v>7</v>
      </c>
      <c r="J55" s="151">
        <v>874618</v>
      </c>
      <c r="K55" s="154">
        <v>13</v>
      </c>
      <c r="L55" s="151">
        <v>870328</v>
      </c>
      <c r="M55" s="154">
        <v>12.9</v>
      </c>
      <c r="N55" s="151">
        <v>3765550</v>
      </c>
      <c r="O55" s="154">
        <v>55.8</v>
      </c>
      <c r="P55" s="151">
        <v>2699685</v>
      </c>
      <c r="Q55" s="154">
        <v>40</v>
      </c>
      <c r="R55" s="35">
        <v>316208</v>
      </c>
      <c r="S55" s="154">
        <v>4.7</v>
      </c>
      <c r="T55" s="161"/>
      <c r="U55" s="161">
        <f t="shared" si="1"/>
        <v>100</v>
      </c>
      <c r="V55" s="88"/>
      <c r="W55" s="88"/>
      <c r="X55" s="88"/>
      <c r="Y55" s="88"/>
      <c r="Z55" s="88"/>
      <c r="AA55" s="88"/>
      <c r="AB55" s="88"/>
      <c r="AC55" s="88"/>
      <c r="AD55" s="88"/>
      <c r="AE55" s="88"/>
      <c r="AF55" s="88"/>
      <c r="AG55" s="88"/>
      <c r="AH55" s="88"/>
      <c r="AI55" s="88"/>
      <c r="AJ55" s="88"/>
      <c r="AK55" s="88"/>
      <c r="AL55" s="88"/>
      <c r="AM55" s="88"/>
      <c r="AN55" s="88"/>
      <c r="AO55" s="88"/>
      <c r="AP55" s="88"/>
    </row>
    <row r="56" spans="1:42" ht="18.75" customHeight="1">
      <c r="A56" s="676" t="s">
        <v>33</v>
      </c>
      <c r="B56" s="73">
        <v>24</v>
      </c>
      <c r="C56" s="147">
        <v>1891543</v>
      </c>
      <c r="D56" s="147">
        <v>1033859</v>
      </c>
      <c r="E56" s="148">
        <v>54.7</v>
      </c>
      <c r="F56" s="147">
        <v>748556</v>
      </c>
      <c r="G56" s="149">
        <v>39.6</v>
      </c>
      <c r="H56" s="147">
        <v>237090</v>
      </c>
      <c r="I56" s="150">
        <v>12.5</v>
      </c>
      <c r="J56" s="147">
        <v>132863</v>
      </c>
      <c r="K56" s="150">
        <v>7</v>
      </c>
      <c r="L56" s="147">
        <v>132590</v>
      </c>
      <c r="M56" s="150">
        <v>7</v>
      </c>
      <c r="N56" s="147">
        <v>724820</v>
      </c>
      <c r="O56" s="149">
        <v>38.299999999999997</v>
      </c>
      <c r="P56" s="147">
        <v>563505</v>
      </c>
      <c r="Q56" s="150">
        <v>29.8</v>
      </c>
      <c r="R56" s="33">
        <v>14269</v>
      </c>
      <c r="S56" s="150">
        <v>0.8</v>
      </c>
      <c r="U56" s="161">
        <f t="shared" si="1"/>
        <v>100</v>
      </c>
      <c r="V56" s="88"/>
      <c r="W56" s="88"/>
      <c r="X56" s="88"/>
      <c r="Y56" s="88"/>
      <c r="Z56" s="88"/>
      <c r="AA56" s="88"/>
      <c r="AB56" s="88"/>
      <c r="AC56" s="88"/>
      <c r="AD56" s="88"/>
      <c r="AE56" s="88"/>
      <c r="AF56" s="88"/>
      <c r="AG56" s="88"/>
      <c r="AH56" s="88"/>
      <c r="AI56" s="88"/>
      <c r="AJ56" s="88"/>
      <c r="AK56" s="88"/>
      <c r="AL56" s="88"/>
      <c r="AM56" s="88"/>
      <c r="AN56" s="88"/>
      <c r="AO56" s="88"/>
      <c r="AP56" s="88"/>
    </row>
    <row r="57" spans="1:42" ht="18.75" customHeight="1">
      <c r="A57" s="677"/>
      <c r="B57" s="76">
        <v>25</v>
      </c>
      <c r="C57" s="151">
        <v>1890247</v>
      </c>
      <c r="D57" s="151">
        <v>1013129</v>
      </c>
      <c r="E57" s="152">
        <v>53.6</v>
      </c>
      <c r="F57" s="151">
        <v>696043</v>
      </c>
      <c r="G57" s="153">
        <v>36.799999999999997</v>
      </c>
      <c r="H57" s="151">
        <v>269973</v>
      </c>
      <c r="I57" s="154">
        <v>14.3</v>
      </c>
      <c r="J57" s="151">
        <v>128330</v>
      </c>
      <c r="K57" s="154">
        <v>6.8</v>
      </c>
      <c r="L57" s="151">
        <v>128238</v>
      </c>
      <c r="M57" s="154">
        <v>6.8</v>
      </c>
      <c r="N57" s="151">
        <v>748788</v>
      </c>
      <c r="O57" s="153">
        <v>39.6</v>
      </c>
      <c r="P57" s="151">
        <v>559222</v>
      </c>
      <c r="Q57" s="154">
        <v>29.6</v>
      </c>
      <c r="R57" s="35">
        <v>13026</v>
      </c>
      <c r="S57" s="154">
        <v>0.7</v>
      </c>
      <c r="U57" s="161">
        <f t="shared" si="1"/>
        <v>100</v>
      </c>
      <c r="V57" s="88"/>
      <c r="W57" s="88"/>
      <c r="X57" s="88"/>
      <c r="Y57" s="88"/>
      <c r="Z57" s="88"/>
      <c r="AA57" s="88"/>
      <c r="AB57" s="88"/>
      <c r="AC57" s="88"/>
      <c r="AD57" s="88"/>
      <c r="AE57" s="88"/>
      <c r="AF57" s="88"/>
      <c r="AG57" s="88"/>
      <c r="AH57" s="88"/>
      <c r="AI57" s="88"/>
      <c r="AJ57" s="88"/>
      <c r="AK57" s="88"/>
      <c r="AL57" s="88"/>
      <c r="AM57" s="88"/>
      <c r="AN57" s="88"/>
      <c r="AO57" s="88"/>
      <c r="AP57" s="88"/>
    </row>
    <row r="58" spans="1:42" ht="18.75" customHeight="1">
      <c r="A58" s="677"/>
      <c r="B58" s="76">
        <v>26</v>
      </c>
      <c r="C58" s="151">
        <v>1950050</v>
      </c>
      <c r="D58" s="151">
        <v>1056444</v>
      </c>
      <c r="E58" s="152">
        <v>54.2</v>
      </c>
      <c r="F58" s="151">
        <v>707669</v>
      </c>
      <c r="G58" s="153">
        <v>36.299999999999997</v>
      </c>
      <c r="H58" s="151">
        <v>297021</v>
      </c>
      <c r="I58" s="154">
        <v>15.2</v>
      </c>
      <c r="J58" s="151">
        <v>124441</v>
      </c>
      <c r="K58" s="154">
        <v>6.4</v>
      </c>
      <c r="L58" s="151">
        <v>124373</v>
      </c>
      <c r="M58" s="154">
        <v>6.4</v>
      </c>
      <c r="N58" s="151">
        <v>769165</v>
      </c>
      <c r="O58" s="154">
        <v>39.4</v>
      </c>
      <c r="P58" s="151">
        <v>563295</v>
      </c>
      <c r="Q58" s="154">
        <v>28.9</v>
      </c>
      <c r="R58" s="35">
        <v>14447</v>
      </c>
      <c r="S58" s="154">
        <v>0.7</v>
      </c>
      <c r="U58" s="161">
        <f t="shared" si="1"/>
        <v>100</v>
      </c>
      <c r="V58" s="88"/>
      <c r="W58" s="88"/>
      <c r="X58" s="88"/>
      <c r="Y58" s="88"/>
      <c r="Z58" s="88"/>
      <c r="AA58" s="88"/>
      <c r="AB58" s="88"/>
      <c r="AC58" s="88"/>
      <c r="AD58" s="88"/>
      <c r="AE58" s="88"/>
      <c r="AF58" s="88"/>
      <c r="AG58" s="88"/>
      <c r="AH58" s="88"/>
      <c r="AI58" s="88"/>
      <c r="AJ58" s="88"/>
      <c r="AK58" s="88"/>
      <c r="AL58" s="88"/>
      <c r="AM58" s="88"/>
      <c r="AN58" s="88"/>
      <c r="AO58" s="88"/>
      <c r="AP58" s="88"/>
    </row>
    <row r="59" spans="1:42" ht="18.75" customHeight="1">
      <c r="A59" s="677"/>
      <c r="B59" s="76">
        <v>27</v>
      </c>
      <c r="C59" s="151">
        <v>2006372</v>
      </c>
      <c r="D59" s="151">
        <v>1068371</v>
      </c>
      <c r="E59" s="152">
        <v>53.2</v>
      </c>
      <c r="F59" s="151">
        <v>725600</v>
      </c>
      <c r="G59" s="153">
        <v>36.200000000000003</v>
      </c>
      <c r="H59" s="151">
        <v>300651</v>
      </c>
      <c r="I59" s="154">
        <v>15</v>
      </c>
      <c r="J59" s="151">
        <v>136895</v>
      </c>
      <c r="K59" s="154">
        <v>6.8999999999999995</v>
      </c>
      <c r="L59" s="151">
        <v>136454</v>
      </c>
      <c r="M59" s="154">
        <v>6.8</v>
      </c>
      <c r="N59" s="151">
        <v>801107</v>
      </c>
      <c r="O59" s="154">
        <v>39.9</v>
      </c>
      <c r="P59" s="151">
        <v>669286</v>
      </c>
      <c r="Q59" s="154">
        <v>33.4</v>
      </c>
      <c r="R59" s="35">
        <v>13212</v>
      </c>
      <c r="S59" s="154">
        <v>0.7</v>
      </c>
      <c r="U59" s="161">
        <f t="shared" si="1"/>
        <v>100</v>
      </c>
      <c r="V59" s="88"/>
      <c r="W59" s="88"/>
      <c r="X59" s="88"/>
      <c r="Y59" s="88"/>
      <c r="Z59" s="88"/>
      <c r="AA59" s="88"/>
      <c r="AB59" s="88"/>
      <c r="AC59" s="88"/>
      <c r="AD59" s="88"/>
      <c r="AE59" s="88"/>
      <c r="AF59" s="88"/>
      <c r="AG59" s="88"/>
      <c r="AH59" s="88"/>
      <c r="AI59" s="88"/>
      <c r="AJ59" s="88"/>
      <c r="AK59" s="88"/>
      <c r="AL59" s="88"/>
      <c r="AM59" s="88"/>
      <c r="AN59" s="88"/>
      <c r="AO59" s="88"/>
      <c r="AP59" s="88"/>
    </row>
    <row r="60" spans="1:42" s="34" customFormat="1" ht="18.75" customHeight="1">
      <c r="A60" s="678"/>
      <c r="B60" s="76">
        <v>28</v>
      </c>
      <c r="C60" s="151">
        <v>2013095</v>
      </c>
      <c r="D60" s="151">
        <v>1076745</v>
      </c>
      <c r="E60" s="152">
        <v>53.5</v>
      </c>
      <c r="F60" s="151">
        <v>729809</v>
      </c>
      <c r="G60" s="153">
        <v>36.299999999999997</v>
      </c>
      <c r="H60" s="151">
        <v>302947</v>
      </c>
      <c r="I60" s="154">
        <v>15</v>
      </c>
      <c r="J60" s="151">
        <v>152541</v>
      </c>
      <c r="K60" s="154">
        <v>7.6</v>
      </c>
      <c r="L60" s="151">
        <v>152136</v>
      </c>
      <c r="M60" s="154">
        <v>7.6</v>
      </c>
      <c r="N60" s="151">
        <v>783809</v>
      </c>
      <c r="O60" s="154">
        <v>38.9</v>
      </c>
      <c r="P60" s="151">
        <v>661878</v>
      </c>
      <c r="Q60" s="154">
        <v>32.9</v>
      </c>
      <c r="R60" s="35">
        <v>15360</v>
      </c>
      <c r="S60" s="154">
        <v>0.8</v>
      </c>
      <c r="T60" s="161"/>
      <c r="U60" s="161">
        <f t="shared" si="1"/>
        <v>100</v>
      </c>
      <c r="V60" s="88"/>
      <c r="W60" s="88"/>
      <c r="X60" s="88"/>
      <c r="Y60" s="88"/>
      <c r="Z60" s="88"/>
      <c r="AA60" s="88"/>
      <c r="AB60" s="88"/>
      <c r="AC60" s="88"/>
      <c r="AD60" s="88"/>
      <c r="AE60" s="88"/>
      <c r="AF60" s="88"/>
      <c r="AG60" s="88"/>
      <c r="AH60" s="88"/>
      <c r="AI60" s="88"/>
      <c r="AJ60" s="88"/>
      <c r="AK60" s="88"/>
      <c r="AL60" s="88"/>
      <c r="AM60" s="88"/>
      <c r="AN60" s="88"/>
      <c r="AO60" s="88"/>
      <c r="AP60" s="88"/>
    </row>
    <row r="61" spans="1:42" ht="18.75" customHeight="1">
      <c r="A61" s="676" t="s">
        <v>34</v>
      </c>
      <c r="B61" s="73">
        <v>24</v>
      </c>
      <c r="C61" s="33">
        <v>1259153</v>
      </c>
      <c r="D61" s="147">
        <v>638339</v>
      </c>
      <c r="E61" s="148">
        <v>50.695904310278415</v>
      </c>
      <c r="F61" s="147">
        <v>282046</v>
      </c>
      <c r="G61" s="149">
        <v>22.399660724312294</v>
      </c>
      <c r="H61" s="147">
        <v>346181</v>
      </c>
      <c r="I61" s="150">
        <v>27.493164055519859</v>
      </c>
      <c r="J61" s="147">
        <v>227473</v>
      </c>
      <c r="K61" s="150">
        <v>18.065556767128381</v>
      </c>
      <c r="L61" s="147">
        <v>193910</v>
      </c>
      <c r="M61" s="150">
        <v>15.400034785288206</v>
      </c>
      <c r="N61" s="147">
        <v>393341</v>
      </c>
      <c r="O61" s="149">
        <v>31.2385389225932</v>
      </c>
      <c r="P61" s="147">
        <v>200624</v>
      </c>
      <c r="Q61" s="150">
        <v>15.933250367508952</v>
      </c>
      <c r="R61" s="33">
        <v>112303</v>
      </c>
      <c r="S61" s="150">
        <v>8.9189320122336202</v>
      </c>
      <c r="U61" s="161">
        <f t="shared" si="1"/>
        <v>100</v>
      </c>
      <c r="V61" s="88"/>
      <c r="W61" s="88"/>
      <c r="X61" s="88"/>
      <c r="Y61" s="88"/>
      <c r="Z61" s="88"/>
      <c r="AA61" s="88"/>
      <c r="AB61" s="88"/>
      <c r="AC61" s="88"/>
      <c r="AD61" s="88"/>
      <c r="AE61" s="88"/>
      <c r="AF61" s="88"/>
      <c r="AG61" s="88"/>
      <c r="AH61" s="88"/>
      <c r="AI61" s="88"/>
      <c r="AJ61" s="88"/>
      <c r="AK61" s="88"/>
      <c r="AL61" s="88"/>
      <c r="AM61" s="88"/>
      <c r="AN61" s="88"/>
      <c r="AO61" s="88"/>
      <c r="AP61" s="88"/>
    </row>
    <row r="62" spans="1:42" ht="18.75" customHeight="1">
      <c r="A62" s="677"/>
      <c r="B62" s="76">
        <v>25</v>
      </c>
      <c r="C62" s="35">
        <v>1131568</v>
      </c>
      <c r="D62" s="151">
        <v>489383</v>
      </c>
      <c r="E62" s="152">
        <v>43.2</v>
      </c>
      <c r="F62" s="151">
        <v>277208</v>
      </c>
      <c r="G62" s="153">
        <v>24.5</v>
      </c>
      <c r="H62" s="151">
        <v>202156</v>
      </c>
      <c r="I62" s="154">
        <v>17.899999999999999</v>
      </c>
      <c r="J62" s="151">
        <v>233012</v>
      </c>
      <c r="K62" s="154">
        <v>20.6</v>
      </c>
      <c r="L62" s="151">
        <v>212450</v>
      </c>
      <c r="M62" s="154">
        <v>18.8</v>
      </c>
      <c r="N62" s="151">
        <v>409173</v>
      </c>
      <c r="O62" s="153">
        <v>36.200000000000003</v>
      </c>
      <c r="P62" s="151">
        <v>205086</v>
      </c>
      <c r="Q62" s="154">
        <v>18.100000000000001</v>
      </c>
      <c r="R62" s="35">
        <v>87135</v>
      </c>
      <c r="S62" s="154">
        <v>7.7</v>
      </c>
      <c r="U62" s="161">
        <f t="shared" si="1"/>
        <v>100</v>
      </c>
      <c r="V62" s="88"/>
      <c r="W62" s="88"/>
      <c r="X62" s="88"/>
      <c r="Y62" s="88"/>
      <c r="Z62" s="88"/>
      <c r="AA62" s="88"/>
      <c r="AB62" s="88"/>
      <c r="AC62" s="88"/>
      <c r="AD62" s="88"/>
      <c r="AE62" s="88"/>
      <c r="AF62" s="88"/>
      <c r="AG62" s="88"/>
      <c r="AH62" s="88"/>
      <c r="AI62" s="88"/>
      <c r="AJ62" s="88"/>
      <c r="AK62" s="88"/>
      <c r="AL62" s="88"/>
      <c r="AM62" s="88"/>
      <c r="AN62" s="88"/>
      <c r="AO62" s="88"/>
      <c r="AP62" s="88"/>
    </row>
    <row r="63" spans="1:42" ht="18.75" customHeight="1">
      <c r="A63" s="677"/>
      <c r="B63" s="76">
        <v>26</v>
      </c>
      <c r="C63" s="35">
        <v>1397104</v>
      </c>
      <c r="D63" s="151">
        <v>784647</v>
      </c>
      <c r="E63" s="152">
        <v>56.2</v>
      </c>
      <c r="F63" s="151">
        <v>276260</v>
      </c>
      <c r="G63" s="153">
        <v>19.8</v>
      </c>
      <c r="H63" s="151">
        <v>498569</v>
      </c>
      <c r="I63" s="154">
        <v>35.700000000000003</v>
      </c>
      <c r="J63" s="151">
        <v>234614</v>
      </c>
      <c r="K63" s="154">
        <v>16.8</v>
      </c>
      <c r="L63" s="151">
        <v>221460</v>
      </c>
      <c r="M63" s="154">
        <v>15.9</v>
      </c>
      <c r="N63" s="151">
        <v>377843</v>
      </c>
      <c r="O63" s="154">
        <v>27</v>
      </c>
      <c r="P63" s="151">
        <v>210921</v>
      </c>
      <c r="Q63" s="154">
        <v>15.1</v>
      </c>
      <c r="R63" s="35">
        <v>86553</v>
      </c>
      <c r="S63" s="154">
        <v>6.2</v>
      </c>
      <c r="U63" s="161">
        <f t="shared" si="1"/>
        <v>100</v>
      </c>
      <c r="V63" s="88"/>
      <c r="W63" s="88"/>
      <c r="X63" s="88"/>
      <c r="Y63" s="88"/>
      <c r="Z63" s="88"/>
      <c r="AA63" s="88"/>
      <c r="AB63" s="88"/>
      <c r="AC63" s="88"/>
      <c r="AD63" s="88"/>
      <c r="AE63" s="88"/>
      <c r="AF63" s="88"/>
      <c r="AG63" s="88"/>
      <c r="AH63" s="88"/>
      <c r="AI63" s="88"/>
      <c r="AJ63" s="88"/>
      <c r="AK63" s="88"/>
      <c r="AL63" s="88"/>
      <c r="AM63" s="88"/>
      <c r="AN63" s="88"/>
      <c r="AO63" s="88"/>
      <c r="AP63" s="88"/>
    </row>
    <row r="64" spans="1:42" ht="18.75" customHeight="1">
      <c r="A64" s="677"/>
      <c r="B64" s="76">
        <v>27</v>
      </c>
      <c r="C64" s="151">
        <v>1057213</v>
      </c>
      <c r="D64" s="151">
        <v>474589</v>
      </c>
      <c r="E64" s="152">
        <v>44.9</v>
      </c>
      <c r="F64" s="151">
        <v>274816</v>
      </c>
      <c r="G64" s="153">
        <v>26</v>
      </c>
      <c r="H64" s="151">
        <v>189660</v>
      </c>
      <c r="I64" s="154">
        <v>17.899999999999999</v>
      </c>
      <c r="J64" s="151">
        <v>183266</v>
      </c>
      <c r="K64" s="154">
        <v>17.3</v>
      </c>
      <c r="L64" s="151">
        <v>178143</v>
      </c>
      <c r="M64" s="154">
        <v>16.899999999999999</v>
      </c>
      <c r="N64" s="151">
        <v>399358</v>
      </c>
      <c r="O64" s="154">
        <v>37.799999999999997</v>
      </c>
      <c r="P64" s="151">
        <v>242587</v>
      </c>
      <c r="Q64" s="154">
        <v>22.9</v>
      </c>
      <c r="R64" s="35">
        <v>75571</v>
      </c>
      <c r="S64" s="154">
        <v>7.1</v>
      </c>
      <c r="U64" s="161">
        <f t="shared" si="1"/>
        <v>100</v>
      </c>
      <c r="V64" s="88"/>
      <c r="W64" s="88"/>
      <c r="X64" s="88"/>
      <c r="Y64" s="88"/>
      <c r="Z64" s="88"/>
      <c r="AA64" s="88"/>
      <c r="AB64" s="88"/>
      <c r="AC64" s="88"/>
      <c r="AD64" s="88"/>
      <c r="AE64" s="88"/>
      <c r="AF64" s="88"/>
      <c r="AG64" s="88"/>
      <c r="AH64" s="88"/>
      <c r="AI64" s="88"/>
      <c r="AJ64" s="88"/>
      <c r="AK64" s="88"/>
      <c r="AL64" s="88"/>
      <c r="AM64" s="88"/>
      <c r="AN64" s="88"/>
      <c r="AO64" s="88"/>
      <c r="AP64" s="88"/>
    </row>
    <row r="65" spans="1:42" s="34" customFormat="1" ht="18.75" customHeight="1">
      <c r="A65" s="678"/>
      <c r="B65" s="80">
        <v>28</v>
      </c>
      <c r="C65" s="156">
        <v>1019149</v>
      </c>
      <c r="D65" s="156">
        <v>464972</v>
      </c>
      <c r="E65" s="157">
        <v>45.6</v>
      </c>
      <c r="F65" s="156">
        <v>274764</v>
      </c>
      <c r="G65" s="158">
        <v>27</v>
      </c>
      <c r="H65" s="156">
        <v>180081</v>
      </c>
      <c r="I65" s="159">
        <v>17.7</v>
      </c>
      <c r="J65" s="156">
        <v>186344</v>
      </c>
      <c r="K65" s="159">
        <v>18.3</v>
      </c>
      <c r="L65" s="156">
        <v>183710</v>
      </c>
      <c r="M65" s="159">
        <v>18</v>
      </c>
      <c r="N65" s="156">
        <v>367833</v>
      </c>
      <c r="O65" s="159">
        <v>36.1</v>
      </c>
      <c r="P65" s="156">
        <v>236884</v>
      </c>
      <c r="Q65" s="159">
        <v>23.2</v>
      </c>
      <c r="R65" s="155">
        <v>65003</v>
      </c>
      <c r="S65" s="159">
        <v>6.4</v>
      </c>
      <c r="T65" s="161"/>
      <c r="U65" s="161">
        <f t="shared" si="1"/>
        <v>100</v>
      </c>
      <c r="V65" s="88"/>
      <c r="W65" s="88"/>
      <c r="X65" s="88"/>
      <c r="Y65" s="88"/>
      <c r="Z65" s="88"/>
      <c r="AA65" s="88"/>
      <c r="AB65" s="88"/>
      <c r="AC65" s="88"/>
      <c r="AD65" s="88"/>
      <c r="AE65" s="88"/>
      <c r="AF65" s="88"/>
      <c r="AG65" s="88"/>
      <c r="AH65" s="88"/>
      <c r="AI65" s="88"/>
      <c r="AJ65" s="88"/>
      <c r="AK65" s="88"/>
      <c r="AL65" s="88"/>
      <c r="AM65" s="88"/>
      <c r="AN65" s="88"/>
      <c r="AO65" s="88"/>
      <c r="AP65" s="88"/>
    </row>
    <row r="66" spans="1:42" ht="18.75" customHeight="1">
      <c r="A66" s="680" t="s">
        <v>141</v>
      </c>
      <c r="B66" s="76">
        <v>24</v>
      </c>
      <c r="C66" s="160">
        <v>447932</v>
      </c>
      <c r="D66" s="151">
        <v>213431</v>
      </c>
      <c r="E66" s="152">
        <v>47.748080512220604</v>
      </c>
      <c r="F66" s="151">
        <v>116890</v>
      </c>
      <c r="G66" s="153">
        <v>26.095478778028809</v>
      </c>
      <c r="H66" s="151">
        <v>88315</v>
      </c>
      <c r="I66" s="154">
        <v>19.716162274630971</v>
      </c>
      <c r="J66" s="151">
        <v>89318</v>
      </c>
      <c r="K66" s="154">
        <v>19.940080190743238</v>
      </c>
      <c r="L66" s="151">
        <v>86789</v>
      </c>
      <c r="M66" s="154">
        <v>19.375485564773225</v>
      </c>
      <c r="N66" s="151">
        <v>145183</v>
      </c>
      <c r="O66" s="153">
        <v>32.411839297036153</v>
      </c>
      <c r="P66" s="151">
        <v>71473</v>
      </c>
      <c r="Q66" s="154">
        <v>15.956216568586305</v>
      </c>
      <c r="R66" s="35">
        <v>36827</v>
      </c>
      <c r="S66" s="154">
        <v>8.221560415420198</v>
      </c>
      <c r="U66" s="161">
        <f t="shared" si="1"/>
        <v>100.1</v>
      </c>
      <c r="V66" s="88"/>
      <c r="W66" s="88"/>
      <c r="X66" s="88"/>
      <c r="Y66" s="88"/>
      <c r="Z66" s="88"/>
      <c r="AA66" s="88"/>
      <c r="AB66" s="88"/>
      <c r="AC66" s="88"/>
      <c r="AD66" s="88"/>
      <c r="AE66" s="88"/>
      <c r="AF66" s="88"/>
      <c r="AG66" s="88"/>
      <c r="AH66" s="88"/>
      <c r="AI66" s="88"/>
      <c r="AJ66" s="88"/>
      <c r="AK66" s="88"/>
      <c r="AL66" s="88"/>
      <c r="AM66" s="88"/>
      <c r="AN66" s="88"/>
      <c r="AO66" s="88"/>
      <c r="AP66" s="88"/>
    </row>
    <row r="67" spans="1:42" ht="18.75" customHeight="1">
      <c r="A67" s="680"/>
      <c r="B67" s="76">
        <v>25</v>
      </c>
      <c r="C67" s="151">
        <v>461595</v>
      </c>
      <c r="D67" s="151">
        <v>211044</v>
      </c>
      <c r="E67" s="152">
        <v>45.7</v>
      </c>
      <c r="F67" s="151">
        <v>112115</v>
      </c>
      <c r="G67" s="153">
        <v>24.3</v>
      </c>
      <c r="H67" s="151">
        <v>90290</v>
      </c>
      <c r="I67" s="154">
        <v>19.600000000000001</v>
      </c>
      <c r="J67" s="151">
        <v>101550</v>
      </c>
      <c r="K67" s="154">
        <v>22</v>
      </c>
      <c r="L67" s="151">
        <v>97541</v>
      </c>
      <c r="M67" s="154">
        <v>21.1</v>
      </c>
      <c r="N67" s="151">
        <v>149001</v>
      </c>
      <c r="O67" s="154">
        <v>32.299999999999997</v>
      </c>
      <c r="P67" s="151">
        <v>66411</v>
      </c>
      <c r="Q67" s="154">
        <v>14.4</v>
      </c>
      <c r="R67" s="35">
        <v>26042</v>
      </c>
      <c r="S67" s="154">
        <v>5.6</v>
      </c>
      <c r="U67" s="161">
        <f t="shared" si="1"/>
        <v>100</v>
      </c>
      <c r="V67" s="88"/>
      <c r="W67" s="88"/>
      <c r="X67" s="88"/>
      <c r="Y67" s="88"/>
      <c r="Z67" s="88"/>
      <c r="AA67" s="88"/>
      <c r="AB67" s="88"/>
      <c r="AC67" s="88"/>
      <c r="AD67" s="88"/>
      <c r="AE67" s="88"/>
      <c r="AF67" s="88"/>
      <c r="AG67" s="88"/>
      <c r="AH67" s="88"/>
      <c r="AI67" s="88"/>
      <c r="AJ67" s="88"/>
      <c r="AK67" s="88"/>
      <c r="AL67" s="88"/>
      <c r="AM67" s="88"/>
      <c r="AN67" s="88"/>
      <c r="AO67" s="88"/>
      <c r="AP67" s="88"/>
    </row>
    <row r="68" spans="1:42" ht="18.75" customHeight="1">
      <c r="A68" s="680"/>
      <c r="B68" s="76">
        <v>26</v>
      </c>
      <c r="C68" s="151">
        <v>444437</v>
      </c>
      <c r="D68" s="151">
        <v>207207</v>
      </c>
      <c r="E68" s="152">
        <v>46.6</v>
      </c>
      <c r="F68" s="151">
        <v>114564</v>
      </c>
      <c r="G68" s="153">
        <v>25.8</v>
      </c>
      <c r="H68" s="151">
        <v>83608</v>
      </c>
      <c r="I68" s="154">
        <v>18.8</v>
      </c>
      <c r="J68" s="151">
        <v>108096</v>
      </c>
      <c r="K68" s="154">
        <v>24.3</v>
      </c>
      <c r="L68" s="151">
        <v>104132</v>
      </c>
      <c r="M68" s="154">
        <v>23.4</v>
      </c>
      <c r="N68" s="151">
        <v>129134</v>
      </c>
      <c r="O68" s="154">
        <v>29.1</v>
      </c>
      <c r="P68" s="151">
        <v>74101</v>
      </c>
      <c r="Q68" s="154">
        <v>16.7</v>
      </c>
      <c r="R68" s="35">
        <v>1980</v>
      </c>
      <c r="S68" s="154">
        <v>0.4</v>
      </c>
      <c r="U68" s="161">
        <f t="shared" si="1"/>
        <v>100</v>
      </c>
      <c r="V68" s="88"/>
      <c r="W68" s="88"/>
      <c r="X68" s="88"/>
      <c r="Y68" s="88"/>
      <c r="Z68" s="88"/>
      <c r="AA68" s="88"/>
      <c r="AB68" s="88"/>
      <c r="AC68" s="88"/>
      <c r="AD68" s="88"/>
      <c r="AE68" s="88"/>
      <c r="AF68" s="88"/>
      <c r="AG68" s="88"/>
      <c r="AH68" s="88"/>
      <c r="AI68" s="88"/>
      <c r="AJ68" s="88"/>
      <c r="AK68" s="88"/>
      <c r="AL68" s="88"/>
      <c r="AM68" s="88"/>
      <c r="AN68" s="88"/>
      <c r="AO68" s="88"/>
      <c r="AP68" s="88"/>
    </row>
    <row r="69" spans="1:42" ht="18.75" customHeight="1">
      <c r="A69" s="680"/>
      <c r="B69" s="76">
        <v>27</v>
      </c>
      <c r="C69" s="151">
        <v>449627</v>
      </c>
      <c r="D69" s="151">
        <v>208911</v>
      </c>
      <c r="E69" s="152">
        <v>46.46317947987999</v>
      </c>
      <c r="F69" s="151">
        <v>115114</v>
      </c>
      <c r="G69" s="153">
        <v>25.602110193560438</v>
      </c>
      <c r="H69" s="151">
        <v>84346</v>
      </c>
      <c r="I69" s="154">
        <v>18.759104769064137</v>
      </c>
      <c r="J69" s="151">
        <v>105407</v>
      </c>
      <c r="K69" s="154">
        <v>23.443209593729915</v>
      </c>
      <c r="L69" s="151">
        <v>103657</v>
      </c>
      <c r="M69" s="154">
        <v>23.053998091751605</v>
      </c>
      <c r="N69" s="151">
        <v>135309</v>
      </c>
      <c r="O69" s="154">
        <v>30.093610926390095</v>
      </c>
      <c r="P69" s="151">
        <v>86060</v>
      </c>
      <c r="Q69" s="154">
        <v>19.140309634430317</v>
      </c>
      <c r="R69" s="35">
        <v>15783</v>
      </c>
      <c r="S69" s="154">
        <v>3.5102429346992063</v>
      </c>
      <c r="U69" s="161"/>
      <c r="V69" s="88"/>
      <c r="W69" s="88"/>
      <c r="X69" s="88"/>
      <c r="Y69" s="88"/>
      <c r="Z69" s="88"/>
      <c r="AA69" s="88"/>
      <c r="AB69" s="88"/>
      <c r="AC69" s="88"/>
      <c r="AD69" s="88"/>
      <c r="AE69" s="88"/>
      <c r="AF69" s="88"/>
      <c r="AG69" s="88"/>
      <c r="AH69" s="88"/>
      <c r="AI69" s="88"/>
      <c r="AJ69" s="88"/>
      <c r="AK69" s="88"/>
      <c r="AL69" s="88"/>
      <c r="AM69" s="88"/>
      <c r="AN69" s="88"/>
      <c r="AO69" s="88"/>
      <c r="AP69" s="88"/>
    </row>
    <row r="70" spans="1:42" s="34" customFormat="1" ht="18.75" customHeight="1">
      <c r="A70" s="681"/>
      <c r="B70" s="80">
        <v>28</v>
      </c>
      <c r="C70" s="156">
        <v>426770</v>
      </c>
      <c r="D70" s="156">
        <v>203080</v>
      </c>
      <c r="E70" s="157">
        <v>47.585350422944444</v>
      </c>
      <c r="F70" s="156">
        <v>115170</v>
      </c>
      <c r="G70" s="158">
        <v>26.986432973264286</v>
      </c>
      <c r="H70" s="156">
        <v>78013</v>
      </c>
      <c r="I70" s="159">
        <v>18.279869719052417</v>
      </c>
      <c r="J70" s="156">
        <v>112743</v>
      </c>
      <c r="K70" s="159">
        <v>26.417742577969399</v>
      </c>
      <c r="L70" s="156">
        <v>111974</v>
      </c>
      <c r="M70" s="159">
        <v>26.237551842913042</v>
      </c>
      <c r="N70" s="156">
        <v>110947</v>
      </c>
      <c r="O70" s="159">
        <v>25.996906999086161</v>
      </c>
      <c r="P70" s="156">
        <v>66687</v>
      </c>
      <c r="Q70" s="159">
        <v>15.625981207676265</v>
      </c>
      <c r="R70" s="155">
        <v>12312</v>
      </c>
      <c r="S70" s="159">
        <v>2.884926306910045</v>
      </c>
      <c r="T70" s="161"/>
      <c r="U70" s="161">
        <f t="shared" ref="U70:U101" si="2">E70+K70+O70</f>
        <v>100.00000000000001</v>
      </c>
      <c r="V70" s="88"/>
      <c r="W70" s="88"/>
      <c r="X70" s="88"/>
      <c r="Y70" s="88"/>
      <c r="Z70" s="88"/>
      <c r="AA70" s="88"/>
      <c r="AB70" s="88"/>
      <c r="AC70" s="88"/>
      <c r="AD70" s="88"/>
      <c r="AE70" s="88"/>
      <c r="AF70" s="88"/>
      <c r="AG70" s="88"/>
      <c r="AH70" s="88"/>
      <c r="AI70" s="88"/>
      <c r="AJ70" s="88"/>
      <c r="AK70" s="88"/>
      <c r="AL70" s="88"/>
      <c r="AM70" s="88"/>
      <c r="AN70" s="88"/>
      <c r="AO70" s="88"/>
      <c r="AP70" s="88"/>
    </row>
    <row r="71" spans="1:42" ht="18.75" customHeight="1">
      <c r="A71" s="679" t="s">
        <v>35</v>
      </c>
      <c r="B71" s="76">
        <v>24</v>
      </c>
      <c r="C71" s="35">
        <v>463996</v>
      </c>
      <c r="D71" s="151">
        <v>205999</v>
      </c>
      <c r="E71" s="152">
        <v>44.4</v>
      </c>
      <c r="F71" s="151">
        <v>116988</v>
      </c>
      <c r="G71" s="153">
        <v>25.2</v>
      </c>
      <c r="H71" s="151">
        <v>82597</v>
      </c>
      <c r="I71" s="154">
        <v>17.8</v>
      </c>
      <c r="J71" s="151">
        <v>101109</v>
      </c>
      <c r="K71" s="154">
        <v>21.8</v>
      </c>
      <c r="L71" s="151">
        <v>97117</v>
      </c>
      <c r="M71" s="154">
        <v>20.9</v>
      </c>
      <c r="N71" s="151">
        <v>156888</v>
      </c>
      <c r="O71" s="153">
        <v>33.799999999999997</v>
      </c>
      <c r="P71" s="151">
        <v>77648</v>
      </c>
      <c r="Q71" s="154">
        <v>16.7</v>
      </c>
      <c r="R71" s="35">
        <v>47026</v>
      </c>
      <c r="S71" s="154">
        <v>10.1</v>
      </c>
      <c r="U71" s="161">
        <f t="shared" si="2"/>
        <v>100</v>
      </c>
      <c r="V71" s="88"/>
      <c r="W71" s="88"/>
      <c r="X71" s="88"/>
      <c r="Y71" s="88"/>
      <c r="Z71" s="88"/>
      <c r="AA71" s="88"/>
      <c r="AB71" s="88"/>
      <c r="AC71" s="88"/>
      <c r="AD71" s="88"/>
      <c r="AE71" s="88"/>
      <c r="AF71" s="88"/>
      <c r="AG71" s="88"/>
      <c r="AH71" s="88"/>
      <c r="AI71" s="88"/>
      <c r="AJ71" s="88"/>
      <c r="AK71" s="88"/>
      <c r="AL71" s="88"/>
      <c r="AM71" s="88"/>
      <c r="AN71" s="88"/>
      <c r="AO71" s="88"/>
      <c r="AP71" s="88"/>
    </row>
    <row r="72" spans="1:42" ht="18.75" customHeight="1">
      <c r="A72" s="677"/>
      <c r="B72" s="76">
        <v>25</v>
      </c>
      <c r="C72" s="160">
        <v>485845</v>
      </c>
      <c r="D72" s="151">
        <v>203056</v>
      </c>
      <c r="E72" s="152">
        <v>41.8</v>
      </c>
      <c r="F72" s="151">
        <v>113442</v>
      </c>
      <c r="G72" s="153">
        <v>23.4</v>
      </c>
      <c r="H72" s="151">
        <v>83206</v>
      </c>
      <c r="I72" s="154">
        <v>17.100000000000001</v>
      </c>
      <c r="J72" s="151">
        <v>110232</v>
      </c>
      <c r="K72" s="154">
        <v>22.7</v>
      </c>
      <c r="L72" s="151">
        <v>109498</v>
      </c>
      <c r="M72" s="154">
        <v>22.5</v>
      </c>
      <c r="N72" s="151">
        <v>172557</v>
      </c>
      <c r="O72" s="153">
        <v>35.5</v>
      </c>
      <c r="P72" s="151">
        <v>75991</v>
      </c>
      <c r="Q72" s="154">
        <v>15.6</v>
      </c>
      <c r="R72" s="35">
        <v>47395</v>
      </c>
      <c r="S72" s="154">
        <v>9.8000000000000007</v>
      </c>
      <c r="U72" s="161">
        <f t="shared" si="2"/>
        <v>100</v>
      </c>
      <c r="V72" s="88"/>
      <c r="W72" s="88"/>
      <c r="X72" s="88"/>
      <c r="Y72" s="88"/>
      <c r="Z72" s="88"/>
      <c r="AA72" s="88"/>
      <c r="AB72" s="88"/>
      <c r="AC72" s="88"/>
      <c r="AD72" s="88"/>
      <c r="AE72" s="88"/>
      <c r="AF72" s="88"/>
      <c r="AG72" s="88"/>
      <c r="AH72" s="88"/>
      <c r="AI72" s="88"/>
      <c r="AJ72" s="88"/>
      <c r="AK72" s="88"/>
      <c r="AL72" s="88"/>
      <c r="AM72" s="88"/>
      <c r="AN72" s="88"/>
      <c r="AO72" s="88"/>
      <c r="AP72" s="88"/>
    </row>
    <row r="73" spans="1:42" ht="18.75" customHeight="1">
      <c r="A73" s="677"/>
      <c r="B73" s="76">
        <v>26</v>
      </c>
      <c r="C73" s="35">
        <v>471615</v>
      </c>
      <c r="D73" s="151">
        <v>206557</v>
      </c>
      <c r="E73" s="152">
        <v>43.8</v>
      </c>
      <c r="F73" s="151">
        <v>115536</v>
      </c>
      <c r="G73" s="153">
        <v>24.5</v>
      </c>
      <c r="H73" s="151">
        <v>84326</v>
      </c>
      <c r="I73" s="154">
        <v>17.899999999999999</v>
      </c>
      <c r="J73" s="151">
        <v>112244</v>
      </c>
      <c r="K73" s="154">
        <v>23.8</v>
      </c>
      <c r="L73" s="151">
        <v>111435</v>
      </c>
      <c r="M73" s="154">
        <v>23.6</v>
      </c>
      <c r="N73" s="151">
        <v>152814</v>
      </c>
      <c r="O73" s="154">
        <v>32.400000000000006</v>
      </c>
      <c r="P73" s="151">
        <v>79590</v>
      </c>
      <c r="Q73" s="154">
        <v>16.899999999999999</v>
      </c>
      <c r="R73" s="35">
        <v>46854</v>
      </c>
      <c r="S73" s="154">
        <v>9.9</v>
      </c>
      <c r="U73" s="161">
        <f t="shared" si="2"/>
        <v>100</v>
      </c>
      <c r="V73" s="88"/>
      <c r="W73" s="88"/>
      <c r="X73" s="88"/>
      <c r="Y73" s="88"/>
      <c r="Z73" s="88"/>
      <c r="AA73" s="88"/>
      <c r="AB73" s="88"/>
      <c r="AC73" s="88"/>
      <c r="AD73" s="88"/>
      <c r="AE73" s="88"/>
      <c r="AF73" s="88"/>
      <c r="AG73" s="88"/>
      <c r="AH73" s="88"/>
      <c r="AI73" s="88"/>
      <c r="AJ73" s="88"/>
      <c r="AK73" s="88"/>
      <c r="AL73" s="88"/>
      <c r="AM73" s="88"/>
      <c r="AN73" s="88"/>
      <c r="AO73" s="88"/>
      <c r="AP73" s="88"/>
    </row>
    <row r="74" spans="1:42" ht="18.75" customHeight="1">
      <c r="A74" s="677"/>
      <c r="B74" s="76">
        <v>27</v>
      </c>
      <c r="C74" s="151">
        <v>461461</v>
      </c>
      <c r="D74" s="151">
        <v>209492</v>
      </c>
      <c r="E74" s="152">
        <v>45.4</v>
      </c>
      <c r="F74" s="151">
        <v>117051</v>
      </c>
      <c r="G74" s="153">
        <v>25.4</v>
      </c>
      <c r="H74" s="151">
        <v>85414</v>
      </c>
      <c r="I74" s="154">
        <v>18.5</v>
      </c>
      <c r="J74" s="151">
        <v>86411</v>
      </c>
      <c r="K74" s="154">
        <v>18.7</v>
      </c>
      <c r="L74" s="151">
        <v>85469</v>
      </c>
      <c r="M74" s="154">
        <v>18.5</v>
      </c>
      <c r="N74" s="151">
        <v>165558</v>
      </c>
      <c r="O74" s="154">
        <v>35.9</v>
      </c>
      <c r="P74" s="151">
        <v>86995</v>
      </c>
      <c r="Q74" s="154">
        <v>18.8</v>
      </c>
      <c r="R74" s="35">
        <v>43752</v>
      </c>
      <c r="S74" s="154">
        <v>9.5</v>
      </c>
      <c r="U74" s="161">
        <f t="shared" si="2"/>
        <v>100</v>
      </c>
      <c r="V74" s="88"/>
      <c r="W74" s="88"/>
      <c r="X74" s="88"/>
      <c r="Y74" s="88"/>
      <c r="Z74" s="88"/>
      <c r="AA74" s="88"/>
      <c r="AB74" s="88"/>
      <c r="AC74" s="88"/>
      <c r="AD74" s="88"/>
      <c r="AE74" s="88"/>
      <c r="AF74" s="88"/>
      <c r="AG74" s="88"/>
      <c r="AH74" s="88"/>
      <c r="AI74" s="88"/>
      <c r="AJ74" s="88"/>
      <c r="AK74" s="88"/>
      <c r="AL74" s="88"/>
      <c r="AM74" s="88"/>
      <c r="AN74" s="88"/>
      <c r="AO74" s="88"/>
      <c r="AP74" s="88"/>
    </row>
    <row r="75" spans="1:42" s="34" customFormat="1" ht="18.75" customHeight="1">
      <c r="A75" s="678"/>
      <c r="B75" s="76">
        <v>28</v>
      </c>
      <c r="C75" s="151">
        <v>450013</v>
      </c>
      <c r="D75" s="151">
        <v>207238</v>
      </c>
      <c r="E75" s="152">
        <v>46.1</v>
      </c>
      <c r="F75" s="151">
        <v>115485</v>
      </c>
      <c r="G75" s="153">
        <v>25.7</v>
      </c>
      <c r="H75" s="151">
        <v>84641</v>
      </c>
      <c r="I75" s="154">
        <v>18.8</v>
      </c>
      <c r="J75" s="151">
        <v>81925</v>
      </c>
      <c r="K75" s="154">
        <v>18.2</v>
      </c>
      <c r="L75" s="151">
        <v>80897</v>
      </c>
      <c r="M75" s="154">
        <v>18</v>
      </c>
      <c r="N75" s="151">
        <v>160850</v>
      </c>
      <c r="O75" s="154">
        <v>35.700000000000003</v>
      </c>
      <c r="P75" s="151">
        <v>92992</v>
      </c>
      <c r="Q75" s="154">
        <v>20.7</v>
      </c>
      <c r="R75" s="35">
        <v>39741</v>
      </c>
      <c r="S75" s="154">
        <v>8.8000000000000007</v>
      </c>
      <c r="T75" s="161"/>
      <c r="U75" s="161">
        <f t="shared" si="2"/>
        <v>100</v>
      </c>
      <c r="V75" s="88"/>
      <c r="W75" s="88"/>
      <c r="X75" s="88"/>
      <c r="Y75" s="88"/>
      <c r="Z75" s="88"/>
      <c r="AA75" s="88"/>
      <c r="AB75" s="88"/>
      <c r="AC75" s="88"/>
      <c r="AD75" s="88"/>
      <c r="AE75" s="88"/>
      <c r="AF75" s="88"/>
      <c r="AG75" s="88"/>
      <c r="AH75" s="88"/>
      <c r="AI75" s="88"/>
      <c r="AJ75" s="88"/>
      <c r="AK75" s="88"/>
      <c r="AL75" s="88"/>
      <c r="AM75" s="88"/>
      <c r="AN75" s="88"/>
      <c r="AO75" s="88"/>
      <c r="AP75" s="88"/>
    </row>
    <row r="76" spans="1:42" ht="18.75" customHeight="1">
      <c r="A76" s="676" t="s">
        <v>36</v>
      </c>
      <c r="B76" s="73">
        <v>24</v>
      </c>
      <c r="C76" s="147">
        <v>829263</v>
      </c>
      <c r="D76" s="147">
        <v>410499</v>
      </c>
      <c r="E76" s="148">
        <v>49.501665937103184</v>
      </c>
      <c r="F76" s="147">
        <v>254796</v>
      </c>
      <c r="G76" s="149">
        <v>30.725596101598651</v>
      </c>
      <c r="H76" s="147">
        <v>140244</v>
      </c>
      <c r="I76" s="150">
        <v>16.911884408203427</v>
      </c>
      <c r="J76" s="147">
        <v>140292</v>
      </c>
      <c r="K76" s="150">
        <v>16.917672680440344</v>
      </c>
      <c r="L76" s="147">
        <v>135671</v>
      </c>
      <c r="M76" s="150">
        <v>16.360430888632436</v>
      </c>
      <c r="N76" s="147">
        <v>278472</v>
      </c>
      <c r="O76" s="149">
        <v>33.580661382456469</v>
      </c>
      <c r="P76" s="147">
        <v>156071</v>
      </c>
      <c r="Q76" s="150">
        <v>18.820446589320881</v>
      </c>
      <c r="R76" s="33">
        <v>64210</v>
      </c>
      <c r="S76" s="150">
        <v>7.7430200069218094</v>
      </c>
      <c r="U76" s="161">
        <f t="shared" si="2"/>
        <v>100</v>
      </c>
      <c r="V76" s="88"/>
      <c r="W76" s="88"/>
      <c r="X76" s="88"/>
      <c r="Y76" s="88"/>
      <c r="Z76" s="88"/>
      <c r="AA76" s="88"/>
      <c r="AB76" s="88"/>
      <c r="AC76" s="88"/>
      <c r="AD76" s="88"/>
      <c r="AE76" s="88"/>
      <c r="AF76" s="88"/>
      <c r="AG76" s="88"/>
      <c r="AH76" s="88"/>
      <c r="AI76" s="88"/>
      <c r="AJ76" s="88"/>
      <c r="AK76" s="88"/>
      <c r="AL76" s="88"/>
      <c r="AM76" s="88"/>
      <c r="AN76" s="88"/>
      <c r="AO76" s="88"/>
      <c r="AP76" s="88"/>
    </row>
    <row r="77" spans="1:42" ht="18.75" customHeight="1">
      <c r="A77" s="677"/>
      <c r="B77" s="76">
        <v>25</v>
      </c>
      <c r="C77" s="151">
        <v>830087</v>
      </c>
      <c r="D77" s="151">
        <v>401299</v>
      </c>
      <c r="E77" s="152">
        <v>48.3</v>
      </c>
      <c r="F77" s="151">
        <v>245250</v>
      </c>
      <c r="G77" s="153">
        <v>29.5</v>
      </c>
      <c r="H77" s="151">
        <v>140669</v>
      </c>
      <c r="I77" s="154">
        <v>16.899999999999999</v>
      </c>
      <c r="J77" s="151">
        <v>146198</v>
      </c>
      <c r="K77" s="154">
        <v>17.600000000000001</v>
      </c>
      <c r="L77" s="151">
        <v>143725</v>
      </c>
      <c r="M77" s="154">
        <v>17.3</v>
      </c>
      <c r="N77" s="151">
        <v>282590</v>
      </c>
      <c r="O77" s="153">
        <v>34</v>
      </c>
      <c r="P77" s="151">
        <v>155264</v>
      </c>
      <c r="Q77" s="154">
        <v>18.7</v>
      </c>
      <c r="R77" s="35">
        <v>57074</v>
      </c>
      <c r="S77" s="154">
        <v>6.9</v>
      </c>
      <c r="U77" s="161">
        <f t="shared" si="2"/>
        <v>99.9</v>
      </c>
      <c r="V77" s="88"/>
      <c r="W77" s="88"/>
      <c r="X77" s="88"/>
      <c r="Y77" s="88"/>
      <c r="Z77" s="88"/>
      <c r="AA77" s="88"/>
      <c r="AB77" s="88"/>
      <c r="AC77" s="88"/>
      <c r="AD77" s="88"/>
      <c r="AE77" s="88"/>
      <c r="AF77" s="88"/>
      <c r="AG77" s="88"/>
      <c r="AH77" s="88"/>
      <c r="AI77" s="88"/>
      <c r="AJ77" s="88"/>
      <c r="AK77" s="88"/>
      <c r="AL77" s="88"/>
      <c r="AM77" s="88"/>
      <c r="AN77" s="88"/>
      <c r="AO77" s="88"/>
      <c r="AP77" s="88"/>
    </row>
    <row r="78" spans="1:42" ht="18.75" customHeight="1">
      <c r="A78" s="677"/>
      <c r="B78" s="76">
        <v>26</v>
      </c>
      <c r="C78" s="151">
        <v>827679</v>
      </c>
      <c r="D78" s="151">
        <v>405668</v>
      </c>
      <c r="E78" s="152">
        <v>49.012721115311614</v>
      </c>
      <c r="F78" s="151">
        <v>250731</v>
      </c>
      <c r="G78" s="153">
        <v>30.2932658675646</v>
      </c>
      <c r="H78" s="151">
        <v>139094</v>
      </c>
      <c r="I78" s="154">
        <v>16.80530737157763</v>
      </c>
      <c r="J78" s="151">
        <v>155378</v>
      </c>
      <c r="K78" s="154">
        <v>18.772736773555931</v>
      </c>
      <c r="L78" s="151">
        <v>149597</v>
      </c>
      <c r="M78" s="154">
        <v>18.07427758829208</v>
      </c>
      <c r="N78" s="151">
        <v>266633</v>
      </c>
      <c r="O78" s="154">
        <v>32.214542111132452</v>
      </c>
      <c r="P78" s="151">
        <v>163090</v>
      </c>
      <c r="Q78" s="154">
        <v>19.704498966386726</v>
      </c>
      <c r="R78" s="35">
        <v>52730</v>
      </c>
      <c r="S78" s="154">
        <v>6.3708273376514333</v>
      </c>
      <c r="U78" s="161">
        <f t="shared" si="2"/>
        <v>100</v>
      </c>
      <c r="V78" s="88"/>
      <c r="W78" s="88"/>
      <c r="X78" s="88"/>
      <c r="Y78" s="88"/>
      <c r="Z78" s="88"/>
      <c r="AA78" s="88"/>
      <c r="AB78" s="88"/>
      <c r="AC78" s="88"/>
      <c r="AD78" s="88"/>
      <c r="AE78" s="88"/>
      <c r="AF78" s="88"/>
      <c r="AG78" s="88"/>
      <c r="AH78" s="88"/>
      <c r="AI78" s="88"/>
      <c r="AJ78" s="88"/>
      <c r="AK78" s="88"/>
      <c r="AL78" s="88"/>
      <c r="AM78" s="88"/>
      <c r="AN78" s="88"/>
      <c r="AO78" s="88"/>
      <c r="AP78" s="88"/>
    </row>
    <row r="79" spans="1:42" ht="18.75" customHeight="1">
      <c r="A79" s="677"/>
      <c r="B79" s="76">
        <v>27</v>
      </c>
      <c r="C79" s="151">
        <v>823638</v>
      </c>
      <c r="D79" s="151">
        <v>406989</v>
      </c>
      <c r="E79" s="152">
        <v>49.4</v>
      </c>
      <c r="F79" s="151">
        <v>252789</v>
      </c>
      <c r="G79" s="153">
        <v>30.7</v>
      </c>
      <c r="H79" s="151">
        <v>137840</v>
      </c>
      <c r="I79" s="154">
        <v>16.7</v>
      </c>
      <c r="J79" s="151">
        <v>134507</v>
      </c>
      <c r="K79" s="154">
        <v>16.3</v>
      </c>
      <c r="L79" s="151">
        <v>129600</v>
      </c>
      <c r="M79" s="154">
        <v>15.7</v>
      </c>
      <c r="N79" s="151">
        <v>282142</v>
      </c>
      <c r="O79" s="154">
        <v>34.299999999999997</v>
      </c>
      <c r="P79" s="151">
        <v>186679</v>
      </c>
      <c r="Q79" s="154">
        <v>22.7</v>
      </c>
      <c r="R79" s="35">
        <v>44147</v>
      </c>
      <c r="S79" s="154">
        <v>5.4</v>
      </c>
      <c r="U79" s="161">
        <f t="shared" si="2"/>
        <v>100</v>
      </c>
      <c r="V79" s="88"/>
      <c r="W79" s="88"/>
      <c r="X79" s="88"/>
      <c r="Y79" s="88"/>
      <c r="Z79" s="88"/>
      <c r="AA79" s="88"/>
      <c r="AB79" s="88"/>
      <c r="AC79" s="88"/>
      <c r="AD79" s="88"/>
      <c r="AE79" s="88"/>
      <c r="AF79" s="88"/>
      <c r="AG79" s="88"/>
      <c r="AH79" s="88"/>
      <c r="AI79" s="88"/>
      <c r="AJ79" s="88"/>
      <c r="AK79" s="88"/>
      <c r="AL79" s="88"/>
      <c r="AM79" s="88"/>
      <c r="AN79" s="88"/>
      <c r="AO79" s="88"/>
      <c r="AP79" s="88"/>
    </row>
    <row r="80" spans="1:42" s="34" customFormat="1" ht="18.75" customHeight="1">
      <c r="A80" s="678"/>
      <c r="B80" s="76">
        <v>28</v>
      </c>
      <c r="C80" s="151">
        <v>808267</v>
      </c>
      <c r="D80" s="151">
        <v>402471</v>
      </c>
      <c r="E80" s="152">
        <v>49.8</v>
      </c>
      <c r="F80" s="151">
        <v>252488</v>
      </c>
      <c r="G80" s="153">
        <v>31.2</v>
      </c>
      <c r="H80" s="151">
        <v>133639</v>
      </c>
      <c r="I80" s="154">
        <v>16.5</v>
      </c>
      <c r="J80" s="151">
        <v>130473</v>
      </c>
      <c r="K80" s="154">
        <v>16.100000000000001</v>
      </c>
      <c r="L80" s="151">
        <v>126983</v>
      </c>
      <c r="M80" s="154">
        <v>15.7</v>
      </c>
      <c r="N80" s="151">
        <v>275323</v>
      </c>
      <c r="O80" s="154">
        <v>34.1</v>
      </c>
      <c r="P80" s="151">
        <v>187318</v>
      </c>
      <c r="Q80" s="154">
        <v>23.2</v>
      </c>
      <c r="R80" s="35">
        <v>39867</v>
      </c>
      <c r="S80" s="154">
        <v>4.9000000000000004</v>
      </c>
      <c r="T80" s="161"/>
      <c r="U80" s="161">
        <f t="shared" si="2"/>
        <v>100</v>
      </c>
      <c r="V80" s="88"/>
      <c r="W80" s="88"/>
      <c r="X80" s="88"/>
      <c r="Y80" s="88"/>
      <c r="Z80" s="88"/>
      <c r="AA80" s="88"/>
      <c r="AB80" s="88"/>
      <c r="AC80" s="88"/>
      <c r="AD80" s="88"/>
      <c r="AE80" s="88"/>
      <c r="AF80" s="88"/>
      <c r="AG80" s="88"/>
      <c r="AH80" s="88"/>
      <c r="AI80" s="88"/>
      <c r="AJ80" s="88"/>
      <c r="AK80" s="88"/>
      <c r="AL80" s="88"/>
      <c r="AM80" s="88"/>
      <c r="AN80" s="88"/>
      <c r="AO80" s="88"/>
      <c r="AP80" s="88"/>
    </row>
    <row r="81" spans="1:42" ht="18.75" customHeight="1">
      <c r="A81" s="676" t="s">
        <v>37</v>
      </c>
      <c r="B81" s="73">
        <v>24</v>
      </c>
      <c r="C81" s="33">
        <v>736420</v>
      </c>
      <c r="D81" s="147">
        <v>363932</v>
      </c>
      <c r="E81" s="148">
        <v>49.419081502403522</v>
      </c>
      <c r="F81" s="147">
        <v>224982</v>
      </c>
      <c r="G81" s="149">
        <v>30.550772656907743</v>
      </c>
      <c r="H81" s="147">
        <v>127942</v>
      </c>
      <c r="I81" s="150">
        <v>17.373509681974962</v>
      </c>
      <c r="J81" s="147">
        <v>114650</v>
      </c>
      <c r="K81" s="150">
        <v>15.568561418755603</v>
      </c>
      <c r="L81" s="147">
        <v>108423</v>
      </c>
      <c r="M81" s="150">
        <v>14.722984166644034</v>
      </c>
      <c r="N81" s="147">
        <v>257838</v>
      </c>
      <c r="O81" s="149">
        <v>35.012357078840878</v>
      </c>
      <c r="P81" s="147">
        <v>154282</v>
      </c>
      <c r="Q81" s="150">
        <v>20.950272942071102</v>
      </c>
      <c r="R81" s="33">
        <v>51609</v>
      </c>
      <c r="S81" s="150">
        <v>7.0080932076803997</v>
      </c>
      <c r="U81" s="161">
        <f t="shared" si="2"/>
        <v>100</v>
      </c>
      <c r="V81" s="88"/>
      <c r="W81" s="88"/>
      <c r="X81" s="88"/>
      <c r="Y81" s="88"/>
      <c r="Z81" s="88"/>
      <c r="AA81" s="88"/>
      <c r="AB81" s="88"/>
      <c r="AC81" s="88"/>
      <c r="AD81" s="88"/>
      <c r="AE81" s="88"/>
      <c r="AF81" s="88"/>
      <c r="AG81" s="88"/>
      <c r="AH81" s="88"/>
      <c r="AI81" s="88"/>
      <c r="AJ81" s="88"/>
      <c r="AK81" s="88"/>
      <c r="AL81" s="88"/>
      <c r="AM81" s="88"/>
      <c r="AN81" s="88"/>
      <c r="AO81" s="88"/>
      <c r="AP81" s="88"/>
    </row>
    <row r="82" spans="1:42" ht="18.75" customHeight="1">
      <c r="A82" s="677"/>
      <c r="B82" s="76">
        <v>25</v>
      </c>
      <c r="C82" s="35">
        <v>766227</v>
      </c>
      <c r="D82" s="151">
        <v>359572</v>
      </c>
      <c r="E82" s="152">
        <v>46.9</v>
      </c>
      <c r="F82" s="151">
        <v>221943</v>
      </c>
      <c r="G82" s="153">
        <v>29</v>
      </c>
      <c r="H82" s="151">
        <v>126508</v>
      </c>
      <c r="I82" s="154">
        <v>16.5</v>
      </c>
      <c r="J82" s="151">
        <v>143101</v>
      </c>
      <c r="K82" s="154">
        <v>18.7</v>
      </c>
      <c r="L82" s="151">
        <v>140746</v>
      </c>
      <c r="M82" s="154">
        <v>18.399999999999999</v>
      </c>
      <c r="N82" s="151">
        <v>263554</v>
      </c>
      <c r="O82" s="153">
        <v>34.4</v>
      </c>
      <c r="P82" s="151">
        <v>151277</v>
      </c>
      <c r="Q82" s="154">
        <v>19.7</v>
      </c>
      <c r="R82" s="35">
        <v>46889</v>
      </c>
      <c r="S82" s="154">
        <v>6.1</v>
      </c>
      <c r="U82" s="161">
        <f t="shared" si="2"/>
        <v>100</v>
      </c>
      <c r="V82" s="88"/>
      <c r="W82" s="88"/>
      <c r="X82" s="88"/>
      <c r="Y82" s="88"/>
      <c r="Z82" s="88"/>
      <c r="AA82" s="88"/>
      <c r="AB82" s="88"/>
      <c r="AC82" s="88"/>
      <c r="AD82" s="88"/>
      <c r="AE82" s="88"/>
      <c r="AF82" s="88"/>
      <c r="AG82" s="88"/>
      <c r="AH82" s="88"/>
      <c r="AI82" s="88"/>
      <c r="AJ82" s="88"/>
      <c r="AK82" s="88"/>
      <c r="AL82" s="88"/>
      <c r="AM82" s="88"/>
      <c r="AN82" s="88"/>
      <c r="AO82" s="88"/>
      <c r="AP82" s="88"/>
    </row>
    <row r="83" spans="1:42" ht="18.75" customHeight="1">
      <c r="A83" s="677"/>
      <c r="B83" s="76">
        <v>26</v>
      </c>
      <c r="C83" s="35">
        <v>744809</v>
      </c>
      <c r="D83" s="151">
        <v>358812</v>
      </c>
      <c r="E83" s="152">
        <v>48.2</v>
      </c>
      <c r="F83" s="151">
        <v>223186</v>
      </c>
      <c r="G83" s="153">
        <v>30</v>
      </c>
      <c r="H83" s="151">
        <v>124240</v>
      </c>
      <c r="I83" s="154">
        <v>16.7</v>
      </c>
      <c r="J83" s="151">
        <v>136292</v>
      </c>
      <c r="K83" s="154">
        <v>18.3</v>
      </c>
      <c r="L83" s="151">
        <v>131574</v>
      </c>
      <c r="M83" s="154">
        <v>17.7</v>
      </c>
      <c r="N83" s="151">
        <v>249705</v>
      </c>
      <c r="O83" s="154">
        <v>33.5</v>
      </c>
      <c r="P83" s="151">
        <v>155236</v>
      </c>
      <c r="Q83" s="154">
        <v>20.8</v>
      </c>
      <c r="R83" s="35">
        <v>40633</v>
      </c>
      <c r="S83" s="154">
        <v>5.5</v>
      </c>
      <c r="U83" s="161">
        <f t="shared" si="2"/>
        <v>100</v>
      </c>
      <c r="V83" s="88"/>
      <c r="W83" s="88"/>
      <c r="X83" s="88"/>
      <c r="Y83" s="88"/>
      <c r="Z83" s="88"/>
      <c r="AA83" s="88"/>
      <c r="AB83" s="88"/>
      <c r="AC83" s="88"/>
      <c r="AD83" s="88"/>
      <c r="AE83" s="88"/>
      <c r="AF83" s="88"/>
      <c r="AG83" s="88"/>
      <c r="AH83" s="88"/>
      <c r="AI83" s="88"/>
      <c r="AJ83" s="88"/>
      <c r="AK83" s="88"/>
      <c r="AL83" s="88"/>
      <c r="AM83" s="88"/>
      <c r="AN83" s="88"/>
      <c r="AO83" s="88"/>
      <c r="AP83" s="88"/>
    </row>
    <row r="84" spans="1:42" ht="18.75" customHeight="1">
      <c r="A84" s="677"/>
      <c r="B84" s="76">
        <v>27</v>
      </c>
      <c r="C84" s="151">
        <v>774767</v>
      </c>
      <c r="D84" s="151">
        <v>359536</v>
      </c>
      <c r="E84" s="152">
        <v>46.4</v>
      </c>
      <c r="F84" s="151">
        <v>226316</v>
      </c>
      <c r="G84" s="153">
        <v>29.2</v>
      </c>
      <c r="H84" s="151">
        <v>121442</v>
      </c>
      <c r="I84" s="154">
        <v>15.7</v>
      </c>
      <c r="J84" s="151">
        <v>134884</v>
      </c>
      <c r="K84" s="154">
        <v>17.399999999999999</v>
      </c>
      <c r="L84" s="151">
        <v>127600</v>
      </c>
      <c r="M84" s="154">
        <v>16.5</v>
      </c>
      <c r="N84" s="151">
        <v>280347</v>
      </c>
      <c r="O84" s="154">
        <v>36.200000000000003</v>
      </c>
      <c r="P84" s="151">
        <v>184205</v>
      </c>
      <c r="Q84" s="154">
        <v>23.8</v>
      </c>
      <c r="R84" s="35">
        <v>37944</v>
      </c>
      <c r="S84" s="154">
        <v>4.9000000000000004</v>
      </c>
      <c r="U84" s="161">
        <f t="shared" si="2"/>
        <v>100</v>
      </c>
      <c r="V84" s="88"/>
      <c r="W84" s="88"/>
      <c r="X84" s="88"/>
      <c r="Y84" s="88"/>
      <c r="Z84" s="88"/>
      <c r="AA84" s="88"/>
      <c r="AB84" s="88"/>
      <c r="AC84" s="88"/>
      <c r="AD84" s="88"/>
      <c r="AE84" s="88"/>
      <c r="AF84" s="88"/>
      <c r="AG84" s="88"/>
      <c r="AH84" s="88"/>
      <c r="AI84" s="88"/>
      <c r="AJ84" s="88"/>
      <c r="AK84" s="88"/>
      <c r="AL84" s="88"/>
      <c r="AM84" s="88"/>
      <c r="AN84" s="88"/>
      <c r="AO84" s="88"/>
      <c r="AP84" s="88"/>
    </row>
    <row r="85" spans="1:42" s="34" customFormat="1" ht="18.75" customHeight="1">
      <c r="A85" s="678"/>
      <c r="B85" s="76">
        <v>28</v>
      </c>
      <c r="C85" s="151">
        <v>757660</v>
      </c>
      <c r="D85" s="151">
        <v>354070</v>
      </c>
      <c r="E85" s="152">
        <v>46.7</v>
      </c>
      <c r="F85" s="151">
        <v>226918</v>
      </c>
      <c r="G85" s="153">
        <v>29.9</v>
      </c>
      <c r="H85" s="151">
        <v>115182</v>
      </c>
      <c r="I85" s="154">
        <v>15.2</v>
      </c>
      <c r="J85" s="151">
        <v>144129</v>
      </c>
      <c r="K85" s="154">
        <v>19</v>
      </c>
      <c r="L85" s="151">
        <v>141784</v>
      </c>
      <c r="M85" s="154">
        <v>18.7</v>
      </c>
      <c r="N85" s="151">
        <v>259461</v>
      </c>
      <c r="O85" s="154">
        <v>34.299999999999997</v>
      </c>
      <c r="P85" s="151">
        <v>182292</v>
      </c>
      <c r="Q85" s="154">
        <v>24.1</v>
      </c>
      <c r="R85" s="35">
        <v>31346</v>
      </c>
      <c r="S85" s="154">
        <v>4.0999999999999996</v>
      </c>
      <c r="T85" s="161"/>
      <c r="U85" s="161">
        <f t="shared" si="2"/>
        <v>100</v>
      </c>
      <c r="V85" s="88"/>
      <c r="W85" s="88"/>
      <c r="X85" s="88"/>
      <c r="Y85" s="88"/>
      <c r="Z85" s="88"/>
      <c r="AA85" s="88"/>
      <c r="AB85" s="88"/>
      <c r="AC85" s="88"/>
      <c r="AD85" s="88"/>
      <c r="AE85" s="88"/>
      <c r="AF85" s="88"/>
      <c r="AG85" s="88"/>
      <c r="AH85" s="88"/>
      <c r="AI85" s="88"/>
      <c r="AJ85" s="88"/>
      <c r="AK85" s="88"/>
      <c r="AL85" s="88"/>
      <c r="AM85" s="88"/>
      <c r="AN85" s="88"/>
      <c r="AO85" s="88"/>
      <c r="AP85" s="88"/>
    </row>
    <row r="86" spans="1:42" ht="18.75" customHeight="1">
      <c r="A86" s="676" t="s">
        <v>38</v>
      </c>
      <c r="B86" s="73">
        <v>24</v>
      </c>
      <c r="C86" s="147">
        <v>1106829</v>
      </c>
      <c r="D86" s="147">
        <v>560385</v>
      </c>
      <c r="E86" s="148">
        <v>50.6</v>
      </c>
      <c r="F86" s="147">
        <v>368773</v>
      </c>
      <c r="G86" s="149">
        <v>33.299999999999997</v>
      </c>
      <c r="H86" s="147">
        <v>175305</v>
      </c>
      <c r="I86" s="150">
        <v>15.8</v>
      </c>
      <c r="J86" s="147">
        <v>169586</v>
      </c>
      <c r="K86" s="150">
        <v>15.3</v>
      </c>
      <c r="L86" s="147">
        <v>161934</v>
      </c>
      <c r="M86" s="150">
        <v>14.6</v>
      </c>
      <c r="N86" s="147">
        <v>376858</v>
      </c>
      <c r="O86" s="149">
        <v>34.1</v>
      </c>
      <c r="P86" s="147">
        <v>290548</v>
      </c>
      <c r="Q86" s="150">
        <v>26.3</v>
      </c>
      <c r="R86" s="33">
        <v>4853</v>
      </c>
      <c r="S86" s="150">
        <v>0.4</v>
      </c>
      <c r="U86" s="161">
        <f t="shared" si="2"/>
        <v>100</v>
      </c>
      <c r="V86" s="88"/>
      <c r="W86" s="88"/>
      <c r="X86" s="88"/>
      <c r="Y86" s="88"/>
      <c r="Z86" s="88"/>
      <c r="AA86" s="88"/>
      <c r="AB86" s="88"/>
      <c r="AC86" s="88"/>
      <c r="AD86" s="88"/>
      <c r="AE86" s="88"/>
      <c r="AF86" s="88"/>
      <c r="AG86" s="88"/>
      <c r="AH86" s="88"/>
      <c r="AI86" s="88"/>
      <c r="AJ86" s="88"/>
      <c r="AK86" s="88"/>
      <c r="AL86" s="88"/>
      <c r="AM86" s="88"/>
      <c r="AN86" s="88"/>
      <c r="AO86" s="88"/>
      <c r="AP86" s="88"/>
    </row>
    <row r="87" spans="1:42" ht="18.75" customHeight="1">
      <c r="A87" s="677"/>
      <c r="B87" s="76">
        <v>25</v>
      </c>
      <c r="C87" s="151">
        <v>1132899</v>
      </c>
      <c r="D87" s="151">
        <v>556673</v>
      </c>
      <c r="E87" s="152">
        <v>49.1</v>
      </c>
      <c r="F87" s="151">
        <v>356412</v>
      </c>
      <c r="G87" s="153">
        <v>31.5</v>
      </c>
      <c r="H87" s="151">
        <v>183914</v>
      </c>
      <c r="I87" s="154">
        <v>16.2</v>
      </c>
      <c r="J87" s="151">
        <v>193852</v>
      </c>
      <c r="K87" s="154">
        <v>17.100000000000001</v>
      </c>
      <c r="L87" s="151">
        <v>189981</v>
      </c>
      <c r="M87" s="154">
        <v>16.8</v>
      </c>
      <c r="N87" s="151">
        <v>382374</v>
      </c>
      <c r="O87" s="153">
        <v>33.799999999999997</v>
      </c>
      <c r="P87" s="151">
        <v>290569</v>
      </c>
      <c r="Q87" s="154">
        <v>25.6</v>
      </c>
      <c r="R87" s="35">
        <v>5269</v>
      </c>
      <c r="S87" s="154">
        <v>0.5</v>
      </c>
      <c r="U87" s="161">
        <f t="shared" si="2"/>
        <v>100</v>
      </c>
      <c r="V87" s="88"/>
      <c r="W87" s="88"/>
      <c r="X87" s="88"/>
      <c r="Y87" s="88"/>
      <c r="Z87" s="88"/>
      <c r="AA87" s="88"/>
      <c r="AB87" s="88"/>
      <c r="AC87" s="88"/>
      <c r="AD87" s="88"/>
      <c r="AE87" s="88"/>
      <c r="AF87" s="88"/>
      <c r="AG87" s="88"/>
      <c r="AH87" s="88"/>
      <c r="AI87" s="88"/>
      <c r="AJ87" s="88"/>
      <c r="AK87" s="88"/>
      <c r="AL87" s="88"/>
      <c r="AM87" s="88"/>
      <c r="AN87" s="88"/>
      <c r="AO87" s="88"/>
      <c r="AP87" s="88"/>
    </row>
    <row r="88" spans="1:42" ht="18.75" customHeight="1">
      <c r="A88" s="677"/>
      <c r="B88" s="76">
        <v>26</v>
      </c>
      <c r="C88" s="151">
        <v>1147724</v>
      </c>
      <c r="D88" s="151">
        <v>560110</v>
      </c>
      <c r="E88" s="152">
        <v>48.801802523951757</v>
      </c>
      <c r="F88" s="151">
        <v>358286</v>
      </c>
      <c r="G88" s="153">
        <v>31.21708703486204</v>
      </c>
      <c r="H88" s="151">
        <v>185291</v>
      </c>
      <c r="I88" s="154">
        <v>16.144212371615478</v>
      </c>
      <c r="J88" s="151">
        <v>169735</v>
      </c>
      <c r="K88" s="154">
        <v>14.788834249349147</v>
      </c>
      <c r="L88" s="151">
        <v>165693</v>
      </c>
      <c r="M88" s="154">
        <v>14.436658987700875</v>
      </c>
      <c r="N88" s="151">
        <v>417879</v>
      </c>
      <c r="O88" s="154">
        <v>36.409363226699107</v>
      </c>
      <c r="P88" s="151">
        <v>301638</v>
      </c>
      <c r="Q88" s="154">
        <v>26.281405634107152</v>
      </c>
      <c r="R88" s="35">
        <v>6805</v>
      </c>
      <c r="S88" s="154">
        <v>0.59291258177053019</v>
      </c>
      <c r="U88" s="161">
        <f t="shared" si="2"/>
        <v>100</v>
      </c>
      <c r="V88" s="88"/>
      <c r="W88" s="88"/>
      <c r="X88" s="88"/>
      <c r="Y88" s="88"/>
      <c r="Z88" s="88"/>
      <c r="AA88" s="88"/>
      <c r="AB88" s="88"/>
      <c r="AC88" s="88"/>
      <c r="AD88" s="88"/>
      <c r="AE88" s="88"/>
      <c r="AF88" s="88"/>
      <c r="AG88" s="88"/>
      <c r="AH88" s="88"/>
      <c r="AI88" s="88"/>
      <c r="AJ88" s="88"/>
      <c r="AK88" s="88"/>
      <c r="AL88" s="88"/>
      <c r="AM88" s="88"/>
      <c r="AN88" s="88"/>
      <c r="AO88" s="88"/>
      <c r="AP88" s="88"/>
    </row>
    <row r="89" spans="1:42" ht="18.75" customHeight="1">
      <c r="A89" s="677"/>
      <c r="B89" s="76">
        <v>27</v>
      </c>
      <c r="C89" s="151">
        <v>1146989</v>
      </c>
      <c r="D89" s="151">
        <v>566451</v>
      </c>
      <c r="E89" s="152">
        <v>49.4</v>
      </c>
      <c r="F89" s="151">
        <v>363274</v>
      </c>
      <c r="G89" s="153">
        <v>31.7</v>
      </c>
      <c r="H89" s="151">
        <v>185897</v>
      </c>
      <c r="I89" s="154">
        <v>16.2</v>
      </c>
      <c r="J89" s="151">
        <v>154537</v>
      </c>
      <c r="K89" s="154">
        <v>13.5</v>
      </c>
      <c r="L89" s="151">
        <v>151351</v>
      </c>
      <c r="M89" s="154">
        <v>13.2</v>
      </c>
      <c r="N89" s="151">
        <v>426001</v>
      </c>
      <c r="O89" s="154">
        <v>37.1</v>
      </c>
      <c r="P89" s="151">
        <v>352885</v>
      </c>
      <c r="Q89" s="154">
        <v>30.8</v>
      </c>
      <c r="R89" s="35">
        <v>6452</v>
      </c>
      <c r="S89" s="154">
        <v>0.6</v>
      </c>
      <c r="U89" s="161">
        <f t="shared" si="2"/>
        <v>100</v>
      </c>
      <c r="V89" s="88"/>
      <c r="W89" s="88"/>
      <c r="X89" s="88"/>
      <c r="Y89" s="88"/>
      <c r="Z89" s="88"/>
      <c r="AA89" s="88"/>
      <c r="AB89" s="88"/>
      <c r="AC89" s="88"/>
      <c r="AD89" s="88"/>
      <c r="AE89" s="88"/>
      <c r="AF89" s="88"/>
      <c r="AG89" s="88"/>
      <c r="AH89" s="88"/>
      <c r="AI89" s="88"/>
      <c r="AJ89" s="88"/>
      <c r="AK89" s="88"/>
      <c r="AL89" s="88"/>
      <c r="AM89" s="88"/>
      <c r="AN89" s="88"/>
      <c r="AO89" s="88"/>
      <c r="AP89" s="88"/>
    </row>
    <row r="90" spans="1:42" s="34" customFormat="1" ht="18.75" customHeight="1">
      <c r="A90" s="678"/>
      <c r="B90" s="76">
        <v>28</v>
      </c>
      <c r="C90" s="151">
        <v>1137270</v>
      </c>
      <c r="D90" s="151">
        <v>571990</v>
      </c>
      <c r="E90" s="152">
        <v>50.3</v>
      </c>
      <c r="F90" s="151">
        <v>363772</v>
      </c>
      <c r="G90" s="153">
        <v>32</v>
      </c>
      <c r="H90" s="151">
        <v>190704</v>
      </c>
      <c r="I90" s="154">
        <v>16.8</v>
      </c>
      <c r="J90" s="151">
        <v>153066</v>
      </c>
      <c r="K90" s="154">
        <v>13.5</v>
      </c>
      <c r="L90" s="151">
        <v>151314</v>
      </c>
      <c r="M90" s="154">
        <v>13.3</v>
      </c>
      <c r="N90" s="151">
        <v>412214</v>
      </c>
      <c r="O90" s="154">
        <v>36.200000000000003</v>
      </c>
      <c r="P90" s="151">
        <v>339355</v>
      </c>
      <c r="Q90" s="154">
        <v>29.8</v>
      </c>
      <c r="R90" s="35">
        <v>9774</v>
      </c>
      <c r="S90" s="154">
        <v>0.9</v>
      </c>
      <c r="T90" s="161"/>
      <c r="U90" s="161">
        <f t="shared" si="2"/>
        <v>100</v>
      </c>
      <c r="V90" s="88"/>
      <c r="W90" s="88"/>
      <c r="X90" s="88"/>
      <c r="Y90" s="88"/>
      <c r="Z90" s="88"/>
      <c r="AA90" s="88"/>
      <c r="AB90" s="88"/>
      <c r="AC90" s="88"/>
      <c r="AD90" s="88"/>
      <c r="AE90" s="88"/>
      <c r="AF90" s="88"/>
      <c r="AG90" s="88"/>
      <c r="AH90" s="88"/>
      <c r="AI90" s="88"/>
      <c r="AJ90" s="88"/>
      <c r="AK90" s="88"/>
      <c r="AL90" s="88"/>
      <c r="AM90" s="88"/>
      <c r="AN90" s="88"/>
      <c r="AO90" s="88"/>
      <c r="AP90" s="88"/>
    </row>
    <row r="91" spans="1:42" ht="18.75" customHeight="1">
      <c r="A91" s="676" t="s">
        <v>39</v>
      </c>
      <c r="B91" s="73">
        <v>24</v>
      </c>
      <c r="C91" s="33">
        <v>2129037</v>
      </c>
      <c r="D91" s="147">
        <v>1080271</v>
      </c>
      <c r="E91" s="148">
        <v>50.7</v>
      </c>
      <c r="F91" s="147">
        <v>680571</v>
      </c>
      <c r="G91" s="149">
        <v>32</v>
      </c>
      <c r="H91" s="147">
        <v>359252</v>
      </c>
      <c r="I91" s="150">
        <v>16.899999999999999</v>
      </c>
      <c r="J91" s="147">
        <v>217351</v>
      </c>
      <c r="K91" s="150">
        <v>10.199999999999999</v>
      </c>
      <c r="L91" s="147">
        <v>216096</v>
      </c>
      <c r="M91" s="150">
        <v>10.1</v>
      </c>
      <c r="N91" s="147">
        <v>831415</v>
      </c>
      <c r="O91" s="149">
        <v>39.1</v>
      </c>
      <c r="P91" s="147">
        <v>500707</v>
      </c>
      <c r="Q91" s="150">
        <v>23.5</v>
      </c>
      <c r="R91" s="33">
        <v>213906</v>
      </c>
      <c r="S91" s="150">
        <v>10</v>
      </c>
      <c r="U91" s="161">
        <f t="shared" si="2"/>
        <v>100</v>
      </c>
      <c r="V91" s="88"/>
      <c r="W91" s="88"/>
      <c r="X91" s="88"/>
      <c r="Y91" s="88"/>
      <c r="Z91" s="88"/>
      <c r="AA91" s="88"/>
      <c r="AB91" s="88"/>
      <c r="AC91" s="88"/>
      <c r="AD91" s="88"/>
      <c r="AE91" s="88"/>
      <c r="AF91" s="88"/>
      <c r="AG91" s="88"/>
      <c r="AH91" s="88"/>
      <c r="AI91" s="88"/>
      <c r="AJ91" s="88"/>
      <c r="AK91" s="88"/>
      <c r="AL91" s="88"/>
      <c r="AM91" s="88"/>
      <c r="AN91" s="88"/>
      <c r="AO91" s="88"/>
      <c r="AP91" s="88"/>
    </row>
    <row r="92" spans="1:42" ht="18.75" customHeight="1">
      <c r="A92" s="677"/>
      <c r="B92" s="76">
        <v>25</v>
      </c>
      <c r="C92" s="35">
        <v>2157670</v>
      </c>
      <c r="D92" s="151">
        <v>1077941</v>
      </c>
      <c r="E92" s="152">
        <v>50</v>
      </c>
      <c r="F92" s="151">
        <v>663046</v>
      </c>
      <c r="G92" s="153">
        <v>30.7</v>
      </c>
      <c r="H92" s="151">
        <v>373870</v>
      </c>
      <c r="I92" s="154">
        <v>17.3</v>
      </c>
      <c r="J92" s="151">
        <v>228073</v>
      </c>
      <c r="K92" s="154">
        <v>10.6</v>
      </c>
      <c r="L92" s="151">
        <v>227684</v>
      </c>
      <c r="M92" s="154">
        <v>10.6</v>
      </c>
      <c r="N92" s="151">
        <v>851656</v>
      </c>
      <c r="O92" s="153">
        <v>39.5</v>
      </c>
      <c r="P92" s="151">
        <v>528592</v>
      </c>
      <c r="Q92" s="154">
        <v>24.5</v>
      </c>
      <c r="R92" s="35">
        <v>197333</v>
      </c>
      <c r="S92" s="154">
        <v>9.1</v>
      </c>
      <c r="U92" s="161">
        <f t="shared" si="2"/>
        <v>100.1</v>
      </c>
      <c r="V92" s="88"/>
      <c r="W92" s="88"/>
      <c r="X92" s="88"/>
      <c r="Y92" s="88"/>
      <c r="Z92" s="88"/>
      <c r="AA92" s="88"/>
      <c r="AB92" s="88"/>
      <c r="AC92" s="88"/>
      <c r="AD92" s="88"/>
      <c r="AE92" s="88"/>
      <c r="AF92" s="88"/>
      <c r="AG92" s="88"/>
      <c r="AH92" s="88"/>
      <c r="AI92" s="88"/>
      <c r="AJ92" s="88"/>
      <c r="AK92" s="88"/>
      <c r="AL92" s="88"/>
      <c r="AM92" s="88"/>
      <c r="AN92" s="88"/>
      <c r="AO92" s="88"/>
      <c r="AP92" s="88"/>
    </row>
    <row r="93" spans="1:42" ht="18.75" customHeight="1">
      <c r="A93" s="677"/>
      <c r="B93" s="76">
        <v>26</v>
      </c>
      <c r="C93" s="35">
        <v>2247503</v>
      </c>
      <c r="D93" s="151">
        <v>1091441</v>
      </c>
      <c r="E93" s="152">
        <v>48.6</v>
      </c>
      <c r="F93" s="151">
        <v>677140</v>
      </c>
      <c r="G93" s="153">
        <v>30.1</v>
      </c>
      <c r="H93" s="151">
        <v>371848</v>
      </c>
      <c r="I93" s="154">
        <v>16.5</v>
      </c>
      <c r="J93" s="151">
        <v>230583</v>
      </c>
      <c r="K93" s="154">
        <v>10.3</v>
      </c>
      <c r="L93" s="151">
        <v>227810</v>
      </c>
      <c r="M93" s="154">
        <v>10.1</v>
      </c>
      <c r="N93" s="151">
        <v>925479</v>
      </c>
      <c r="O93" s="154">
        <v>41.1</v>
      </c>
      <c r="P93" s="151">
        <v>547572</v>
      </c>
      <c r="Q93" s="154">
        <v>24.4</v>
      </c>
      <c r="R93" s="35">
        <v>197740</v>
      </c>
      <c r="S93" s="154">
        <v>8.8000000000000007</v>
      </c>
      <c r="U93" s="161">
        <f t="shared" si="2"/>
        <v>100</v>
      </c>
      <c r="V93" s="88"/>
      <c r="W93" s="88"/>
      <c r="X93" s="88"/>
      <c r="Y93" s="88"/>
      <c r="Z93" s="88"/>
      <c r="AA93" s="88"/>
      <c r="AB93" s="88"/>
      <c r="AC93" s="88"/>
      <c r="AD93" s="88"/>
      <c r="AE93" s="88"/>
      <c r="AF93" s="88"/>
      <c r="AG93" s="88"/>
      <c r="AH93" s="88"/>
      <c r="AI93" s="88"/>
      <c r="AJ93" s="88"/>
      <c r="AK93" s="88"/>
      <c r="AL93" s="88"/>
      <c r="AM93" s="88"/>
      <c r="AN93" s="88"/>
      <c r="AO93" s="88"/>
      <c r="AP93" s="88"/>
    </row>
    <row r="94" spans="1:42" ht="18.75" customHeight="1">
      <c r="A94" s="677"/>
      <c r="B94" s="76">
        <v>27</v>
      </c>
      <c r="C94" s="151">
        <v>2278567</v>
      </c>
      <c r="D94" s="151">
        <v>1095888</v>
      </c>
      <c r="E94" s="152">
        <v>48.1</v>
      </c>
      <c r="F94" s="151">
        <v>675992</v>
      </c>
      <c r="G94" s="153">
        <v>29.7</v>
      </c>
      <c r="H94" s="151">
        <v>375047</v>
      </c>
      <c r="I94" s="154">
        <v>16.5</v>
      </c>
      <c r="J94" s="151">
        <v>235511</v>
      </c>
      <c r="K94" s="154">
        <v>10.3</v>
      </c>
      <c r="L94" s="151">
        <v>235294</v>
      </c>
      <c r="M94" s="154">
        <v>10.3</v>
      </c>
      <c r="N94" s="151">
        <v>947168</v>
      </c>
      <c r="O94" s="154">
        <v>41.6</v>
      </c>
      <c r="P94" s="151">
        <v>627636</v>
      </c>
      <c r="Q94" s="154">
        <v>27.5</v>
      </c>
      <c r="R94" s="35">
        <v>196934</v>
      </c>
      <c r="S94" s="154">
        <v>8.6</v>
      </c>
      <c r="U94" s="161">
        <f t="shared" si="2"/>
        <v>100</v>
      </c>
      <c r="V94" s="88"/>
      <c r="W94" s="88"/>
      <c r="X94" s="88"/>
      <c r="Y94" s="88"/>
      <c r="Z94" s="88"/>
      <c r="AA94" s="88"/>
      <c r="AB94" s="88"/>
      <c r="AC94" s="88"/>
      <c r="AD94" s="88"/>
      <c r="AE94" s="88"/>
      <c r="AF94" s="88"/>
      <c r="AG94" s="88"/>
      <c r="AH94" s="88"/>
      <c r="AI94" s="88"/>
      <c r="AJ94" s="88"/>
      <c r="AK94" s="88"/>
      <c r="AL94" s="88"/>
      <c r="AM94" s="88"/>
      <c r="AN94" s="88"/>
      <c r="AO94" s="88"/>
      <c r="AP94" s="88"/>
    </row>
    <row r="95" spans="1:42" s="34" customFormat="1" ht="18.75" customHeight="1">
      <c r="A95" s="678"/>
      <c r="B95" s="76">
        <v>28</v>
      </c>
      <c r="C95" s="151">
        <v>2236594</v>
      </c>
      <c r="D95" s="151">
        <v>1109520</v>
      </c>
      <c r="E95" s="152">
        <v>49.6</v>
      </c>
      <c r="F95" s="151">
        <v>682375</v>
      </c>
      <c r="G95" s="153">
        <v>30.5</v>
      </c>
      <c r="H95" s="151">
        <v>380145</v>
      </c>
      <c r="I95" s="154">
        <v>17</v>
      </c>
      <c r="J95" s="151">
        <v>226862</v>
      </c>
      <c r="K95" s="154">
        <v>10.1</v>
      </c>
      <c r="L95" s="151">
        <v>226673</v>
      </c>
      <c r="M95" s="154">
        <v>10.1</v>
      </c>
      <c r="N95" s="151">
        <v>900212</v>
      </c>
      <c r="O95" s="154">
        <v>40.299999999999997</v>
      </c>
      <c r="P95" s="151">
        <v>603822</v>
      </c>
      <c r="Q95" s="154">
        <v>27</v>
      </c>
      <c r="R95" s="35">
        <v>187304</v>
      </c>
      <c r="S95" s="154">
        <v>8.4</v>
      </c>
      <c r="T95" s="161"/>
      <c r="U95" s="161">
        <f t="shared" si="2"/>
        <v>100</v>
      </c>
      <c r="V95" s="88"/>
      <c r="W95" s="88"/>
      <c r="X95" s="88"/>
      <c r="Y95" s="88"/>
      <c r="Z95" s="88"/>
      <c r="AA95" s="88"/>
      <c r="AB95" s="88"/>
      <c r="AC95" s="88"/>
      <c r="AD95" s="88"/>
      <c r="AE95" s="88"/>
      <c r="AF95" s="88"/>
      <c r="AG95" s="88"/>
      <c r="AH95" s="88"/>
      <c r="AI95" s="88"/>
      <c r="AJ95" s="88"/>
      <c r="AK95" s="88"/>
      <c r="AL95" s="88"/>
      <c r="AM95" s="88"/>
      <c r="AN95" s="88"/>
      <c r="AO95" s="88"/>
      <c r="AP95" s="88"/>
    </row>
    <row r="96" spans="1:42" ht="18.75" customHeight="1">
      <c r="A96" s="676" t="s">
        <v>147</v>
      </c>
      <c r="B96" s="73">
        <v>24</v>
      </c>
      <c r="C96" s="147">
        <v>677844</v>
      </c>
      <c r="D96" s="147">
        <v>340837</v>
      </c>
      <c r="E96" s="148">
        <v>50.282513380659857</v>
      </c>
      <c r="F96" s="147">
        <v>223487</v>
      </c>
      <c r="G96" s="149">
        <v>32.970270445707271</v>
      </c>
      <c r="H96" s="147">
        <v>106490</v>
      </c>
      <c r="I96" s="150">
        <v>15.710104389800602</v>
      </c>
      <c r="J96" s="147">
        <v>138648</v>
      </c>
      <c r="K96" s="150">
        <v>20.454263812912707</v>
      </c>
      <c r="L96" s="147">
        <v>121901</v>
      </c>
      <c r="M96" s="150">
        <v>17.983636352907158</v>
      </c>
      <c r="N96" s="147">
        <v>198359</v>
      </c>
      <c r="O96" s="149">
        <v>29.263222806427436</v>
      </c>
      <c r="P96" s="147">
        <v>140699</v>
      </c>
      <c r="Q96" s="150">
        <v>20.756840807029345</v>
      </c>
      <c r="R96" s="33">
        <v>10415</v>
      </c>
      <c r="S96" s="150">
        <v>1.5364892217088297</v>
      </c>
      <c r="U96" s="161">
        <f t="shared" si="2"/>
        <v>100</v>
      </c>
      <c r="V96" s="88"/>
      <c r="W96" s="88"/>
      <c r="X96" s="88"/>
      <c r="Y96" s="88"/>
      <c r="Z96" s="88"/>
      <c r="AA96" s="88"/>
      <c r="AB96" s="88"/>
      <c r="AC96" s="88"/>
      <c r="AD96" s="88"/>
      <c r="AE96" s="88"/>
      <c r="AF96" s="88"/>
      <c r="AG96" s="88"/>
      <c r="AH96" s="88"/>
      <c r="AI96" s="88"/>
      <c r="AJ96" s="88"/>
      <c r="AK96" s="88"/>
      <c r="AL96" s="88"/>
      <c r="AM96" s="88"/>
      <c r="AN96" s="88"/>
      <c r="AO96" s="88"/>
      <c r="AP96" s="88"/>
    </row>
    <row r="97" spans="1:42" ht="18.75" customHeight="1">
      <c r="A97" s="677"/>
      <c r="B97" s="76">
        <v>25</v>
      </c>
      <c r="C97" s="151">
        <v>674858</v>
      </c>
      <c r="D97" s="151">
        <v>337783</v>
      </c>
      <c r="E97" s="152">
        <v>50.1</v>
      </c>
      <c r="F97" s="151">
        <v>215304</v>
      </c>
      <c r="G97" s="153">
        <v>31.9</v>
      </c>
      <c r="H97" s="151">
        <v>111932</v>
      </c>
      <c r="I97" s="154">
        <v>16.600000000000001</v>
      </c>
      <c r="J97" s="151">
        <v>131214</v>
      </c>
      <c r="K97" s="154">
        <v>19.399999999999999</v>
      </c>
      <c r="L97" s="151">
        <v>120808</v>
      </c>
      <c r="M97" s="154">
        <v>17.899999999999999</v>
      </c>
      <c r="N97" s="151">
        <v>205861</v>
      </c>
      <c r="O97" s="153">
        <v>30.5</v>
      </c>
      <c r="P97" s="151">
        <v>143350</v>
      </c>
      <c r="Q97" s="154">
        <v>21.2</v>
      </c>
      <c r="R97" s="35">
        <v>10747</v>
      </c>
      <c r="S97" s="154">
        <v>1.6</v>
      </c>
      <c r="U97" s="161">
        <f t="shared" si="2"/>
        <v>100</v>
      </c>
      <c r="V97" s="88"/>
      <c r="W97" s="88"/>
      <c r="X97" s="88"/>
      <c r="Y97" s="88"/>
      <c r="Z97" s="88"/>
      <c r="AA97" s="88"/>
      <c r="AB97" s="88"/>
      <c r="AC97" s="88"/>
      <c r="AD97" s="88"/>
      <c r="AE97" s="88"/>
      <c r="AF97" s="88"/>
      <c r="AG97" s="88"/>
      <c r="AH97" s="88"/>
      <c r="AI97" s="88"/>
      <c r="AJ97" s="88"/>
      <c r="AK97" s="88"/>
      <c r="AL97" s="88"/>
      <c r="AM97" s="88"/>
      <c r="AN97" s="88"/>
      <c r="AO97" s="88"/>
      <c r="AP97" s="88"/>
    </row>
    <row r="98" spans="1:42" ht="18.75" customHeight="1">
      <c r="A98" s="677"/>
      <c r="B98" s="76">
        <v>26</v>
      </c>
      <c r="C98" s="151">
        <v>657458</v>
      </c>
      <c r="D98" s="151">
        <v>343422</v>
      </c>
      <c r="E98" s="152">
        <v>52.2</v>
      </c>
      <c r="F98" s="151">
        <v>218853</v>
      </c>
      <c r="G98" s="153">
        <v>33.299999999999997</v>
      </c>
      <c r="H98" s="151">
        <v>113603</v>
      </c>
      <c r="I98" s="154">
        <v>17.3</v>
      </c>
      <c r="J98" s="151">
        <v>117764</v>
      </c>
      <c r="K98" s="154">
        <v>17.899999999999999</v>
      </c>
      <c r="L98" s="151">
        <v>108802</v>
      </c>
      <c r="M98" s="154">
        <v>16.5</v>
      </c>
      <c r="N98" s="151">
        <v>196272</v>
      </c>
      <c r="O98" s="154">
        <v>29.9</v>
      </c>
      <c r="P98" s="151">
        <v>146371</v>
      </c>
      <c r="Q98" s="154">
        <v>22.3</v>
      </c>
      <c r="R98" s="35">
        <v>9173</v>
      </c>
      <c r="S98" s="154">
        <v>1.4</v>
      </c>
      <c r="U98" s="161">
        <f t="shared" si="2"/>
        <v>100</v>
      </c>
      <c r="V98" s="88"/>
      <c r="W98" s="88"/>
      <c r="X98" s="88"/>
      <c r="Y98" s="88"/>
      <c r="Z98" s="88"/>
      <c r="AA98" s="88"/>
      <c r="AB98" s="88"/>
      <c r="AC98" s="88"/>
      <c r="AD98" s="88"/>
      <c r="AE98" s="88"/>
      <c r="AF98" s="88"/>
      <c r="AG98" s="88"/>
      <c r="AH98" s="88"/>
      <c r="AI98" s="88"/>
      <c r="AJ98" s="88"/>
      <c r="AK98" s="88"/>
      <c r="AL98" s="88"/>
      <c r="AM98" s="88"/>
      <c r="AN98" s="88"/>
      <c r="AO98" s="88"/>
      <c r="AP98" s="88"/>
    </row>
    <row r="99" spans="1:42" ht="18.75" customHeight="1">
      <c r="A99" s="677"/>
      <c r="B99" s="76">
        <v>27</v>
      </c>
      <c r="C99" s="151">
        <v>674998</v>
      </c>
      <c r="D99" s="151">
        <v>350787</v>
      </c>
      <c r="E99" s="152">
        <v>52</v>
      </c>
      <c r="F99" s="151">
        <v>221088</v>
      </c>
      <c r="G99" s="153">
        <v>32.799999999999997</v>
      </c>
      <c r="H99" s="151">
        <v>118279</v>
      </c>
      <c r="I99" s="154">
        <v>17.5</v>
      </c>
      <c r="J99" s="151">
        <v>108555</v>
      </c>
      <c r="K99" s="154">
        <v>16.100000000000001</v>
      </c>
      <c r="L99" s="151">
        <v>101945</v>
      </c>
      <c r="M99" s="154">
        <v>15.1</v>
      </c>
      <c r="N99" s="151">
        <v>215656</v>
      </c>
      <c r="O99" s="154">
        <v>31.9</v>
      </c>
      <c r="P99" s="151">
        <v>165895</v>
      </c>
      <c r="Q99" s="154">
        <v>24.6</v>
      </c>
      <c r="R99" s="35">
        <v>9633</v>
      </c>
      <c r="S99" s="154">
        <v>1.4</v>
      </c>
      <c r="U99" s="161">
        <f t="shared" si="2"/>
        <v>100</v>
      </c>
      <c r="V99" s="88"/>
      <c r="W99" s="88"/>
      <c r="X99" s="88"/>
      <c r="Y99" s="88"/>
      <c r="Z99" s="88"/>
      <c r="AA99" s="88"/>
      <c r="AB99" s="88"/>
      <c r="AC99" s="88"/>
      <c r="AD99" s="88"/>
      <c r="AE99" s="88"/>
      <c r="AF99" s="88"/>
      <c r="AG99" s="88"/>
      <c r="AH99" s="88"/>
      <c r="AI99" s="88"/>
      <c r="AJ99" s="88"/>
      <c r="AK99" s="88"/>
      <c r="AL99" s="88"/>
      <c r="AM99" s="88"/>
      <c r="AN99" s="88"/>
      <c r="AO99" s="88"/>
      <c r="AP99" s="88"/>
    </row>
    <row r="100" spans="1:42" s="34" customFormat="1" ht="18.75" customHeight="1">
      <c r="A100" s="678"/>
      <c r="B100" s="76">
        <v>28</v>
      </c>
      <c r="C100" s="151">
        <v>684616</v>
      </c>
      <c r="D100" s="151">
        <v>353627</v>
      </c>
      <c r="E100" s="152">
        <v>51.7</v>
      </c>
      <c r="F100" s="151">
        <v>220575</v>
      </c>
      <c r="G100" s="153">
        <v>32.200000000000003</v>
      </c>
      <c r="H100" s="151">
        <v>121311</v>
      </c>
      <c r="I100" s="154">
        <v>17.7</v>
      </c>
      <c r="J100" s="151">
        <v>118833</v>
      </c>
      <c r="K100" s="154">
        <v>17.399999999999999</v>
      </c>
      <c r="L100" s="151">
        <v>114853</v>
      </c>
      <c r="M100" s="154">
        <v>16.8</v>
      </c>
      <c r="N100" s="151">
        <v>212156</v>
      </c>
      <c r="O100" s="154">
        <v>31</v>
      </c>
      <c r="P100" s="151">
        <v>163936</v>
      </c>
      <c r="Q100" s="154">
        <v>23.9</v>
      </c>
      <c r="R100" s="35">
        <v>11489</v>
      </c>
      <c r="S100" s="154">
        <v>1.7</v>
      </c>
      <c r="T100" s="161"/>
      <c r="U100" s="161">
        <f t="shared" si="2"/>
        <v>100.1</v>
      </c>
      <c r="V100" s="88"/>
      <c r="W100" s="88"/>
      <c r="X100" s="88"/>
      <c r="Y100" s="88"/>
      <c r="Z100" s="88"/>
      <c r="AA100" s="88"/>
      <c r="AB100" s="88"/>
      <c r="AC100" s="88"/>
      <c r="AD100" s="88"/>
      <c r="AE100" s="88"/>
      <c r="AF100" s="88"/>
      <c r="AG100" s="88"/>
      <c r="AH100" s="88"/>
      <c r="AI100" s="88"/>
      <c r="AJ100" s="88"/>
      <c r="AK100" s="88"/>
      <c r="AL100" s="88"/>
      <c r="AM100" s="88"/>
      <c r="AN100" s="88"/>
      <c r="AO100" s="88"/>
      <c r="AP100" s="88"/>
    </row>
    <row r="101" spans="1:42" ht="18.75" customHeight="1">
      <c r="A101" s="676" t="s">
        <v>153</v>
      </c>
      <c r="B101" s="73">
        <v>24</v>
      </c>
      <c r="C101" s="33">
        <v>474815</v>
      </c>
      <c r="D101" s="147">
        <v>251766</v>
      </c>
      <c r="E101" s="148">
        <v>53</v>
      </c>
      <c r="F101" s="147">
        <v>166276</v>
      </c>
      <c r="G101" s="149">
        <v>35</v>
      </c>
      <c r="H101" s="147">
        <v>77065</v>
      </c>
      <c r="I101" s="150">
        <v>16.2</v>
      </c>
      <c r="J101" s="147">
        <v>52124</v>
      </c>
      <c r="K101" s="150">
        <v>11</v>
      </c>
      <c r="L101" s="147">
        <v>51703</v>
      </c>
      <c r="M101" s="150">
        <v>10.9</v>
      </c>
      <c r="N101" s="147">
        <v>170925</v>
      </c>
      <c r="O101" s="149">
        <v>36</v>
      </c>
      <c r="P101" s="147">
        <v>101959</v>
      </c>
      <c r="Q101" s="150">
        <v>21.5</v>
      </c>
      <c r="R101" s="33">
        <v>27677</v>
      </c>
      <c r="S101" s="150">
        <v>5.8</v>
      </c>
      <c r="U101" s="161">
        <f t="shared" si="2"/>
        <v>100</v>
      </c>
      <c r="V101" s="88"/>
      <c r="W101" s="88"/>
      <c r="X101" s="88"/>
      <c r="Y101" s="88"/>
      <c r="Z101" s="88"/>
      <c r="AA101" s="88"/>
      <c r="AB101" s="88"/>
      <c r="AC101" s="88"/>
      <c r="AD101" s="88"/>
      <c r="AE101" s="88"/>
      <c r="AF101" s="88"/>
      <c r="AG101" s="88"/>
      <c r="AH101" s="88"/>
      <c r="AI101" s="88"/>
      <c r="AJ101" s="88"/>
      <c r="AK101" s="88"/>
      <c r="AL101" s="88"/>
      <c r="AM101" s="88"/>
      <c r="AN101" s="88"/>
      <c r="AO101" s="88"/>
      <c r="AP101" s="88"/>
    </row>
    <row r="102" spans="1:42" ht="18.75" customHeight="1">
      <c r="A102" s="677"/>
      <c r="B102" s="76">
        <v>25</v>
      </c>
      <c r="C102" s="35">
        <v>502176</v>
      </c>
      <c r="D102" s="151">
        <v>250078</v>
      </c>
      <c r="E102" s="152">
        <v>49.698875294717389</v>
      </c>
      <c r="F102" s="151">
        <v>161277</v>
      </c>
      <c r="G102" s="153">
        <v>32.115632766201493</v>
      </c>
      <c r="H102" s="151">
        <v>80566</v>
      </c>
      <c r="I102" s="154">
        <v>16.043379213662142</v>
      </c>
      <c r="J102" s="151">
        <v>76226</v>
      </c>
      <c r="K102" s="154">
        <v>15.17914038106162</v>
      </c>
      <c r="L102" s="151">
        <v>73242</v>
      </c>
      <c r="M102" s="154">
        <v>14.58492640030587</v>
      </c>
      <c r="N102" s="151">
        <v>175872</v>
      </c>
      <c r="O102" s="153">
        <v>35.121984324220989</v>
      </c>
      <c r="P102" s="151">
        <v>103799</v>
      </c>
      <c r="Q102" s="154">
        <v>20.669844835276873</v>
      </c>
      <c r="R102" s="35">
        <v>28152</v>
      </c>
      <c r="S102" s="154">
        <v>5.6060026763525137</v>
      </c>
      <c r="U102" s="161">
        <f t="shared" ref="U102:U133" si="3">E102+K102+O102</f>
        <v>100</v>
      </c>
      <c r="V102" s="88"/>
      <c r="W102" s="88"/>
      <c r="X102" s="88"/>
      <c r="Y102" s="88"/>
      <c r="Z102" s="88"/>
      <c r="AA102" s="88"/>
      <c r="AB102" s="88"/>
      <c r="AC102" s="88"/>
      <c r="AD102" s="88"/>
      <c r="AE102" s="88"/>
      <c r="AF102" s="88"/>
      <c r="AG102" s="88"/>
      <c r="AH102" s="88"/>
      <c r="AI102" s="88"/>
      <c r="AJ102" s="88"/>
      <c r="AK102" s="88"/>
      <c r="AL102" s="88"/>
      <c r="AM102" s="88"/>
      <c r="AN102" s="88"/>
      <c r="AO102" s="88"/>
      <c r="AP102" s="88"/>
    </row>
    <row r="103" spans="1:42" ht="18.75" customHeight="1">
      <c r="A103" s="677"/>
      <c r="B103" s="76">
        <v>26</v>
      </c>
      <c r="C103" s="35">
        <v>500661</v>
      </c>
      <c r="D103" s="151">
        <v>256078</v>
      </c>
      <c r="E103" s="152">
        <v>51.1</v>
      </c>
      <c r="F103" s="151">
        <v>165542</v>
      </c>
      <c r="G103" s="153">
        <v>33.1</v>
      </c>
      <c r="H103" s="151">
        <v>81858</v>
      </c>
      <c r="I103" s="154">
        <v>16.3</v>
      </c>
      <c r="J103" s="151">
        <v>77006</v>
      </c>
      <c r="K103" s="154">
        <v>15.3</v>
      </c>
      <c r="L103" s="151">
        <v>70163</v>
      </c>
      <c r="M103" s="154">
        <v>13.9</v>
      </c>
      <c r="N103" s="151">
        <v>167577</v>
      </c>
      <c r="O103" s="153">
        <v>33.6</v>
      </c>
      <c r="P103" s="151">
        <v>108054</v>
      </c>
      <c r="Q103" s="154">
        <v>21.6</v>
      </c>
      <c r="R103" s="35">
        <v>24688</v>
      </c>
      <c r="S103" s="154">
        <v>4.9000000000000004</v>
      </c>
      <c r="U103" s="161">
        <f t="shared" si="3"/>
        <v>100</v>
      </c>
      <c r="V103" s="88"/>
      <c r="W103" s="88"/>
      <c r="X103" s="88"/>
      <c r="Y103" s="88"/>
      <c r="Z103" s="88"/>
      <c r="AA103" s="88"/>
      <c r="AB103" s="88"/>
      <c r="AC103" s="88"/>
      <c r="AD103" s="88"/>
      <c r="AE103" s="88"/>
      <c r="AF103" s="88"/>
      <c r="AG103" s="88"/>
      <c r="AH103" s="88"/>
      <c r="AI103" s="88"/>
      <c r="AJ103" s="88"/>
      <c r="AK103" s="88"/>
      <c r="AL103" s="88"/>
      <c r="AM103" s="88"/>
      <c r="AN103" s="88"/>
      <c r="AO103" s="88"/>
      <c r="AP103" s="88"/>
    </row>
    <row r="104" spans="1:42" ht="18.75" customHeight="1">
      <c r="A104" s="677"/>
      <c r="B104" s="76">
        <v>27</v>
      </c>
      <c r="C104" s="35">
        <v>502185</v>
      </c>
      <c r="D104" s="151">
        <v>257690</v>
      </c>
      <c r="E104" s="152">
        <v>51.3</v>
      </c>
      <c r="F104" s="151">
        <v>167721</v>
      </c>
      <c r="G104" s="153">
        <v>33.4</v>
      </c>
      <c r="H104" s="151">
        <v>81172</v>
      </c>
      <c r="I104" s="154">
        <v>16.2</v>
      </c>
      <c r="J104" s="151">
        <v>68555</v>
      </c>
      <c r="K104" s="154">
        <v>13.700000000000001</v>
      </c>
      <c r="L104" s="151">
        <v>66680</v>
      </c>
      <c r="M104" s="154">
        <v>13.3</v>
      </c>
      <c r="N104" s="151">
        <v>175940</v>
      </c>
      <c r="O104" s="154">
        <v>35</v>
      </c>
      <c r="P104" s="151">
        <v>124158</v>
      </c>
      <c r="Q104" s="154">
        <v>24.7</v>
      </c>
      <c r="R104" s="35">
        <v>21320</v>
      </c>
      <c r="S104" s="154">
        <v>4.2</v>
      </c>
      <c r="U104" s="161">
        <f t="shared" si="3"/>
        <v>100</v>
      </c>
      <c r="V104" s="88"/>
      <c r="W104" s="88"/>
      <c r="X104" s="88"/>
      <c r="Y104" s="88"/>
      <c r="Z104" s="88"/>
      <c r="AA104" s="88"/>
      <c r="AB104" s="88"/>
      <c r="AC104" s="88"/>
      <c r="AD104" s="88"/>
      <c r="AE104" s="88"/>
      <c r="AF104" s="88"/>
      <c r="AG104" s="88"/>
      <c r="AH104" s="88"/>
      <c r="AI104" s="88"/>
      <c r="AJ104" s="88"/>
      <c r="AK104" s="88"/>
      <c r="AL104" s="88"/>
      <c r="AM104" s="88"/>
      <c r="AN104" s="88"/>
      <c r="AO104" s="88"/>
      <c r="AP104" s="88"/>
    </row>
    <row r="105" spans="1:42" s="34" customFormat="1" ht="18.75" customHeight="1">
      <c r="A105" s="678"/>
      <c r="B105" s="76">
        <v>28</v>
      </c>
      <c r="C105" s="35">
        <v>503908</v>
      </c>
      <c r="D105" s="151">
        <v>256331</v>
      </c>
      <c r="E105" s="152">
        <v>50.868610936917058</v>
      </c>
      <c r="F105" s="151">
        <v>167542</v>
      </c>
      <c r="G105" s="153">
        <v>33.248529493478969</v>
      </c>
      <c r="H105" s="151">
        <v>79578</v>
      </c>
      <c r="I105" s="154">
        <v>15.792168411694199</v>
      </c>
      <c r="J105" s="151">
        <v>73157</v>
      </c>
      <c r="K105" s="154">
        <v>14.517927875723347</v>
      </c>
      <c r="L105" s="151">
        <v>72407</v>
      </c>
      <c r="M105" s="154">
        <v>14.369091183311239</v>
      </c>
      <c r="N105" s="151">
        <v>174420</v>
      </c>
      <c r="O105" s="154">
        <v>34.613461187359597</v>
      </c>
      <c r="P105" s="151">
        <v>124819</v>
      </c>
      <c r="Q105" s="154">
        <v>24.770196146915708</v>
      </c>
      <c r="R105" s="35">
        <v>19436</v>
      </c>
      <c r="S105" s="154">
        <v>3.8570532716289483</v>
      </c>
      <c r="T105" s="161"/>
      <c r="U105" s="161">
        <f t="shared" si="3"/>
        <v>100</v>
      </c>
      <c r="V105" s="88"/>
      <c r="W105" s="88"/>
      <c r="X105" s="88"/>
      <c r="Y105" s="88"/>
      <c r="Z105" s="88"/>
      <c r="AA105" s="88"/>
      <c r="AB105" s="88"/>
      <c r="AC105" s="88"/>
      <c r="AD105" s="88"/>
      <c r="AE105" s="88"/>
      <c r="AF105" s="88"/>
      <c r="AG105" s="88"/>
      <c r="AH105" s="88"/>
      <c r="AI105" s="88"/>
      <c r="AJ105" s="88"/>
      <c r="AK105" s="88"/>
      <c r="AL105" s="88"/>
      <c r="AM105" s="88"/>
      <c r="AN105" s="88"/>
      <c r="AO105" s="88"/>
      <c r="AP105" s="88"/>
    </row>
    <row r="106" spans="1:42" ht="18.75" customHeight="1">
      <c r="A106" s="676" t="s">
        <v>40</v>
      </c>
      <c r="B106" s="73">
        <v>24</v>
      </c>
      <c r="C106" s="33">
        <v>905786</v>
      </c>
      <c r="D106" s="147">
        <v>403283</v>
      </c>
      <c r="E106" s="148">
        <v>44.5</v>
      </c>
      <c r="F106" s="147">
        <v>281402</v>
      </c>
      <c r="G106" s="149">
        <v>31.1</v>
      </c>
      <c r="H106" s="147">
        <v>108725</v>
      </c>
      <c r="I106" s="150">
        <v>12</v>
      </c>
      <c r="J106" s="147">
        <v>108362</v>
      </c>
      <c r="K106" s="150">
        <v>12</v>
      </c>
      <c r="L106" s="147">
        <v>106175</v>
      </c>
      <c r="M106" s="150">
        <v>11.7</v>
      </c>
      <c r="N106" s="147">
        <v>394141</v>
      </c>
      <c r="O106" s="149">
        <v>43.5</v>
      </c>
      <c r="P106" s="147">
        <v>284059</v>
      </c>
      <c r="Q106" s="150">
        <v>31.4</v>
      </c>
      <c r="R106" s="33">
        <v>110082</v>
      </c>
      <c r="S106" s="150">
        <v>12.1</v>
      </c>
      <c r="U106" s="161">
        <f t="shared" si="3"/>
        <v>100</v>
      </c>
      <c r="V106" s="88"/>
      <c r="W106" s="88"/>
      <c r="X106" s="88"/>
      <c r="Y106" s="88"/>
      <c r="Z106" s="88"/>
      <c r="AA106" s="88"/>
      <c r="AB106" s="88"/>
      <c r="AC106" s="88"/>
      <c r="AD106" s="88"/>
      <c r="AE106" s="88"/>
      <c r="AF106" s="88"/>
      <c r="AG106" s="88"/>
      <c r="AH106" s="88"/>
      <c r="AI106" s="88"/>
      <c r="AJ106" s="88"/>
      <c r="AK106" s="88"/>
      <c r="AL106" s="88"/>
      <c r="AM106" s="88"/>
      <c r="AN106" s="88"/>
      <c r="AO106" s="88"/>
      <c r="AP106" s="88"/>
    </row>
    <row r="107" spans="1:42" ht="18.75" customHeight="1">
      <c r="A107" s="677"/>
      <c r="B107" s="76">
        <v>25</v>
      </c>
      <c r="C107" s="35">
        <v>927201</v>
      </c>
      <c r="D107" s="151">
        <v>396086</v>
      </c>
      <c r="E107" s="152">
        <v>42.718461261366194</v>
      </c>
      <c r="F107" s="151">
        <v>266047</v>
      </c>
      <c r="G107" s="153">
        <v>28.693562668720158</v>
      </c>
      <c r="H107" s="151">
        <v>116633</v>
      </c>
      <c r="I107" s="154">
        <v>12.579041653320047</v>
      </c>
      <c r="J107" s="151">
        <v>124099</v>
      </c>
      <c r="K107" s="154">
        <v>13.384260802134595</v>
      </c>
      <c r="L107" s="151">
        <v>120539</v>
      </c>
      <c r="M107" s="154">
        <v>13.000309533747266</v>
      </c>
      <c r="N107" s="151">
        <v>407016</v>
      </c>
      <c r="O107" s="153">
        <v>43.897277936499208</v>
      </c>
      <c r="P107" s="151">
        <v>286167</v>
      </c>
      <c r="Q107" s="154">
        <v>30.863534443987874</v>
      </c>
      <c r="R107" s="35">
        <v>120849</v>
      </c>
      <c r="S107" s="154">
        <v>13.033743492511332</v>
      </c>
      <c r="U107" s="161">
        <f t="shared" si="3"/>
        <v>100</v>
      </c>
      <c r="V107" s="88"/>
      <c r="W107" s="88"/>
      <c r="X107" s="88"/>
      <c r="Y107" s="88"/>
      <c r="Z107" s="88"/>
      <c r="AA107" s="88"/>
      <c r="AB107" s="88"/>
      <c r="AC107" s="88"/>
      <c r="AD107" s="88"/>
      <c r="AE107" s="88"/>
      <c r="AF107" s="88"/>
      <c r="AG107" s="88"/>
      <c r="AH107" s="88"/>
      <c r="AI107" s="88"/>
      <c r="AJ107" s="88"/>
      <c r="AK107" s="88"/>
      <c r="AL107" s="88"/>
      <c r="AM107" s="88"/>
      <c r="AN107" s="88"/>
      <c r="AO107" s="88"/>
      <c r="AP107" s="88"/>
    </row>
    <row r="108" spans="1:42" ht="18.75" customHeight="1">
      <c r="A108" s="677"/>
      <c r="B108" s="76">
        <v>26</v>
      </c>
      <c r="C108" s="35">
        <v>943465</v>
      </c>
      <c r="D108" s="151">
        <v>409459</v>
      </c>
      <c r="E108" s="152">
        <v>43.4</v>
      </c>
      <c r="F108" s="151">
        <v>276498</v>
      </c>
      <c r="G108" s="153">
        <v>29.3</v>
      </c>
      <c r="H108" s="151">
        <v>119453</v>
      </c>
      <c r="I108" s="154">
        <v>12.7</v>
      </c>
      <c r="J108" s="151">
        <v>121534</v>
      </c>
      <c r="K108" s="154">
        <v>12.9</v>
      </c>
      <c r="L108" s="151">
        <v>112485</v>
      </c>
      <c r="M108" s="154">
        <v>11.9</v>
      </c>
      <c r="N108" s="151">
        <v>412472</v>
      </c>
      <c r="O108" s="154">
        <v>43.7</v>
      </c>
      <c r="P108" s="151">
        <v>298820</v>
      </c>
      <c r="Q108" s="154">
        <v>31.7</v>
      </c>
      <c r="R108" s="35">
        <v>113652</v>
      </c>
      <c r="S108" s="154">
        <v>12</v>
      </c>
      <c r="U108" s="161">
        <f t="shared" si="3"/>
        <v>100</v>
      </c>
      <c r="V108" s="88"/>
      <c r="W108" s="88"/>
      <c r="X108" s="88"/>
      <c r="Y108" s="88"/>
      <c r="Z108" s="88"/>
      <c r="AA108" s="88"/>
      <c r="AB108" s="88"/>
      <c r="AC108" s="88"/>
      <c r="AD108" s="88"/>
      <c r="AE108" s="88"/>
      <c r="AF108" s="88"/>
      <c r="AG108" s="88"/>
      <c r="AH108" s="88"/>
      <c r="AI108" s="88"/>
      <c r="AJ108" s="88"/>
      <c r="AK108" s="88"/>
      <c r="AL108" s="88"/>
      <c r="AM108" s="88"/>
      <c r="AN108" s="88"/>
      <c r="AO108" s="88"/>
      <c r="AP108" s="88"/>
    </row>
    <row r="109" spans="1:42" ht="18.75" customHeight="1">
      <c r="A109" s="677"/>
      <c r="B109" s="76">
        <v>27</v>
      </c>
      <c r="C109" s="151">
        <v>934360</v>
      </c>
      <c r="D109" s="151">
        <v>407305</v>
      </c>
      <c r="E109" s="152">
        <v>43.6</v>
      </c>
      <c r="F109" s="151">
        <v>275553</v>
      </c>
      <c r="G109" s="153">
        <v>29.5</v>
      </c>
      <c r="H109" s="151">
        <v>117567</v>
      </c>
      <c r="I109" s="154">
        <v>12.6</v>
      </c>
      <c r="J109" s="151">
        <v>105140</v>
      </c>
      <c r="K109" s="154">
        <v>11.2</v>
      </c>
      <c r="L109" s="151">
        <v>99602</v>
      </c>
      <c r="M109" s="154">
        <v>10.7</v>
      </c>
      <c r="N109" s="151">
        <v>421915</v>
      </c>
      <c r="O109" s="154">
        <v>45.2</v>
      </c>
      <c r="P109" s="151">
        <v>312592</v>
      </c>
      <c r="Q109" s="154">
        <v>33.5</v>
      </c>
      <c r="R109" s="35">
        <v>109323</v>
      </c>
      <c r="S109" s="154">
        <v>11.7</v>
      </c>
      <c r="U109" s="161">
        <f t="shared" si="3"/>
        <v>100</v>
      </c>
      <c r="V109" s="88"/>
      <c r="W109" s="88"/>
      <c r="X109" s="88"/>
      <c r="Y109" s="88"/>
      <c r="Z109" s="88"/>
      <c r="AA109" s="88"/>
      <c r="AB109" s="88"/>
      <c r="AC109" s="88"/>
      <c r="AD109" s="88"/>
      <c r="AE109" s="88"/>
      <c r="AF109" s="88"/>
      <c r="AG109" s="88"/>
      <c r="AH109" s="88"/>
      <c r="AI109" s="88"/>
      <c r="AJ109" s="88"/>
      <c r="AK109" s="88"/>
      <c r="AL109" s="88"/>
      <c r="AM109" s="88"/>
      <c r="AN109" s="88"/>
      <c r="AO109" s="88"/>
      <c r="AP109" s="88"/>
    </row>
    <row r="110" spans="1:42" s="34" customFormat="1" ht="18.75" customHeight="1">
      <c r="A110" s="678"/>
      <c r="B110" s="76">
        <v>28</v>
      </c>
      <c r="C110" s="151">
        <v>894014</v>
      </c>
      <c r="D110" s="151">
        <v>386730</v>
      </c>
      <c r="E110" s="152">
        <v>43.2</v>
      </c>
      <c r="F110" s="151">
        <v>275888</v>
      </c>
      <c r="G110" s="153">
        <v>30.8</v>
      </c>
      <c r="H110" s="151">
        <v>95569</v>
      </c>
      <c r="I110" s="154">
        <v>10.7</v>
      </c>
      <c r="J110" s="151">
        <v>94559</v>
      </c>
      <c r="K110" s="154">
        <v>10.6</v>
      </c>
      <c r="L110" s="151">
        <v>92763</v>
      </c>
      <c r="M110" s="154">
        <v>10.4</v>
      </c>
      <c r="N110" s="151">
        <v>412725</v>
      </c>
      <c r="O110" s="154">
        <v>46.2</v>
      </c>
      <c r="P110" s="151">
        <v>311049</v>
      </c>
      <c r="Q110" s="154">
        <v>34.799999999999997</v>
      </c>
      <c r="R110" s="35">
        <v>101676</v>
      </c>
      <c r="S110" s="154">
        <v>11.4</v>
      </c>
      <c r="T110" s="161"/>
      <c r="U110" s="161">
        <f t="shared" si="3"/>
        <v>100</v>
      </c>
      <c r="V110" s="88"/>
      <c r="W110" s="88"/>
      <c r="X110" s="88"/>
      <c r="Y110" s="88"/>
      <c r="Z110" s="88"/>
      <c r="AA110" s="88"/>
      <c r="AB110" s="88"/>
      <c r="AC110" s="88"/>
      <c r="AD110" s="88"/>
      <c r="AE110" s="88"/>
      <c r="AF110" s="88"/>
      <c r="AG110" s="88"/>
      <c r="AH110" s="88"/>
      <c r="AI110" s="88"/>
      <c r="AJ110" s="88"/>
      <c r="AK110" s="88"/>
      <c r="AL110" s="88"/>
      <c r="AM110" s="88"/>
      <c r="AN110" s="88"/>
      <c r="AO110" s="88"/>
      <c r="AP110" s="88"/>
    </row>
    <row r="111" spans="1:42" ht="18.75" customHeight="1">
      <c r="A111" s="676" t="s">
        <v>41</v>
      </c>
      <c r="B111" s="73">
        <v>24</v>
      </c>
      <c r="C111" s="147">
        <v>2751489</v>
      </c>
      <c r="D111" s="147">
        <v>1217788</v>
      </c>
      <c r="E111" s="148">
        <v>44.3</v>
      </c>
      <c r="F111" s="147">
        <v>823260</v>
      </c>
      <c r="G111" s="149">
        <v>29.9</v>
      </c>
      <c r="H111" s="147">
        <v>349323</v>
      </c>
      <c r="I111" s="150">
        <v>12.7</v>
      </c>
      <c r="J111" s="147">
        <v>175141</v>
      </c>
      <c r="K111" s="150">
        <v>6.4</v>
      </c>
      <c r="L111" s="147">
        <v>174886</v>
      </c>
      <c r="M111" s="150">
        <v>6.4</v>
      </c>
      <c r="N111" s="147">
        <v>1358560</v>
      </c>
      <c r="O111" s="149">
        <v>49.4</v>
      </c>
      <c r="P111" s="147">
        <v>708535</v>
      </c>
      <c r="Q111" s="150">
        <v>25.8</v>
      </c>
      <c r="R111" s="33">
        <v>491291</v>
      </c>
      <c r="S111" s="150">
        <v>17.899999999999999</v>
      </c>
      <c r="U111" s="161">
        <f t="shared" si="3"/>
        <v>100.1</v>
      </c>
      <c r="V111" s="88"/>
      <c r="W111" s="88"/>
      <c r="X111" s="88"/>
      <c r="Y111" s="88"/>
      <c r="Z111" s="88"/>
      <c r="AA111" s="88"/>
      <c r="AB111" s="88"/>
      <c r="AC111" s="88"/>
      <c r="AD111" s="88"/>
      <c r="AE111" s="88"/>
      <c r="AF111" s="88"/>
      <c r="AG111" s="88"/>
      <c r="AH111" s="88"/>
      <c r="AI111" s="88"/>
      <c r="AJ111" s="88"/>
      <c r="AK111" s="88"/>
      <c r="AL111" s="88"/>
      <c r="AM111" s="88"/>
      <c r="AN111" s="88"/>
      <c r="AO111" s="88"/>
      <c r="AP111" s="88"/>
    </row>
    <row r="112" spans="1:42" ht="18.75" customHeight="1">
      <c r="A112" s="677"/>
      <c r="B112" s="76">
        <v>25</v>
      </c>
      <c r="C112" s="151">
        <v>2780486</v>
      </c>
      <c r="D112" s="151">
        <v>1282062</v>
      </c>
      <c r="E112" s="152">
        <v>46.1</v>
      </c>
      <c r="F112" s="151">
        <v>783109</v>
      </c>
      <c r="G112" s="153">
        <v>28.2</v>
      </c>
      <c r="H112" s="151">
        <v>452403</v>
      </c>
      <c r="I112" s="154">
        <v>16.3</v>
      </c>
      <c r="J112" s="151">
        <v>181242</v>
      </c>
      <c r="K112" s="154">
        <v>6.5</v>
      </c>
      <c r="L112" s="151">
        <v>180835</v>
      </c>
      <c r="M112" s="154">
        <v>6.5</v>
      </c>
      <c r="N112" s="151">
        <v>1317182</v>
      </c>
      <c r="O112" s="153">
        <v>47.4</v>
      </c>
      <c r="P112" s="151">
        <v>728073</v>
      </c>
      <c r="Q112" s="154">
        <v>26.2</v>
      </c>
      <c r="R112" s="35">
        <v>423399</v>
      </c>
      <c r="S112" s="154">
        <v>15.2</v>
      </c>
      <c r="U112" s="161">
        <f t="shared" si="3"/>
        <v>100</v>
      </c>
      <c r="V112" s="88"/>
      <c r="W112" s="88"/>
      <c r="X112" s="88"/>
      <c r="Y112" s="88"/>
      <c r="Z112" s="88"/>
      <c r="AA112" s="88"/>
      <c r="AB112" s="88"/>
      <c r="AC112" s="88"/>
      <c r="AD112" s="88"/>
      <c r="AE112" s="88"/>
      <c r="AF112" s="88"/>
      <c r="AG112" s="88"/>
      <c r="AH112" s="88"/>
      <c r="AI112" s="88"/>
      <c r="AJ112" s="88"/>
      <c r="AK112" s="88"/>
      <c r="AL112" s="88"/>
      <c r="AM112" s="88"/>
      <c r="AN112" s="88"/>
      <c r="AO112" s="88"/>
      <c r="AP112" s="88"/>
    </row>
    <row r="113" spans="1:42" ht="18.75" customHeight="1">
      <c r="A113" s="677"/>
      <c r="B113" s="76">
        <v>26</v>
      </c>
      <c r="C113" s="151">
        <v>2794522</v>
      </c>
      <c r="D113" s="151">
        <v>1295627</v>
      </c>
      <c r="E113" s="152">
        <v>46.4</v>
      </c>
      <c r="F113" s="151">
        <v>831258</v>
      </c>
      <c r="G113" s="153">
        <v>29.8</v>
      </c>
      <c r="H113" s="151">
        <v>415921</v>
      </c>
      <c r="I113" s="154">
        <v>14.9</v>
      </c>
      <c r="J113" s="151">
        <v>195229</v>
      </c>
      <c r="K113" s="154">
        <v>7</v>
      </c>
      <c r="L113" s="151">
        <v>194580</v>
      </c>
      <c r="M113" s="154">
        <v>7</v>
      </c>
      <c r="N113" s="151">
        <v>1303667</v>
      </c>
      <c r="O113" s="154">
        <v>46.6</v>
      </c>
      <c r="P113" s="151">
        <v>753795</v>
      </c>
      <c r="Q113" s="154">
        <v>27</v>
      </c>
      <c r="R113" s="35">
        <v>362088</v>
      </c>
      <c r="S113" s="154">
        <v>12.9</v>
      </c>
      <c r="U113" s="161">
        <f t="shared" si="3"/>
        <v>100</v>
      </c>
      <c r="V113" s="88"/>
      <c r="W113" s="88"/>
      <c r="X113" s="88"/>
      <c r="Y113" s="88"/>
      <c r="Z113" s="88"/>
      <c r="AA113" s="88"/>
      <c r="AB113" s="88"/>
      <c r="AC113" s="88"/>
      <c r="AD113" s="88"/>
      <c r="AE113" s="88"/>
      <c r="AF113" s="88"/>
      <c r="AG113" s="88"/>
      <c r="AH113" s="88"/>
      <c r="AI113" s="88"/>
      <c r="AJ113" s="88"/>
      <c r="AK113" s="88"/>
      <c r="AL113" s="88"/>
      <c r="AM113" s="88"/>
      <c r="AN113" s="88"/>
      <c r="AO113" s="88"/>
      <c r="AP113" s="88"/>
    </row>
    <row r="114" spans="1:42" ht="18.75" customHeight="1">
      <c r="A114" s="677"/>
      <c r="B114" s="76">
        <v>27</v>
      </c>
      <c r="C114" s="35">
        <v>2823624</v>
      </c>
      <c r="D114" s="151">
        <v>1274472</v>
      </c>
      <c r="E114" s="152">
        <v>45.2</v>
      </c>
      <c r="F114" s="151">
        <v>822852</v>
      </c>
      <c r="G114" s="153">
        <v>29.2</v>
      </c>
      <c r="H114" s="151">
        <v>400543</v>
      </c>
      <c r="I114" s="154">
        <v>14.2</v>
      </c>
      <c r="J114" s="151">
        <v>186246</v>
      </c>
      <c r="K114" s="154">
        <v>6.6</v>
      </c>
      <c r="L114" s="151">
        <v>185903</v>
      </c>
      <c r="M114" s="154">
        <v>6.6</v>
      </c>
      <c r="N114" s="151">
        <v>1362907</v>
      </c>
      <c r="O114" s="154">
        <v>48</v>
      </c>
      <c r="P114" s="151">
        <v>866155</v>
      </c>
      <c r="Q114" s="154">
        <v>30.7</v>
      </c>
      <c r="R114" s="35">
        <v>339612</v>
      </c>
      <c r="S114" s="154">
        <v>12</v>
      </c>
      <c r="U114" s="161">
        <f t="shared" si="3"/>
        <v>99.800000000000011</v>
      </c>
      <c r="V114" s="88"/>
      <c r="W114" s="88"/>
      <c r="X114" s="88"/>
      <c r="Y114" s="88"/>
      <c r="Z114" s="88"/>
      <c r="AA114" s="88"/>
      <c r="AB114" s="88"/>
      <c r="AC114" s="88"/>
      <c r="AD114" s="88"/>
      <c r="AE114" s="88"/>
      <c r="AF114" s="88"/>
      <c r="AG114" s="88"/>
      <c r="AH114" s="88"/>
      <c r="AI114" s="88"/>
      <c r="AJ114" s="88"/>
      <c r="AK114" s="88"/>
      <c r="AL114" s="88"/>
      <c r="AM114" s="88"/>
      <c r="AN114" s="88"/>
      <c r="AO114" s="88"/>
      <c r="AP114" s="88"/>
    </row>
    <row r="115" spans="1:42" s="34" customFormat="1" ht="18.75" customHeight="1">
      <c r="A115" s="678"/>
      <c r="B115" s="76">
        <v>28</v>
      </c>
      <c r="C115" s="35">
        <v>2758169</v>
      </c>
      <c r="D115" s="151">
        <v>1268971</v>
      </c>
      <c r="E115" s="152">
        <v>46</v>
      </c>
      <c r="F115" s="151">
        <v>822892</v>
      </c>
      <c r="G115" s="153">
        <v>29.8</v>
      </c>
      <c r="H115" s="151">
        <v>390603</v>
      </c>
      <c r="I115" s="154">
        <v>14.2</v>
      </c>
      <c r="J115" s="151">
        <v>191387</v>
      </c>
      <c r="K115" s="154">
        <v>6.9</v>
      </c>
      <c r="L115" s="151">
        <v>191253</v>
      </c>
      <c r="M115" s="154">
        <v>6.9</v>
      </c>
      <c r="N115" s="151">
        <v>1297810</v>
      </c>
      <c r="O115" s="154">
        <v>47.1</v>
      </c>
      <c r="P115" s="151">
        <v>845264</v>
      </c>
      <c r="Q115" s="154">
        <v>30.6</v>
      </c>
      <c r="R115" s="35">
        <v>310212</v>
      </c>
      <c r="S115" s="154">
        <v>11.2</v>
      </c>
      <c r="T115" s="161"/>
      <c r="U115" s="161">
        <f t="shared" si="3"/>
        <v>100</v>
      </c>
      <c r="V115" s="88"/>
      <c r="W115" s="88"/>
      <c r="X115" s="88"/>
      <c r="Y115" s="88"/>
      <c r="Z115" s="88"/>
      <c r="AA115" s="88"/>
      <c r="AB115" s="88"/>
      <c r="AC115" s="88"/>
      <c r="AD115" s="88"/>
      <c r="AE115" s="88"/>
      <c r="AF115" s="88"/>
      <c r="AG115" s="88"/>
      <c r="AH115" s="88"/>
      <c r="AI115" s="88"/>
      <c r="AJ115" s="88"/>
      <c r="AK115" s="88"/>
      <c r="AL115" s="88"/>
      <c r="AM115" s="88"/>
      <c r="AN115" s="88"/>
      <c r="AO115" s="88"/>
      <c r="AP115" s="88"/>
    </row>
    <row r="116" spans="1:42" ht="18.75" customHeight="1">
      <c r="A116" s="676" t="s">
        <v>42</v>
      </c>
      <c r="B116" s="73">
        <v>24</v>
      </c>
      <c r="C116" s="33">
        <v>2029933</v>
      </c>
      <c r="D116" s="147">
        <v>895353</v>
      </c>
      <c r="E116" s="148">
        <v>44.1</v>
      </c>
      <c r="F116" s="147">
        <v>557121</v>
      </c>
      <c r="G116" s="149">
        <v>27.4</v>
      </c>
      <c r="H116" s="147">
        <v>310768</v>
      </c>
      <c r="I116" s="150">
        <v>15.3</v>
      </c>
      <c r="J116" s="147">
        <v>236112</v>
      </c>
      <c r="K116" s="150">
        <v>11.6</v>
      </c>
      <c r="L116" s="147">
        <v>222422</v>
      </c>
      <c r="M116" s="150">
        <v>11</v>
      </c>
      <c r="N116" s="147">
        <v>898468</v>
      </c>
      <c r="O116" s="149">
        <v>44.3</v>
      </c>
      <c r="P116" s="147">
        <v>420176</v>
      </c>
      <c r="Q116" s="150">
        <v>20.7</v>
      </c>
      <c r="R116" s="33">
        <v>382136</v>
      </c>
      <c r="S116" s="150">
        <v>18.8</v>
      </c>
      <c r="U116" s="161">
        <f t="shared" si="3"/>
        <v>100</v>
      </c>
      <c r="V116" s="88"/>
      <c r="W116" s="88"/>
      <c r="X116" s="88"/>
      <c r="Y116" s="88"/>
      <c r="Z116" s="88"/>
      <c r="AA116" s="88"/>
      <c r="AB116" s="88"/>
      <c r="AC116" s="88"/>
      <c r="AD116" s="88"/>
      <c r="AE116" s="88"/>
      <c r="AF116" s="88"/>
      <c r="AG116" s="88"/>
      <c r="AH116" s="88"/>
      <c r="AI116" s="88"/>
      <c r="AJ116" s="88"/>
      <c r="AK116" s="88"/>
      <c r="AL116" s="88"/>
      <c r="AM116" s="88"/>
      <c r="AN116" s="88"/>
      <c r="AO116" s="88"/>
      <c r="AP116" s="88"/>
    </row>
    <row r="117" spans="1:42" ht="18.75" customHeight="1">
      <c r="A117" s="677"/>
      <c r="B117" s="76">
        <v>25</v>
      </c>
      <c r="C117" s="35">
        <v>2067405</v>
      </c>
      <c r="D117" s="151">
        <v>907804</v>
      </c>
      <c r="E117" s="152">
        <v>43.9</v>
      </c>
      <c r="F117" s="151">
        <v>535041</v>
      </c>
      <c r="G117" s="153">
        <v>25.9</v>
      </c>
      <c r="H117" s="151">
        <v>346094</v>
      </c>
      <c r="I117" s="154">
        <v>16.7</v>
      </c>
      <c r="J117" s="151">
        <v>241635</v>
      </c>
      <c r="K117" s="154">
        <v>11.7</v>
      </c>
      <c r="L117" s="151">
        <v>235726</v>
      </c>
      <c r="M117" s="154">
        <v>11.4</v>
      </c>
      <c r="N117" s="151">
        <v>917966</v>
      </c>
      <c r="O117" s="153">
        <v>44.4</v>
      </c>
      <c r="P117" s="151">
        <v>429494</v>
      </c>
      <c r="Q117" s="154">
        <v>20.8</v>
      </c>
      <c r="R117" s="35">
        <v>362614</v>
      </c>
      <c r="S117" s="154">
        <v>17.5</v>
      </c>
      <c r="U117" s="161">
        <f t="shared" si="3"/>
        <v>100</v>
      </c>
      <c r="V117" s="88"/>
      <c r="W117" s="88"/>
      <c r="X117" s="88"/>
      <c r="Y117" s="88"/>
      <c r="Z117" s="88"/>
      <c r="AA117" s="88"/>
      <c r="AB117" s="88"/>
      <c r="AC117" s="88"/>
      <c r="AD117" s="88"/>
      <c r="AE117" s="88"/>
      <c r="AF117" s="88"/>
      <c r="AG117" s="88"/>
      <c r="AH117" s="88"/>
      <c r="AI117" s="88"/>
      <c r="AJ117" s="88"/>
      <c r="AK117" s="88"/>
      <c r="AL117" s="88"/>
      <c r="AM117" s="88"/>
      <c r="AN117" s="88"/>
      <c r="AO117" s="88"/>
      <c r="AP117" s="88"/>
    </row>
    <row r="118" spans="1:42" ht="18.75" customHeight="1">
      <c r="A118" s="677"/>
      <c r="B118" s="76">
        <v>26</v>
      </c>
      <c r="C118" s="35">
        <v>1997044</v>
      </c>
      <c r="D118" s="151">
        <v>911896</v>
      </c>
      <c r="E118" s="152">
        <v>45.7</v>
      </c>
      <c r="F118" s="151">
        <v>540118</v>
      </c>
      <c r="G118" s="153">
        <v>27</v>
      </c>
      <c r="H118" s="151">
        <v>344424</v>
      </c>
      <c r="I118" s="154">
        <v>17.2</v>
      </c>
      <c r="J118" s="151">
        <v>231366</v>
      </c>
      <c r="K118" s="154">
        <v>11.6</v>
      </c>
      <c r="L118" s="151">
        <v>221407</v>
      </c>
      <c r="M118" s="154">
        <v>11.1</v>
      </c>
      <c r="N118" s="151">
        <v>853782</v>
      </c>
      <c r="O118" s="154">
        <v>42.8</v>
      </c>
      <c r="P118" s="151">
        <v>444574</v>
      </c>
      <c r="Q118" s="154">
        <v>22.3</v>
      </c>
      <c r="R118" s="35">
        <v>317324</v>
      </c>
      <c r="S118" s="154">
        <v>15.9</v>
      </c>
      <c r="U118" s="161">
        <f t="shared" si="3"/>
        <v>100.1</v>
      </c>
      <c r="V118" s="88"/>
      <c r="W118" s="88"/>
      <c r="X118" s="88"/>
      <c r="Y118" s="88"/>
      <c r="Z118" s="88"/>
      <c r="AA118" s="88"/>
      <c r="AB118" s="88"/>
      <c r="AC118" s="88"/>
      <c r="AD118" s="88"/>
      <c r="AE118" s="88"/>
      <c r="AF118" s="88"/>
      <c r="AG118" s="88"/>
      <c r="AH118" s="88"/>
      <c r="AI118" s="88"/>
      <c r="AJ118" s="88"/>
      <c r="AK118" s="88"/>
      <c r="AL118" s="88"/>
      <c r="AM118" s="88"/>
      <c r="AN118" s="88"/>
      <c r="AO118" s="88"/>
      <c r="AP118" s="88"/>
    </row>
    <row r="119" spans="1:42" ht="18.75" customHeight="1">
      <c r="A119" s="677"/>
      <c r="B119" s="76">
        <v>27</v>
      </c>
      <c r="C119" s="151">
        <v>1959168</v>
      </c>
      <c r="D119" s="151">
        <v>884536</v>
      </c>
      <c r="E119" s="152">
        <v>45.1</v>
      </c>
      <c r="F119" s="151">
        <v>531472</v>
      </c>
      <c r="G119" s="153">
        <v>27.1</v>
      </c>
      <c r="H119" s="151">
        <v>324654</v>
      </c>
      <c r="I119" s="154">
        <v>16.600000000000001</v>
      </c>
      <c r="J119" s="151">
        <v>231258</v>
      </c>
      <c r="K119" s="154">
        <v>11.8</v>
      </c>
      <c r="L119" s="151">
        <v>218890</v>
      </c>
      <c r="M119" s="154">
        <v>11.2</v>
      </c>
      <c r="N119" s="151">
        <v>843374</v>
      </c>
      <c r="O119" s="154">
        <v>43</v>
      </c>
      <c r="P119" s="151">
        <v>507286</v>
      </c>
      <c r="Q119" s="154">
        <v>25.9</v>
      </c>
      <c r="R119" s="35">
        <v>248059</v>
      </c>
      <c r="S119" s="154">
        <v>12.7</v>
      </c>
      <c r="U119" s="161">
        <f t="shared" si="3"/>
        <v>99.9</v>
      </c>
      <c r="V119" s="88"/>
      <c r="W119" s="88"/>
      <c r="X119" s="88"/>
      <c r="Y119" s="88"/>
      <c r="Z119" s="88"/>
      <c r="AA119" s="88"/>
      <c r="AB119" s="88"/>
      <c r="AC119" s="88"/>
      <c r="AD119" s="88"/>
      <c r="AE119" s="88"/>
      <c r="AF119" s="88"/>
      <c r="AG119" s="88"/>
      <c r="AH119" s="88"/>
      <c r="AI119" s="88"/>
      <c r="AJ119" s="88"/>
      <c r="AK119" s="88"/>
      <c r="AL119" s="88"/>
      <c r="AM119" s="88"/>
      <c r="AN119" s="88"/>
      <c r="AO119" s="88"/>
      <c r="AP119" s="88"/>
    </row>
    <row r="120" spans="1:42" s="34" customFormat="1" ht="18.75" customHeight="1">
      <c r="A120" s="678"/>
      <c r="B120" s="76">
        <v>28</v>
      </c>
      <c r="C120" s="151">
        <v>1922360</v>
      </c>
      <c r="D120" s="151">
        <v>864400</v>
      </c>
      <c r="E120" s="152">
        <v>45</v>
      </c>
      <c r="F120" s="151">
        <v>535444</v>
      </c>
      <c r="G120" s="153">
        <v>27.9</v>
      </c>
      <c r="H120" s="151">
        <v>299532</v>
      </c>
      <c r="I120" s="154">
        <v>15.6</v>
      </c>
      <c r="J120" s="151">
        <v>255576</v>
      </c>
      <c r="K120" s="154">
        <v>13.3</v>
      </c>
      <c r="L120" s="151">
        <v>251747</v>
      </c>
      <c r="M120" s="154">
        <v>13.1</v>
      </c>
      <c r="N120" s="151">
        <v>802384</v>
      </c>
      <c r="O120" s="154">
        <v>41.7</v>
      </c>
      <c r="P120" s="151">
        <v>501776</v>
      </c>
      <c r="Q120" s="154">
        <v>26.1</v>
      </c>
      <c r="R120" s="35">
        <v>227674</v>
      </c>
      <c r="S120" s="154">
        <v>11.8</v>
      </c>
      <c r="T120" s="161"/>
      <c r="U120" s="161">
        <f t="shared" si="3"/>
        <v>100</v>
      </c>
      <c r="V120" s="88"/>
      <c r="W120" s="88"/>
      <c r="X120" s="88"/>
      <c r="Y120" s="88"/>
      <c r="Z120" s="88"/>
      <c r="AA120" s="88"/>
      <c r="AB120" s="88"/>
      <c r="AC120" s="88"/>
      <c r="AD120" s="88"/>
      <c r="AE120" s="88"/>
      <c r="AF120" s="88"/>
      <c r="AG120" s="88"/>
      <c r="AH120" s="88"/>
      <c r="AI120" s="88"/>
      <c r="AJ120" s="88"/>
      <c r="AK120" s="88"/>
      <c r="AL120" s="88"/>
      <c r="AM120" s="88"/>
      <c r="AN120" s="88"/>
      <c r="AO120" s="88"/>
      <c r="AP120" s="88"/>
    </row>
    <row r="121" spans="1:42" ht="18.75" customHeight="1">
      <c r="A121" s="676" t="s">
        <v>145</v>
      </c>
      <c r="B121" s="73">
        <v>24</v>
      </c>
      <c r="C121" s="147">
        <v>459911</v>
      </c>
      <c r="D121" s="147">
        <v>251262</v>
      </c>
      <c r="E121" s="148">
        <v>54.632744161370347</v>
      </c>
      <c r="F121" s="147">
        <v>158510</v>
      </c>
      <c r="G121" s="149">
        <v>34.465363950851355</v>
      </c>
      <c r="H121" s="147">
        <v>78643</v>
      </c>
      <c r="I121" s="150">
        <v>17.099612751162724</v>
      </c>
      <c r="J121" s="147">
        <v>71904</v>
      </c>
      <c r="K121" s="150">
        <v>15.734329250659368</v>
      </c>
      <c r="L121" s="147">
        <v>65579</v>
      </c>
      <c r="M121" s="150">
        <v>14.259063166569183</v>
      </c>
      <c r="N121" s="147">
        <v>136745</v>
      </c>
      <c r="O121" s="149">
        <v>29.732926587970283</v>
      </c>
      <c r="P121" s="147">
        <v>100381</v>
      </c>
      <c r="Q121" s="150">
        <v>21.826179412973378</v>
      </c>
      <c r="R121" s="33">
        <v>5546</v>
      </c>
      <c r="S121" s="150">
        <v>1.205885486539787</v>
      </c>
      <c r="U121" s="161">
        <f t="shared" si="3"/>
        <v>100.1</v>
      </c>
      <c r="V121" s="88"/>
      <c r="W121" s="88"/>
      <c r="X121" s="88"/>
      <c r="Y121" s="88"/>
      <c r="Z121" s="88"/>
      <c r="AA121" s="88"/>
      <c r="AB121" s="88"/>
      <c r="AC121" s="88"/>
      <c r="AD121" s="88"/>
      <c r="AE121" s="88"/>
      <c r="AF121" s="88"/>
      <c r="AG121" s="88"/>
      <c r="AH121" s="88"/>
      <c r="AI121" s="88"/>
      <c r="AJ121" s="88"/>
      <c r="AK121" s="88"/>
      <c r="AL121" s="88"/>
      <c r="AM121" s="88"/>
      <c r="AN121" s="88"/>
      <c r="AO121" s="88"/>
      <c r="AP121" s="88"/>
    </row>
    <row r="122" spans="1:42" ht="18.75" customHeight="1">
      <c r="A122" s="677"/>
      <c r="B122" s="76">
        <v>25</v>
      </c>
      <c r="C122" s="151">
        <v>471140</v>
      </c>
      <c r="D122" s="151">
        <v>235804</v>
      </c>
      <c r="E122" s="152">
        <v>50.049666765717191</v>
      </c>
      <c r="F122" s="151">
        <v>141706</v>
      </c>
      <c r="G122" s="153">
        <v>30.07725941333786</v>
      </c>
      <c r="H122" s="151">
        <v>79913</v>
      </c>
      <c r="I122" s="154">
        <v>16.961624994693722</v>
      </c>
      <c r="J122" s="151">
        <v>76719</v>
      </c>
      <c r="K122" s="154">
        <v>16.283694867767544</v>
      </c>
      <c r="L122" s="151">
        <v>71078</v>
      </c>
      <c r="M122" s="154">
        <v>15.086386212166236</v>
      </c>
      <c r="N122" s="151">
        <v>158617</v>
      </c>
      <c r="O122" s="153">
        <v>33.666638366515258</v>
      </c>
      <c r="P122" s="151">
        <v>105166</v>
      </c>
      <c r="Q122" s="154">
        <v>22.321602920575625</v>
      </c>
      <c r="R122" s="35">
        <v>5095</v>
      </c>
      <c r="S122" s="154">
        <v>1.0814195355945153</v>
      </c>
      <c r="U122" s="161">
        <f t="shared" si="3"/>
        <v>100</v>
      </c>
      <c r="V122" s="88"/>
      <c r="W122" s="88"/>
      <c r="X122" s="88"/>
      <c r="Y122" s="88"/>
      <c r="Z122" s="88"/>
      <c r="AA122" s="88"/>
      <c r="AB122" s="88"/>
      <c r="AC122" s="88"/>
      <c r="AD122" s="88"/>
      <c r="AE122" s="88"/>
      <c r="AF122" s="88"/>
      <c r="AG122" s="88"/>
      <c r="AH122" s="88"/>
      <c r="AI122" s="88"/>
      <c r="AJ122" s="88"/>
      <c r="AK122" s="88"/>
      <c r="AL122" s="88"/>
      <c r="AM122" s="88"/>
      <c r="AN122" s="88"/>
      <c r="AO122" s="88"/>
      <c r="AP122" s="88"/>
    </row>
    <row r="123" spans="1:42" ht="18.75" customHeight="1">
      <c r="A123" s="677"/>
      <c r="B123" s="76">
        <v>26</v>
      </c>
      <c r="C123" s="151">
        <v>478262</v>
      </c>
      <c r="D123" s="151">
        <v>242906</v>
      </c>
      <c r="E123" s="152">
        <v>50.8</v>
      </c>
      <c r="F123" s="151">
        <v>147533</v>
      </c>
      <c r="G123" s="153">
        <v>30.8</v>
      </c>
      <c r="H123" s="151">
        <v>80772</v>
      </c>
      <c r="I123" s="154">
        <v>16.899999999999999</v>
      </c>
      <c r="J123" s="151">
        <v>73511</v>
      </c>
      <c r="K123" s="154">
        <v>15.4</v>
      </c>
      <c r="L123" s="151">
        <v>67566</v>
      </c>
      <c r="M123" s="154">
        <v>14.1</v>
      </c>
      <c r="N123" s="151">
        <v>161845</v>
      </c>
      <c r="O123" s="154">
        <v>33.799999999999997</v>
      </c>
      <c r="P123" s="151">
        <v>107984</v>
      </c>
      <c r="Q123" s="154">
        <v>22.6</v>
      </c>
      <c r="R123" s="35">
        <v>9909</v>
      </c>
      <c r="S123" s="154">
        <v>2.1</v>
      </c>
      <c r="U123" s="161">
        <f t="shared" si="3"/>
        <v>100</v>
      </c>
      <c r="V123" s="88"/>
      <c r="W123" s="88"/>
      <c r="X123" s="88"/>
      <c r="Y123" s="88"/>
      <c r="Z123" s="88"/>
      <c r="AA123" s="88"/>
      <c r="AB123" s="88"/>
      <c r="AC123" s="88"/>
      <c r="AD123" s="88"/>
      <c r="AE123" s="88"/>
      <c r="AF123" s="88"/>
      <c r="AG123" s="88"/>
      <c r="AH123" s="88"/>
      <c r="AI123" s="88"/>
      <c r="AJ123" s="88"/>
      <c r="AK123" s="88"/>
      <c r="AL123" s="88"/>
      <c r="AM123" s="88"/>
      <c r="AN123" s="88"/>
      <c r="AO123" s="88"/>
      <c r="AP123" s="88"/>
    </row>
    <row r="124" spans="1:42" ht="18.75" customHeight="1">
      <c r="A124" s="677"/>
      <c r="B124" s="76">
        <v>27</v>
      </c>
      <c r="C124" s="35">
        <v>497064</v>
      </c>
      <c r="D124" s="151">
        <v>242309</v>
      </c>
      <c r="E124" s="152">
        <v>48.7</v>
      </c>
      <c r="F124" s="151">
        <v>145263</v>
      </c>
      <c r="G124" s="153">
        <v>29.2</v>
      </c>
      <c r="H124" s="151">
        <v>81815</v>
      </c>
      <c r="I124" s="154">
        <v>16.5</v>
      </c>
      <c r="J124" s="151">
        <v>73819</v>
      </c>
      <c r="K124" s="154">
        <v>14.9</v>
      </c>
      <c r="L124" s="151">
        <v>69021</v>
      </c>
      <c r="M124" s="154">
        <v>13.9</v>
      </c>
      <c r="N124" s="151">
        <v>180936</v>
      </c>
      <c r="O124" s="154">
        <v>36.4</v>
      </c>
      <c r="P124" s="151">
        <v>129990</v>
      </c>
      <c r="Q124" s="154">
        <v>26.2</v>
      </c>
      <c r="R124" s="35">
        <v>11975</v>
      </c>
      <c r="S124" s="154">
        <v>2.4</v>
      </c>
      <c r="U124" s="161">
        <f t="shared" si="3"/>
        <v>100</v>
      </c>
      <c r="V124" s="88"/>
      <c r="W124" s="88"/>
      <c r="X124" s="88"/>
      <c r="Y124" s="88"/>
      <c r="Z124" s="88"/>
      <c r="AA124" s="88"/>
      <c r="AB124" s="88"/>
      <c r="AC124" s="88"/>
      <c r="AD124" s="88"/>
      <c r="AE124" s="88"/>
      <c r="AF124" s="88"/>
      <c r="AG124" s="88"/>
      <c r="AH124" s="88"/>
      <c r="AI124" s="88"/>
      <c r="AJ124" s="88"/>
      <c r="AK124" s="88"/>
      <c r="AL124" s="88"/>
      <c r="AM124" s="88"/>
      <c r="AN124" s="88"/>
      <c r="AO124" s="88"/>
      <c r="AP124" s="88"/>
    </row>
    <row r="125" spans="1:42" s="34" customFormat="1" ht="18.75" customHeight="1">
      <c r="A125" s="678"/>
      <c r="B125" s="80">
        <v>28</v>
      </c>
      <c r="C125" s="155">
        <v>486336</v>
      </c>
      <c r="D125" s="156">
        <v>244468</v>
      </c>
      <c r="E125" s="157">
        <v>50.3</v>
      </c>
      <c r="F125" s="156">
        <v>145110</v>
      </c>
      <c r="G125" s="158">
        <v>29.8</v>
      </c>
      <c r="H125" s="156">
        <v>83998</v>
      </c>
      <c r="I125" s="159">
        <v>17.3</v>
      </c>
      <c r="J125" s="156">
        <v>72526</v>
      </c>
      <c r="K125" s="159">
        <v>14.9</v>
      </c>
      <c r="L125" s="156">
        <v>70658</v>
      </c>
      <c r="M125" s="159">
        <v>14.5</v>
      </c>
      <c r="N125" s="156">
        <v>169342</v>
      </c>
      <c r="O125" s="159">
        <v>34.799999999999997</v>
      </c>
      <c r="P125" s="156">
        <v>120545</v>
      </c>
      <c r="Q125" s="159">
        <v>24.8</v>
      </c>
      <c r="R125" s="155">
        <v>19588</v>
      </c>
      <c r="S125" s="159">
        <v>4</v>
      </c>
      <c r="T125" s="161"/>
      <c r="U125" s="161">
        <f t="shared" si="3"/>
        <v>100</v>
      </c>
      <c r="V125" s="88"/>
      <c r="W125" s="88"/>
      <c r="X125" s="88"/>
      <c r="Y125" s="88"/>
      <c r="Z125" s="88"/>
      <c r="AA125" s="88"/>
      <c r="AB125" s="88"/>
      <c r="AC125" s="88"/>
      <c r="AD125" s="88"/>
      <c r="AE125" s="88"/>
      <c r="AF125" s="88"/>
      <c r="AG125" s="88"/>
      <c r="AH125" s="88"/>
      <c r="AI125" s="88"/>
      <c r="AJ125" s="88"/>
      <c r="AK125" s="88"/>
      <c r="AL125" s="88"/>
      <c r="AM125" s="88"/>
      <c r="AN125" s="88"/>
      <c r="AO125" s="88"/>
      <c r="AP125" s="88"/>
    </row>
    <row r="126" spans="1:42" ht="18.75" customHeight="1">
      <c r="A126" s="676" t="s">
        <v>43</v>
      </c>
      <c r="B126" s="73">
        <v>24</v>
      </c>
      <c r="C126" s="33">
        <v>525197</v>
      </c>
      <c r="D126" s="147">
        <v>225312</v>
      </c>
      <c r="E126" s="148">
        <v>42.9</v>
      </c>
      <c r="F126" s="147">
        <v>120043</v>
      </c>
      <c r="G126" s="149">
        <v>22.9</v>
      </c>
      <c r="H126" s="147">
        <v>95119</v>
      </c>
      <c r="I126" s="150">
        <v>18.100000000000001</v>
      </c>
      <c r="J126" s="147">
        <v>119077</v>
      </c>
      <c r="K126" s="150">
        <v>22.7</v>
      </c>
      <c r="L126" s="147">
        <v>117150</v>
      </c>
      <c r="M126" s="150">
        <v>22.3</v>
      </c>
      <c r="N126" s="147">
        <v>180808</v>
      </c>
      <c r="O126" s="149">
        <v>34.4</v>
      </c>
      <c r="P126" s="147">
        <v>74770</v>
      </c>
      <c r="Q126" s="150">
        <v>14.2</v>
      </c>
      <c r="R126" s="33">
        <v>67625</v>
      </c>
      <c r="S126" s="150">
        <v>12.9</v>
      </c>
      <c r="U126" s="161">
        <f t="shared" si="3"/>
        <v>100</v>
      </c>
      <c r="V126" s="88"/>
      <c r="W126" s="88"/>
      <c r="X126" s="88"/>
      <c r="Y126" s="88"/>
      <c r="Z126" s="88"/>
      <c r="AA126" s="88"/>
      <c r="AB126" s="88"/>
      <c r="AC126" s="88"/>
      <c r="AD126" s="88"/>
      <c r="AE126" s="88"/>
      <c r="AF126" s="88"/>
      <c r="AG126" s="88"/>
      <c r="AH126" s="88"/>
      <c r="AI126" s="88"/>
      <c r="AJ126" s="88"/>
      <c r="AK126" s="88"/>
      <c r="AL126" s="88"/>
      <c r="AM126" s="88"/>
      <c r="AN126" s="88"/>
      <c r="AO126" s="88"/>
      <c r="AP126" s="88"/>
    </row>
    <row r="127" spans="1:42" ht="18.75" customHeight="1">
      <c r="A127" s="677"/>
      <c r="B127" s="76">
        <v>25</v>
      </c>
      <c r="C127" s="35">
        <v>523610</v>
      </c>
      <c r="D127" s="151">
        <v>219336</v>
      </c>
      <c r="E127" s="152">
        <v>41.889192337808673</v>
      </c>
      <c r="F127" s="151">
        <v>114182</v>
      </c>
      <c r="G127" s="153">
        <v>21.806688183953707</v>
      </c>
      <c r="H127" s="151">
        <v>95047</v>
      </c>
      <c r="I127" s="154">
        <v>18.152250720956438</v>
      </c>
      <c r="J127" s="151">
        <v>125667</v>
      </c>
      <c r="K127" s="154">
        <v>24.000114589102576</v>
      </c>
      <c r="L127" s="151">
        <v>122153</v>
      </c>
      <c r="M127" s="154">
        <v>23.329004411680447</v>
      </c>
      <c r="N127" s="151">
        <v>178607</v>
      </c>
      <c r="O127" s="153">
        <v>34.110693073088747</v>
      </c>
      <c r="P127" s="151">
        <v>72984</v>
      </c>
      <c r="Q127" s="154">
        <v>13.938618437386605</v>
      </c>
      <c r="R127" s="35">
        <v>64743</v>
      </c>
      <c r="S127" s="154">
        <v>12.364737113500505</v>
      </c>
      <c r="U127" s="161">
        <f t="shared" si="3"/>
        <v>100</v>
      </c>
      <c r="V127" s="88"/>
      <c r="W127" s="88"/>
      <c r="X127" s="88"/>
      <c r="Y127" s="88"/>
      <c r="Z127" s="88"/>
      <c r="AA127" s="88"/>
      <c r="AB127" s="88"/>
      <c r="AC127" s="88"/>
      <c r="AD127" s="88"/>
      <c r="AE127" s="88"/>
      <c r="AF127" s="88"/>
      <c r="AG127" s="88"/>
      <c r="AH127" s="88"/>
      <c r="AI127" s="88"/>
      <c r="AJ127" s="88"/>
      <c r="AK127" s="88"/>
      <c r="AL127" s="88"/>
      <c r="AM127" s="88"/>
      <c r="AN127" s="88"/>
      <c r="AO127" s="88"/>
      <c r="AP127" s="88"/>
    </row>
    <row r="128" spans="1:42" ht="18.75" customHeight="1">
      <c r="A128" s="677"/>
      <c r="B128" s="76">
        <v>26</v>
      </c>
      <c r="C128" s="35">
        <v>518559</v>
      </c>
      <c r="D128" s="151">
        <v>223299</v>
      </c>
      <c r="E128" s="152">
        <v>43.061445274308227</v>
      </c>
      <c r="F128" s="151">
        <v>118236</v>
      </c>
      <c r="G128" s="153">
        <v>22.800877045813493</v>
      </c>
      <c r="H128" s="151">
        <v>94641</v>
      </c>
      <c r="I128" s="154">
        <v>18.250767993613071</v>
      </c>
      <c r="J128" s="151">
        <v>127813</v>
      </c>
      <c r="K128" s="154">
        <v>24.647725716842249</v>
      </c>
      <c r="L128" s="151">
        <v>119038</v>
      </c>
      <c r="M128" s="154">
        <v>22.955536399908208</v>
      </c>
      <c r="N128" s="151">
        <v>167447</v>
      </c>
      <c r="O128" s="154">
        <v>32.290829008849528</v>
      </c>
      <c r="P128" s="151">
        <v>76527</v>
      </c>
      <c r="Q128" s="154">
        <v>14.757626422451448</v>
      </c>
      <c r="R128" s="35">
        <v>58750</v>
      </c>
      <c r="S128" s="154">
        <v>11.329472634743587</v>
      </c>
      <c r="U128" s="161">
        <f t="shared" si="3"/>
        <v>100</v>
      </c>
      <c r="V128" s="88"/>
      <c r="W128" s="88"/>
      <c r="X128" s="88"/>
      <c r="Y128" s="88"/>
      <c r="Z128" s="88"/>
      <c r="AA128" s="88"/>
      <c r="AB128" s="88"/>
      <c r="AC128" s="88"/>
      <c r="AD128" s="88"/>
      <c r="AE128" s="88"/>
      <c r="AF128" s="88"/>
      <c r="AG128" s="88"/>
      <c r="AH128" s="88"/>
      <c r="AI128" s="88"/>
      <c r="AJ128" s="88"/>
      <c r="AK128" s="88"/>
      <c r="AL128" s="88"/>
      <c r="AM128" s="88"/>
      <c r="AN128" s="88"/>
      <c r="AO128" s="88"/>
      <c r="AP128" s="88"/>
    </row>
    <row r="129" spans="1:42" ht="18.75" customHeight="1">
      <c r="A129" s="677"/>
      <c r="B129" s="76">
        <v>27</v>
      </c>
      <c r="C129" s="151">
        <v>501783</v>
      </c>
      <c r="D129" s="151">
        <v>216758</v>
      </c>
      <c r="E129" s="152">
        <v>43.197557509919626</v>
      </c>
      <c r="F129" s="151">
        <v>117899</v>
      </c>
      <c r="G129" s="153">
        <v>23.496013216868647</v>
      </c>
      <c r="H129" s="151">
        <v>88145</v>
      </c>
      <c r="I129" s="154">
        <v>17.566358366066606</v>
      </c>
      <c r="J129" s="151">
        <v>105550</v>
      </c>
      <c r="K129" s="154">
        <v>21.034989228411487</v>
      </c>
      <c r="L129" s="151">
        <v>101009</v>
      </c>
      <c r="M129" s="154">
        <v>20.130016361654341</v>
      </c>
      <c r="N129" s="151">
        <v>179475</v>
      </c>
      <c r="O129" s="154">
        <v>35.767453261668891</v>
      </c>
      <c r="P129" s="151">
        <v>85877</v>
      </c>
      <c r="Q129" s="154">
        <v>17.114370156023622</v>
      </c>
      <c r="R129" s="35">
        <v>52843</v>
      </c>
      <c r="S129" s="154">
        <v>10.531046288933663</v>
      </c>
      <c r="U129" s="161">
        <f t="shared" si="3"/>
        <v>100</v>
      </c>
      <c r="V129" s="88"/>
      <c r="W129" s="88"/>
      <c r="X129" s="88"/>
      <c r="Y129" s="88"/>
      <c r="Z129" s="88"/>
      <c r="AA129" s="88"/>
      <c r="AB129" s="88"/>
      <c r="AC129" s="88"/>
      <c r="AD129" s="88"/>
      <c r="AE129" s="88"/>
      <c r="AF129" s="88"/>
      <c r="AG129" s="88"/>
      <c r="AH129" s="88"/>
      <c r="AI129" s="88"/>
      <c r="AJ129" s="88"/>
      <c r="AK129" s="88"/>
      <c r="AL129" s="88"/>
      <c r="AM129" s="88"/>
      <c r="AN129" s="88"/>
      <c r="AO129" s="88"/>
      <c r="AP129" s="88"/>
    </row>
    <row r="130" spans="1:42" s="34" customFormat="1" ht="18.75" customHeight="1">
      <c r="A130" s="678"/>
      <c r="B130" s="80">
        <v>28</v>
      </c>
      <c r="C130" s="156">
        <v>485721</v>
      </c>
      <c r="D130" s="156">
        <v>205263</v>
      </c>
      <c r="E130" s="157">
        <v>42.3</v>
      </c>
      <c r="F130" s="156">
        <v>117552</v>
      </c>
      <c r="G130" s="158">
        <v>24.2</v>
      </c>
      <c r="H130" s="156">
        <v>76631</v>
      </c>
      <c r="I130" s="159">
        <v>15.8</v>
      </c>
      <c r="J130" s="156">
        <v>105460</v>
      </c>
      <c r="K130" s="159">
        <v>21.7</v>
      </c>
      <c r="L130" s="156">
        <v>103270</v>
      </c>
      <c r="M130" s="159">
        <v>21.3</v>
      </c>
      <c r="N130" s="156">
        <v>174998</v>
      </c>
      <c r="O130" s="159">
        <v>36</v>
      </c>
      <c r="P130" s="156">
        <v>85731</v>
      </c>
      <c r="Q130" s="159">
        <v>17.7</v>
      </c>
      <c r="R130" s="155">
        <v>47003</v>
      </c>
      <c r="S130" s="159">
        <v>9.6999999999999993</v>
      </c>
      <c r="T130" s="161"/>
      <c r="U130" s="161">
        <f t="shared" si="3"/>
        <v>100</v>
      </c>
      <c r="V130" s="88"/>
      <c r="W130" s="88"/>
      <c r="X130" s="88"/>
      <c r="Y130" s="88"/>
      <c r="Z130" s="88"/>
      <c r="AA130" s="88"/>
      <c r="AB130" s="88"/>
      <c r="AC130" s="88"/>
      <c r="AD130" s="88"/>
      <c r="AE130" s="88"/>
      <c r="AF130" s="88"/>
      <c r="AG130" s="88"/>
      <c r="AH130" s="88"/>
      <c r="AI130" s="88"/>
      <c r="AJ130" s="88"/>
      <c r="AK130" s="88"/>
      <c r="AL130" s="88"/>
      <c r="AM130" s="88"/>
      <c r="AN130" s="88"/>
      <c r="AO130" s="88"/>
      <c r="AP130" s="88"/>
    </row>
    <row r="131" spans="1:42" ht="18.75" customHeight="1">
      <c r="A131" s="679" t="s">
        <v>82</v>
      </c>
      <c r="B131" s="76">
        <v>24</v>
      </c>
      <c r="C131" s="151">
        <v>686493</v>
      </c>
      <c r="D131" s="151">
        <v>324091</v>
      </c>
      <c r="E131" s="152">
        <v>47.209658365052519</v>
      </c>
      <c r="F131" s="151">
        <v>212750</v>
      </c>
      <c r="G131" s="153">
        <v>30.99084768526409</v>
      </c>
      <c r="H131" s="151">
        <v>100231</v>
      </c>
      <c r="I131" s="154">
        <v>14.600440208421645</v>
      </c>
      <c r="J131" s="151">
        <v>90824</v>
      </c>
      <c r="K131" s="154">
        <v>13.230142186446184</v>
      </c>
      <c r="L131" s="151">
        <v>86582</v>
      </c>
      <c r="M131" s="154">
        <v>12.612218915560684</v>
      </c>
      <c r="N131" s="151">
        <v>271578</v>
      </c>
      <c r="O131" s="153">
        <v>39.560199448501294</v>
      </c>
      <c r="P131" s="151">
        <v>151798</v>
      </c>
      <c r="Q131" s="154">
        <v>22.112097282856489</v>
      </c>
      <c r="R131" s="35">
        <v>67080</v>
      </c>
      <c r="S131" s="154">
        <v>9.7714033500705764</v>
      </c>
      <c r="U131" s="161">
        <f t="shared" si="3"/>
        <v>100</v>
      </c>
      <c r="V131" s="88"/>
      <c r="W131" s="88"/>
      <c r="X131" s="88"/>
      <c r="Y131" s="88"/>
      <c r="Z131" s="88"/>
      <c r="AA131" s="88"/>
      <c r="AB131" s="88"/>
      <c r="AC131" s="88"/>
      <c r="AD131" s="88"/>
      <c r="AE131" s="88"/>
      <c r="AF131" s="88"/>
      <c r="AG131" s="88"/>
      <c r="AH131" s="88"/>
      <c r="AI131" s="88"/>
      <c r="AJ131" s="88"/>
      <c r="AK131" s="88"/>
      <c r="AL131" s="88"/>
      <c r="AM131" s="88"/>
      <c r="AN131" s="88"/>
      <c r="AO131" s="88"/>
      <c r="AP131" s="88"/>
    </row>
    <row r="132" spans="1:42" ht="18.75" customHeight="1">
      <c r="A132" s="677"/>
      <c r="B132" s="76">
        <v>25</v>
      </c>
      <c r="C132" s="151">
        <v>704187</v>
      </c>
      <c r="D132" s="151">
        <v>329188</v>
      </c>
      <c r="E132" s="152">
        <v>46.7</v>
      </c>
      <c r="F132" s="151">
        <v>217662</v>
      </c>
      <c r="G132" s="153">
        <v>30.9</v>
      </c>
      <c r="H132" s="151">
        <v>100426</v>
      </c>
      <c r="I132" s="154">
        <v>14.3</v>
      </c>
      <c r="J132" s="151">
        <v>94756</v>
      </c>
      <c r="K132" s="154">
        <v>13.5</v>
      </c>
      <c r="L132" s="151">
        <v>92264</v>
      </c>
      <c r="M132" s="154">
        <v>13.1</v>
      </c>
      <c r="N132" s="151">
        <v>280243</v>
      </c>
      <c r="O132" s="153">
        <v>39.799999999999997</v>
      </c>
      <c r="P132" s="151">
        <v>149449</v>
      </c>
      <c r="Q132" s="154">
        <v>21.2</v>
      </c>
      <c r="R132" s="35">
        <v>65510</v>
      </c>
      <c r="S132" s="154">
        <v>9.3000000000000007</v>
      </c>
      <c r="U132" s="161">
        <f t="shared" si="3"/>
        <v>100</v>
      </c>
      <c r="V132" s="88"/>
      <c r="W132" s="88"/>
      <c r="X132" s="88"/>
      <c r="Y132" s="88"/>
      <c r="Z132" s="88"/>
      <c r="AA132" s="88"/>
      <c r="AB132" s="88"/>
      <c r="AC132" s="88"/>
      <c r="AD132" s="88"/>
      <c r="AE132" s="88"/>
      <c r="AF132" s="88"/>
      <c r="AG132" s="88"/>
      <c r="AH132" s="88"/>
      <c r="AI132" s="88"/>
      <c r="AJ132" s="88"/>
      <c r="AK132" s="88"/>
      <c r="AL132" s="88"/>
      <c r="AM132" s="88"/>
      <c r="AN132" s="88"/>
      <c r="AO132" s="88"/>
      <c r="AP132" s="88"/>
    </row>
    <row r="133" spans="1:42" ht="18.75" customHeight="1">
      <c r="A133" s="677"/>
      <c r="B133" s="76">
        <v>26</v>
      </c>
      <c r="C133" s="151">
        <v>690679</v>
      </c>
      <c r="D133" s="151">
        <v>332566</v>
      </c>
      <c r="E133" s="152">
        <v>48.2</v>
      </c>
      <c r="F133" s="151">
        <v>220420</v>
      </c>
      <c r="G133" s="153">
        <v>31.9</v>
      </c>
      <c r="H133" s="151">
        <v>100663</v>
      </c>
      <c r="I133" s="154">
        <v>14.6</v>
      </c>
      <c r="J133" s="151">
        <v>85414</v>
      </c>
      <c r="K133" s="154">
        <v>12.4</v>
      </c>
      <c r="L133" s="151">
        <v>83273</v>
      </c>
      <c r="M133" s="154">
        <v>12.1</v>
      </c>
      <c r="N133" s="151">
        <v>272699</v>
      </c>
      <c r="O133" s="154">
        <v>39.4</v>
      </c>
      <c r="P133" s="151">
        <v>154568</v>
      </c>
      <c r="Q133" s="154">
        <v>22.4</v>
      </c>
      <c r="R133" s="35">
        <v>62041</v>
      </c>
      <c r="S133" s="154">
        <v>8.9</v>
      </c>
      <c r="U133" s="161">
        <f t="shared" si="3"/>
        <v>100</v>
      </c>
      <c r="V133" s="88"/>
      <c r="W133" s="88"/>
      <c r="X133" s="88"/>
      <c r="Y133" s="88"/>
      <c r="Z133" s="88"/>
      <c r="AA133" s="88"/>
      <c r="AB133" s="88"/>
      <c r="AC133" s="88"/>
      <c r="AD133" s="88"/>
      <c r="AE133" s="88"/>
      <c r="AF133" s="88"/>
      <c r="AG133" s="88"/>
      <c r="AH133" s="88"/>
      <c r="AI133" s="88"/>
      <c r="AJ133" s="88"/>
      <c r="AK133" s="88"/>
      <c r="AL133" s="88"/>
      <c r="AM133" s="88"/>
      <c r="AN133" s="88"/>
      <c r="AO133" s="88"/>
      <c r="AP133" s="88"/>
    </row>
    <row r="134" spans="1:42" ht="18.75" customHeight="1">
      <c r="A134" s="677"/>
      <c r="B134" s="76">
        <v>27</v>
      </c>
      <c r="C134" s="35">
        <v>723218</v>
      </c>
      <c r="D134" s="151">
        <v>333789</v>
      </c>
      <c r="E134" s="152">
        <v>46.2</v>
      </c>
      <c r="F134" s="151">
        <v>219644</v>
      </c>
      <c r="G134" s="153">
        <v>30.4</v>
      </c>
      <c r="H134" s="151">
        <v>102184</v>
      </c>
      <c r="I134" s="154">
        <v>14.1</v>
      </c>
      <c r="J134" s="151">
        <v>76164</v>
      </c>
      <c r="K134" s="154">
        <v>10.5</v>
      </c>
      <c r="L134" s="151">
        <v>75793</v>
      </c>
      <c r="M134" s="154">
        <v>10.5</v>
      </c>
      <c r="N134" s="151">
        <v>313265</v>
      </c>
      <c r="O134" s="154">
        <v>43.3</v>
      </c>
      <c r="P134" s="151">
        <v>177449</v>
      </c>
      <c r="Q134" s="154">
        <v>24.5</v>
      </c>
      <c r="R134" s="35">
        <v>76913</v>
      </c>
      <c r="S134" s="154">
        <v>10.6</v>
      </c>
      <c r="U134" s="161">
        <f t="shared" ref="U134:U165" si="4">E134+K134+O134</f>
        <v>100</v>
      </c>
      <c r="V134" s="88"/>
      <c r="W134" s="88"/>
      <c r="X134" s="88"/>
      <c r="Y134" s="88"/>
      <c r="Z134" s="88"/>
      <c r="AA134" s="88"/>
      <c r="AB134" s="88"/>
      <c r="AC134" s="88"/>
      <c r="AD134" s="88"/>
      <c r="AE134" s="88"/>
      <c r="AF134" s="88"/>
      <c r="AG134" s="88"/>
      <c r="AH134" s="88"/>
      <c r="AI134" s="88"/>
      <c r="AJ134" s="88"/>
      <c r="AK134" s="88"/>
      <c r="AL134" s="88"/>
      <c r="AM134" s="88"/>
      <c r="AN134" s="88"/>
      <c r="AO134" s="88"/>
      <c r="AP134" s="88"/>
    </row>
    <row r="135" spans="1:42" s="34" customFormat="1" ht="18.75" customHeight="1">
      <c r="A135" s="678"/>
      <c r="B135" s="76">
        <v>28</v>
      </c>
      <c r="C135" s="35">
        <v>677670</v>
      </c>
      <c r="D135" s="151">
        <v>336403</v>
      </c>
      <c r="E135" s="152">
        <v>49.6</v>
      </c>
      <c r="F135" s="151">
        <v>221609</v>
      </c>
      <c r="G135" s="153">
        <v>32.700000000000003</v>
      </c>
      <c r="H135" s="151">
        <v>102520</v>
      </c>
      <c r="I135" s="154">
        <v>15.1</v>
      </c>
      <c r="J135" s="151">
        <v>73630</v>
      </c>
      <c r="K135" s="154">
        <v>10.9</v>
      </c>
      <c r="L135" s="151">
        <v>73261</v>
      </c>
      <c r="M135" s="154">
        <v>10.8</v>
      </c>
      <c r="N135" s="151">
        <v>267637</v>
      </c>
      <c r="O135" s="154">
        <v>39.5</v>
      </c>
      <c r="P135" s="151">
        <v>177261</v>
      </c>
      <c r="Q135" s="154">
        <v>26.2</v>
      </c>
      <c r="R135" s="35">
        <v>43868</v>
      </c>
      <c r="S135" s="154">
        <v>6.4</v>
      </c>
      <c r="T135" s="161"/>
      <c r="U135" s="161">
        <f t="shared" si="4"/>
        <v>100</v>
      </c>
      <c r="V135" s="88"/>
      <c r="W135" s="88"/>
      <c r="X135" s="88"/>
      <c r="Y135" s="88"/>
      <c r="Z135" s="88"/>
      <c r="AA135" s="88"/>
      <c r="AB135" s="88"/>
      <c r="AC135" s="88"/>
      <c r="AD135" s="88"/>
      <c r="AE135" s="88"/>
      <c r="AF135" s="88"/>
      <c r="AG135" s="88"/>
      <c r="AH135" s="88"/>
      <c r="AI135" s="88"/>
      <c r="AJ135" s="88"/>
      <c r="AK135" s="88"/>
      <c r="AL135" s="88"/>
      <c r="AM135" s="88"/>
      <c r="AN135" s="88"/>
      <c r="AO135" s="88"/>
      <c r="AP135" s="88"/>
    </row>
    <row r="136" spans="1:42" ht="18.75" customHeight="1">
      <c r="A136" s="676" t="s">
        <v>45</v>
      </c>
      <c r="B136" s="73">
        <v>24</v>
      </c>
      <c r="C136" s="33">
        <v>887501</v>
      </c>
      <c r="D136" s="147">
        <v>467223</v>
      </c>
      <c r="E136" s="148">
        <v>52.644785752354082</v>
      </c>
      <c r="F136" s="147">
        <v>292502</v>
      </c>
      <c r="G136" s="149">
        <v>62.6043666514705</v>
      </c>
      <c r="H136" s="147">
        <v>147814</v>
      </c>
      <c r="I136" s="150">
        <v>31.636713089894975</v>
      </c>
      <c r="J136" s="147">
        <v>102223</v>
      </c>
      <c r="K136" s="150">
        <v>11.518071528933488</v>
      </c>
      <c r="L136" s="147">
        <v>101042</v>
      </c>
      <c r="M136" s="150">
        <v>98.844682703501178</v>
      </c>
      <c r="N136" s="147">
        <v>318055</v>
      </c>
      <c r="O136" s="149">
        <v>35.837142718712428</v>
      </c>
      <c r="P136" s="147">
        <v>228526</v>
      </c>
      <c r="Q136" s="150">
        <v>71.851094936410362</v>
      </c>
      <c r="R136" s="33">
        <v>31938</v>
      </c>
      <c r="S136" s="150">
        <v>3.5986438325139916</v>
      </c>
      <c r="U136" s="161">
        <f t="shared" si="4"/>
        <v>100</v>
      </c>
      <c r="V136" s="88"/>
      <c r="W136" s="88"/>
      <c r="X136" s="88"/>
      <c r="Y136" s="88"/>
      <c r="Z136" s="88"/>
      <c r="AA136" s="88"/>
      <c r="AB136" s="88"/>
      <c r="AC136" s="88"/>
      <c r="AD136" s="88"/>
      <c r="AE136" s="88"/>
      <c r="AF136" s="88"/>
      <c r="AG136" s="88"/>
      <c r="AH136" s="88"/>
      <c r="AI136" s="88"/>
      <c r="AJ136" s="88"/>
      <c r="AK136" s="88"/>
      <c r="AL136" s="88"/>
      <c r="AM136" s="88"/>
      <c r="AN136" s="88"/>
      <c r="AO136" s="88"/>
      <c r="AP136" s="88"/>
    </row>
    <row r="137" spans="1:42" ht="18.75" customHeight="1">
      <c r="A137" s="677"/>
      <c r="B137" s="76">
        <v>25</v>
      </c>
      <c r="C137" s="35">
        <v>908964</v>
      </c>
      <c r="D137" s="151">
        <v>455165</v>
      </c>
      <c r="E137" s="152">
        <v>50.1</v>
      </c>
      <c r="F137" s="151">
        <v>281721</v>
      </c>
      <c r="G137" s="153">
        <v>31</v>
      </c>
      <c r="H137" s="151">
        <v>147268</v>
      </c>
      <c r="I137" s="154">
        <v>16.2</v>
      </c>
      <c r="J137" s="151">
        <v>107446</v>
      </c>
      <c r="K137" s="154">
        <v>11.8</v>
      </c>
      <c r="L137" s="151">
        <v>106063</v>
      </c>
      <c r="M137" s="154">
        <v>11.7</v>
      </c>
      <c r="N137" s="151">
        <v>346353</v>
      </c>
      <c r="O137" s="153">
        <v>38.1</v>
      </c>
      <c r="P137" s="151">
        <v>245296</v>
      </c>
      <c r="Q137" s="154">
        <v>27</v>
      </c>
      <c r="R137" s="35">
        <v>32979</v>
      </c>
      <c r="S137" s="154">
        <v>3.6</v>
      </c>
      <c r="U137" s="161">
        <f t="shared" si="4"/>
        <v>100</v>
      </c>
      <c r="V137" s="88"/>
      <c r="W137" s="88"/>
      <c r="X137" s="88"/>
      <c r="Y137" s="88"/>
      <c r="Z137" s="88"/>
      <c r="AA137" s="88"/>
      <c r="AB137" s="88"/>
      <c r="AC137" s="88"/>
      <c r="AD137" s="88"/>
      <c r="AE137" s="88"/>
      <c r="AF137" s="88"/>
      <c r="AG137" s="88"/>
      <c r="AH137" s="88"/>
      <c r="AI137" s="88"/>
      <c r="AJ137" s="88"/>
      <c r="AK137" s="88"/>
      <c r="AL137" s="88"/>
      <c r="AM137" s="88"/>
      <c r="AN137" s="88"/>
      <c r="AO137" s="88"/>
      <c r="AP137" s="88"/>
    </row>
    <row r="138" spans="1:42" ht="18.75" customHeight="1">
      <c r="A138" s="677"/>
      <c r="B138" s="76">
        <v>26</v>
      </c>
      <c r="C138" s="35">
        <v>909885</v>
      </c>
      <c r="D138" s="151">
        <v>470460</v>
      </c>
      <c r="E138" s="152">
        <v>51.7</v>
      </c>
      <c r="F138" s="151">
        <v>288678</v>
      </c>
      <c r="G138" s="153">
        <v>31.7</v>
      </c>
      <c r="H138" s="151">
        <v>156675</v>
      </c>
      <c r="I138" s="154">
        <v>17.2</v>
      </c>
      <c r="J138" s="151">
        <v>106372</v>
      </c>
      <c r="K138" s="154">
        <v>11.7</v>
      </c>
      <c r="L138" s="151">
        <v>103268</v>
      </c>
      <c r="M138" s="154">
        <v>11.3</v>
      </c>
      <c r="N138" s="151">
        <v>333053</v>
      </c>
      <c r="O138" s="154">
        <v>36.6</v>
      </c>
      <c r="P138" s="151">
        <v>235187</v>
      </c>
      <c r="Q138" s="154">
        <v>25.8</v>
      </c>
      <c r="R138" s="35">
        <v>28273</v>
      </c>
      <c r="S138" s="154">
        <v>3.1</v>
      </c>
      <c r="U138" s="161">
        <f t="shared" si="4"/>
        <v>100</v>
      </c>
      <c r="V138" s="88"/>
      <c r="W138" s="88"/>
      <c r="X138" s="88"/>
      <c r="Y138" s="88"/>
      <c r="Z138" s="88"/>
      <c r="AA138" s="88"/>
      <c r="AB138" s="88"/>
      <c r="AC138" s="88"/>
      <c r="AD138" s="88"/>
      <c r="AE138" s="88"/>
      <c r="AF138" s="88"/>
      <c r="AG138" s="88"/>
      <c r="AH138" s="88"/>
      <c r="AI138" s="88"/>
      <c r="AJ138" s="88"/>
      <c r="AK138" s="88"/>
      <c r="AL138" s="88"/>
      <c r="AM138" s="88"/>
      <c r="AN138" s="88"/>
      <c r="AO138" s="88"/>
      <c r="AP138" s="88"/>
    </row>
    <row r="139" spans="1:42" ht="18.75" customHeight="1">
      <c r="A139" s="677"/>
      <c r="B139" s="76">
        <v>27</v>
      </c>
      <c r="C139" s="151">
        <v>930253</v>
      </c>
      <c r="D139" s="151">
        <v>471994</v>
      </c>
      <c r="E139" s="152">
        <v>50.7</v>
      </c>
      <c r="F139" s="151">
        <v>287879</v>
      </c>
      <c r="G139" s="153">
        <v>30.9</v>
      </c>
      <c r="H139" s="151">
        <v>159164</v>
      </c>
      <c r="I139" s="154">
        <v>17.100000000000001</v>
      </c>
      <c r="J139" s="151">
        <v>104176</v>
      </c>
      <c r="K139" s="154">
        <v>11.2</v>
      </c>
      <c r="L139" s="151">
        <v>101342</v>
      </c>
      <c r="M139" s="154">
        <v>10.9</v>
      </c>
      <c r="N139" s="151">
        <v>354083</v>
      </c>
      <c r="O139" s="154">
        <v>38.1</v>
      </c>
      <c r="P139" s="151">
        <v>270288</v>
      </c>
      <c r="Q139" s="154">
        <v>29.1</v>
      </c>
      <c r="R139" s="35">
        <v>355</v>
      </c>
      <c r="S139" s="154">
        <v>0</v>
      </c>
      <c r="U139" s="161">
        <f t="shared" si="4"/>
        <v>100</v>
      </c>
      <c r="V139" s="88"/>
      <c r="W139" s="88"/>
      <c r="X139" s="88"/>
      <c r="Y139" s="88"/>
      <c r="Z139" s="88"/>
      <c r="AA139" s="88"/>
      <c r="AB139" s="88"/>
      <c r="AC139" s="88"/>
      <c r="AD139" s="88"/>
      <c r="AE139" s="88"/>
      <c r="AF139" s="88"/>
      <c r="AG139" s="88"/>
      <c r="AH139" s="88"/>
      <c r="AI139" s="88"/>
      <c r="AJ139" s="88"/>
      <c r="AK139" s="88"/>
      <c r="AL139" s="88"/>
      <c r="AM139" s="88"/>
      <c r="AN139" s="88"/>
      <c r="AO139" s="88"/>
      <c r="AP139" s="88"/>
    </row>
    <row r="140" spans="1:42" s="34" customFormat="1" ht="18.75" customHeight="1">
      <c r="A140" s="678"/>
      <c r="B140" s="76">
        <v>28</v>
      </c>
      <c r="C140" s="151">
        <v>911114</v>
      </c>
      <c r="D140" s="151">
        <v>474204</v>
      </c>
      <c r="E140" s="152">
        <v>52.1</v>
      </c>
      <c r="F140" s="151">
        <v>289889</v>
      </c>
      <c r="G140" s="153">
        <v>31.8</v>
      </c>
      <c r="H140" s="151">
        <v>159528</v>
      </c>
      <c r="I140" s="154">
        <v>17.5</v>
      </c>
      <c r="J140" s="151">
        <v>88520</v>
      </c>
      <c r="K140" s="154">
        <v>9.6999999999999993</v>
      </c>
      <c r="L140" s="151">
        <v>85234</v>
      </c>
      <c r="M140" s="154">
        <v>9.4</v>
      </c>
      <c r="N140" s="151">
        <v>348390</v>
      </c>
      <c r="O140" s="154">
        <v>38.200000000000003</v>
      </c>
      <c r="P140" s="151">
        <v>272018</v>
      </c>
      <c r="Q140" s="154">
        <v>29.9</v>
      </c>
      <c r="R140" s="35">
        <v>28332</v>
      </c>
      <c r="S140" s="154">
        <v>3.1</v>
      </c>
      <c r="T140" s="161"/>
      <c r="U140" s="161">
        <f t="shared" si="4"/>
        <v>100</v>
      </c>
      <c r="V140" s="88"/>
      <c r="W140" s="88"/>
      <c r="X140" s="88"/>
      <c r="Y140" s="88"/>
      <c r="Z140" s="88"/>
      <c r="AA140" s="88"/>
      <c r="AB140" s="88"/>
      <c r="AC140" s="88"/>
      <c r="AD140" s="88"/>
      <c r="AE140" s="88"/>
      <c r="AF140" s="88"/>
      <c r="AG140" s="88"/>
      <c r="AH140" s="88"/>
      <c r="AI140" s="88"/>
      <c r="AJ140" s="88"/>
      <c r="AK140" s="88"/>
      <c r="AL140" s="88"/>
      <c r="AM140" s="88"/>
      <c r="AN140" s="88"/>
      <c r="AO140" s="88"/>
      <c r="AP140" s="88"/>
    </row>
    <row r="141" spans="1:42" ht="18.75" customHeight="1">
      <c r="A141" s="676" t="s">
        <v>88</v>
      </c>
      <c r="B141" s="73">
        <v>24</v>
      </c>
      <c r="C141" s="147">
        <v>454199</v>
      </c>
      <c r="D141" s="147">
        <v>217074</v>
      </c>
      <c r="E141" s="148">
        <v>47.792999999999999</v>
      </c>
      <c r="F141" s="147">
        <v>115547</v>
      </c>
      <c r="G141" s="149">
        <v>25.44</v>
      </c>
      <c r="H141" s="147">
        <v>89638</v>
      </c>
      <c r="I141" s="150">
        <v>19.734999999999999</v>
      </c>
      <c r="J141" s="147">
        <v>65189</v>
      </c>
      <c r="K141" s="150">
        <v>14.352</v>
      </c>
      <c r="L141" s="147">
        <v>61192</v>
      </c>
      <c r="M141" s="150">
        <v>13.473000000000001</v>
      </c>
      <c r="N141" s="147">
        <v>171936</v>
      </c>
      <c r="O141" s="149">
        <v>37.854999999999997</v>
      </c>
      <c r="P141" s="147">
        <v>66402</v>
      </c>
      <c r="Q141" s="150">
        <v>14.62</v>
      </c>
      <c r="R141" s="33">
        <v>55989</v>
      </c>
      <c r="S141" s="150">
        <v>12.327</v>
      </c>
      <c r="U141" s="161">
        <f t="shared" si="4"/>
        <v>100</v>
      </c>
      <c r="V141" s="88"/>
      <c r="W141" s="88"/>
      <c r="X141" s="88"/>
      <c r="Y141" s="88"/>
      <c r="Z141" s="88"/>
      <c r="AA141" s="88"/>
      <c r="AB141" s="88"/>
      <c r="AC141" s="88"/>
      <c r="AD141" s="88"/>
      <c r="AE141" s="88"/>
      <c r="AF141" s="88"/>
      <c r="AG141" s="88"/>
      <c r="AH141" s="88"/>
      <c r="AI141" s="88"/>
      <c r="AJ141" s="88"/>
      <c r="AK141" s="88"/>
      <c r="AL141" s="88"/>
      <c r="AM141" s="88"/>
      <c r="AN141" s="88"/>
      <c r="AO141" s="88"/>
      <c r="AP141" s="88"/>
    </row>
    <row r="142" spans="1:42" ht="18.75" customHeight="1">
      <c r="A142" s="677"/>
      <c r="B142" s="76">
        <v>25</v>
      </c>
      <c r="C142" s="151">
        <v>475775</v>
      </c>
      <c r="D142" s="151">
        <v>209939</v>
      </c>
      <c r="E142" s="152">
        <v>44.1</v>
      </c>
      <c r="F142" s="151">
        <v>111265</v>
      </c>
      <c r="G142" s="153">
        <v>23.4</v>
      </c>
      <c r="H142" s="151">
        <v>87301</v>
      </c>
      <c r="I142" s="154">
        <v>18.3</v>
      </c>
      <c r="J142" s="151">
        <v>80900</v>
      </c>
      <c r="K142" s="154">
        <v>17</v>
      </c>
      <c r="L142" s="151">
        <v>80202</v>
      </c>
      <c r="M142" s="154">
        <v>16.899999999999999</v>
      </c>
      <c r="N142" s="151">
        <v>184936</v>
      </c>
      <c r="O142" s="153">
        <v>38.9</v>
      </c>
      <c r="P142" s="151">
        <v>69796</v>
      </c>
      <c r="Q142" s="154">
        <v>14.7</v>
      </c>
      <c r="R142" s="35">
        <v>56422</v>
      </c>
      <c r="S142" s="154">
        <v>11.9</v>
      </c>
      <c r="U142" s="161">
        <f t="shared" si="4"/>
        <v>100</v>
      </c>
      <c r="V142" s="88"/>
      <c r="W142" s="88"/>
      <c r="X142" s="88"/>
      <c r="Y142" s="88"/>
      <c r="Z142" s="88"/>
      <c r="AA142" s="88"/>
      <c r="AB142" s="88"/>
      <c r="AC142" s="88"/>
      <c r="AD142" s="88"/>
      <c r="AE142" s="88"/>
      <c r="AF142" s="88"/>
      <c r="AG142" s="88"/>
      <c r="AH142" s="88"/>
      <c r="AI142" s="88"/>
      <c r="AJ142" s="88"/>
      <c r="AK142" s="88"/>
      <c r="AL142" s="88"/>
      <c r="AM142" s="88"/>
      <c r="AN142" s="88"/>
      <c r="AO142" s="88"/>
      <c r="AP142" s="88"/>
    </row>
    <row r="143" spans="1:42" ht="18.75" customHeight="1">
      <c r="A143" s="677"/>
      <c r="B143" s="76">
        <v>26</v>
      </c>
      <c r="C143" s="151">
        <v>475827</v>
      </c>
      <c r="D143" s="151">
        <v>209786</v>
      </c>
      <c r="E143" s="152">
        <v>44.088712914567694</v>
      </c>
      <c r="F143" s="151">
        <v>113241</v>
      </c>
      <c r="G143" s="153">
        <v>23.798775605419618</v>
      </c>
      <c r="H143" s="151">
        <v>84913</v>
      </c>
      <c r="I143" s="154">
        <v>17.845351356690561</v>
      </c>
      <c r="J143" s="151">
        <v>83427</v>
      </c>
      <c r="K143" s="154">
        <v>17.533052979339129</v>
      </c>
      <c r="L143" s="151">
        <v>81587</v>
      </c>
      <c r="M143" s="154">
        <v>17.14635781492013</v>
      </c>
      <c r="N143" s="151">
        <v>182614</v>
      </c>
      <c r="O143" s="154">
        <v>38.378234106093181</v>
      </c>
      <c r="P143" s="151">
        <v>75488</v>
      </c>
      <c r="Q143" s="154">
        <v>15.864589441120408</v>
      </c>
      <c r="R143" s="35">
        <v>63530</v>
      </c>
      <c r="S143" s="154">
        <v>13.35149119322779</v>
      </c>
      <c r="U143" s="161">
        <f t="shared" si="4"/>
        <v>100</v>
      </c>
      <c r="V143" s="88"/>
      <c r="W143" s="88"/>
      <c r="X143" s="88"/>
      <c r="Y143" s="88"/>
      <c r="Z143" s="88"/>
      <c r="AA143" s="88"/>
      <c r="AB143" s="88"/>
      <c r="AC143" s="88"/>
      <c r="AD143" s="88"/>
      <c r="AE143" s="88"/>
      <c r="AF143" s="88"/>
      <c r="AG143" s="88"/>
      <c r="AH143" s="88"/>
      <c r="AI143" s="88"/>
      <c r="AJ143" s="88"/>
      <c r="AK143" s="88"/>
      <c r="AL143" s="88"/>
      <c r="AM143" s="88"/>
      <c r="AN143" s="88"/>
      <c r="AO143" s="88"/>
      <c r="AP143" s="88"/>
    </row>
    <row r="144" spans="1:42" ht="18.75" customHeight="1">
      <c r="A144" s="677"/>
      <c r="B144" s="76">
        <v>27</v>
      </c>
      <c r="C144" s="35">
        <v>466166</v>
      </c>
      <c r="D144" s="151">
        <v>206873</v>
      </c>
      <c r="E144" s="152">
        <v>44.4</v>
      </c>
      <c r="F144" s="151">
        <v>115309</v>
      </c>
      <c r="G144" s="153">
        <v>24.7</v>
      </c>
      <c r="H144" s="151">
        <v>80565</v>
      </c>
      <c r="I144" s="154">
        <v>17.3</v>
      </c>
      <c r="J144" s="151">
        <v>75454</v>
      </c>
      <c r="K144" s="154">
        <v>16.2</v>
      </c>
      <c r="L144" s="151">
        <v>71858</v>
      </c>
      <c r="M144" s="154">
        <v>15.4</v>
      </c>
      <c r="N144" s="151">
        <v>183839</v>
      </c>
      <c r="O144" s="154">
        <v>39.4</v>
      </c>
      <c r="P144" s="151">
        <v>82066</v>
      </c>
      <c r="Q144" s="154">
        <v>17.600000000000001</v>
      </c>
      <c r="R144" s="35">
        <v>60070</v>
      </c>
      <c r="S144" s="154">
        <v>12.9</v>
      </c>
      <c r="U144" s="161">
        <f t="shared" si="4"/>
        <v>100</v>
      </c>
      <c r="V144" s="88"/>
      <c r="W144" s="88"/>
      <c r="X144" s="88"/>
      <c r="Y144" s="88"/>
      <c r="Z144" s="88"/>
      <c r="AA144" s="88"/>
      <c r="AB144" s="88"/>
      <c r="AC144" s="88"/>
      <c r="AD144" s="88"/>
      <c r="AE144" s="88"/>
      <c r="AF144" s="88"/>
      <c r="AG144" s="88"/>
      <c r="AH144" s="88"/>
      <c r="AI144" s="88"/>
      <c r="AJ144" s="88"/>
      <c r="AK144" s="88"/>
      <c r="AL144" s="88"/>
      <c r="AM144" s="88"/>
      <c r="AN144" s="88"/>
      <c r="AO144" s="88"/>
      <c r="AP144" s="88"/>
    </row>
    <row r="145" spans="1:42" s="34" customFormat="1" ht="18.75" customHeight="1">
      <c r="A145" s="678"/>
      <c r="B145" s="76">
        <v>28</v>
      </c>
      <c r="C145" s="35">
        <v>456255</v>
      </c>
      <c r="D145" s="151">
        <v>204092</v>
      </c>
      <c r="E145" s="152">
        <v>44.732002936954117</v>
      </c>
      <c r="F145" s="151">
        <v>115215</v>
      </c>
      <c r="G145" s="153">
        <v>25.252326001906827</v>
      </c>
      <c r="H145" s="151">
        <v>77800</v>
      </c>
      <c r="I145" s="154">
        <v>17.05186792473507</v>
      </c>
      <c r="J145" s="151">
        <v>69611</v>
      </c>
      <c r="K145" s="154">
        <v>15.257038279032558</v>
      </c>
      <c r="L145" s="151">
        <v>66821</v>
      </c>
      <c r="M145" s="154">
        <v>14.645538131088976</v>
      </c>
      <c r="N145" s="151">
        <v>182552</v>
      </c>
      <c r="O145" s="154">
        <v>40.010958784013326</v>
      </c>
      <c r="P145" s="151">
        <v>81748</v>
      </c>
      <c r="Q145" s="154">
        <v>17.917173510427283</v>
      </c>
      <c r="R145" s="35">
        <v>61023</v>
      </c>
      <c r="S145" s="154">
        <v>13.374757536903706</v>
      </c>
      <c r="T145" s="161"/>
      <c r="U145" s="161">
        <f t="shared" si="4"/>
        <v>100</v>
      </c>
      <c r="V145" s="88"/>
      <c r="W145" s="88"/>
      <c r="X145" s="88"/>
      <c r="Y145" s="88"/>
      <c r="Z145" s="88"/>
      <c r="AA145" s="88"/>
      <c r="AB145" s="88"/>
      <c r="AC145" s="88"/>
      <c r="AD145" s="88"/>
      <c r="AE145" s="88"/>
      <c r="AF145" s="88"/>
      <c r="AG145" s="88"/>
      <c r="AH145" s="88"/>
      <c r="AI145" s="88"/>
      <c r="AJ145" s="88"/>
      <c r="AK145" s="88"/>
      <c r="AL145" s="88"/>
      <c r="AM145" s="88"/>
      <c r="AN145" s="88"/>
      <c r="AO145" s="88"/>
      <c r="AP145" s="88"/>
    </row>
    <row r="146" spans="1:42" ht="18.75" customHeight="1">
      <c r="A146" s="676" t="s">
        <v>197</v>
      </c>
      <c r="B146" s="73">
        <v>24</v>
      </c>
      <c r="C146" s="147">
        <v>425908</v>
      </c>
      <c r="D146" s="147">
        <v>209927</v>
      </c>
      <c r="E146" s="148">
        <v>49.3</v>
      </c>
      <c r="F146" s="147">
        <v>121841</v>
      </c>
      <c r="G146" s="149">
        <v>28.6</v>
      </c>
      <c r="H146" s="147">
        <v>77515</v>
      </c>
      <c r="I146" s="150">
        <v>18.2</v>
      </c>
      <c r="J146" s="147">
        <v>83040</v>
      </c>
      <c r="K146" s="150">
        <v>19.5</v>
      </c>
      <c r="L146" s="147">
        <v>78847</v>
      </c>
      <c r="M146" s="150">
        <v>18.5</v>
      </c>
      <c r="N146" s="147">
        <v>132941</v>
      </c>
      <c r="O146" s="149">
        <v>31.2</v>
      </c>
      <c r="P146" s="147">
        <v>85660</v>
      </c>
      <c r="Q146" s="150">
        <v>20.100000000000001</v>
      </c>
      <c r="R146" s="33">
        <v>12413</v>
      </c>
      <c r="S146" s="150">
        <v>2.9</v>
      </c>
      <c r="U146" s="161">
        <f t="shared" si="4"/>
        <v>100</v>
      </c>
      <c r="V146" s="88"/>
      <c r="W146" s="88"/>
      <c r="X146" s="88"/>
      <c r="Y146" s="88"/>
      <c r="Z146" s="88"/>
      <c r="AA146" s="88"/>
      <c r="AB146" s="88"/>
      <c r="AC146" s="88"/>
      <c r="AD146" s="88"/>
      <c r="AE146" s="88"/>
      <c r="AF146" s="88"/>
      <c r="AG146" s="88"/>
      <c r="AH146" s="88"/>
      <c r="AI146" s="88"/>
      <c r="AJ146" s="88"/>
      <c r="AK146" s="88"/>
      <c r="AL146" s="88"/>
      <c r="AM146" s="88"/>
      <c r="AN146" s="88"/>
      <c r="AO146" s="88"/>
      <c r="AP146" s="88"/>
    </row>
    <row r="147" spans="1:42" ht="18.75" customHeight="1">
      <c r="A147" s="677"/>
      <c r="B147" s="76">
        <v>25</v>
      </c>
      <c r="C147" s="151">
        <v>454625</v>
      </c>
      <c r="D147" s="151">
        <v>200541</v>
      </c>
      <c r="E147" s="152">
        <v>44.1</v>
      </c>
      <c r="F147" s="151">
        <v>115322</v>
      </c>
      <c r="G147" s="153">
        <v>25.4</v>
      </c>
      <c r="H147" s="151">
        <v>74679</v>
      </c>
      <c r="I147" s="154">
        <v>16.399999999999999</v>
      </c>
      <c r="J147" s="151">
        <v>97671</v>
      </c>
      <c r="K147" s="154">
        <v>21.5</v>
      </c>
      <c r="L147" s="151">
        <v>95974</v>
      </c>
      <c r="M147" s="154">
        <v>21.1</v>
      </c>
      <c r="N147" s="151">
        <v>156413</v>
      </c>
      <c r="O147" s="153">
        <v>34.4</v>
      </c>
      <c r="P147" s="151">
        <v>100496</v>
      </c>
      <c r="Q147" s="154">
        <v>22.1</v>
      </c>
      <c r="R147" s="35">
        <v>10536</v>
      </c>
      <c r="S147" s="154">
        <v>2.2999999999999998</v>
      </c>
      <c r="U147" s="161">
        <f t="shared" si="4"/>
        <v>100</v>
      </c>
      <c r="V147" s="88"/>
      <c r="W147" s="88"/>
      <c r="X147" s="88"/>
      <c r="Y147" s="88"/>
      <c r="Z147" s="88"/>
      <c r="AA147" s="88"/>
      <c r="AB147" s="88"/>
      <c r="AC147" s="88"/>
      <c r="AD147" s="88"/>
      <c r="AE147" s="88"/>
      <c r="AF147" s="88"/>
      <c r="AG147" s="88"/>
      <c r="AH147" s="88"/>
      <c r="AI147" s="88"/>
      <c r="AJ147" s="88"/>
      <c r="AK147" s="88"/>
      <c r="AL147" s="88"/>
      <c r="AM147" s="88"/>
      <c r="AN147" s="88"/>
      <c r="AO147" s="88"/>
      <c r="AP147" s="88"/>
    </row>
    <row r="148" spans="1:42" ht="18.75" customHeight="1">
      <c r="A148" s="677"/>
      <c r="B148" s="76">
        <v>26</v>
      </c>
      <c r="C148" s="151">
        <v>430972</v>
      </c>
      <c r="D148" s="151">
        <v>203319</v>
      </c>
      <c r="E148" s="152">
        <v>47.2</v>
      </c>
      <c r="F148" s="151">
        <v>117930</v>
      </c>
      <c r="G148" s="153">
        <v>27.4</v>
      </c>
      <c r="H148" s="151">
        <v>74108</v>
      </c>
      <c r="I148" s="154">
        <v>17.2</v>
      </c>
      <c r="J148" s="151">
        <v>98708</v>
      </c>
      <c r="K148" s="154">
        <v>22.9</v>
      </c>
      <c r="L148" s="151">
        <v>94307</v>
      </c>
      <c r="M148" s="154">
        <v>21.9</v>
      </c>
      <c r="N148" s="151">
        <v>128945</v>
      </c>
      <c r="O148" s="154">
        <v>29.9</v>
      </c>
      <c r="P148" s="151">
        <v>88216</v>
      </c>
      <c r="Q148" s="154">
        <v>20.5</v>
      </c>
      <c r="R148" s="35">
        <v>9326</v>
      </c>
      <c r="S148" s="154">
        <v>2.1</v>
      </c>
      <c r="U148" s="161">
        <f t="shared" si="4"/>
        <v>100</v>
      </c>
      <c r="V148" s="88"/>
      <c r="W148" s="88"/>
      <c r="X148" s="88"/>
      <c r="Y148" s="88"/>
      <c r="Z148" s="88"/>
      <c r="AA148" s="88"/>
      <c r="AB148" s="88"/>
      <c r="AC148" s="88"/>
      <c r="AD148" s="88"/>
      <c r="AE148" s="88"/>
      <c r="AF148" s="88"/>
      <c r="AG148" s="88"/>
      <c r="AH148" s="88"/>
      <c r="AI148" s="88"/>
      <c r="AJ148" s="88"/>
      <c r="AK148" s="88"/>
      <c r="AL148" s="88"/>
      <c r="AM148" s="88"/>
      <c r="AN148" s="88"/>
      <c r="AO148" s="88"/>
      <c r="AP148" s="88"/>
    </row>
    <row r="149" spans="1:42" ht="18.75" customHeight="1">
      <c r="A149" s="677"/>
      <c r="B149" s="76">
        <v>27</v>
      </c>
      <c r="C149" s="35">
        <v>444315</v>
      </c>
      <c r="D149" s="151">
        <v>201401</v>
      </c>
      <c r="E149" s="152">
        <v>45.328426904335892</v>
      </c>
      <c r="F149" s="151">
        <v>117374</v>
      </c>
      <c r="G149" s="153">
        <v>26.416843905787562</v>
      </c>
      <c r="H149" s="151">
        <v>71875</v>
      </c>
      <c r="I149" s="154">
        <v>16.176586430797972</v>
      </c>
      <c r="J149" s="151">
        <v>104623</v>
      </c>
      <c r="K149" s="154">
        <v>23.547033073382622</v>
      </c>
      <c r="L149" s="151">
        <v>95658</v>
      </c>
      <c r="M149" s="154">
        <v>21.629320414570746</v>
      </c>
      <c r="N149" s="151">
        <v>138291</v>
      </c>
      <c r="O149" s="154">
        <v>31.224540022281488</v>
      </c>
      <c r="P149" s="151">
        <v>98652</v>
      </c>
      <c r="Q149" s="154">
        <v>22.203166672293307</v>
      </c>
      <c r="R149" s="35">
        <v>8369</v>
      </c>
      <c r="S149" s="154">
        <v>1.8835735908083229</v>
      </c>
      <c r="U149" s="161">
        <f t="shared" si="4"/>
        <v>100.10000000000001</v>
      </c>
      <c r="V149" s="88"/>
      <c r="W149" s="88"/>
      <c r="X149" s="88"/>
      <c r="Y149" s="88"/>
      <c r="Z149" s="88"/>
      <c r="AA149" s="88"/>
      <c r="AB149" s="88"/>
      <c r="AC149" s="88"/>
      <c r="AD149" s="88"/>
      <c r="AE149" s="88"/>
      <c r="AF149" s="88"/>
      <c r="AG149" s="88"/>
      <c r="AH149" s="88"/>
      <c r="AI149" s="88"/>
      <c r="AJ149" s="88"/>
      <c r="AK149" s="88"/>
      <c r="AL149" s="88"/>
      <c r="AM149" s="88"/>
      <c r="AN149" s="88"/>
      <c r="AO149" s="88"/>
      <c r="AP149" s="88"/>
    </row>
    <row r="150" spans="1:42" s="34" customFormat="1" ht="18.75" customHeight="1">
      <c r="A150" s="678"/>
      <c r="B150" s="76">
        <v>28</v>
      </c>
      <c r="C150" s="35">
        <v>441133</v>
      </c>
      <c r="D150" s="151">
        <v>200952</v>
      </c>
      <c r="E150" s="152">
        <v>45.6</v>
      </c>
      <c r="F150" s="151">
        <v>116820</v>
      </c>
      <c r="G150" s="153">
        <v>26.5</v>
      </c>
      <c r="H150" s="151">
        <v>71230</v>
      </c>
      <c r="I150" s="154">
        <v>16.100000000000001</v>
      </c>
      <c r="J150" s="151">
        <v>105612</v>
      </c>
      <c r="K150" s="154">
        <v>23.9</v>
      </c>
      <c r="L150" s="151">
        <v>99493</v>
      </c>
      <c r="M150" s="154">
        <v>22.5</v>
      </c>
      <c r="N150" s="151">
        <v>134569</v>
      </c>
      <c r="O150" s="154">
        <v>30.5</v>
      </c>
      <c r="P150" s="151">
        <v>96890</v>
      </c>
      <c r="Q150" s="154">
        <v>22</v>
      </c>
      <c r="R150" s="35">
        <v>8154</v>
      </c>
      <c r="S150" s="154">
        <v>1.8</v>
      </c>
      <c r="T150" s="161"/>
      <c r="U150" s="161">
        <f t="shared" si="4"/>
        <v>100</v>
      </c>
      <c r="V150" s="88"/>
      <c r="W150" s="88"/>
      <c r="X150" s="88"/>
      <c r="Y150" s="88"/>
      <c r="Z150" s="88"/>
      <c r="AA150" s="88"/>
      <c r="AB150" s="88"/>
      <c r="AC150" s="88"/>
      <c r="AD150" s="88"/>
      <c r="AE150" s="88"/>
      <c r="AF150" s="88"/>
      <c r="AG150" s="88"/>
      <c r="AH150" s="88"/>
      <c r="AI150" s="88"/>
      <c r="AJ150" s="88"/>
      <c r="AK150" s="88"/>
      <c r="AL150" s="88"/>
      <c r="AM150" s="88"/>
      <c r="AN150" s="88"/>
      <c r="AO150" s="88"/>
      <c r="AP150" s="88"/>
    </row>
    <row r="151" spans="1:42" ht="18.75" customHeight="1">
      <c r="A151" s="679" t="s">
        <v>46</v>
      </c>
      <c r="B151" s="73">
        <v>24</v>
      </c>
      <c r="C151" s="33">
        <v>1576819</v>
      </c>
      <c r="D151" s="147">
        <v>761671</v>
      </c>
      <c r="E151" s="148">
        <v>48.3</v>
      </c>
      <c r="F151" s="147">
        <v>497644</v>
      </c>
      <c r="G151" s="149">
        <v>31.6</v>
      </c>
      <c r="H151" s="147">
        <v>200415</v>
      </c>
      <c r="I151" s="150">
        <v>12.7</v>
      </c>
      <c r="J151" s="147">
        <v>215211</v>
      </c>
      <c r="K151" s="150">
        <v>13.7</v>
      </c>
      <c r="L151" s="147">
        <v>208534</v>
      </c>
      <c r="M151" s="150">
        <v>13.2</v>
      </c>
      <c r="N151" s="147">
        <v>599937</v>
      </c>
      <c r="O151" s="149">
        <v>38</v>
      </c>
      <c r="P151" s="147">
        <v>393693</v>
      </c>
      <c r="Q151" s="150">
        <v>25</v>
      </c>
      <c r="R151" s="33">
        <v>114858</v>
      </c>
      <c r="S151" s="150">
        <v>7.3</v>
      </c>
      <c r="U151" s="161">
        <f t="shared" si="4"/>
        <v>100</v>
      </c>
      <c r="V151" s="88"/>
      <c r="W151" s="88"/>
      <c r="X151" s="88"/>
      <c r="Y151" s="88"/>
      <c r="Z151" s="88"/>
      <c r="AA151" s="88"/>
      <c r="AB151" s="88"/>
      <c r="AC151" s="88"/>
      <c r="AD151" s="88"/>
      <c r="AE151" s="88"/>
      <c r="AF151" s="88"/>
      <c r="AG151" s="88"/>
      <c r="AH151" s="88"/>
      <c r="AI151" s="88"/>
      <c r="AJ151" s="88"/>
      <c r="AK151" s="88"/>
      <c r="AL151" s="88"/>
      <c r="AM151" s="88"/>
      <c r="AN151" s="88"/>
      <c r="AO151" s="88"/>
      <c r="AP151" s="88"/>
    </row>
    <row r="152" spans="1:42" ht="18.75" customHeight="1">
      <c r="A152" s="677"/>
      <c r="B152" s="76">
        <v>25</v>
      </c>
      <c r="C152" s="35">
        <v>1610430</v>
      </c>
      <c r="D152" s="151">
        <v>749186</v>
      </c>
      <c r="E152" s="152">
        <v>46.520867097607471</v>
      </c>
      <c r="F152" s="151">
        <v>478608</v>
      </c>
      <c r="G152" s="153">
        <v>29.719267524822563</v>
      </c>
      <c r="H152" s="151">
        <v>207868</v>
      </c>
      <c r="I152" s="154">
        <v>12.907608526915171</v>
      </c>
      <c r="J152" s="151">
        <v>259503</v>
      </c>
      <c r="K152" s="154">
        <v>16.113895046664556</v>
      </c>
      <c r="L152" s="151">
        <v>249849</v>
      </c>
      <c r="M152" s="154">
        <v>15.514427823624747</v>
      </c>
      <c r="N152" s="151">
        <v>601741</v>
      </c>
      <c r="O152" s="153">
        <v>37.365237855727976</v>
      </c>
      <c r="P152" s="151">
        <v>399370</v>
      </c>
      <c r="Q152" s="154">
        <v>24.798966735592355</v>
      </c>
      <c r="R152" s="35">
        <v>113153</v>
      </c>
      <c r="S152" s="154">
        <v>7.0262600671870246</v>
      </c>
      <c r="U152" s="161">
        <f t="shared" si="4"/>
        <v>100</v>
      </c>
      <c r="V152" s="88"/>
      <c r="W152" s="88"/>
      <c r="X152" s="88"/>
      <c r="Y152" s="88"/>
      <c r="Z152" s="88"/>
      <c r="AA152" s="88"/>
      <c r="AB152" s="88"/>
      <c r="AC152" s="88"/>
      <c r="AD152" s="88"/>
      <c r="AE152" s="88"/>
      <c r="AF152" s="88"/>
      <c r="AG152" s="88"/>
      <c r="AH152" s="88"/>
      <c r="AI152" s="88"/>
      <c r="AJ152" s="88"/>
      <c r="AK152" s="88"/>
      <c r="AL152" s="88"/>
      <c r="AM152" s="88"/>
      <c r="AN152" s="88"/>
      <c r="AO152" s="88"/>
      <c r="AP152" s="88"/>
    </row>
    <row r="153" spans="1:42" ht="18.75" customHeight="1">
      <c r="A153" s="677"/>
      <c r="B153" s="76">
        <v>26</v>
      </c>
      <c r="C153" s="35">
        <v>1611004</v>
      </c>
      <c r="D153" s="151">
        <v>766920</v>
      </c>
      <c r="E153" s="152">
        <v>47.6</v>
      </c>
      <c r="F153" s="151">
        <v>488762</v>
      </c>
      <c r="G153" s="153">
        <v>30.3</v>
      </c>
      <c r="H153" s="151">
        <v>215075</v>
      </c>
      <c r="I153" s="154">
        <v>13.4</v>
      </c>
      <c r="J153" s="151">
        <v>242239</v>
      </c>
      <c r="K153" s="154">
        <v>15</v>
      </c>
      <c r="L153" s="151">
        <v>236469</v>
      </c>
      <c r="M153" s="154">
        <v>14.7</v>
      </c>
      <c r="N153" s="151">
        <v>601845</v>
      </c>
      <c r="O153" s="154">
        <v>37.4</v>
      </c>
      <c r="P153" s="151">
        <v>414771</v>
      </c>
      <c r="Q153" s="154">
        <v>25.7</v>
      </c>
      <c r="R153" s="35">
        <v>112094</v>
      </c>
      <c r="S153" s="154">
        <v>7</v>
      </c>
      <c r="U153" s="161">
        <f t="shared" si="4"/>
        <v>100</v>
      </c>
      <c r="V153" s="88"/>
      <c r="W153" s="88"/>
      <c r="X153" s="88"/>
      <c r="Y153" s="88"/>
      <c r="Z153" s="88"/>
      <c r="AA153" s="88"/>
      <c r="AB153" s="88"/>
      <c r="AC153" s="88"/>
      <c r="AD153" s="88"/>
      <c r="AE153" s="88"/>
      <c r="AF153" s="88"/>
      <c r="AG153" s="88"/>
      <c r="AH153" s="88"/>
      <c r="AI153" s="88"/>
      <c r="AJ153" s="88"/>
      <c r="AK153" s="88"/>
      <c r="AL153" s="88"/>
      <c r="AM153" s="88"/>
      <c r="AN153" s="88"/>
      <c r="AO153" s="88"/>
      <c r="AP153" s="88"/>
    </row>
    <row r="154" spans="1:42" ht="18.75" customHeight="1">
      <c r="A154" s="677"/>
      <c r="B154" s="76">
        <v>27</v>
      </c>
      <c r="C154" s="151">
        <v>1669153</v>
      </c>
      <c r="D154" s="151">
        <v>773238</v>
      </c>
      <c r="E154" s="152">
        <v>46.300000000000004</v>
      </c>
      <c r="F154" s="151">
        <v>489949</v>
      </c>
      <c r="G154" s="153">
        <v>29.4</v>
      </c>
      <c r="H154" s="151">
        <v>219290</v>
      </c>
      <c r="I154" s="154">
        <v>13.100000000000001</v>
      </c>
      <c r="J154" s="151">
        <v>228661</v>
      </c>
      <c r="K154" s="154">
        <v>13.700000000000001</v>
      </c>
      <c r="L154" s="151">
        <v>226873</v>
      </c>
      <c r="M154" s="154">
        <v>13.600000000000001</v>
      </c>
      <c r="N154" s="151">
        <v>667254</v>
      </c>
      <c r="O154" s="154">
        <v>40</v>
      </c>
      <c r="P154" s="151">
        <v>484656</v>
      </c>
      <c r="Q154" s="154">
        <v>28.999999999999996</v>
      </c>
      <c r="R154" s="35">
        <v>111503</v>
      </c>
      <c r="S154" s="154">
        <v>6.7</v>
      </c>
      <c r="U154" s="161">
        <f t="shared" si="4"/>
        <v>100</v>
      </c>
      <c r="V154" s="88"/>
      <c r="W154" s="88"/>
      <c r="X154" s="88"/>
      <c r="Y154" s="88"/>
      <c r="Z154" s="88"/>
      <c r="AA154" s="88"/>
      <c r="AB154" s="88"/>
      <c r="AC154" s="88"/>
      <c r="AD154" s="88"/>
      <c r="AE154" s="88"/>
      <c r="AF154" s="88"/>
      <c r="AG154" s="88"/>
      <c r="AH154" s="88"/>
      <c r="AI154" s="88"/>
      <c r="AJ154" s="88"/>
      <c r="AK154" s="88"/>
      <c r="AL154" s="88"/>
      <c r="AM154" s="88"/>
      <c r="AN154" s="88"/>
      <c r="AO154" s="88"/>
      <c r="AP154" s="88"/>
    </row>
    <row r="155" spans="1:42" s="34" customFormat="1" ht="18.75" customHeight="1">
      <c r="A155" s="678"/>
      <c r="B155" s="76">
        <v>28</v>
      </c>
      <c r="C155" s="151">
        <v>1657790</v>
      </c>
      <c r="D155" s="151">
        <v>778897</v>
      </c>
      <c r="E155" s="152">
        <v>46.98405708805096</v>
      </c>
      <c r="F155" s="151">
        <v>492860</v>
      </c>
      <c r="G155" s="153">
        <v>29.729941669330856</v>
      </c>
      <c r="H155" s="151">
        <v>222174</v>
      </c>
      <c r="I155" s="154">
        <v>13.401818083110648</v>
      </c>
      <c r="J155" s="151">
        <v>223860</v>
      </c>
      <c r="K155" s="154">
        <v>13.503519746168092</v>
      </c>
      <c r="L155" s="151">
        <v>222523</v>
      </c>
      <c r="M155" s="154">
        <v>13.422870206720997</v>
      </c>
      <c r="N155" s="151">
        <v>655033</v>
      </c>
      <c r="O155" s="154">
        <v>39.512423165780945</v>
      </c>
      <c r="P155" s="151">
        <v>478998</v>
      </c>
      <c r="Q155" s="154">
        <v>28.89376820948371</v>
      </c>
      <c r="R155" s="35">
        <v>111238</v>
      </c>
      <c r="S155" s="154">
        <v>6.7100175534898874</v>
      </c>
      <c r="T155" s="161"/>
      <c r="U155" s="161">
        <f t="shared" si="4"/>
        <v>100</v>
      </c>
      <c r="V155" s="88"/>
      <c r="W155" s="88"/>
      <c r="X155" s="88"/>
      <c r="Y155" s="88"/>
      <c r="Z155" s="88"/>
      <c r="AA155" s="88"/>
      <c r="AB155" s="88"/>
      <c r="AC155" s="88"/>
      <c r="AD155" s="88"/>
      <c r="AE155" s="88"/>
      <c r="AF155" s="88"/>
      <c r="AG155" s="88"/>
      <c r="AH155" s="88"/>
      <c r="AI155" s="88"/>
      <c r="AJ155" s="88"/>
      <c r="AK155" s="88"/>
      <c r="AL155" s="88"/>
      <c r="AM155" s="88"/>
      <c r="AN155" s="88"/>
      <c r="AO155" s="88"/>
      <c r="AP155" s="88"/>
    </row>
    <row r="156" spans="1:42" ht="18.75" customHeight="1">
      <c r="A156" s="679" t="s">
        <v>196</v>
      </c>
      <c r="B156" s="73">
        <v>24</v>
      </c>
      <c r="C156" s="33">
        <v>429302</v>
      </c>
      <c r="D156" s="147">
        <v>199153</v>
      </c>
      <c r="E156" s="148">
        <v>46.4</v>
      </c>
      <c r="F156" s="147">
        <v>123977</v>
      </c>
      <c r="G156" s="149">
        <v>28.9</v>
      </c>
      <c r="H156" s="147">
        <v>65792</v>
      </c>
      <c r="I156" s="150">
        <v>15.3</v>
      </c>
      <c r="J156" s="147">
        <v>86346</v>
      </c>
      <c r="K156" s="150">
        <v>20.100000000000001</v>
      </c>
      <c r="L156" s="147">
        <v>85166</v>
      </c>
      <c r="M156" s="150">
        <v>19.8</v>
      </c>
      <c r="N156" s="147">
        <v>143803</v>
      </c>
      <c r="O156" s="149">
        <v>33.5</v>
      </c>
      <c r="P156" s="147">
        <v>73845</v>
      </c>
      <c r="Q156" s="150">
        <v>17.2</v>
      </c>
      <c r="R156" s="33">
        <v>40289</v>
      </c>
      <c r="S156" s="150">
        <v>9.4</v>
      </c>
      <c r="U156" s="161">
        <f t="shared" si="4"/>
        <v>100</v>
      </c>
      <c r="V156" s="88"/>
      <c r="W156" s="88"/>
      <c r="X156" s="88"/>
      <c r="Y156" s="88"/>
      <c r="Z156" s="88"/>
      <c r="AA156" s="88"/>
      <c r="AB156" s="88"/>
      <c r="AC156" s="88"/>
      <c r="AD156" s="88"/>
      <c r="AE156" s="88"/>
      <c r="AF156" s="88"/>
      <c r="AG156" s="88"/>
      <c r="AH156" s="88"/>
      <c r="AI156" s="88"/>
      <c r="AJ156" s="88"/>
      <c r="AK156" s="88"/>
      <c r="AL156" s="88"/>
      <c r="AM156" s="88"/>
      <c r="AN156" s="88"/>
      <c r="AO156" s="88"/>
      <c r="AP156" s="88"/>
    </row>
    <row r="157" spans="1:42" ht="18.75" customHeight="1">
      <c r="A157" s="677"/>
      <c r="B157" s="76">
        <v>25</v>
      </c>
      <c r="C157" s="35">
        <v>434353</v>
      </c>
      <c r="D157" s="151">
        <v>195513</v>
      </c>
      <c r="E157" s="152">
        <v>45</v>
      </c>
      <c r="F157" s="151">
        <v>118733</v>
      </c>
      <c r="G157" s="153">
        <v>27.3</v>
      </c>
      <c r="H157" s="151">
        <v>67497</v>
      </c>
      <c r="I157" s="154">
        <v>15.5</v>
      </c>
      <c r="J157" s="151">
        <v>96357</v>
      </c>
      <c r="K157" s="154">
        <v>22.2</v>
      </c>
      <c r="L157" s="151">
        <v>95635</v>
      </c>
      <c r="M157" s="154">
        <v>22</v>
      </c>
      <c r="N157" s="151">
        <v>142483</v>
      </c>
      <c r="O157" s="153">
        <v>32.799999999999997</v>
      </c>
      <c r="P157" s="151">
        <v>74875</v>
      </c>
      <c r="Q157" s="154">
        <v>17.2</v>
      </c>
      <c r="R157" s="35">
        <v>27701</v>
      </c>
      <c r="S157" s="154">
        <v>6.4</v>
      </c>
      <c r="U157" s="161">
        <f t="shared" si="4"/>
        <v>100</v>
      </c>
      <c r="V157" s="88"/>
      <c r="W157" s="88"/>
      <c r="X157" s="88"/>
      <c r="Y157" s="88"/>
      <c r="Z157" s="88"/>
      <c r="AA157" s="88"/>
      <c r="AB157" s="88"/>
      <c r="AC157" s="88"/>
      <c r="AD157" s="88"/>
      <c r="AE157" s="88"/>
      <c r="AF157" s="88"/>
      <c r="AG157" s="88"/>
      <c r="AH157" s="88"/>
      <c r="AI157" s="88"/>
      <c r="AJ157" s="88"/>
      <c r="AK157" s="88"/>
      <c r="AL157" s="88"/>
      <c r="AM157" s="88"/>
      <c r="AN157" s="88"/>
      <c r="AO157" s="88"/>
      <c r="AP157" s="88"/>
    </row>
    <row r="158" spans="1:42" ht="18.75" customHeight="1">
      <c r="A158" s="677"/>
      <c r="B158" s="76">
        <v>26</v>
      </c>
      <c r="C158" s="35">
        <v>427241</v>
      </c>
      <c r="D158" s="151">
        <v>197778</v>
      </c>
      <c r="E158" s="152">
        <v>46.3</v>
      </c>
      <c r="F158" s="151">
        <v>121719</v>
      </c>
      <c r="G158" s="153">
        <v>28.5</v>
      </c>
      <c r="H158" s="151">
        <v>66336</v>
      </c>
      <c r="I158" s="154">
        <v>15.5</v>
      </c>
      <c r="J158" s="151">
        <v>99930</v>
      </c>
      <c r="K158" s="154">
        <v>23.4</v>
      </c>
      <c r="L158" s="151">
        <v>99379</v>
      </c>
      <c r="M158" s="154">
        <v>23.3</v>
      </c>
      <c r="N158" s="151">
        <v>129533</v>
      </c>
      <c r="O158" s="154">
        <v>30.3</v>
      </c>
      <c r="P158" s="151">
        <v>80137</v>
      </c>
      <c r="Q158" s="154">
        <v>18.8</v>
      </c>
      <c r="R158" s="35">
        <v>25277</v>
      </c>
      <c r="S158" s="154">
        <v>5.9163329362116466</v>
      </c>
      <c r="U158" s="161">
        <f t="shared" si="4"/>
        <v>99.999999999999986</v>
      </c>
      <c r="V158" s="88"/>
      <c r="W158" s="88"/>
      <c r="X158" s="88"/>
      <c r="Y158" s="88"/>
      <c r="Z158" s="88"/>
      <c r="AA158" s="88"/>
      <c r="AB158" s="88"/>
      <c r="AC158" s="88"/>
      <c r="AD158" s="88"/>
      <c r="AE158" s="88"/>
      <c r="AF158" s="88"/>
      <c r="AG158" s="88"/>
      <c r="AH158" s="88"/>
      <c r="AI158" s="88"/>
      <c r="AJ158" s="88"/>
      <c r="AK158" s="88"/>
      <c r="AL158" s="88"/>
      <c r="AM158" s="88"/>
      <c r="AN158" s="88"/>
      <c r="AO158" s="88"/>
      <c r="AP158" s="88"/>
    </row>
    <row r="159" spans="1:42" ht="18.75" customHeight="1">
      <c r="A159" s="677"/>
      <c r="B159" s="76">
        <v>27</v>
      </c>
      <c r="C159" s="151">
        <v>441869</v>
      </c>
      <c r="D159" s="151">
        <v>199056</v>
      </c>
      <c r="E159" s="152">
        <v>45</v>
      </c>
      <c r="F159" s="151">
        <v>123729</v>
      </c>
      <c r="G159" s="153">
        <v>28</v>
      </c>
      <c r="H159" s="151">
        <v>65316</v>
      </c>
      <c r="I159" s="154">
        <v>14.8</v>
      </c>
      <c r="J159" s="151">
        <v>90495</v>
      </c>
      <c r="K159" s="154">
        <v>20.5</v>
      </c>
      <c r="L159" s="151">
        <v>90124</v>
      </c>
      <c r="M159" s="154">
        <v>20.399999999999999</v>
      </c>
      <c r="N159" s="151">
        <v>152318</v>
      </c>
      <c r="O159" s="154">
        <v>34.5</v>
      </c>
      <c r="P159" s="151">
        <v>90332</v>
      </c>
      <c r="Q159" s="154">
        <v>20.399999999999999</v>
      </c>
      <c r="R159" s="35">
        <v>31938</v>
      </c>
      <c r="S159" s="154">
        <v>7.2</v>
      </c>
      <c r="U159" s="161">
        <f t="shared" si="4"/>
        <v>100</v>
      </c>
      <c r="V159" s="88"/>
      <c r="W159" s="88"/>
      <c r="X159" s="88"/>
      <c r="Y159" s="88"/>
      <c r="Z159" s="88"/>
      <c r="AA159" s="88"/>
      <c r="AB159" s="88"/>
      <c r="AC159" s="88"/>
      <c r="AD159" s="88"/>
      <c r="AE159" s="88"/>
      <c r="AF159" s="88"/>
      <c r="AG159" s="88"/>
      <c r="AH159" s="88"/>
      <c r="AI159" s="88"/>
      <c r="AJ159" s="88"/>
      <c r="AK159" s="88"/>
      <c r="AL159" s="88"/>
      <c r="AM159" s="88"/>
      <c r="AN159" s="88"/>
      <c r="AO159" s="88"/>
      <c r="AP159" s="88"/>
    </row>
    <row r="160" spans="1:42" s="34" customFormat="1" ht="18.75" customHeight="1">
      <c r="A160" s="678"/>
      <c r="B160" s="76">
        <v>28</v>
      </c>
      <c r="C160" s="151">
        <v>425523</v>
      </c>
      <c r="D160" s="151">
        <v>198090</v>
      </c>
      <c r="E160" s="152">
        <v>46.5</v>
      </c>
      <c r="F160" s="151">
        <v>123255</v>
      </c>
      <c r="G160" s="153">
        <v>29</v>
      </c>
      <c r="H160" s="151">
        <v>64593</v>
      </c>
      <c r="I160" s="154">
        <v>15.2</v>
      </c>
      <c r="J160" s="151">
        <v>86670</v>
      </c>
      <c r="K160" s="154">
        <v>20.399999999999999</v>
      </c>
      <c r="L160" s="151">
        <v>86029</v>
      </c>
      <c r="M160" s="154">
        <v>20.2</v>
      </c>
      <c r="N160" s="151">
        <v>140763</v>
      </c>
      <c r="O160" s="154">
        <v>33.1</v>
      </c>
      <c r="P160" s="151">
        <v>89340</v>
      </c>
      <c r="Q160" s="154">
        <v>21</v>
      </c>
      <c r="R160" s="35">
        <v>25676</v>
      </c>
      <c r="S160" s="154">
        <v>6</v>
      </c>
      <c r="T160" s="161"/>
      <c r="U160" s="161">
        <f t="shared" si="4"/>
        <v>100</v>
      </c>
      <c r="V160" s="88"/>
      <c r="W160" s="88"/>
      <c r="X160" s="88"/>
      <c r="Y160" s="88"/>
      <c r="Z160" s="88"/>
      <c r="AA160" s="88"/>
      <c r="AB160" s="88"/>
      <c r="AC160" s="88"/>
      <c r="AD160" s="88"/>
      <c r="AE160" s="88"/>
      <c r="AF160" s="88"/>
      <c r="AG160" s="88"/>
      <c r="AH160" s="88"/>
      <c r="AI160" s="88"/>
      <c r="AJ160" s="88"/>
      <c r="AK160" s="88"/>
      <c r="AL160" s="88"/>
      <c r="AM160" s="88"/>
      <c r="AN160" s="88"/>
      <c r="AO160" s="88"/>
      <c r="AP160" s="88"/>
    </row>
    <row r="161" spans="1:42" ht="18.75" customHeight="1">
      <c r="A161" s="676" t="s">
        <v>152</v>
      </c>
      <c r="B161" s="73">
        <v>24</v>
      </c>
      <c r="C161" s="33">
        <v>670013</v>
      </c>
      <c r="D161" s="147">
        <v>321825</v>
      </c>
      <c r="E161" s="148">
        <v>48</v>
      </c>
      <c r="F161" s="147">
        <v>194918</v>
      </c>
      <c r="G161" s="149">
        <v>29.1</v>
      </c>
      <c r="H161" s="147">
        <v>103759</v>
      </c>
      <c r="I161" s="150">
        <v>15.5</v>
      </c>
      <c r="J161" s="147">
        <v>137458</v>
      </c>
      <c r="K161" s="150">
        <v>20.5</v>
      </c>
      <c r="L161" s="147">
        <v>135461</v>
      </c>
      <c r="M161" s="150">
        <v>20.2</v>
      </c>
      <c r="N161" s="147">
        <v>210730</v>
      </c>
      <c r="O161" s="149">
        <v>31.5</v>
      </c>
      <c r="P161" s="147">
        <v>133464</v>
      </c>
      <c r="Q161" s="150">
        <v>19.899999999999999</v>
      </c>
      <c r="R161" s="33">
        <v>37851</v>
      </c>
      <c r="S161" s="150">
        <v>5.6</v>
      </c>
      <c r="U161" s="161">
        <f t="shared" si="4"/>
        <v>100</v>
      </c>
      <c r="V161" s="88"/>
      <c r="W161" s="88"/>
      <c r="X161" s="88"/>
      <c r="Y161" s="88"/>
      <c r="Z161" s="88"/>
      <c r="AA161" s="88"/>
      <c r="AB161" s="88"/>
      <c r="AC161" s="88"/>
      <c r="AD161" s="88"/>
      <c r="AE161" s="88"/>
      <c r="AF161" s="88"/>
      <c r="AG161" s="88"/>
      <c r="AH161" s="88"/>
      <c r="AI161" s="88"/>
      <c r="AJ161" s="88"/>
      <c r="AK161" s="88"/>
      <c r="AL161" s="88"/>
      <c r="AM161" s="88"/>
      <c r="AN161" s="88"/>
      <c r="AO161" s="88"/>
      <c r="AP161" s="88"/>
    </row>
    <row r="162" spans="1:42" ht="18.75" customHeight="1">
      <c r="A162" s="677"/>
      <c r="B162" s="76">
        <v>25</v>
      </c>
      <c r="C162" s="35">
        <v>680909</v>
      </c>
      <c r="D162" s="151">
        <v>314775</v>
      </c>
      <c r="E162" s="152">
        <v>46.2</v>
      </c>
      <c r="F162" s="151">
        <v>182135</v>
      </c>
      <c r="G162" s="153">
        <v>26.7</v>
      </c>
      <c r="H162" s="151">
        <v>109837</v>
      </c>
      <c r="I162" s="154">
        <v>16.100000000000001</v>
      </c>
      <c r="J162" s="151">
        <v>146979</v>
      </c>
      <c r="K162" s="154">
        <v>21.6</v>
      </c>
      <c r="L162" s="151">
        <v>145370</v>
      </c>
      <c r="M162" s="154">
        <v>21.3</v>
      </c>
      <c r="N162" s="151">
        <v>219155</v>
      </c>
      <c r="O162" s="153">
        <v>32.200000000000003</v>
      </c>
      <c r="P162" s="151">
        <v>136374</v>
      </c>
      <c r="Q162" s="154">
        <v>20</v>
      </c>
      <c r="R162" s="35">
        <v>33580</v>
      </c>
      <c r="S162" s="154">
        <v>4.9000000000000004</v>
      </c>
      <c r="U162" s="161">
        <f t="shared" si="4"/>
        <v>100.00000000000001</v>
      </c>
      <c r="V162" s="88"/>
      <c r="W162" s="88"/>
      <c r="X162" s="88"/>
      <c r="Y162" s="88"/>
      <c r="Z162" s="88"/>
      <c r="AA162" s="88"/>
      <c r="AB162" s="88"/>
      <c r="AC162" s="88"/>
      <c r="AD162" s="88"/>
      <c r="AE162" s="88"/>
      <c r="AF162" s="88"/>
      <c r="AG162" s="88"/>
      <c r="AH162" s="88"/>
      <c r="AI162" s="88"/>
      <c r="AJ162" s="88"/>
      <c r="AK162" s="88"/>
      <c r="AL162" s="88"/>
      <c r="AM162" s="88"/>
      <c r="AN162" s="88"/>
      <c r="AO162" s="88"/>
      <c r="AP162" s="88"/>
    </row>
    <row r="163" spans="1:42" ht="18.75" customHeight="1">
      <c r="A163" s="677"/>
      <c r="B163" s="76">
        <v>26</v>
      </c>
      <c r="C163" s="35">
        <v>668512</v>
      </c>
      <c r="D163" s="151">
        <v>321247</v>
      </c>
      <c r="E163" s="152">
        <v>48.1</v>
      </c>
      <c r="F163" s="151">
        <v>188955</v>
      </c>
      <c r="G163" s="153">
        <v>28.3</v>
      </c>
      <c r="H163" s="151">
        <v>109205</v>
      </c>
      <c r="I163" s="154">
        <v>16.3</v>
      </c>
      <c r="J163" s="151">
        <v>141735</v>
      </c>
      <c r="K163" s="154">
        <v>21.2</v>
      </c>
      <c r="L163" s="151">
        <v>140355</v>
      </c>
      <c r="M163" s="154">
        <v>21</v>
      </c>
      <c r="N163" s="151">
        <v>205530</v>
      </c>
      <c r="O163" s="153">
        <v>30.7</v>
      </c>
      <c r="P163" s="151">
        <v>143896</v>
      </c>
      <c r="Q163" s="154">
        <v>21.5</v>
      </c>
      <c r="R163" s="35">
        <v>31282</v>
      </c>
      <c r="S163" s="154">
        <v>4.7</v>
      </c>
      <c r="U163" s="161">
        <f t="shared" si="4"/>
        <v>100</v>
      </c>
      <c r="V163" s="88"/>
      <c r="W163" s="88"/>
      <c r="X163" s="88"/>
      <c r="Y163" s="88"/>
      <c r="Z163" s="88"/>
      <c r="AA163" s="88"/>
      <c r="AB163" s="88"/>
      <c r="AC163" s="88"/>
      <c r="AD163" s="88"/>
      <c r="AE163" s="88"/>
      <c r="AF163" s="88"/>
      <c r="AG163" s="88"/>
      <c r="AH163" s="88"/>
      <c r="AI163" s="88"/>
      <c r="AJ163" s="88"/>
      <c r="AK163" s="88"/>
      <c r="AL163" s="88"/>
      <c r="AM163" s="88"/>
      <c r="AN163" s="88"/>
      <c r="AO163" s="88"/>
      <c r="AP163" s="88"/>
    </row>
    <row r="164" spans="1:42" ht="18.75" customHeight="1">
      <c r="A164" s="677"/>
      <c r="B164" s="76">
        <v>27</v>
      </c>
      <c r="C164" s="35">
        <v>665227</v>
      </c>
      <c r="D164" s="151">
        <v>324101</v>
      </c>
      <c r="E164" s="163">
        <v>48.7</v>
      </c>
      <c r="F164" s="151">
        <v>189801</v>
      </c>
      <c r="G164" s="153">
        <v>28.5</v>
      </c>
      <c r="H164" s="151">
        <v>110668</v>
      </c>
      <c r="I164" s="154">
        <v>16.600000000000001</v>
      </c>
      <c r="J164" s="151">
        <v>128562</v>
      </c>
      <c r="K164" s="154">
        <v>19.3</v>
      </c>
      <c r="L164" s="151">
        <v>127368</v>
      </c>
      <c r="M164" s="154">
        <v>19.100000000000001</v>
      </c>
      <c r="N164" s="151">
        <v>212564</v>
      </c>
      <c r="O164" s="154">
        <v>32</v>
      </c>
      <c r="P164" s="151">
        <v>155571</v>
      </c>
      <c r="Q164" s="154">
        <v>23.4</v>
      </c>
      <c r="R164" s="35">
        <v>27285</v>
      </c>
      <c r="S164" s="154">
        <v>4.0999999999999996</v>
      </c>
      <c r="U164" s="161">
        <f t="shared" si="4"/>
        <v>100</v>
      </c>
      <c r="V164" s="88"/>
      <c r="W164" s="88"/>
      <c r="X164" s="88"/>
      <c r="Y164" s="88"/>
      <c r="Z164" s="88"/>
      <c r="AA164" s="88"/>
      <c r="AB164" s="88"/>
      <c r="AC164" s="88"/>
      <c r="AD164" s="88"/>
      <c r="AE164" s="88"/>
      <c r="AF164" s="88"/>
      <c r="AG164" s="88"/>
      <c r="AH164" s="88"/>
      <c r="AI164" s="88"/>
      <c r="AJ164" s="88"/>
      <c r="AK164" s="88"/>
      <c r="AL164" s="88"/>
      <c r="AM164" s="88"/>
      <c r="AN164" s="88"/>
      <c r="AO164" s="88"/>
      <c r="AP164" s="88"/>
    </row>
    <row r="165" spans="1:42" s="34" customFormat="1" ht="18.75" customHeight="1">
      <c r="A165" s="678"/>
      <c r="B165" s="76">
        <v>28</v>
      </c>
      <c r="C165" s="35">
        <v>675553</v>
      </c>
      <c r="D165" s="151">
        <v>316994</v>
      </c>
      <c r="E165" s="163">
        <v>46.9</v>
      </c>
      <c r="F165" s="151">
        <v>187451</v>
      </c>
      <c r="G165" s="153">
        <v>27.7</v>
      </c>
      <c r="H165" s="151">
        <v>106545</v>
      </c>
      <c r="I165" s="154">
        <v>15.8</v>
      </c>
      <c r="J165" s="151">
        <v>151580</v>
      </c>
      <c r="K165" s="154">
        <v>22.4</v>
      </c>
      <c r="L165" s="151">
        <v>150212</v>
      </c>
      <c r="M165" s="154">
        <v>22.2</v>
      </c>
      <c r="N165" s="151">
        <v>206979</v>
      </c>
      <c r="O165" s="154">
        <v>30.6</v>
      </c>
      <c r="P165" s="151">
        <v>152625</v>
      </c>
      <c r="Q165" s="154">
        <v>22.6</v>
      </c>
      <c r="R165" s="35">
        <v>27046</v>
      </c>
      <c r="S165" s="154">
        <v>4</v>
      </c>
      <c r="T165" s="161"/>
      <c r="U165" s="161">
        <f t="shared" si="4"/>
        <v>99.9</v>
      </c>
      <c r="V165" s="88"/>
      <c r="W165" s="88"/>
      <c r="X165" s="88"/>
      <c r="Y165" s="88"/>
      <c r="Z165" s="88"/>
      <c r="AA165" s="88"/>
      <c r="AB165" s="88"/>
      <c r="AC165" s="88"/>
      <c r="AD165" s="88"/>
      <c r="AE165" s="88"/>
      <c r="AF165" s="88"/>
      <c r="AG165" s="88"/>
      <c r="AH165" s="88"/>
      <c r="AI165" s="88"/>
      <c r="AJ165" s="88"/>
      <c r="AK165" s="88"/>
      <c r="AL165" s="88"/>
      <c r="AM165" s="88"/>
      <c r="AN165" s="88"/>
      <c r="AO165" s="88"/>
      <c r="AP165" s="88"/>
    </row>
    <row r="166" spans="1:42" ht="18.75" customHeight="1">
      <c r="A166" s="676" t="s">
        <v>47</v>
      </c>
      <c r="B166" s="73">
        <v>24</v>
      </c>
      <c r="C166" s="33">
        <v>740575</v>
      </c>
      <c r="D166" s="147">
        <v>355221</v>
      </c>
      <c r="E166" s="148">
        <v>47.965567295682412</v>
      </c>
      <c r="F166" s="147">
        <v>210263</v>
      </c>
      <c r="G166" s="149">
        <v>28.391857678155485</v>
      </c>
      <c r="H166" s="147">
        <v>122796</v>
      </c>
      <c r="I166" s="150">
        <v>16.581170036795733</v>
      </c>
      <c r="J166" s="147">
        <v>130891</v>
      </c>
      <c r="K166" s="150">
        <v>17.674239611112988</v>
      </c>
      <c r="L166" s="147">
        <v>123017</v>
      </c>
      <c r="M166" s="150">
        <v>16.61101171387098</v>
      </c>
      <c r="N166" s="147">
        <v>254463</v>
      </c>
      <c r="O166" s="149">
        <v>34.360193093204607</v>
      </c>
      <c r="P166" s="147">
        <v>153046</v>
      </c>
      <c r="Q166" s="150">
        <v>20.665833980353103</v>
      </c>
      <c r="R166" s="33">
        <v>49164</v>
      </c>
      <c r="S166" s="150">
        <v>6.6386253924315559</v>
      </c>
      <c r="U166" s="161">
        <f t="shared" ref="U166:U180" si="5">E166+K166+O166</f>
        <v>100</v>
      </c>
      <c r="V166" s="88"/>
      <c r="W166" s="88"/>
      <c r="X166" s="88"/>
      <c r="Y166" s="88"/>
      <c r="Z166" s="88"/>
      <c r="AA166" s="88"/>
      <c r="AB166" s="88"/>
      <c r="AC166" s="88"/>
      <c r="AD166" s="88"/>
      <c r="AE166" s="88"/>
      <c r="AF166" s="88"/>
      <c r="AG166" s="88"/>
      <c r="AH166" s="88"/>
      <c r="AI166" s="88"/>
      <c r="AJ166" s="88"/>
      <c r="AK166" s="88"/>
      <c r="AL166" s="88"/>
      <c r="AM166" s="88"/>
      <c r="AN166" s="88"/>
      <c r="AO166" s="88"/>
      <c r="AP166" s="88"/>
    </row>
    <row r="167" spans="1:42" ht="18.75" customHeight="1">
      <c r="A167" s="677"/>
      <c r="B167" s="76">
        <v>25</v>
      </c>
      <c r="C167" s="35">
        <v>780443</v>
      </c>
      <c r="D167" s="151">
        <v>348329</v>
      </c>
      <c r="E167" s="152">
        <v>44.6</v>
      </c>
      <c r="F167" s="151">
        <v>202255</v>
      </c>
      <c r="G167" s="153">
        <v>25.9</v>
      </c>
      <c r="H167" s="151">
        <v>122886</v>
      </c>
      <c r="I167" s="154">
        <v>15.7</v>
      </c>
      <c r="J167" s="151">
        <v>180834</v>
      </c>
      <c r="K167" s="154">
        <v>23.2</v>
      </c>
      <c r="L167" s="151">
        <v>170609</v>
      </c>
      <c r="M167" s="154">
        <v>21.9</v>
      </c>
      <c r="N167" s="151">
        <v>251280</v>
      </c>
      <c r="O167" s="153">
        <v>32.200000000000003</v>
      </c>
      <c r="P167" s="151">
        <v>154043</v>
      </c>
      <c r="Q167" s="154">
        <v>19.7</v>
      </c>
      <c r="R167" s="35">
        <v>26023</v>
      </c>
      <c r="S167" s="154">
        <v>3.3</v>
      </c>
      <c r="U167" s="161">
        <f t="shared" si="5"/>
        <v>100</v>
      </c>
      <c r="V167" s="88"/>
      <c r="W167" s="88"/>
      <c r="X167" s="88"/>
      <c r="Y167" s="88"/>
      <c r="Z167" s="88"/>
      <c r="AA167" s="88"/>
      <c r="AB167" s="88"/>
      <c r="AC167" s="88"/>
      <c r="AD167" s="88"/>
      <c r="AE167" s="88"/>
      <c r="AF167" s="88"/>
      <c r="AG167" s="88"/>
      <c r="AH167" s="88"/>
      <c r="AI167" s="88"/>
      <c r="AJ167" s="88"/>
      <c r="AK167" s="88"/>
      <c r="AL167" s="88"/>
      <c r="AM167" s="88"/>
      <c r="AN167" s="88"/>
      <c r="AO167" s="88"/>
      <c r="AP167" s="88"/>
    </row>
    <row r="168" spans="1:42" ht="18.75" customHeight="1">
      <c r="A168" s="677"/>
      <c r="B168" s="76">
        <v>26</v>
      </c>
      <c r="C168" s="35">
        <v>754693</v>
      </c>
      <c r="D168" s="151">
        <v>356335</v>
      </c>
      <c r="E168" s="152">
        <v>47.2</v>
      </c>
      <c r="F168" s="151">
        <v>208423</v>
      </c>
      <c r="G168" s="153">
        <v>27.6</v>
      </c>
      <c r="H168" s="151">
        <v>123892</v>
      </c>
      <c r="I168" s="154">
        <v>16.399999999999999</v>
      </c>
      <c r="J168" s="151">
        <v>162043</v>
      </c>
      <c r="K168" s="154">
        <v>21.5</v>
      </c>
      <c r="L168" s="151">
        <v>157411</v>
      </c>
      <c r="M168" s="154">
        <v>20.9</v>
      </c>
      <c r="N168" s="151">
        <v>236315</v>
      </c>
      <c r="O168" s="154">
        <v>31.3</v>
      </c>
      <c r="P168" s="151">
        <v>166981</v>
      </c>
      <c r="Q168" s="154">
        <v>22.1</v>
      </c>
      <c r="R168" s="35">
        <v>24877</v>
      </c>
      <c r="S168" s="154">
        <v>3.3</v>
      </c>
      <c r="U168" s="161">
        <f t="shared" si="5"/>
        <v>100</v>
      </c>
      <c r="V168" s="88"/>
      <c r="W168" s="88"/>
      <c r="X168" s="88"/>
      <c r="Y168" s="88"/>
      <c r="Z168" s="88"/>
      <c r="AA168" s="88"/>
      <c r="AB168" s="88"/>
      <c r="AC168" s="88"/>
      <c r="AD168" s="88"/>
      <c r="AE168" s="88"/>
      <c r="AF168" s="88"/>
      <c r="AG168" s="88"/>
      <c r="AH168" s="88"/>
      <c r="AI168" s="88"/>
      <c r="AJ168" s="88"/>
      <c r="AK168" s="88"/>
      <c r="AL168" s="88"/>
      <c r="AM168" s="88"/>
      <c r="AN168" s="88"/>
      <c r="AO168" s="88"/>
      <c r="AP168" s="88"/>
    </row>
    <row r="169" spans="1:42" ht="18.75" customHeight="1">
      <c r="A169" s="677"/>
      <c r="B169" s="76">
        <v>27</v>
      </c>
      <c r="C169" s="151">
        <v>737124</v>
      </c>
      <c r="D169" s="151">
        <v>357232</v>
      </c>
      <c r="E169" s="152">
        <v>48.5</v>
      </c>
      <c r="F169" s="151">
        <v>208771</v>
      </c>
      <c r="G169" s="153">
        <v>28.3</v>
      </c>
      <c r="H169" s="151">
        <v>123582</v>
      </c>
      <c r="I169" s="154">
        <v>16.8</v>
      </c>
      <c r="J169" s="151">
        <v>127672</v>
      </c>
      <c r="K169" s="154">
        <v>17.3</v>
      </c>
      <c r="L169" s="151">
        <v>123847</v>
      </c>
      <c r="M169" s="154">
        <v>16.8</v>
      </c>
      <c r="N169" s="151">
        <v>252220</v>
      </c>
      <c r="O169" s="154">
        <v>34.200000000000003</v>
      </c>
      <c r="P169" s="151">
        <v>186795</v>
      </c>
      <c r="Q169" s="154">
        <v>25.3</v>
      </c>
      <c r="R169" s="35">
        <v>22848</v>
      </c>
      <c r="S169" s="154">
        <v>3.1</v>
      </c>
      <c r="U169" s="161">
        <f t="shared" si="5"/>
        <v>100</v>
      </c>
      <c r="V169" s="88"/>
      <c r="W169" s="88"/>
      <c r="X169" s="88"/>
      <c r="Y169" s="88"/>
      <c r="Z169" s="88"/>
      <c r="AA169" s="88"/>
      <c r="AB169" s="88"/>
      <c r="AC169" s="88"/>
      <c r="AD169" s="88"/>
      <c r="AE169" s="88"/>
      <c r="AF169" s="88"/>
      <c r="AG169" s="88"/>
      <c r="AH169" s="88"/>
      <c r="AI169" s="88"/>
      <c r="AJ169" s="88"/>
      <c r="AK169" s="88"/>
      <c r="AL169" s="88"/>
      <c r="AM169" s="88"/>
      <c r="AN169" s="88"/>
      <c r="AO169" s="88"/>
      <c r="AP169" s="88"/>
    </row>
    <row r="170" spans="1:42" s="34" customFormat="1" ht="18.75" customHeight="1">
      <c r="A170" s="678"/>
      <c r="B170" s="76">
        <v>28</v>
      </c>
      <c r="C170" s="151">
        <v>984425</v>
      </c>
      <c r="D170" s="151">
        <v>352878</v>
      </c>
      <c r="E170" s="152">
        <v>35.799999999999997</v>
      </c>
      <c r="F170" s="151">
        <v>207452</v>
      </c>
      <c r="G170" s="153">
        <v>21.1</v>
      </c>
      <c r="H170" s="151">
        <v>120320</v>
      </c>
      <c r="I170" s="154">
        <v>12.2</v>
      </c>
      <c r="J170" s="151">
        <v>169965</v>
      </c>
      <c r="K170" s="154">
        <v>17.3</v>
      </c>
      <c r="L170" s="151">
        <v>124813</v>
      </c>
      <c r="M170" s="154">
        <v>12.7</v>
      </c>
      <c r="N170" s="151">
        <v>461582</v>
      </c>
      <c r="O170" s="154">
        <v>46.9</v>
      </c>
      <c r="P170" s="151">
        <v>227213</v>
      </c>
      <c r="Q170" s="154">
        <v>23.1</v>
      </c>
      <c r="R170" s="35">
        <v>87481</v>
      </c>
      <c r="S170" s="154">
        <v>8.9</v>
      </c>
      <c r="T170" s="161"/>
      <c r="U170" s="161">
        <f t="shared" si="5"/>
        <v>100</v>
      </c>
      <c r="V170" s="88"/>
      <c r="W170" s="88"/>
      <c r="X170" s="88"/>
      <c r="Y170" s="88"/>
      <c r="Z170" s="88"/>
      <c r="AA170" s="88"/>
      <c r="AB170" s="88"/>
      <c r="AC170" s="88"/>
      <c r="AD170" s="88"/>
      <c r="AE170" s="88"/>
      <c r="AF170" s="88"/>
      <c r="AG170" s="88"/>
      <c r="AH170" s="88"/>
      <c r="AI170" s="88"/>
      <c r="AJ170" s="88"/>
      <c r="AK170" s="88"/>
      <c r="AL170" s="88"/>
      <c r="AM170" s="88"/>
      <c r="AN170" s="88"/>
      <c r="AO170" s="88"/>
      <c r="AP170" s="88"/>
    </row>
    <row r="171" spans="1:42" ht="18.75" customHeight="1">
      <c r="A171" s="676" t="s">
        <v>89</v>
      </c>
      <c r="B171" s="73">
        <v>24</v>
      </c>
      <c r="C171" s="33">
        <v>553306</v>
      </c>
      <c r="D171" s="147">
        <v>265006</v>
      </c>
      <c r="E171" s="148">
        <v>47.9</v>
      </c>
      <c r="F171" s="147">
        <v>159899</v>
      </c>
      <c r="G171" s="149">
        <v>28.9</v>
      </c>
      <c r="H171" s="147">
        <v>94316</v>
      </c>
      <c r="I171" s="150">
        <v>17</v>
      </c>
      <c r="J171" s="147">
        <v>115277</v>
      </c>
      <c r="K171" s="150">
        <v>20.8</v>
      </c>
      <c r="L171" s="147">
        <v>105788</v>
      </c>
      <c r="M171" s="150">
        <v>19.100000000000001</v>
      </c>
      <c r="N171" s="147">
        <v>173023</v>
      </c>
      <c r="O171" s="149">
        <v>31.3</v>
      </c>
      <c r="P171" s="147">
        <v>99839</v>
      </c>
      <c r="Q171" s="150">
        <v>18.100000000000001</v>
      </c>
      <c r="R171" s="33">
        <v>39502</v>
      </c>
      <c r="S171" s="150">
        <v>7.1</v>
      </c>
      <c r="U171" s="161">
        <f t="shared" si="5"/>
        <v>100</v>
      </c>
      <c r="V171" s="88"/>
      <c r="W171" s="88"/>
      <c r="X171" s="88"/>
      <c r="Y171" s="88"/>
      <c r="Z171" s="88"/>
      <c r="AA171" s="88"/>
      <c r="AB171" s="88"/>
      <c r="AC171" s="88"/>
      <c r="AD171" s="88"/>
      <c r="AE171" s="88"/>
      <c r="AF171" s="88"/>
      <c r="AG171" s="88"/>
      <c r="AH171" s="88"/>
      <c r="AI171" s="88"/>
      <c r="AJ171" s="88"/>
      <c r="AK171" s="88"/>
      <c r="AL171" s="88"/>
      <c r="AM171" s="88"/>
      <c r="AN171" s="88"/>
      <c r="AO171" s="88"/>
      <c r="AP171" s="88"/>
    </row>
    <row r="172" spans="1:42" ht="18.75" customHeight="1">
      <c r="A172" s="677"/>
      <c r="B172" s="76">
        <v>25</v>
      </c>
      <c r="C172" s="35">
        <v>579262</v>
      </c>
      <c r="D172" s="151">
        <v>254802</v>
      </c>
      <c r="E172" s="152">
        <v>44</v>
      </c>
      <c r="F172" s="151">
        <v>151007</v>
      </c>
      <c r="G172" s="153">
        <v>26.1</v>
      </c>
      <c r="H172" s="151">
        <v>93037</v>
      </c>
      <c r="I172" s="154">
        <v>16.100000000000001</v>
      </c>
      <c r="J172" s="151">
        <v>134202</v>
      </c>
      <c r="K172" s="154">
        <v>23.2</v>
      </c>
      <c r="L172" s="151">
        <v>119529</v>
      </c>
      <c r="M172" s="154">
        <v>20.7</v>
      </c>
      <c r="N172" s="151">
        <v>190258</v>
      </c>
      <c r="O172" s="153">
        <v>32.799999999999997</v>
      </c>
      <c r="P172" s="151">
        <v>100529</v>
      </c>
      <c r="Q172" s="154">
        <v>17.399999999999999</v>
      </c>
      <c r="R172" s="35">
        <v>36899</v>
      </c>
      <c r="S172" s="154">
        <v>6.4</v>
      </c>
      <c r="U172" s="161">
        <f t="shared" si="5"/>
        <v>100</v>
      </c>
      <c r="V172" s="88"/>
      <c r="W172" s="88"/>
      <c r="X172" s="88"/>
      <c r="Y172" s="88"/>
      <c r="Z172" s="88"/>
      <c r="AA172" s="88"/>
      <c r="AB172" s="88"/>
      <c r="AC172" s="88"/>
      <c r="AD172" s="88"/>
      <c r="AE172" s="88"/>
      <c r="AF172" s="88"/>
      <c r="AG172" s="88"/>
      <c r="AH172" s="88"/>
      <c r="AI172" s="88"/>
      <c r="AJ172" s="88"/>
      <c r="AK172" s="88"/>
      <c r="AL172" s="88"/>
      <c r="AM172" s="88"/>
      <c r="AN172" s="88"/>
      <c r="AO172" s="88"/>
      <c r="AP172" s="88"/>
    </row>
    <row r="173" spans="1:42" ht="18.75" customHeight="1">
      <c r="A173" s="677"/>
      <c r="B173" s="76">
        <v>26</v>
      </c>
      <c r="C173" s="35">
        <v>551656</v>
      </c>
      <c r="D173" s="151">
        <v>255864</v>
      </c>
      <c r="E173" s="152">
        <v>46.4</v>
      </c>
      <c r="F173" s="151">
        <v>154549</v>
      </c>
      <c r="G173" s="153">
        <v>28</v>
      </c>
      <c r="H173" s="151">
        <v>90299</v>
      </c>
      <c r="I173" s="154">
        <v>16.399999999999999</v>
      </c>
      <c r="J173" s="151">
        <v>122970</v>
      </c>
      <c r="K173" s="154">
        <v>22.3</v>
      </c>
      <c r="L173" s="151">
        <v>118583</v>
      </c>
      <c r="M173" s="154">
        <v>21.5</v>
      </c>
      <c r="N173" s="151">
        <v>172822</v>
      </c>
      <c r="O173" s="154">
        <v>31.3</v>
      </c>
      <c r="P173" s="151">
        <v>102753</v>
      </c>
      <c r="Q173" s="154">
        <v>18.600000000000001</v>
      </c>
      <c r="R173" s="35">
        <v>34917</v>
      </c>
      <c r="S173" s="154">
        <v>6.3</v>
      </c>
      <c r="U173" s="161">
        <f t="shared" si="5"/>
        <v>100</v>
      </c>
      <c r="V173" s="88"/>
      <c r="W173" s="88"/>
      <c r="X173" s="88"/>
      <c r="Y173" s="88"/>
      <c r="Z173" s="88"/>
      <c r="AA173" s="88"/>
      <c r="AB173" s="88"/>
      <c r="AC173" s="88"/>
      <c r="AD173" s="88"/>
      <c r="AE173" s="88"/>
      <c r="AF173" s="88"/>
      <c r="AG173" s="88"/>
      <c r="AH173" s="88"/>
      <c r="AI173" s="88"/>
      <c r="AJ173" s="88"/>
      <c r="AK173" s="88"/>
      <c r="AL173" s="88"/>
      <c r="AM173" s="88"/>
      <c r="AN173" s="88"/>
      <c r="AO173" s="88"/>
      <c r="AP173" s="88"/>
    </row>
    <row r="174" spans="1:42" ht="18.75" customHeight="1">
      <c r="A174" s="677"/>
      <c r="B174" s="76">
        <v>27</v>
      </c>
      <c r="C174" s="151">
        <v>548612</v>
      </c>
      <c r="D174" s="151">
        <v>256788</v>
      </c>
      <c r="E174" s="152">
        <v>46.8</v>
      </c>
      <c r="F174" s="151">
        <v>155310</v>
      </c>
      <c r="G174" s="153">
        <v>28.3</v>
      </c>
      <c r="H174" s="151">
        <v>89694</v>
      </c>
      <c r="I174" s="154">
        <v>16.399999999999999</v>
      </c>
      <c r="J174" s="151">
        <v>108636</v>
      </c>
      <c r="K174" s="154">
        <v>19.8</v>
      </c>
      <c r="L174" s="151">
        <v>107264</v>
      </c>
      <c r="M174" s="154">
        <v>19.600000000000001</v>
      </c>
      <c r="N174" s="151">
        <v>183188</v>
      </c>
      <c r="O174" s="154">
        <v>33.4</v>
      </c>
      <c r="P174" s="151">
        <v>119388</v>
      </c>
      <c r="Q174" s="154">
        <v>21.8</v>
      </c>
      <c r="R174" s="35">
        <v>31258</v>
      </c>
      <c r="S174" s="154">
        <v>5.7</v>
      </c>
      <c r="U174" s="161">
        <f t="shared" si="5"/>
        <v>100</v>
      </c>
      <c r="V174" s="88"/>
      <c r="W174" s="88"/>
      <c r="X174" s="88"/>
      <c r="Y174" s="88"/>
      <c r="Z174" s="88"/>
      <c r="AA174" s="88"/>
      <c r="AB174" s="88"/>
      <c r="AC174" s="88"/>
      <c r="AD174" s="88"/>
      <c r="AE174" s="88"/>
      <c r="AF174" s="88"/>
      <c r="AG174" s="88"/>
      <c r="AH174" s="88"/>
      <c r="AI174" s="88"/>
      <c r="AJ174" s="88"/>
      <c r="AK174" s="88"/>
      <c r="AL174" s="88"/>
      <c r="AM174" s="88"/>
      <c r="AN174" s="88"/>
      <c r="AO174" s="88"/>
      <c r="AP174" s="88"/>
    </row>
    <row r="175" spans="1:42" s="34" customFormat="1" ht="18.75" customHeight="1">
      <c r="A175" s="678"/>
      <c r="B175" s="76">
        <v>28</v>
      </c>
      <c r="C175" s="151">
        <v>555037</v>
      </c>
      <c r="D175" s="151">
        <v>254632</v>
      </c>
      <c r="E175" s="152">
        <v>45.9</v>
      </c>
      <c r="F175" s="151">
        <v>153421</v>
      </c>
      <c r="G175" s="153">
        <v>27.7</v>
      </c>
      <c r="H175" s="151">
        <v>88979</v>
      </c>
      <c r="I175" s="154">
        <v>16</v>
      </c>
      <c r="J175" s="151">
        <v>115708</v>
      </c>
      <c r="K175" s="154">
        <v>20.8</v>
      </c>
      <c r="L175" s="151">
        <v>112856</v>
      </c>
      <c r="M175" s="154">
        <v>20.3</v>
      </c>
      <c r="N175" s="151">
        <v>184697</v>
      </c>
      <c r="O175" s="154">
        <v>33.299999999999997</v>
      </c>
      <c r="P175" s="151">
        <v>121905</v>
      </c>
      <c r="Q175" s="154">
        <v>22</v>
      </c>
      <c r="R175" s="35">
        <v>32654</v>
      </c>
      <c r="S175" s="154">
        <v>5.9</v>
      </c>
      <c r="T175" s="161"/>
      <c r="U175" s="161">
        <f t="shared" si="5"/>
        <v>100</v>
      </c>
      <c r="V175" s="88"/>
      <c r="W175" s="88"/>
      <c r="X175" s="88"/>
      <c r="Y175" s="88"/>
      <c r="Z175" s="88"/>
      <c r="AA175" s="88"/>
      <c r="AB175" s="88"/>
      <c r="AC175" s="88"/>
      <c r="AD175" s="88"/>
      <c r="AE175" s="88"/>
      <c r="AF175" s="88"/>
      <c r="AG175" s="88"/>
      <c r="AH175" s="88"/>
      <c r="AI175" s="88"/>
      <c r="AJ175" s="88"/>
      <c r="AK175" s="88"/>
      <c r="AL175" s="88"/>
      <c r="AM175" s="88"/>
      <c r="AN175" s="88"/>
      <c r="AO175" s="88"/>
      <c r="AP175" s="88"/>
    </row>
    <row r="176" spans="1:42" ht="18.75" customHeight="1">
      <c r="A176" s="676" t="s">
        <v>90</v>
      </c>
      <c r="B176" s="73">
        <v>24</v>
      </c>
      <c r="C176" s="33">
        <v>764923</v>
      </c>
      <c r="D176" s="147">
        <v>386920</v>
      </c>
      <c r="E176" s="148">
        <v>50.6</v>
      </c>
      <c r="F176" s="147">
        <v>222642</v>
      </c>
      <c r="G176" s="149">
        <v>29.1</v>
      </c>
      <c r="H176" s="147">
        <v>138972</v>
      </c>
      <c r="I176" s="150">
        <v>18.2</v>
      </c>
      <c r="J176" s="147">
        <v>160478</v>
      </c>
      <c r="K176" s="150">
        <v>21</v>
      </c>
      <c r="L176" s="147">
        <v>154564</v>
      </c>
      <c r="M176" s="150">
        <v>20.2</v>
      </c>
      <c r="N176" s="147">
        <v>217525</v>
      </c>
      <c r="O176" s="149">
        <v>28.4</v>
      </c>
      <c r="P176" s="147">
        <v>154747</v>
      </c>
      <c r="Q176" s="150">
        <v>20.2</v>
      </c>
      <c r="R176" s="33">
        <v>7803</v>
      </c>
      <c r="S176" s="150">
        <v>1</v>
      </c>
      <c r="U176" s="161">
        <f t="shared" si="5"/>
        <v>100</v>
      </c>
      <c r="V176" s="88"/>
      <c r="W176" s="88"/>
      <c r="X176" s="88"/>
      <c r="Y176" s="88"/>
      <c r="Z176" s="88"/>
      <c r="AA176" s="88"/>
      <c r="AB176" s="88"/>
      <c r="AC176" s="88"/>
      <c r="AD176" s="88"/>
      <c r="AE176" s="88"/>
      <c r="AF176" s="88"/>
      <c r="AG176" s="88"/>
      <c r="AH176" s="88"/>
      <c r="AI176" s="88"/>
      <c r="AJ176" s="88"/>
      <c r="AK176" s="88"/>
      <c r="AL176" s="88"/>
      <c r="AM176" s="88"/>
      <c r="AN176" s="88"/>
      <c r="AO176" s="88"/>
      <c r="AP176" s="88"/>
    </row>
    <row r="177" spans="1:42" ht="18.75" customHeight="1">
      <c r="A177" s="677"/>
      <c r="B177" s="76">
        <v>25</v>
      </c>
      <c r="C177" s="35">
        <v>798660</v>
      </c>
      <c r="D177" s="151">
        <v>378294</v>
      </c>
      <c r="E177" s="152">
        <v>47.4</v>
      </c>
      <c r="F177" s="151">
        <v>214708</v>
      </c>
      <c r="G177" s="153">
        <v>26.9</v>
      </c>
      <c r="H177" s="151">
        <v>138156</v>
      </c>
      <c r="I177" s="154">
        <v>17.3</v>
      </c>
      <c r="J177" s="151">
        <v>178252</v>
      </c>
      <c r="K177" s="154">
        <v>22.2</v>
      </c>
      <c r="L177" s="151">
        <v>172963</v>
      </c>
      <c r="M177" s="154">
        <v>21.6</v>
      </c>
      <c r="N177" s="151">
        <v>242114</v>
      </c>
      <c r="O177" s="153">
        <v>30.4</v>
      </c>
      <c r="P177" s="151">
        <v>161253</v>
      </c>
      <c r="Q177" s="154">
        <v>20.2</v>
      </c>
      <c r="R177" s="35">
        <v>6172</v>
      </c>
      <c r="S177" s="154">
        <v>0.8</v>
      </c>
      <c r="U177" s="161">
        <f t="shared" si="5"/>
        <v>100</v>
      </c>
      <c r="V177" s="88"/>
      <c r="W177" s="88"/>
      <c r="X177" s="88"/>
      <c r="Y177" s="88"/>
      <c r="Z177" s="88"/>
      <c r="AA177" s="88"/>
      <c r="AB177" s="88"/>
      <c r="AC177" s="88"/>
      <c r="AD177" s="88"/>
      <c r="AE177" s="88"/>
      <c r="AF177" s="88"/>
      <c r="AG177" s="88"/>
      <c r="AH177" s="88"/>
      <c r="AI177" s="88"/>
      <c r="AJ177" s="88"/>
      <c r="AK177" s="88"/>
      <c r="AL177" s="88"/>
      <c r="AM177" s="88"/>
      <c r="AN177" s="88"/>
      <c r="AO177" s="88"/>
      <c r="AP177" s="88"/>
    </row>
    <row r="178" spans="1:42" ht="18.75" customHeight="1">
      <c r="A178" s="677"/>
      <c r="B178" s="76">
        <v>26</v>
      </c>
      <c r="C178" s="35">
        <v>756816</v>
      </c>
      <c r="D178" s="151">
        <v>385139</v>
      </c>
      <c r="E178" s="152">
        <v>50.9</v>
      </c>
      <c r="F178" s="151">
        <v>221831</v>
      </c>
      <c r="G178" s="153">
        <v>29.3</v>
      </c>
      <c r="H178" s="151">
        <v>137590</v>
      </c>
      <c r="I178" s="154">
        <v>18.2</v>
      </c>
      <c r="J178" s="151">
        <v>151865</v>
      </c>
      <c r="K178" s="154">
        <v>20.100000000000001</v>
      </c>
      <c r="L178" s="151">
        <v>149772</v>
      </c>
      <c r="M178" s="154">
        <v>19.8</v>
      </c>
      <c r="N178" s="151">
        <v>219812</v>
      </c>
      <c r="O178" s="154">
        <v>29</v>
      </c>
      <c r="P178" s="151">
        <v>168500</v>
      </c>
      <c r="Q178" s="154">
        <v>22.3</v>
      </c>
      <c r="R178" s="35">
        <v>5308</v>
      </c>
      <c r="S178" s="154">
        <v>0.7</v>
      </c>
      <c r="U178" s="161">
        <f t="shared" si="5"/>
        <v>100</v>
      </c>
      <c r="V178" s="88"/>
      <c r="W178" s="88"/>
      <c r="X178" s="88"/>
      <c r="Y178" s="88"/>
      <c r="Z178" s="88"/>
      <c r="AA178" s="88"/>
      <c r="AB178" s="88"/>
      <c r="AC178" s="88"/>
      <c r="AD178" s="88"/>
      <c r="AE178" s="88"/>
      <c r="AF178" s="88"/>
      <c r="AG178" s="88"/>
      <c r="AH178" s="88"/>
      <c r="AI178" s="88"/>
      <c r="AJ178" s="88"/>
      <c r="AK178" s="88"/>
      <c r="AL178" s="88"/>
      <c r="AM178" s="88"/>
      <c r="AN178" s="88"/>
      <c r="AO178" s="88"/>
      <c r="AP178" s="88"/>
    </row>
    <row r="179" spans="1:42" ht="18.75" customHeight="1">
      <c r="A179" s="677"/>
      <c r="B179" s="76">
        <v>27</v>
      </c>
      <c r="C179" s="151">
        <v>777691</v>
      </c>
      <c r="D179" s="151">
        <v>391582</v>
      </c>
      <c r="E179" s="152">
        <v>50.4</v>
      </c>
      <c r="F179" s="151">
        <v>220532</v>
      </c>
      <c r="G179" s="153">
        <v>28.4</v>
      </c>
      <c r="H179" s="151">
        <v>145265</v>
      </c>
      <c r="I179" s="154">
        <v>18.7</v>
      </c>
      <c r="J179" s="151">
        <v>141701</v>
      </c>
      <c r="K179" s="154">
        <v>18.2</v>
      </c>
      <c r="L179" s="151">
        <v>138356</v>
      </c>
      <c r="M179" s="154">
        <v>17.7</v>
      </c>
      <c r="N179" s="151">
        <v>244408</v>
      </c>
      <c r="O179" s="154">
        <v>31.4</v>
      </c>
      <c r="P179" s="151">
        <v>192129</v>
      </c>
      <c r="Q179" s="154">
        <v>24.7</v>
      </c>
      <c r="R179" s="35">
        <v>3628</v>
      </c>
      <c r="S179" s="154">
        <v>0.5</v>
      </c>
      <c r="U179" s="161">
        <f t="shared" si="5"/>
        <v>100</v>
      </c>
      <c r="V179" s="88"/>
      <c r="W179" s="88"/>
      <c r="X179" s="88"/>
      <c r="Y179" s="88"/>
      <c r="Z179" s="88"/>
      <c r="AA179" s="88"/>
      <c r="AB179" s="88"/>
      <c r="AC179" s="88"/>
      <c r="AD179" s="88"/>
      <c r="AE179" s="88"/>
      <c r="AF179" s="88"/>
      <c r="AG179" s="88"/>
      <c r="AH179" s="88"/>
      <c r="AI179" s="88"/>
      <c r="AJ179" s="88"/>
      <c r="AK179" s="88"/>
      <c r="AL179" s="88"/>
      <c r="AM179" s="88"/>
      <c r="AN179" s="88"/>
      <c r="AO179" s="88"/>
      <c r="AP179" s="88"/>
    </row>
    <row r="180" spans="1:42" s="34" customFormat="1" ht="18.75" customHeight="1">
      <c r="A180" s="678"/>
      <c r="B180" s="80">
        <v>28</v>
      </c>
      <c r="C180" s="156">
        <v>762376</v>
      </c>
      <c r="D180" s="156">
        <v>381625</v>
      </c>
      <c r="E180" s="157">
        <v>50.1</v>
      </c>
      <c r="F180" s="156">
        <v>223510</v>
      </c>
      <c r="G180" s="158">
        <v>29.3</v>
      </c>
      <c r="H180" s="156">
        <v>131638</v>
      </c>
      <c r="I180" s="159">
        <v>17.3</v>
      </c>
      <c r="J180" s="156">
        <v>146750</v>
      </c>
      <c r="K180" s="159">
        <v>19.2</v>
      </c>
      <c r="L180" s="156">
        <v>140924</v>
      </c>
      <c r="M180" s="159">
        <v>18.5</v>
      </c>
      <c r="N180" s="156">
        <v>234000</v>
      </c>
      <c r="O180" s="159">
        <v>30.7</v>
      </c>
      <c r="P180" s="156">
        <v>185959</v>
      </c>
      <c r="Q180" s="159">
        <v>24.4</v>
      </c>
      <c r="R180" s="155">
        <v>4387</v>
      </c>
      <c r="S180" s="159">
        <v>0.6</v>
      </c>
      <c r="T180" s="161"/>
      <c r="U180" s="161">
        <f t="shared" si="5"/>
        <v>100</v>
      </c>
      <c r="V180" s="88"/>
      <c r="W180" s="88"/>
      <c r="X180" s="88"/>
      <c r="Y180" s="88"/>
      <c r="Z180" s="88"/>
      <c r="AA180" s="88"/>
      <c r="AB180" s="88"/>
      <c r="AC180" s="88"/>
      <c r="AD180" s="88"/>
      <c r="AE180" s="88"/>
      <c r="AF180" s="88"/>
      <c r="AG180" s="88"/>
      <c r="AH180" s="88"/>
      <c r="AI180" s="88"/>
      <c r="AJ180" s="88"/>
      <c r="AK180" s="88"/>
      <c r="AL180" s="88"/>
      <c r="AM180" s="88"/>
      <c r="AN180" s="88"/>
      <c r="AO180" s="88"/>
      <c r="AP180" s="88"/>
    </row>
    <row r="181" spans="1:42" ht="18" customHeight="1">
      <c r="A181" s="30" t="s">
        <v>67</v>
      </c>
      <c r="V181" s="88"/>
      <c r="W181" s="88"/>
      <c r="X181" s="88"/>
      <c r="Y181" s="88"/>
      <c r="Z181" s="88"/>
      <c r="AA181" s="88"/>
      <c r="AB181" s="88"/>
      <c r="AC181" s="88"/>
      <c r="AD181" s="88"/>
      <c r="AE181" s="88"/>
      <c r="AF181" s="88"/>
      <c r="AG181" s="88"/>
      <c r="AH181" s="88"/>
      <c r="AI181" s="88"/>
      <c r="AJ181" s="88"/>
      <c r="AK181" s="88"/>
      <c r="AL181" s="88"/>
    </row>
    <row r="220" spans="1:1">
      <c r="A220" s="84" t="s">
        <v>50</v>
      </c>
    </row>
    <row r="221" spans="1:1">
      <c r="A221" s="85" t="s">
        <v>51</v>
      </c>
    </row>
    <row r="222" spans="1:1">
      <c r="A222" s="86" t="s">
        <v>52</v>
      </c>
    </row>
    <row r="223" spans="1:1">
      <c r="A223" s="85" t="s">
        <v>53</v>
      </c>
    </row>
    <row r="224" spans="1:1">
      <c r="A224" s="85" t="s">
        <v>54</v>
      </c>
    </row>
    <row r="225" spans="1:1">
      <c r="A225" s="85" t="s">
        <v>55</v>
      </c>
    </row>
    <row r="226" spans="1:1">
      <c r="A226" s="85" t="s">
        <v>59</v>
      </c>
    </row>
    <row r="227" spans="1:1">
      <c r="A227" s="85" t="s">
        <v>60</v>
      </c>
    </row>
    <row r="228" spans="1:1">
      <c r="A228" s="85" t="s">
        <v>61</v>
      </c>
    </row>
    <row r="229" spans="1:1">
      <c r="A229" s="85" t="s">
        <v>63</v>
      </c>
    </row>
    <row r="230" spans="1:1">
      <c r="A230" s="85" t="s">
        <v>64</v>
      </c>
    </row>
    <row r="231" spans="1:1">
      <c r="A231" s="85" t="s">
        <v>65</v>
      </c>
    </row>
    <row r="232" spans="1:1">
      <c r="A232" s="87" t="s">
        <v>66</v>
      </c>
    </row>
    <row r="233" spans="1:1">
      <c r="A233" s="28" t="s">
        <v>67</v>
      </c>
    </row>
  </sheetData>
  <autoFilter ref="A5:AQ181" xr:uid="{00000000-0009-0000-0000-000005000000}"/>
  <customSheetViews>
    <customSheetView guid="{B07D689D-A88D-4FD6-A5A1-1BAAB5F2B100}" scale="85" showPageBreaks="1" showGridLines="0" printArea="1" view="pageBreakPreview">
      <pane xSplit="3" ySplit="5" topLeftCell="G123" activePane="bottomRight" state="frozen"/>
      <selection pane="bottomRight" activeCell="C142" sqref="C142"/>
      <rowBreaks count="2" manualBreakCount="2">
        <brk id="65" max="18" man="1"/>
        <brk id="125" max="18" man="1"/>
      </rowBreaks>
      <pageMargins left="0.59055118110236227" right="0.59055118110236227" top="0.6692913385826772" bottom="0.31496062992125984" header="0.51181102362204722" footer="0.51181102362204722"/>
      <pageSetup paperSize="9" scale="43" orientation="landscape" r:id="rId1"/>
      <headerFooter alignWithMargins="0"/>
    </customSheetView>
    <customSheetView guid="{47FE580C-1B40-484B-A27C-9C582BD9B048}" scale="85" showPageBreaks="1" showGridLines="0" printArea="1" view="pageBreakPreview">
      <pane xSplit="3" ySplit="5" topLeftCell="D123" activePane="bottomRight" state="frozen"/>
      <selection pane="bottomRight" activeCell="B151" sqref="A151:IV155"/>
      <rowBreaks count="2" manualBreakCount="2">
        <brk id="70" max="18" man="1"/>
        <brk id="130" max="18" man="1"/>
      </rowBreaks>
      <pageMargins left="0.59055118110236227" right="0.59055118110236227" top="0.6692913385826772" bottom="0.31496062992125984" header="0.51181102362204722" footer="0.51181102362204722"/>
      <pageSetup paperSize="9" scale="43" orientation="landscape" r:id="rId2"/>
      <headerFooter alignWithMargins="0"/>
    </customSheetView>
    <customSheetView guid="{9CD6CDFB-0526-4987-BB9B-F12261C08409}" showPageBreaks="1" showGridLines="0" view="pageBreakPreview">
      <pane xSplit="3" ySplit="5" topLeftCell="D6" activePane="bottomRight" state="frozen"/>
      <selection pane="bottomRight" activeCell="C183" sqref="C183"/>
      <rowBreaks count="3" manualBreakCount="3">
        <brk id="70" max="18" man="1"/>
        <brk id="130" max="18" man="1"/>
        <brk id="209" max="37" man="1"/>
      </rowBreaks>
      <pageMargins left="0.59055118110236227" right="0.59055118110236227" top="0.6692913385826772" bottom="0.31496062992125984" header="0.51181102362204722" footer="0.51181102362204722"/>
      <pageSetup paperSize="9" scale="43" orientation="landscape" r:id="rId3"/>
      <headerFooter alignWithMargins="0"/>
    </customSheetView>
  </customSheetViews>
  <mergeCells count="39">
    <mergeCell ref="R4:S4"/>
    <mergeCell ref="B2:B5"/>
    <mergeCell ref="A2:A5"/>
    <mergeCell ref="A61:A65"/>
    <mergeCell ref="A6:A10"/>
    <mergeCell ref="A11:A15"/>
    <mergeCell ref="L4:M4"/>
    <mergeCell ref="A16:A20"/>
    <mergeCell ref="A26:A30"/>
    <mergeCell ref="A41:A45"/>
    <mergeCell ref="A46:A50"/>
    <mergeCell ref="A51:A55"/>
    <mergeCell ref="A31:A35"/>
    <mergeCell ref="A176:A180"/>
    <mergeCell ref="A111:A115"/>
    <mergeCell ref="A76:A80"/>
    <mergeCell ref="A86:A90"/>
    <mergeCell ref="A91:A95"/>
    <mergeCell ref="A106:A110"/>
    <mergeCell ref="A116:A120"/>
    <mergeCell ref="A136:A140"/>
    <mergeCell ref="A131:A135"/>
    <mergeCell ref="A171:A175"/>
    <mergeCell ref="A101:A105"/>
    <mergeCell ref="A146:A150"/>
    <mergeCell ref="A156:A160"/>
    <mergeCell ref="A126:A130"/>
    <mergeCell ref="A121:A125"/>
    <mergeCell ref="A96:A100"/>
    <mergeCell ref="A166:A170"/>
    <mergeCell ref="A56:A60"/>
    <mergeCell ref="A21:A25"/>
    <mergeCell ref="A36:A40"/>
    <mergeCell ref="A71:A75"/>
    <mergeCell ref="A81:A85"/>
    <mergeCell ref="A141:A145"/>
    <mergeCell ref="A66:A70"/>
    <mergeCell ref="A161:A165"/>
    <mergeCell ref="A151:A155"/>
  </mergeCells>
  <phoneticPr fontId="2"/>
  <pageMargins left="0.59055118110236227" right="0.59055118110236227" top="0.6692913385826772" bottom="0.31496062992125984" header="0.51181102362204722" footer="0.51181102362204722"/>
  <pageSetup paperSize="9" scale="45" orientation="landscape" r:id="rId4"/>
  <headerFooter alignWithMargins="0"/>
  <rowBreaks count="3" manualBreakCount="3">
    <brk id="65" max="18" man="1"/>
    <brk id="125" max="18" man="1"/>
    <brk id="209" max="1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T107"/>
  <sheetViews>
    <sheetView showGridLines="0" view="pageBreakPreview" zoomScaleNormal="100" zoomScaleSheetLayoutView="100" workbookViewId="0">
      <pane xSplit="3" ySplit="5" topLeftCell="D84" activePane="bottomRight" state="frozen"/>
      <selection activeCell="AC112" sqref="AC112"/>
      <selection pane="topRight" activeCell="AC112" sqref="AC112"/>
      <selection pane="bottomLeft" activeCell="AC112" sqref="AC112"/>
      <selection pane="bottomRight" activeCell="M96" sqref="M96"/>
    </sheetView>
  </sheetViews>
  <sheetFormatPr defaultRowHeight="13.5"/>
  <cols>
    <col min="1" max="1" width="15.625" style="30" customWidth="1"/>
    <col min="2" max="2" width="8.625" style="30" customWidth="1"/>
    <col min="3" max="4" width="15.625" style="30" customWidth="1"/>
    <col min="5" max="5" width="9" style="30" bestFit="1" customWidth="1"/>
    <col min="6" max="6" width="15.625" style="30" customWidth="1"/>
    <col min="7" max="7" width="9" style="30" bestFit="1" customWidth="1"/>
    <col min="8" max="8" width="15.625" style="30" customWidth="1"/>
    <col min="9" max="9" width="9" style="30" bestFit="1" customWidth="1"/>
    <col min="10" max="10" width="15.625" style="30" customWidth="1"/>
    <col min="11" max="11" width="9.125" style="30" bestFit="1" customWidth="1"/>
    <col min="12" max="12" width="15.625" style="30" customWidth="1"/>
    <col min="13" max="13" width="9" style="30" bestFit="1" customWidth="1"/>
    <col min="14" max="14" width="15.625" style="30" customWidth="1"/>
    <col min="15" max="15" width="9.125" style="30" bestFit="1" customWidth="1"/>
    <col min="16" max="16" width="15.625" style="30" customWidth="1"/>
    <col min="17" max="17" width="9" style="30" bestFit="1" customWidth="1"/>
    <col min="18" max="18" width="15.625" style="30" customWidth="1"/>
    <col min="19" max="19" width="8.75" style="30" bestFit="1" customWidth="1"/>
    <col min="20" max="20" width="15.625" style="30" customWidth="1"/>
    <col min="21" max="21" width="9" style="30" bestFit="1" customWidth="1"/>
    <col min="22" max="22" width="9" style="30"/>
    <col min="23" max="23" width="9.125" style="30" bestFit="1" customWidth="1"/>
    <col min="24" max="24" width="9.25" style="30" bestFit="1" customWidth="1"/>
    <col min="25" max="42" width="9.125" style="30" bestFit="1" customWidth="1"/>
    <col min="43" max="16384" width="9" style="30"/>
  </cols>
  <sheetData>
    <row r="1" spans="1:46">
      <c r="B1" s="70"/>
    </row>
    <row r="2" spans="1:46" ht="17.25" customHeight="1">
      <c r="A2" s="71" t="s">
        <v>91</v>
      </c>
      <c r="I2" s="72"/>
      <c r="M2" s="72"/>
      <c r="N2" s="72"/>
      <c r="O2" s="72"/>
      <c r="T2" s="72" t="s">
        <v>11</v>
      </c>
    </row>
    <row r="3" spans="1:46" ht="23.25" customHeight="1">
      <c r="A3" s="687" t="s">
        <v>12</v>
      </c>
      <c r="B3" s="684" t="s">
        <v>80</v>
      </c>
      <c r="C3" s="32" t="s">
        <v>13</v>
      </c>
      <c r="D3" s="43"/>
      <c r="E3" s="43"/>
      <c r="F3" s="43"/>
      <c r="G3" s="43"/>
      <c r="H3" s="43"/>
      <c r="I3" s="43"/>
      <c r="J3" s="43"/>
      <c r="K3" s="43"/>
      <c r="L3" s="43"/>
      <c r="M3" s="43"/>
      <c r="N3" s="43"/>
      <c r="O3" s="43"/>
      <c r="P3" s="44"/>
      <c r="Q3" s="44"/>
      <c r="R3" s="44"/>
      <c r="S3" s="44"/>
      <c r="T3" s="44"/>
      <c r="U3" s="45"/>
    </row>
    <row r="4" spans="1:46" ht="23.25" customHeight="1">
      <c r="A4" s="689"/>
      <c r="B4" s="685"/>
      <c r="C4" s="51"/>
      <c r="D4" s="47" t="s">
        <v>14</v>
      </c>
      <c r="E4" s="48"/>
      <c r="F4" s="47" t="s">
        <v>15</v>
      </c>
      <c r="G4" s="48"/>
      <c r="H4" s="47" t="s">
        <v>16</v>
      </c>
      <c r="I4" s="53"/>
      <c r="J4" s="47" t="s">
        <v>17</v>
      </c>
      <c r="K4" s="48"/>
      <c r="L4" s="47" t="s">
        <v>18</v>
      </c>
      <c r="M4" s="53"/>
      <c r="N4" s="682" t="s">
        <v>92</v>
      </c>
      <c r="O4" s="683"/>
      <c r="P4" s="42" t="s">
        <v>20</v>
      </c>
      <c r="Q4" s="52"/>
      <c r="R4" s="47" t="s">
        <v>21</v>
      </c>
      <c r="S4" s="53"/>
      <c r="T4" s="47" t="s">
        <v>22</v>
      </c>
      <c r="U4" s="65"/>
    </row>
    <row r="5" spans="1:46" ht="19.5" customHeight="1">
      <c r="A5" s="690"/>
      <c r="B5" s="686"/>
      <c r="C5" s="56"/>
      <c r="D5" s="57"/>
      <c r="E5" s="58" t="s">
        <v>23</v>
      </c>
      <c r="F5" s="59"/>
      <c r="G5" s="60" t="s">
        <v>23</v>
      </c>
      <c r="H5" s="59"/>
      <c r="I5" s="61" t="s">
        <v>23</v>
      </c>
      <c r="J5" s="59"/>
      <c r="K5" s="60" t="s">
        <v>23</v>
      </c>
      <c r="L5" s="59"/>
      <c r="M5" s="61" t="s">
        <v>23</v>
      </c>
      <c r="N5" s="66"/>
      <c r="O5" s="61" t="s">
        <v>23</v>
      </c>
      <c r="P5" s="63"/>
      <c r="Q5" s="60" t="s">
        <v>23</v>
      </c>
      <c r="R5" s="62"/>
      <c r="S5" s="61" t="s">
        <v>23</v>
      </c>
      <c r="T5" s="59"/>
      <c r="U5" s="61" t="s">
        <v>23</v>
      </c>
    </row>
    <row r="6" spans="1:46" ht="18.75" customHeight="1">
      <c r="A6" s="691" t="s">
        <v>50</v>
      </c>
      <c r="B6" s="73">
        <v>24</v>
      </c>
      <c r="C6" s="33">
        <v>842960.48600000015</v>
      </c>
      <c r="D6" s="147">
        <v>273832.59700000001</v>
      </c>
      <c r="E6" s="148">
        <v>32.5</v>
      </c>
      <c r="F6" s="147">
        <v>5794.0649999999996</v>
      </c>
      <c r="G6" s="149">
        <v>0.6614538085193713</v>
      </c>
      <c r="H6" s="147">
        <v>105211.18399999999</v>
      </c>
      <c r="I6" s="150">
        <v>12.5</v>
      </c>
      <c r="J6" s="147">
        <v>19652.106</v>
      </c>
      <c r="K6" s="149">
        <v>2.2999999999999998</v>
      </c>
      <c r="L6" s="147">
        <v>172855</v>
      </c>
      <c r="M6" s="150">
        <v>20.5</v>
      </c>
      <c r="N6" s="147">
        <v>32998.74</v>
      </c>
      <c r="O6" s="150">
        <v>3.9</v>
      </c>
      <c r="P6" s="33">
        <v>5722.866</v>
      </c>
      <c r="Q6" s="149">
        <v>0.65332568953679682</v>
      </c>
      <c r="R6" s="147">
        <v>80973</v>
      </c>
      <c r="S6" s="150">
        <v>9.6</v>
      </c>
      <c r="T6" s="147">
        <v>145920</v>
      </c>
      <c r="U6" s="150">
        <v>17.3</v>
      </c>
      <c r="W6" s="161">
        <f t="shared" ref="W6:W53" si="0">E6+G6+I6+K6+M6+O6+Q6+S6+U6</f>
        <v>99.914779498056163</v>
      </c>
      <c r="X6" s="88"/>
      <c r="Y6" s="88"/>
      <c r="Z6" s="88"/>
      <c r="AA6" s="88"/>
      <c r="AB6" s="88"/>
      <c r="AC6" s="88"/>
      <c r="AD6" s="88"/>
      <c r="AE6" s="88"/>
      <c r="AF6" s="88"/>
      <c r="AG6" s="88"/>
      <c r="AH6" s="88"/>
      <c r="AI6" s="88"/>
      <c r="AJ6" s="88"/>
      <c r="AK6" s="88"/>
      <c r="AL6" s="88"/>
      <c r="AM6" s="88"/>
      <c r="AN6" s="88"/>
      <c r="AO6" s="88"/>
      <c r="AP6" s="88"/>
      <c r="AQ6" s="88"/>
      <c r="AR6" s="88"/>
      <c r="AS6" s="88"/>
      <c r="AT6" s="88"/>
    </row>
    <row r="7" spans="1:46" ht="18.75" customHeight="1">
      <c r="A7" s="692"/>
      <c r="B7" s="76">
        <v>25</v>
      </c>
      <c r="C7" s="35">
        <v>850815.65299999993</v>
      </c>
      <c r="D7" s="151">
        <v>279543.90299999999</v>
      </c>
      <c r="E7" s="152">
        <v>32.9</v>
      </c>
      <c r="F7" s="151">
        <v>5549.9369999999999</v>
      </c>
      <c r="G7" s="153">
        <v>0.7</v>
      </c>
      <c r="H7" s="151">
        <v>96269.847999999998</v>
      </c>
      <c r="I7" s="154">
        <v>11.3</v>
      </c>
      <c r="J7" s="151">
        <v>20686.190999999999</v>
      </c>
      <c r="K7" s="153">
        <v>2.4</v>
      </c>
      <c r="L7" s="151">
        <v>184276</v>
      </c>
      <c r="M7" s="154">
        <v>21.7</v>
      </c>
      <c r="N7" s="151">
        <v>34435.663999999997</v>
      </c>
      <c r="O7" s="154">
        <v>4</v>
      </c>
      <c r="P7" s="35">
        <v>6274.9750000000004</v>
      </c>
      <c r="Q7" s="153">
        <v>0.7</v>
      </c>
      <c r="R7" s="151">
        <v>82885</v>
      </c>
      <c r="S7" s="154">
        <v>9.6999999999999993</v>
      </c>
      <c r="T7" s="151">
        <v>140894</v>
      </c>
      <c r="U7" s="154">
        <v>16.600000000000001</v>
      </c>
      <c r="W7" s="161">
        <f t="shared" si="0"/>
        <v>100</v>
      </c>
      <c r="X7" s="88"/>
      <c r="Y7" s="88"/>
      <c r="Z7" s="88"/>
      <c r="AA7" s="88"/>
      <c r="AB7" s="88"/>
      <c r="AC7" s="88"/>
      <c r="AD7" s="88"/>
      <c r="AE7" s="88"/>
      <c r="AF7" s="88"/>
      <c r="AG7" s="88"/>
      <c r="AH7" s="88"/>
      <c r="AI7" s="88"/>
      <c r="AJ7" s="88"/>
      <c r="AK7" s="88"/>
      <c r="AL7" s="88"/>
      <c r="AM7" s="88"/>
      <c r="AN7" s="88"/>
      <c r="AO7" s="88"/>
      <c r="AP7" s="88"/>
      <c r="AQ7" s="88"/>
      <c r="AR7" s="88"/>
      <c r="AS7" s="88"/>
      <c r="AT7" s="88"/>
    </row>
    <row r="8" spans="1:46" ht="18.75" customHeight="1">
      <c r="A8" s="692"/>
      <c r="B8" s="76">
        <v>26</v>
      </c>
      <c r="C8" s="35">
        <v>886462</v>
      </c>
      <c r="D8" s="151">
        <v>286778.23100000003</v>
      </c>
      <c r="E8" s="152">
        <v>32.4</v>
      </c>
      <c r="F8" s="151">
        <v>5247.5219999999999</v>
      </c>
      <c r="G8" s="153">
        <v>0.6</v>
      </c>
      <c r="H8" s="151">
        <v>92319.111000000004</v>
      </c>
      <c r="I8" s="154">
        <v>10.4</v>
      </c>
      <c r="J8" s="151">
        <v>20402.137999999999</v>
      </c>
      <c r="K8" s="153">
        <v>2.2999999999999998</v>
      </c>
      <c r="L8" s="151">
        <v>187701</v>
      </c>
      <c r="M8" s="154">
        <v>21.2</v>
      </c>
      <c r="N8" s="151">
        <v>35673.385000000002</v>
      </c>
      <c r="O8" s="154">
        <v>4</v>
      </c>
      <c r="P8" s="35">
        <v>5436.1610000000001</v>
      </c>
      <c r="Q8" s="153">
        <v>0.6</v>
      </c>
      <c r="R8" s="151">
        <v>99840</v>
      </c>
      <c r="S8" s="154">
        <v>11.3</v>
      </c>
      <c r="T8" s="151">
        <v>153065</v>
      </c>
      <c r="U8" s="154">
        <v>17.3</v>
      </c>
      <c r="W8" s="161">
        <f t="shared" si="0"/>
        <v>100.09999999999998</v>
      </c>
      <c r="X8" s="88"/>
      <c r="Y8" s="88"/>
      <c r="Z8" s="88"/>
      <c r="AA8" s="88"/>
      <c r="AB8" s="88"/>
      <c r="AC8" s="88"/>
      <c r="AD8" s="88"/>
      <c r="AE8" s="88"/>
      <c r="AF8" s="88"/>
      <c r="AG8" s="88"/>
      <c r="AH8" s="88"/>
      <c r="AI8" s="88"/>
      <c r="AJ8" s="88"/>
      <c r="AK8" s="88"/>
      <c r="AL8" s="88"/>
      <c r="AM8" s="88"/>
      <c r="AN8" s="88"/>
      <c r="AO8" s="88"/>
      <c r="AP8" s="88"/>
      <c r="AQ8" s="88"/>
      <c r="AR8" s="88"/>
      <c r="AS8" s="88"/>
      <c r="AT8" s="88"/>
    </row>
    <row r="9" spans="1:46" ht="18.75" customHeight="1">
      <c r="A9" s="692"/>
      <c r="B9" s="76">
        <v>27</v>
      </c>
      <c r="C9" s="35">
        <v>885032</v>
      </c>
      <c r="D9" s="151">
        <v>285914.071</v>
      </c>
      <c r="E9" s="152">
        <v>32.299999999999997</v>
      </c>
      <c r="F9" s="151">
        <v>5508.6629999999996</v>
      </c>
      <c r="G9" s="153">
        <v>0.6</v>
      </c>
      <c r="H9" s="151">
        <v>91167.063999999998</v>
      </c>
      <c r="I9" s="154">
        <v>10.3</v>
      </c>
      <c r="J9" s="151">
        <v>20030.777999999998</v>
      </c>
      <c r="K9" s="153">
        <v>2.2999999999999998</v>
      </c>
      <c r="L9" s="151">
        <v>197055.42</v>
      </c>
      <c r="M9" s="154">
        <v>22.3</v>
      </c>
      <c r="N9" s="151">
        <v>42562.186999999998</v>
      </c>
      <c r="O9" s="154">
        <v>4.8</v>
      </c>
      <c r="P9" s="35">
        <v>6631.8720000000003</v>
      </c>
      <c r="Q9" s="153">
        <v>0.7</v>
      </c>
      <c r="R9" s="151">
        <v>80965</v>
      </c>
      <c r="S9" s="154">
        <v>9.1</v>
      </c>
      <c r="T9" s="151">
        <v>155197.31400000001</v>
      </c>
      <c r="U9" s="154">
        <v>17.600000000000001</v>
      </c>
      <c r="W9" s="161">
        <f t="shared" si="0"/>
        <v>100</v>
      </c>
      <c r="X9" s="88"/>
      <c r="Y9" s="88"/>
      <c r="Z9" s="88"/>
      <c r="AA9" s="88"/>
      <c r="AB9" s="88"/>
      <c r="AC9" s="88"/>
      <c r="AD9" s="88"/>
      <c r="AE9" s="88"/>
      <c r="AF9" s="88"/>
      <c r="AG9" s="88"/>
      <c r="AH9" s="88"/>
      <c r="AI9" s="88"/>
      <c r="AJ9" s="88"/>
      <c r="AK9" s="88"/>
      <c r="AL9" s="88"/>
      <c r="AM9" s="88"/>
      <c r="AN9" s="88"/>
      <c r="AO9" s="88"/>
      <c r="AP9" s="88"/>
      <c r="AQ9" s="88"/>
      <c r="AR9" s="88"/>
      <c r="AS9" s="88"/>
      <c r="AT9" s="88"/>
    </row>
    <row r="10" spans="1:46" s="34" customFormat="1" ht="18.75" customHeight="1">
      <c r="A10" s="678"/>
      <c r="B10" s="76">
        <v>28</v>
      </c>
      <c r="C10" s="35">
        <v>921026.446</v>
      </c>
      <c r="D10" s="151">
        <v>288105.81099999999</v>
      </c>
      <c r="E10" s="152">
        <v>31.3</v>
      </c>
      <c r="F10" s="151">
        <v>5398.99</v>
      </c>
      <c r="G10" s="153">
        <v>0.6</v>
      </c>
      <c r="H10" s="151">
        <v>91068.281000000003</v>
      </c>
      <c r="I10" s="154">
        <v>9.9</v>
      </c>
      <c r="J10" s="151">
        <v>20462.307000000001</v>
      </c>
      <c r="K10" s="153">
        <v>2.2000000000000002</v>
      </c>
      <c r="L10" s="151">
        <v>210765.20499999999</v>
      </c>
      <c r="M10" s="154">
        <v>22.9</v>
      </c>
      <c r="N10" s="151">
        <v>45002.319000000003</v>
      </c>
      <c r="O10" s="154">
        <v>4.9000000000000004</v>
      </c>
      <c r="P10" s="35">
        <v>6546.5330000000004</v>
      </c>
      <c r="Q10" s="153">
        <v>0.7</v>
      </c>
      <c r="R10" s="151">
        <v>103139</v>
      </c>
      <c r="S10" s="154">
        <v>11.2</v>
      </c>
      <c r="T10" s="151">
        <v>150538</v>
      </c>
      <c r="U10" s="154">
        <v>16.3</v>
      </c>
      <c r="V10" s="161"/>
      <c r="W10" s="161">
        <f t="shared" si="0"/>
        <v>100.00000000000001</v>
      </c>
      <c r="X10" s="88"/>
      <c r="Y10" s="88"/>
      <c r="Z10" s="88"/>
      <c r="AA10" s="88"/>
      <c r="AB10" s="88"/>
      <c r="AC10" s="88"/>
      <c r="AD10" s="88"/>
      <c r="AE10" s="88"/>
      <c r="AF10" s="88"/>
      <c r="AG10" s="88"/>
      <c r="AH10" s="88"/>
      <c r="AI10" s="88"/>
      <c r="AJ10" s="88"/>
      <c r="AK10" s="88"/>
      <c r="AL10" s="88"/>
      <c r="AM10" s="88"/>
      <c r="AN10" s="88"/>
      <c r="AO10" s="88"/>
      <c r="AP10" s="88"/>
      <c r="AQ10" s="88"/>
      <c r="AR10" s="88"/>
      <c r="AS10" s="88"/>
      <c r="AT10" s="88"/>
    </row>
    <row r="11" spans="1:46" ht="18.75" customHeight="1">
      <c r="A11" s="676" t="s">
        <v>93</v>
      </c>
      <c r="B11" s="73">
        <v>24</v>
      </c>
      <c r="C11" s="33">
        <v>624414</v>
      </c>
      <c r="D11" s="147">
        <v>170074</v>
      </c>
      <c r="E11" s="148">
        <v>27.2</v>
      </c>
      <c r="F11" s="147">
        <v>3041</v>
      </c>
      <c r="G11" s="149">
        <v>0.5</v>
      </c>
      <c r="H11" s="147">
        <v>51868</v>
      </c>
      <c r="I11" s="150">
        <v>8.3000000000000007</v>
      </c>
      <c r="J11" s="147">
        <v>11579</v>
      </c>
      <c r="K11" s="149">
        <v>1.9</v>
      </c>
      <c r="L11" s="147">
        <v>167411</v>
      </c>
      <c r="M11" s="150">
        <v>26.8</v>
      </c>
      <c r="N11" s="147">
        <v>37335</v>
      </c>
      <c r="O11" s="150">
        <v>6</v>
      </c>
      <c r="P11" s="33">
        <v>1870</v>
      </c>
      <c r="Q11" s="149">
        <v>0.3</v>
      </c>
      <c r="R11" s="147">
        <v>76565</v>
      </c>
      <c r="S11" s="150">
        <v>12.3</v>
      </c>
      <c r="T11" s="147">
        <v>104671</v>
      </c>
      <c r="U11" s="150">
        <v>16.7</v>
      </c>
      <c r="W11" s="161">
        <f t="shared" si="0"/>
        <v>100</v>
      </c>
      <c r="X11" s="88"/>
      <c r="Y11" s="88"/>
      <c r="Z11" s="88"/>
      <c r="AA11" s="88"/>
      <c r="AB11" s="88"/>
      <c r="AC11" s="88"/>
      <c r="AD11" s="88"/>
      <c r="AE11" s="88"/>
      <c r="AF11" s="88"/>
      <c r="AG11" s="88"/>
      <c r="AH11" s="88"/>
      <c r="AI11" s="88"/>
      <c r="AJ11" s="88"/>
      <c r="AK11" s="88"/>
      <c r="AL11" s="88"/>
      <c r="AM11" s="88"/>
      <c r="AN11" s="88"/>
      <c r="AO11" s="88"/>
      <c r="AP11" s="88"/>
      <c r="AQ11" s="88"/>
      <c r="AR11" s="88"/>
      <c r="AS11" s="88"/>
      <c r="AT11" s="88"/>
    </row>
    <row r="12" spans="1:46" ht="18.75" customHeight="1">
      <c r="A12" s="677"/>
      <c r="B12" s="76">
        <v>25</v>
      </c>
      <c r="C12" s="35">
        <v>577187</v>
      </c>
      <c r="D12" s="151">
        <v>175905</v>
      </c>
      <c r="E12" s="152">
        <v>30.5</v>
      </c>
      <c r="F12" s="151">
        <v>2926</v>
      </c>
      <c r="G12" s="153">
        <v>0.5</v>
      </c>
      <c r="H12" s="151">
        <v>41238</v>
      </c>
      <c r="I12" s="154">
        <v>7.1</v>
      </c>
      <c r="J12" s="151">
        <v>11716</v>
      </c>
      <c r="K12" s="153">
        <v>2</v>
      </c>
      <c r="L12" s="151">
        <v>117108</v>
      </c>
      <c r="M12" s="154">
        <v>20.3</v>
      </c>
      <c r="N12" s="151">
        <v>23914</v>
      </c>
      <c r="O12" s="154">
        <v>4.0999999999999996</v>
      </c>
      <c r="P12" s="35">
        <v>7326</v>
      </c>
      <c r="Q12" s="153">
        <v>1.3</v>
      </c>
      <c r="R12" s="151">
        <v>55275</v>
      </c>
      <c r="S12" s="154">
        <v>9.6</v>
      </c>
      <c r="T12" s="151">
        <v>141779</v>
      </c>
      <c r="U12" s="154">
        <v>24.6</v>
      </c>
      <c r="W12" s="161">
        <f t="shared" si="0"/>
        <v>100</v>
      </c>
      <c r="X12" s="88"/>
      <c r="Y12" s="88"/>
      <c r="Z12" s="88"/>
      <c r="AA12" s="88"/>
      <c r="AB12" s="88"/>
      <c r="AC12" s="88"/>
      <c r="AD12" s="88"/>
      <c r="AE12" s="88"/>
      <c r="AF12" s="88"/>
      <c r="AG12" s="88"/>
      <c r="AH12" s="88"/>
      <c r="AI12" s="88"/>
      <c r="AJ12" s="88"/>
      <c r="AK12" s="88"/>
      <c r="AL12" s="88"/>
      <c r="AM12" s="88"/>
      <c r="AN12" s="88"/>
      <c r="AO12" s="88"/>
      <c r="AP12" s="88"/>
      <c r="AQ12" s="88"/>
      <c r="AR12" s="88"/>
      <c r="AS12" s="88"/>
      <c r="AT12" s="88"/>
    </row>
    <row r="13" spans="1:46" ht="18.75" customHeight="1">
      <c r="A13" s="677"/>
      <c r="B13" s="76">
        <v>26</v>
      </c>
      <c r="C13" s="35">
        <v>569750</v>
      </c>
      <c r="D13" s="151">
        <v>182135</v>
      </c>
      <c r="E13" s="152">
        <v>32</v>
      </c>
      <c r="F13" s="151">
        <v>2766</v>
      </c>
      <c r="G13" s="153">
        <v>0.5</v>
      </c>
      <c r="H13" s="151">
        <v>28761</v>
      </c>
      <c r="I13" s="154">
        <v>5</v>
      </c>
      <c r="J13" s="151">
        <v>11797</v>
      </c>
      <c r="K13" s="153">
        <v>2.1</v>
      </c>
      <c r="L13" s="151">
        <v>93038</v>
      </c>
      <c r="M13" s="154">
        <v>16.3</v>
      </c>
      <c r="N13" s="151">
        <v>24571</v>
      </c>
      <c r="O13" s="154">
        <v>4.3</v>
      </c>
      <c r="P13" s="35">
        <v>3980</v>
      </c>
      <c r="Q13" s="153">
        <v>0.7</v>
      </c>
      <c r="R13" s="151">
        <v>63467</v>
      </c>
      <c r="S13" s="154">
        <v>11.1</v>
      </c>
      <c r="T13" s="151">
        <v>159235</v>
      </c>
      <c r="U13" s="154">
        <v>28</v>
      </c>
      <c r="W13" s="161">
        <f t="shared" si="0"/>
        <v>100</v>
      </c>
      <c r="X13" s="88"/>
      <c r="Y13" s="88"/>
      <c r="Z13" s="88"/>
      <c r="AA13" s="88"/>
      <c r="AB13" s="88"/>
      <c r="AC13" s="88"/>
      <c r="AD13" s="88"/>
      <c r="AE13" s="88"/>
      <c r="AF13" s="88"/>
      <c r="AG13" s="88"/>
      <c r="AH13" s="88"/>
      <c r="AI13" s="88"/>
      <c r="AJ13" s="88"/>
      <c r="AK13" s="88"/>
      <c r="AL13" s="88"/>
      <c r="AM13" s="88"/>
      <c r="AN13" s="88"/>
      <c r="AO13" s="88"/>
      <c r="AP13" s="88"/>
      <c r="AQ13" s="88"/>
      <c r="AR13" s="88"/>
      <c r="AS13" s="88"/>
      <c r="AT13" s="88"/>
    </row>
    <row r="14" spans="1:46" ht="18.75" customHeight="1">
      <c r="A14" s="677"/>
      <c r="B14" s="76">
        <v>27</v>
      </c>
      <c r="C14" s="35">
        <v>539718</v>
      </c>
      <c r="D14" s="151">
        <v>186442</v>
      </c>
      <c r="E14" s="152">
        <v>34.6</v>
      </c>
      <c r="F14" s="151">
        <v>2919</v>
      </c>
      <c r="G14" s="153">
        <v>0.5</v>
      </c>
      <c r="H14" s="151">
        <v>32283</v>
      </c>
      <c r="I14" s="154">
        <v>6</v>
      </c>
      <c r="J14" s="151">
        <v>12270</v>
      </c>
      <c r="K14" s="153">
        <v>2.2000000000000002</v>
      </c>
      <c r="L14" s="151">
        <v>83380</v>
      </c>
      <c r="M14" s="154">
        <v>15.5</v>
      </c>
      <c r="N14" s="151">
        <v>22005</v>
      </c>
      <c r="O14" s="154">
        <v>4.0999999999999996</v>
      </c>
      <c r="P14" s="35">
        <v>4388</v>
      </c>
      <c r="Q14" s="153">
        <v>0.8</v>
      </c>
      <c r="R14" s="151">
        <v>58904</v>
      </c>
      <c r="S14" s="154">
        <v>10.9</v>
      </c>
      <c r="T14" s="151">
        <v>137127</v>
      </c>
      <c r="U14" s="154">
        <v>25.4</v>
      </c>
      <c r="W14" s="161">
        <f t="shared" si="0"/>
        <v>100</v>
      </c>
      <c r="X14" s="88"/>
      <c r="Y14" s="88"/>
      <c r="Z14" s="88"/>
      <c r="AA14" s="88"/>
      <c r="AB14" s="88"/>
      <c r="AC14" s="88"/>
      <c r="AD14" s="88"/>
      <c r="AE14" s="88"/>
      <c r="AF14" s="88"/>
      <c r="AG14" s="88"/>
      <c r="AH14" s="88"/>
      <c r="AI14" s="88"/>
      <c r="AJ14" s="88"/>
      <c r="AK14" s="88"/>
      <c r="AL14" s="88"/>
      <c r="AM14" s="88"/>
      <c r="AN14" s="88"/>
      <c r="AO14" s="88"/>
      <c r="AP14" s="88"/>
      <c r="AQ14" s="88"/>
      <c r="AR14" s="88"/>
      <c r="AS14" s="88"/>
      <c r="AT14" s="88"/>
    </row>
    <row r="15" spans="1:46" s="34" customFormat="1" ht="18.75" customHeight="1">
      <c r="A15" s="678"/>
      <c r="B15" s="76">
        <v>28</v>
      </c>
      <c r="C15" s="35">
        <v>488893</v>
      </c>
      <c r="D15" s="151">
        <v>188524</v>
      </c>
      <c r="E15" s="152">
        <v>38.6</v>
      </c>
      <c r="F15" s="151">
        <v>2953</v>
      </c>
      <c r="G15" s="153">
        <v>0.6</v>
      </c>
      <c r="H15" s="151">
        <v>27616</v>
      </c>
      <c r="I15" s="154">
        <v>5.6</v>
      </c>
      <c r="J15" s="151">
        <v>12607</v>
      </c>
      <c r="K15" s="153">
        <v>2.6</v>
      </c>
      <c r="L15" s="151">
        <v>73811</v>
      </c>
      <c r="M15" s="154">
        <v>15.1</v>
      </c>
      <c r="N15" s="151">
        <v>22801</v>
      </c>
      <c r="O15" s="154">
        <v>4.7</v>
      </c>
      <c r="P15" s="35">
        <v>5650</v>
      </c>
      <c r="Q15" s="153">
        <v>1.2</v>
      </c>
      <c r="R15" s="151">
        <v>43377</v>
      </c>
      <c r="S15" s="154">
        <v>8.9</v>
      </c>
      <c r="T15" s="151">
        <v>111554</v>
      </c>
      <c r="U15" s="154">
        <v>22.7</v>
      </c>
      <c r="V15" s="161"/>
      <c r="W15" s="161">
        <f t="shared" si="0"/>
        <v>100.00000000000001</v>
      </c>
      <c r="X15" s="88"/>
      <c r="Y15" s="88"/>
      <c r="Z15" s="88"/>
      <c r="AA15" s="88"/>
      <c r="AB15" s="88"/>
      <c r="AC15" s="88"/>
      <c r="AD15" s="88"/>
      <c r="AE15" s="88"/>
      <c r="AF15" s="88"/>
      <c r="AG15" s="88"/>
      <c r="AH15" s="88"/>
      <c r="AI15" s="88"/>
      <c r="AJ15" s="88"/>
      <c r="AK15" s="88"/>
      <c r="AL15" s="88"/>
      <c r="AM15" s="88"/>
      <c r="AN15" s="88"/>
      <c r="AO15" s="88"/>
      <c r="AP15" s="88"/>
      <c r="AQ15" s="88"/>
      <c r="AR15" s="88"/>
      <c r="AS15" s="88"/>
      <c r="AT15" s="88"/>
    </row>
    <row r="16" spans="1:46" ht="18.75" customHeight="1">
      <c r="A16" s="676" t="s">
        <v>52</v>
      </c>
      <c r="B16" s="73">
        <v>24</v>
      </c>
      <c r="C16" s="33">
        <v>439927</v>
      </c>
      <c r="D16" s="147">
        <v>218384</v>
      </c>
      <c r="E16" s="148">
        <v>49.6</v>
      </c>
      <c r="F16" s="147">
        <v>3141</v>
      </c>
      <c r="G16" s="149">
        <v>0.7</v>
      </c>
      <c r="H16" s="147">
        <v>9169</v>
      </c>
      <c r="I16" s="150">
        <v>2.1</v>
      </c>
      <c r="J16" s="147">
        <v>7812</v>
      </c>
      <c r="K16" s="149">
        <v>1.8</v>
      </c>
      <c r="L16" s="147">
        <v>67105</v>
      </c>
      <c r="M16" s="150">
        <v>15.3</v>
      </c>
      <c r="N16" s="147">
        <v>16170</v>
      </c>
      <c r="O16" s="150">
        <v>3.7</v>
      </c>
      <c r="P16" s="33">
        <v>1377</v>
      </c>
      <c r="Q16" s="149">
        <v>0.3</v>
      </c>
      <c r="R16" s="147">
        <v>49856</v>
      </c>
      <c r="S16" s="150">
        <v>11.3</v>
      </c>
      <c r="T16" s="147">
        <v>66913</v>
      </c>
      <c r="U16" s="150">
        <v>15.2</v>
      </c>
      <c r="W16" s="161">
        <f t="shared" si="0"/>
        <v>100</v>
      </c>
      <c r="X16" s="88"/>
      <c r="Y16" s="88"/>
      <c r="Z16" s="88"/>
      <c r="AA16" s="88"/>
      <c r="AB16" s="88"/>
      <c r="AC16" s="88"/>
      <c r="AD16" s="88"/>
      <c r="AE16" s="88"/>
      <c r="AF16" s="88"/>
      <c r="AG16" s="88"/>
      <c r="AH16" s="88"/>
      <c r="AI16" s="88"/>
      <c r="AJ16" s="88"/>
      <c r="AK16" s="88"/>
      <c r="AL16" s="88"/>
      <c r="AM16" s="88"/>
      <c r="AN16" s="88"/>
      <c r="AO16" s="88"/>
      <c r="AP16" s="88"/>
      <c r="AQ16" s="88"/>
      <c r="AR16" s="88"/>
      <c r="AS16" s="88"/>
      <c r="AT16" s="88"/>
    </row>
    <row r="17" spans="1:46" ht="18.75" customHeight="1">
      <c r="A17" s="677"/>
      <c r="B17" s="76">
        <v>25</v>
      </c>
      <c r="C17" s="35">
        <v>448840.99800000002</v>
      </c>
      <c r="D17" s="151">
        <v>219191.29500000001</v>
      </c>
      <c r="E17" s="152">
        <v>48.8</v>
      </c>
      <c r="F17" s="151">
        <v>3010.4989999999998</v>
      </c>
      <c r="G17" s="153">
        <v>0.7</v>
      </c>
      <c r="H17" s="151">
        <v>7766.7809999999999</v>
      </c>
      <c r="I17" s="154">
        <v>1.7</v>
      </c>
      <c r="J17" s="151">
        <v>7817.5219999999999</v>
      </c>
      <c r="K17" s="153">
        <v>1.7</v>
      </c>
      <c r="L17" s="151">
        <v>71131.634000000005</v>
      </c>
      <c r="M17" s="154">
        <v>15.8</v>
      </c>
      <c r="N17" s="151">
        <v>15494.005999999999</v>
      </c>
      <c r="O17" s="154">
        <v>3.5</v>
      </c>
      <c r="P17" s="35">
        <v>3434.991</v>
      </c>
      <c r="Q17" s="153">
        <v>0.8</v>
      </c>
      <c r="R17" s="151">
        <v>50288.911999999997</v>
      </c>
      <c r="S17" s="154">
        <v>11.2</v>
      </c>
      <c r="T17" s="151">
        <v>70705.357999999993</v>
      </c>
      <c r="U17" s="154">
        <v>15.8</v>
      </c>
      <c r="W17" s="161">
        <f t="shared" si="0"/>
        <v>100</v>
      </c>
      <c r="X17" s="88"/>
      <c r="Y17" s="88"/>
      <c r="Z17" s="88"/>
      <c r="AA17" s="88"/>
      <c r="AB17" s="88"/>
      <c r="AC17" s="88"/>
      <c r="AD17" s="88"/>
      <c r="AE17" s="88"/>
      <c r="AF17" s="88"/>
      <c r="AG17" s="88"/>
      <c r="AH17" s="88"/>
      <c r="AI17" s="88"/>
      <c r="AJ17" s="88"/>
      <c r="AK17" s="88"/>
      <c r="AL17" s="88"/>
      <c r="AM17" s="88"/>
      <c r="AN17" s="88"/>
      <c r="AO17" s="88"/>
      <c r="AP17" s="88"/>
      <c r="AQ17" s="88"/>
      <c r="AR17" s="88"/>
      <c r="AS17" s="88"/>
      <c r="AT17" s="88"/>
    </row>
    <row r="18" spans="1:46" ht="18.75" customHeight="1">
      <c r="A18" s="677"/>
      <c r="B18" s="76">
        <v>26</v>
      </c>
      <c r="C18" s="35">
        <v>464259</v>
      </c>
      <c r="D18" s="151">
        <v>225182</v>
      </c>
      <c r="E18" s="152">
        <v>48.5</v>
      </c>
      <c r="F18" s="151">
        <v>2859</v>
      </c>
      <c r="G18" s="153">
        <v>0.6</v>
      </c>
      <c r="H18" s="151">
        <v>6594</v>
      </c>
      <c r="I18" s="154">
        <v>1.4</v>
      </c>
      <c r="J18" s="151">
        <v>8074</v>
      </c>
      <c r="K18" s="153">
        <v>1.7</v>
      </c>
      <c r="L18" s="151">
        <v>74909</v>
      </c>
      <c r="M18" s="154">
        <v>16.100000000000001</v>
      </c>
      <c r="N18" s="151">
        <v>16470</v>
      </c>
      <c r="O18" s="154">
        <v>3.6</v>
      </c>
      <c r="P18" s="35">
        <v>926</v>
      </c>
      <c r="Q18" s="153">
        <v>0.2</v>
      </c>
      <c r="R18" s="151">
        <v>55227</v>
      </c>
      <c r="S18" s="154">
        <v>11.9</v>
      </c>
      <c r="T18" s="151">
        <v>74018</v>
      </c>
      <c r="U18" s="154">
        <v>16</v>
      </c>
      <c r="W18" s="161">
        <f t="shared" si="0"/>
        <v>100.00000000000001</v>
      </c>
      <c r="X18" s="88"/>
      <c r="Y18" s="88"/>
      <c r="Z18" s="88"/>
      <c r="AA18" s="88"/>
      <c r="AB18" s="88"/>
      <c r="AC18" s="88"/>
      <c r="AD18" s="88"/>
      <c r="AE18" s="88"/>
      <c r="AF18" s="88"/>
      <c r="AG18" s="88"/>
      <c r="AH18" s="88"/>
      <c r="AI18" s="88"/>
      <c r="AJ18" s="88"/>
      <c r="AK18" s="88"/>
      <c r="AL18" s="88"/>
      <c r="AM18" s="88"/>
      <c r="AN18" s="88"/>
      <c r="AO18" s="88"/>
      <c r="AP18" s="88"/>
      <c r="AQ18" s="88"/>
      <c r="AR18" s="88"/>
      <c r="AS18" s="88"/>
      <c r="AT18" s="88"/>
    </row>
    <row r="19" spans="1:46" ht="18.75" customHeight="1">
      <c r="A19" s="677"/>
      <c r="B19" s="76">
        <v>27</v>
      </c>
      <c r="C19" s="35">
        <v>460291</v>
      </c>
      <c r="D19" s="151">
        <v>225902.31</v>
      </c>
      <c r="E19" s="152">
        <v>49.1</v>
      </c>
      <c r="F19" s="151">
        <v>3011.2269999999999</v>
      </c>
      <c r="G19" s="153">
        <v>0.7</v>
      </c>
      <c r="H19" s="151">
        <v>6275.6019999999999</v>
      </c>
      <c r="I19" s="154">
        <v>1.4</v>
      </c>
      <c r="J19" s="151">
        <v>8268.19</v>
      </c>
      <c r="K19" s="153">
        <v>1.8</v>
      </c>
      <c r="L19" s="151">
        <v>76342.630999999994</v>
      </c>
      <c r="M19" s="154">
        <v>16.600000000000001</v>
      </c>
      <c r="N19" s="151">
        <v>18256.330999999998</v>
      </c>
      <c r="O19" s="154">
        <v>4</v>
      </c>
      <c r="P19" s="35">
        <v>921.29899999999998</v>
      </c>
      <c r="Q19" s="153">
        <v>0.2</v>
      </c>
      <c r="R19" s="151">
        <v>43021.633999999998</v>
      </c>
      <c r="S19" s="154">
        <v>9.3000000000000007</v>
      </c>
      <c r="T19" s="151">
        <v>78292</v>
      </c>
      <c r="U19" s="154">
        <v>17</v>
      </c>
      <c r="W19" s="161">
        <f t="shared" si="0"/>
        <v>100.1</v>
      </c>
      <c r="X19" s="88"/>
      <c r="Y19" s="88"/>
      <c r="Z19" s="88"/>
      <c r="AA19" s="88"/>
      <c r="AB19" s="88"/>
      <c r="AC19" s="88"/>
      <c r="AD19" s="88"/>
      <c r="AE19" s="88"/>
      <c r="AF19" s="88"/>
      <c r="AG19" s="88"/>
      <c r="AH19" s="88"/>
      <c r="AI19" s="88"/>
      <c r="AJ19" s="88"/>
      <c r="AK19" s="88"/>
      <c r="AL19" s="88"/>
      <c r="AM19" s="88"/>
      <c r="AN19" s="88"/>
      <c r="AO19" s="88"/>
      <c r="AP19" s="88"/>
      <c r="AQ19" s="88"/>
      <c r="AR19" s="88"/>
      <c r="AS19" s="88"/>
      <c r="AT19" s="88"/>
    </row>
    <row r="20" spans="1:46" s="34" customFormat="1" ht="18.75" customHeight="1">
      <c r="A20" s="678"/>
      <c r="B20" s="76">
        <v>28</v>
      </c>
      <c r="C20" s="35">
        <v>462254</v>
      </c>
      <c r="D20" s="151">
        <v>230091</v>
      </c>
      <c r="E20" s="152">
        <v>49.8</v>
      </c>
      <c r="F20" s="151">
        <v>2950</v>
      </c>
      <c r="G20" s="153">
        <v>0.6</v>
      </c>
      <c r="H20" s="151">
        <v>5794</v>
      </c>
      <c r="I20" s="154">
        <v>1.3</v>
      </c>
      <c r="J20" s="151">
        <v>8412</v>
      </c>
      <c r="K20" s="153">
        <v>1.8</v>
      </c>
      <c r="L20" s="151">
        <v>75920</v>
      </c>
      <c r="M20" s="154">
        <v>16.399999999999999</v>
      </c>
      <c r="N20" s="151">
        <v>19652</v>
      </c>
      <c r="O20" s="154">
        <v>4.3</v>
      </c>
      <c r="P20" s="35">
        <v>1002</v>
      </c>
      <c r="Q20" s="153">
        <v>0.2</v>
      </c>
      <c r="R20" s="151">
        <v>43991</v>
      </c>
      <c r="S20" s="154">
        <v>9.5</v>
      </c>
      <c r="T20" s="151">
        <v>74442</v>
      </c>
      <c r="U20" s="154">
        <v>16.100000000000001</v>
      </c>
      <c r="V20" s="161"/>
      <c r="W20" s="161">
        <f t="shared" si="0"/>
        <v>100</v>
      </c>
      <c r="X20" s="88"/>
      <c r="Y20" s="88"/>
      <c r="Z20" s="88"/>
      <c r="AA20" s="88"/>
      <c r="AB20" s="88"/>
      <c r="AC20" s="88"/>
      <c r="AD20" s="88"/>
      <c r="AE20" s="88"/>
      <c r="AF20" s="88"/>
      <c r="AG20" s="88"/>
      <c r="AH20" s="88"/>
      <c r="AI20" s="88"/>
      <c r="AJ20" s="88"/>
      <c r="AK20" s="88"/>
      <c r="AL20" s="88"/>
      <c r="AM20" s="88"/>
      <c r="AN20" s="88"/>
      <c r="AO20" s="88"/>
      <c r="AP20" s="88"/>
      <c r="AQ20" s="88"/>
      <c r="AR20" s="88"/>
      <c r="AS20" s="88"/>
      <c r="AT20" s="88"/>
    </row>
    <row r="21" spans="1:46" ht="18.75" customHeight="1">
      <c r="A21" s="676" t="s">
        <v>53</v>
      </c>
      <c r="B21" s="73">
        <v>24</v>
      </c>
      <c r="C21" s="33">
        <v>371677</v>
      </c>
      <c r="D21" s="147">
        <v>168968</v>
      </c>
      <c r="E21" s="148">
        <v>45.5</v>
      </c>
      <c r="F21" s="147">
        <v>2731</v>
      </c>
      <c r="G21" s="149">
        <v>0.7</v>
      </c>
      <c r="H21" s="147">
        <v>8499</v>
      </c>
      <c r="I21" s="150">
        <v>2.2999999999999998</v>
      </c>
      <c r="J21" s="147">
        <v>9670</v>
      </c>
      <c r="K21" s="149">
        <v>2.6</v>
      </c>
      <c r="L21" s="147">
        <v>50798</v>
      </c>
      <c r="M21" s="150">
        <v>13.7</v>
      </c>
      <c r="N21" s="147">
        <v>12200</v>
      </c>
      <c r="O21" s="150">
        <v>3.3</v>
      </c>
      <c r="P21" s="33">
        <v>1726</v>
      </c>
      <c r="Q21" s="149">
        <v>0.5</v>
      </c>
      <c r="R21" s="147">
        <v>40784</v>
      </c>
      <c r="S21" s="150">
        <v>11</v>
      </c>
      <c r="T21" s="147">
        <v>76301</v>
      </c>
      <c r="U21" s="150">
        <v>20.5</v>
      </c>
      <c r="W21" s="161">
        <f t="shared" si="0"/>
        <v>100.1</v>
      </c>
      <c r="X21" s="88"/>
      <c r="Y21" s="88"/>
      <c r="Z21" s="88"/>
      <c r="AA21" s="88"/>
      <c r="AB21" s="88"/>
      <c r="AC21" s="88"/>
      <c r="AD21" s="88"/>
      <c r="AE21" s="88"/>
      <c r="AF21" s="88"/>
      <c r="AG21" s="88"/>
      <c r="AH21" s="88"/>
      <c r="AI21" s="88"/>
      <c r="AJ21" s="88"/>
      <c r="AK21" s="88"/>
      <c r="AL21" s="88"/>
      <c r="AM21" s="88"/>
      <c r="AN21" s="88"/>
      <c r="AO21" s="88"/>
      <c r="AP21" s="88"/>
      <c r="AQ21" s="88"/>
      <c r="AR21" s="88"/>
      <c r="AS21" s="88"/>
      <c r="AT21" s="88"/>
    </row>
    <row r="22" spans="1:46" ht="18.75" customHeight="1">
      <c r="A22" s="677"/>
      <c r="B22" s="76">
        <v>25</v>
      </c>
      <c r="C22" s="35">
        <v>366467</v>
      </c>
      <c r="D22" s="151">
        <v>172108</v>
      </c>
      <c r="E22" s="152">
        <v>47</v>
      </c>
      <c r="F22" s="151">
        <v>2648</v>
      </c>
      <c r="G22" s="153">
        <v>0.7</v>
      </c>
      <c r="H22" s="151">
        <v>8143</v>
      </c>
      <c r="I22" s="154">
        <v>2.2000000000000002</v>
      </c>
      <c r="J22" s="151">
        <v>9633</v>
      </c>
      <c r="K22" s="153">
        <v>2.7</v>
      </c>
      <c r="L22" s="151">
        <v>55008</v>
      </c>
      <c r="M22" s="154">
        <v>15</v>
      </c>
      <c r="N22" s="151">
        <v>11136</v>
      </c>
      <c r="O22" s="154">
        <v>3</v>
      </c>
      <c r="P22" s="35">
        <v>1839</v>
      </c>
      <c r="Q22" s="153">
        <v>0.5</v>
      </c>
      <c r="R22" s="151">
        <v>40388</v>
      </c>
      <c r="S22" s="154">
        <v>11</v>
      </c>
      <c r="T22" s="151">
        <v>65564</v>
      </c>
      <c r="U22" s="154">
        <v>17.899999999999999</v>
      </c>
      <c r="W22" s="161">
        <f t="shared" si="0"/>
        <v>100</v>
      </c>
      <c r="X22" s="88"/>
      <c r="Y22" s="88"/>
      <c r="Z22" s="88"/>
      <c r="AA22" s="88"/>
      <c r="AB22" s="88"/>
      <c r="AC22" s="88"/>
      <c r="AD22" s="88"/>
      <c r="AE22" s="88"/>
      <c r="AF22" s="88"/>
      <c r="AG22" s="88"/>
      <c r="AH22" s="88"/>
      <c r="AI22" s="88"/>
      <c r="AJ22" s="88"/>
      <c r="AK22" s="88"/>
      <c r="AL22" s="88"/>
      <c r="AM22" s="88"/>
      <c r="AN22" s="88"/>
      <c r="AO22" s="88"/>
      <c r="AP22" s="88"/>
      <c r="AQ22" s="88"/>
      <c r="AR22" s="88"/>
      <c r="AS22" s="88"/>
      <c r="AT22" s="88"/>
    </row>
    <row r="23" spans="1:46" ht="18.75" customHeight="1">
      <c r="A23" s="677"/>
      <c r="B23" s="76">
        <v>26</v>
      </c>
      <c r="C23" s="35">
        <v>381231</v>
      </c>
      <c r="D23" s="151">
        <v>174983</v>
      </c>
      <c r="E23" s="152">
        <v>45.9</v>
      </c>
      <c r="F23" s="151">
        <v>2566</v>
      </c>
      <c r="G23" s="153">
        <v>0.7</v>
      </c>
      <c r="H23" s="151">
        <v>7650</v>
      </c>
      <c r="I23" s="154">
        <v>2</v>
      </c>
      <c r="J23" s="151">
        <v>10560</v>
      </c>
      <c r="K23" s="153">
        <v>2.8</v>
      </c>
      <c r="L23" s="151">
        <v>59805</v>
      </c>
      <c r="M23" s="154">
        <v>15.7</v>
      </c>
      <c r="N23" s="151">
        <v>12399</v>
      </c>
      <c r="O23" s="154">
        <v>3.3</v>
      </c>
      <c r="P23" s="35">
        <v>3491</v>
      </c>
      <c r="Q23" s="153">
        <v>0.9</v>
      </c>
      <c r="R23" s="151">
        <v>39819</v>
      </c>
      <c r="S23" s="154">
        <v>10.4</v>
      </c>
      <c r="T23" s="151">
        <v>69958</v>
      </c>
      <c r="U23" s="154">
        <v>18.300000000000004</v>
      </c>
      <c r="W23" s="161">
        <f t="shared" si="0"/>
        <v>100</v>
      </c>
      <c r="X23" s="88"/>
      <c r="Y23" s="88"/>
      <c r="Z23" s="88"/>
      <c r="AA23" s="88"/>
      <c r="AB23" s="88"/>
      <c r="AC23" s="88"/>
      <c r="AD23" s="88"/>
      <c r="AE23" s="88"/>
      <c r="AF23" s="88"/>
      <c r="AG23" s="88"/>
      <c r="AH23" s="88"/>
      <c r="AI23" s="88"/>
      <c r="AJ23" s="88"/>
      <c r="AK23" s="88"/>
      <c r="AL23" s="88"/>
      <c r="AM23" s="88"/>
      <c r="AN23" s="88"/>
      <c r="AO23" s="88"/>
      <c r="AP23" s="88"/>
      <c r="AQ23" s="88"/>
      <c r="AR23" s="88"/>
      <c r="AS23" s="88"/>
      <c r="AT23" s="88"/>
    </row>
    <row r="24" spans="1:46" ht="18.75" customHeight="1">
      <c r="A24" s="677"/>
      <c r="B24" s="76">
        <v>27</v>
      </c>
      <c r="C24" s="35">
        <v>394265</v>
      </c>
      <c r="D24" s="151">
        <v>175535</v>
      </c>
      <c r="E24" s="152">
        <v>44.5</v>
      </c>
      <c r="F24" s="151">
        <v>2668</v>
      </c>
      <c r="G24" s="153">
        <v>0.7</v>
      </c>
      <c r="H24" s="151">
        <v>8456</v>
      </c>
      <c r="I24" s="154">
        <v>2.1</v>
      </c>
      <c r="J24" s="151">
        <v>10597</v>
      </c>
      <c r="K24" s="153">
        <v>2.7</v>
      </c>
      <c r="L24" s="151">
        <v>62402</v>
      </c>
      <c r="M24" s="154">
        <v>15.8</v>
      </c>
      <c r="N24" s="151">
        <v>15198</v>
      </c>
      <c r="O24" s="154">
        <v>3.9</v>
      </c>
      <c r="P24" s="35">
        <v>2811</v>
      </c>
      <c r="Q24" s="153">
        <v>0.7</v>
      </c>
      <c r="R24" s="151">
        <v>39972</v>
      </c>
      <c r="S24" s="154">
        <v>10.1</v>
      </c>
      <c r="T24" s="151">
        <v>76626</v>
      </c>
      <c r="U24" s="154">
        <v>19.499999999999993</v>
      </c>
      <c r="W24" s="161">
        <f t="shared" si="0"/>
        <v>100</v>
      </c>
      <c r="X24" s="88"/>
      <c r="Y24" s="88"/>
      <c r="Z24" s="88"/>
      <c r="AA24" s="88"/>
      <c r="AB24" s="88"/>
      <c r="AC24" s="88"/>
      <c r="AD24" s="88"/>
      <c r="AE24" s="88"/>
      <c r="AF24" s="88"/>
      <c r="AG24" s="88"/>
      <c r="AH24" s="88"/>
      <c r="AI24" s="88"/>
      <c r="AJ24" s="88"/>
      <c r="AK24" s="88"/>
      <c r="AL24" s="88"/>
      <c r="AM24" s="88"/>
      <c r="AN24" s="88"/>
      <c r="AO24" s="88"/>
      <c r="AP24" s="88"/>
      <c r="AQ24" s="88"/>
      <c r="AR24" s="88"/>
      <c r="AS24" s="88"/>
      <c r="AT24" s="88"/>
    </row>
    <row r="25" spans="1:46" s="34" customFormat="1" ht="18.75" customHeight="1">
      <c r="A25" s="678"/>
      <c r="B25" s="76">
        <v>28</v>
      </c>
      <c r="C25" s="162">
        <v>406048</v>
      </c>
      <c r="D25" s="151">
        <v>176693</v>
      </c>
      <c r="E25" s="152">
        <v>43.5</v>
      </c>
      <c r="F25" s="151">
        <v>2614</v>
      </c>
      <c r="G25" s="153">
        <v>0.6</v>
      </c>
      <c r="H25" s="151">
        <v>9713</v>
      </c>
      <c r="I25" s="154">
        <v>2.4</v>
      </c>
      <c r="J25" s="151">
        <v>11000</v>
      </c>
      <c r="K25" s="153">
        <v>2.7</v>
      </c>
      <c r="L25" s="151">
        <v>64802</v>
      </c>
      <c r="M25" s="154">
        <v>16</v>
      </c>
      <c r="N25" s="151">
        <v>15464</v>
      </c>
      <c r="O25" s="154">
        <v>3.8</v>
      </c>
      <c r="P25" s="35">
        <v>1718</v>
      </c>
      <c r="Q25" s="153">
        <v>0.4</v>
      </c>
      <c r="R25" s="151">
        <v>41250</v>
      </c>
      <c r="S25" s="154">
        <v>10.199999999999999</v>
      </c>
      <c r="T25" s="151">
        <v>82794</v>
      </c>
      <c r="U25" s="154">
        <v>20.399999999999999</v>
      </c>
      <c r="V25" s="161"/>
      <c r="W25" s="161">
        <f t="shared" si="0"/>
        <v>100</v>
      </c>
      <c r="X25" s="88"/>
      <c r="Y25" s="88"/>
      <c r="Z25" s="88"/>
      <c r="AA25" s="88"/>
      <c r="AB25" s="88"/>
      <c r="AC25" s="88"/>
      <c r="AD25" s="88"/>
      <c r="AE25" s="88"/>
      <c r="AF25" s="88"/>
      <c r="AG25" s="88"/>
      <c r="AH25" s="88"/>
      <c r="AI25" s="88"/>
      <c r="AJ25" s="88"/>
      <c r="AK25" s="88"/>
      <c r="AL25" s="88"/>
      <c r="AM25" s="88"/>
      <c r="AN25" s="88"/>
      <c r="AO25" s="88"/>
      <c r="AP25" s="88"/>
      <c r="AQ25" s="88"/>
      <c r="AR25" s="88"/>
      <c r="AS25" s="88"/>
      <c r="AT25" s="88"/>
    </row>
    <row r="26" spans="1:46" ht="18.75" customHeight="1">
      <c r="A26" s="676" t="s">
        <v>55</v>
      </c>
      <c r="B26" s="73">
        <v>24</v>
      </c>
      <c r="C26" s="35">
        <v>1431980</v>
      </c>
      <c r="D26" s="147">
        <v>701226</v>
      </c>
      <c r="E26" s="148">
        <v>49</v>
      </c>
      <c r="F26" s="147">
        <v>9059</v>
      </c>
      <c r="G26" s="149">
        <v>0.6</v>
      </c>
      <c r="H26" s="147">
        <v>24575</v>
      </c>
      <c r="I26" s="150">
        <v>1.7</v>
      </c>
      <c r="J26" s="147">
        <v>46061</v>
      </c>
      <c r="K26" s="149">
        <v>3.3</v>
      </c>
      <c r="L26" s="147">
        <v>214043</v>
      </c>
      <c r="M26" s="150">
        <v>14.9</v>
      </c>
      <c r="N26" s="147">
        <v>50434</v>
      </c>
      <c r="O26" s="150">
        <v>3.5</v>
      </c>
      <c r="P26" s="33">
        <v>7784</v>
      </c>
      <c r="Q26" s="149">
        <v>0.5</v>
      </c>
      <c r="R26" s="147">
        <v>147064</v>
      </c>
      <c r="S26" s="150">
        <v>10.3</v>
      </c>
      <c r="T26" s="147">
        <v>231734</v>
      </c>
      <c r="U26" s="150">
        <v>16.2</v>
      </c>
      <c r="W26" s="161">
        <f t="shared" si="0"/>
        <v>100</v>
      </c>
      <c r="X26" s="88"/>
      <c r="Y26" s="88"/>
      <c r="Z26" s="88"/>
      <c r="AA26" s="88"/>
      <c r="AB26" s="88"/>
      <c r="AC26" s="88"/>
      <c r="AD26" s="88"/>
      <c r="AE26" s="88"/>
      <c r="AF26" s="88"/>
      <c r="AG26" s="88"/>
      <c r="AH26" s="88"/>
      <c r="AI26" s="88"/>
      <c r="AJ26" s="88"/>
      <c r="AK26" s="88"/>
      <c r="AL26" s="88"/>
      <c r="AM26" s="88"/>
      <c r="AN26" s="88"/>
      <c r="AO26" s="88"/>
      <c r="AP26" s="88"/>
      <c r="AQ26" s="88"/>
      <c r="AR26" s="88"/>
      <c r="AS26" s="88"/>
      <c r="AT26" s="88"/>
    </row>
    <row r="27" spans="1:46" ht="18.75" customHeight="1">
      <c r="A27" s="677"/>
      <c r="B27" s="76">
        <v>25</v>
      </c>
      <c r="C27" s="35">
        <v>1598029</v>
      </c>
      <c r="D27" s="151">
        <v>707362</v>
      </c>
      <c r="E27" s="152">
        <v>44.3</v>
      </c>
      <c r="F27" s="151">
        <v>8408</v>
      </c>
      <c r="G27" s="153">
        <v>0.5</v>
      </c>
      <c r="H27" s="151">
        <v>22519</v>
      </c>
      <c r="I27" s="154">
        <v>1.4</v>
      </c>
      <c r="J27" s="151">
        <v>43554</v>
      </c>
      <c r="K27" s="153">
        <v>2.7</v>
      </c>
      <c r="L27" s="151">
        <v>244007</v>
      </c>
      <c r="M27" s="154">
        <v>15.3</v>
      </c>
      <c r="N27" s="151">
        <v>47362</v>
      </c>
      <c r="O27" s="154">
        <v>3</v>
      </c>
      <c r="P27" s="35">
        <v>10768</v>
      </c>
      <c r="Q27" s="153">
        <v>0.7</v>
      </c>
      <c r="R27" s="151">
        <v>277127</v>
      </c>
      <c r="S27" s="154">
        <v>17.3</v>
      </c>
      <c r="T27" s="151">
        <v>236922</v>
      </c>
      <c r="U27" s="154">
        <v>14.8</v>
      </c>
      <c r="W27" s="161">
        <f t="shared" si="0"/>
        <v>100</v>
      </c>
      <c r="X27" s="88"/>
      <c r="Y27" s="88"/>
      <c r="Z27" s="88"/>
      <c r="AA27" s="88"/>
      <c r="AB27" s="88"/>
      <c r="AC27" s="88"/>
      <c r="AD27" s="88"/>
      <c r="AE27" s="88"/>
      <c r="AF27" s="88"/>
      <c r="AG27" s="88"/>
      <c r="AH27" s="88"/>
      <c r="AI27" s="88"/>
      <c r="AJ27" s="88"/>
      <c r="AK27" s="88"/>
      <c r="AL27" s="88"/>
      <c r="AM27" s="88"/>
      <c r="AN27" s="88"/>
      <c r="AO27" s="88"/>
      <c r="AP27" s="88"/>
      <c r="AQ27" s="88"/>
      <c r="AR27" s="88"/>
      <c r="AS27" s="88"/>
      <c r="AT27" s="88"/>
    </row>
    <row r="28" spans="1:46" ht="18.75" customHeight="1">
      <c r="A28" s="677"/>
      <c r="B28" s="76">
        <v>26</v>
      </c>
      <c r="C28" s="35">
        <v>1469029</v>
      </c>
      <c r="D28" s="151">
        <v>719972</v>
      </c>
      <c r="E28" s="152">
        <v>49.010060386826943</v>
      </c>
      <c r="F28" s="151">
        <v>7983</v>
      </c>
      <c r="G28" s="153">
        <v>0.54342017754584837</v>
      </c>
      <c r="H28" s="151">
        <v>24706</v>
      </c>
      <c r="I28" s="154">
        <v>1.6817911695412413</v>
      </c>
      <c r="J28" s="151">
        <v>43639</v>
      </c>
      <c r="K28" s="153">
        <v>2.9706016695381776</v>
      </c>
      <c r="L28" s="151">
        <v>235963</v>
      </c>
      <c r="M28" s="154">
        <v>16.062514763153075</v>
      </c>
      <c r="N28" s="151">
        <v>50659</v>
      </c>
      <c r="O28" s="154">
        <v>3.4484683420136704</v>
      </c>
      <c r="P28" s="35">
        <v>13490</v>
      </c>
      <c r="Q28" s="153">
        <v>0.91829364838951433</v>
      </c>
      <c r="R28" s="151">
        <v>150841</v>
      </c>
      <c r="S28" s="154">
        <v>10.268075034597683</v>
      </c>
      <c r="T28" s="151">
        <v>221776</v>
      </c>
      <c r="U28" s="154">
        <v>15.096774808393842</v>
      </c>
      <c r="W28" s="161">
        <f t="shared" si="0"/>
        <v>100</v>
      </c>
      <c r="X28" s="88"/>
      <c r="Y28" s="88"/>
      <c r="Z28" s="88"/>
      <c r="AA28" s="88"/>
      <c r="AB28" s="88"/>
      <c r="AC28" s="88"/>
      <c r="AD28" s="88"/>
      <c r="AE28" s="88"/>
      <c r="AF28" s="88"/>
      <c r="AG28" s="88"/>
      <c r="AH28" s="88"/>
      <c r="AI28" s="88"/>
      <c r="AJ28" s="88"/>
      <c r="AK28" s="88"/>
      <c r="AL28" s="88"/>
      <c r="AM28" s="88"/>
      <c r="AN28" s="88"/>
      <c r="AO28" s="88"/>
      <c r="AP28" s="88"/>
      <c r="AQ28" s="88"/>
      <c r="AR28" s="88"/>
      <c r="AS28" s="88"/>
      <c r="AT28" s="88"/>
    </row>
    <row r="29" spans="1:46" ht="18.75" customHeight="1">
      <c r="A29" s="677"/>
      <c r="B29" s="76">
        <v>27</v>
      </c>
      <c r="C29" s="35">
        <v>1526933</v>
      </c>
      <c r="D29" s="151">
        <v>718963</v>
      </c>
      <c r="E29" s="152">
        <v>47.1</v>
      </c>
      <c r="F29" s="151">
        <v>8459</v>
      </c>
      <c r="G29" s="153">
        <v>0.6</v>
      </c>
      <c r="H29" s="151">
        <v>20061</v>
      </c>
      <c r="I29" s="154">
        <v>1.3</v>
      </c>
      <c r="J29" s="151">
        <v>43556</v>
      </c>
      <c r="K29" s="153">
        <v>2.9</v>
      </c>
      <c r="L29" s="151">
        <v>253375</v>
      </c>
      <c r="M29" s="154">
        <v>16.600000000000001</v>
      </c>
      <c r="N29" s="151">
        <v>63364</v>
      </c>
      <c r="O29" s="154">
        <v>4.0999999999999996</v>
      </c>
      <c r="P29" s="35">
        <v>15471</v>
      </c>
      <c r="Q29" s="153">
        <v>1</v>
      </c>
      <c r="R29" s="151">
        <v>167479</v>
      </c>
      <c r="S29" s="154">
        <v>11</v>
      </c>
      <c r="T29" s="151">
        <v>236205</v>
      </c>
      <c r="U29" s="154">
        <v>15.4</v>
      </c>
      <c r="W29" s="161">
        <f t="shared" si="0"/>
        <v>100</v>
      </c>
      <c r="X29" s="88"/>
      <c r="Y29" s="88"/>
      <c r="Z29" s="88"/>
      <c r="AA29" s="88"/>
      <c r="AB29" s="88"/>
      <c r="AC29" s="88"/>
      <c r="AD29" s="88"/>
      <c r="AE29" s="88"/>
      <c r="AF29" s="88"/>
      <c r="AG29" s="88"/>
      <c r="AH29" s="88"/>
      <c r="AI29" s="88"/>
      <c r="AJ29" s="88"/>
      <c r="AK29" s="88"/>
      <c r="AL29" s="88"/>
      <c r="AM29" s="88"/>
      <c r="AN29" s="88"/>
      <c r="AO29" s="88"/>
      <c r="AP29" s="88"/>
      <c r="AQ29" s="88"/>
      <c r="AR29" s="88"/>
      <c r="AS29" s="88"/>
      <c r="AT29" s="88"/>
    </row>
    <row r="30" spans="1:46" s="34" customFormat="1" ht="18.75" customHeight="1">
      <c r="A30" s="678"/>
      <c r="B30" s="76">
        <v>28</v>
      </c>
      <c r="C30" s="35">
        <v>1559291</v>
      </c>
      <c r="D30" s="151">
        <v>720760</v>
      </c>
      <c r="E30" s="152">
        <v>46.2</v>
      </c>
      <c r="F30" s="151">
        <v>8794</v>
      </c>
      <c r="G30" s="153">
        <v>0.6</v>
      </c>
      <c r="H30" s="151">
        <v>19096</v>
      </c>
      <c r="I30" s="154">
        <v>1.2</v>
      </c>
      <c r="J30" s="151">
        <v>42258</v>
      </c>
      <c r="K30" s="153">
        <v>2.7</v>
      </c>
      <c r="L30" s="151">
        <v>268929</v>
      </c>
      <c r="M30" s="154">
        <v>17.2</v>
      </c>
      <c r="N30" s="151">
        <v>64103</v>
      </c>
      <c r="O30" s="154">
        <v>4.0999999999999996</v>
      </c>
      <c r="P30" s="35">
        <v>32348</v>
      </c>
      <c r="Q30" s="153">
        <v>2.1</v>
      </c>
      <c r="R30" s="151">
        <v>158781</v>
      </c>
      <c r="S30" s="154">
        <v>10.199999999999999</v>
      </c>
      <c r="T30" s="151">
        <v>244222</v>
      </c>
      <c r="U30" s="154">
        <v>15.7</v>
      </c>
      <c r="V30" s="161"/>
      <c r="W30" s="161">
        <f t="shared" si="0"/>
        <v>100</v>
      </c>
      <c r="X30" s="88"/>
      <c r="Y30" s="88"/>
      <c r="Z30" s="88"/>
      <c r="AA30" s="88"/>
      <c r="AB30" s="88"/>
      <c r="AC30" s="88"/>
      <c r="AD30" s="88"/>
      <c r="AE30" s="88"/>
      <c r="AF30" s="88"/>
      <c r="AG30" s="88"/>
      <c r="AH30" s="88"/>
      <c r="AI30" s="88"/>
      <c r="AJ30" s="88"/>
      <c r="AK30" s="88"/>
      <c r="AL30" s="88"/>
      <c r="AM30" s="88"/>
      <c r="AN30" s="88"/>
      <c r="AO30" s="88"/>
      <c r="AP30" s="88"/>
      <c r="AQ30" s="88"/>
      <c r="AR30" s="88"/>
      <c r="AS30" s="88"/>
      <c r="AT30" s="88"/>
    </row>
    <row r="31" spans="1:46" ht="18.75" customHeight="1">
      <c r="A31" s="676" t="s">
        <v>54</v>
      </c>
      <c r="B31" s="73">
        <v>24</v>
      </c>
      <c r="C31" s="33">
        <v>570744</v>
      </c>
      <c r="D31" s="147">
        <v>285254</v>
      </c>
      <c r="E31" s="148">
        <v>50</v>
      </c>
      <c r="F31" s="147">
        <v>3576</v>
      </c>
      <c r="G31" s="149">
        <v>0.6</v>
      </c>
      <c r="H31" s="147">
        <v>1651</v>
      </c>
      <c r="I31" s="150">
        <v>0.3</v>
      </c>
      <c r="J31" s="147">
        <v>16704</v>
      </c>
      <c r="K31" s="149">
        <v>2.9</v>
      </c>
      <c r="L31" s="147">
        <v>95717</v>
      </c>
      <c r="M31" s="150">
        <v>16.8</v>
      </c>
      <c r="N31" s="147">
        <v>19816</v>
      </c>
      <c r="O31" s="150">
        <v>3.5</v>
      </c>
      <c r="P31" s="33">
        <v>5516</v>
      </c>
      <c r="Q31" s="149">
        <v>1</v>
      </c>
      <c r="R31" s="147">
        <v>55208</v>
      </c>
      <c r="S31" s="150">
        <v>9.6999999999999993</v>
      </c>
      <c r="T31" s="147">
        <v>87302</v>
      </c>
      <c r="U31" s="150">
        <v>15.2</v>
      </c>
      <c r="W31" s="161">
        <f t="shared" si="0"/>
        <v>100</v>
      </c>
      <c r="X31" s="88"/>
      <c r="Y31" s="88"/>
      <c r="Z31" s="88"/>
      <c r="AA31" s="88"/>
      <c r="AB31" s="88"/>
      <c r="AC31" s="88"/>
      <c r="AD31" s="88"/>
      <c r="AE31" s="88"/>
      <c r="AF31" s="88"/>
      <c r="AG31" s="88"/>
      <c r="AH31" s="88"/>
      <c r="AI31" s="88"/>
      <c r="AJ31" s="88"/>
      <c r="AK31" s="88"/>
      <c r="AL31" s="88"/>
      <c r="AM31" s="88"/>
      <c r="AN31" s="88"/>
      <c r="AO31" s="88"/>
      <c r="AP31" s="88"/>
      <c r="AQ31" s="88"/>
      <c r="AR31" s="88"/>
      <c r="AS31" s="88"/>
      <c r="AT31" s="88"/>
    </row>
    <row r="32" spans="1:46" ht="18.75" customHeight="1">
      <c r="A32" s="677"/>
      <c r="B32" s="76">
        <v>25</v>
      </c>
      <c r="C32" s="35">
        <v>584106</v>
      </c>
      <c r="D32" s="151">
        <v>288989</v>
      </c>
      <c r="E32" s="152">
        <v>49.5</v>
      </c>
      <c r="F32" s="151">
        <v>3468</v>
      </c>
      <c r="G32" s="153">
        <v>0.6</v>
      </c>
      <c r="H32" s="151">
        <v>1696</v>
      </c>
      <c r="I32" s="154">
        <v>0.3</v>
      </c>
      <c r="J32" s="151">
        <v>17026</v>
      </c>
      <c r="K32" s="153">
        <v>2.9</v>
      </c>
      <c r="L32" s="151">
        <v>98311</v>
      </c>
      <c r="M32" s="154">
        <v>16.8</v>
      </c>
      <c r="N32" s="151">
        <v>18890</v>
      </c>
      <c r="O32" s="154">
        <v>3.2</v>
      </c>
      <c r="P32" s="35">
        <v>3359</v>
      </c>
      <c r="Q32" s="153">
        <v>0.6</v>
      </c>
      <c r="R32" s="151">
        <v>53561</v>
      </c>
      <c r="S32" s="154">
        <v>9.1999999999999993</v>
      </c>
      <c r="T32" s="151">
        <v>98806</v>
      </c>
      <c r="U32" s="154">
        <v>16.899999999999999</v>
      </c>
      <c r="W32" s="161">
        <f t="shared" si="0"/>
        <v>100</v>
      </c>
      <c r="X32" s="88"/>
      <c r="Y32" s="88"/>
      <c r="Z32" s="88"/>
      <c r="AA32" s="88"/>
      <c r="AB32" s="88"/>
      <c r="AC32" s="88"/>
      <c r="AD32" s="88"/>
      <c r="AE32" s="88"/>
      <c r="AF32" s="88"/>
      <c r="AG32" s="88"/>
      <c r="AH32" s="88"/>
      <c r="AI32" s="88"/>
      <c r="AJ32" s="88"/>
      <c r="AK32" s="88"/>
      <c r="AL32" s="88"/>
      <c r="AM32" s="88"/>
      <c r="AN32" s="88"/>
      <c r="AO32" s="88"/>
      <c r="AP32" s="88"/>
      <c r="AQ32" s="88"/>
      <c r="AR32" s="88"/>
      <c r="AS32" s="88"/>
      <c r="AT32" s="88"/>
    </row>
    <row r="33" spans="1:46" ht="18.75" customHeight="1">
      <c r="A33" s="677"/>
      <c r="B33" s="76">
        <v>26</v>
      </c>
      <c r="C33" s="35">
        <v>612268</v>
      </c>
      <c r="D33" s="151">
        <v>296559</v>
      </c>
      <c r="E33" s="152">
        <v>48.4</v>
      </c>
      <c r="F33" s="151">
        <v>3263</v>
      </c>
      <c r="G33" s="153">
        <v>0.5</v>
      </c>
      <c r="H33" s="151">
        <v>2112</v>
      </c>
      <c r="I33" s="154">
        <v>0.3</v>
      </c>
      <c r="J33" s="151">
        <v>16235</v>
      </c>
      <c r="K33" s="153">
        <v>2.7</v>
      </c>
      <c r="L33" s="151">
        <v>103906</v>
      </c>
      <c r="M33" s="154">
        <v>17</v>
      </c>
      <c r="N33" s="151">
        <v>21312</v>
      </c>
      <c r="O33" s="154">
        <v>3.5</v>
      </c>
      <c r="P33" s="35">
        <v>5229</v>
      </c>
      <c r="Q33" s="153">
        <v>0.9</v>
      </c>
      <c r="R33" s="151">
        <v>64218</v>
      </c>
      <c r="S33" s="154">
        <v>10.5</v>
      </c>
      <c r="T33" s="151">
        <v>99434</v>
      </c>
      <c r="U33" s="154">
        <v>16.2</v>
      </c>
      <c r="W33" s="161">
        <f t="shared" si="0"/>
        <v>100.00000000000001</v>
      </c>
      <c r="X33" s="88"/>
      <c r="Y33" s="88"/>
      <c r="Z33" s="88"/>
      <c r="AA33" s="88"/>
      <c r="AB33" s="88"/>
      <c r="AC33" s="88"/>
      <c r="AD33" s="88"/>
      <c r="AE33" s="88"/>
      <c r="AF33" s="88"/>
      <c r="AG33" s="88"/>
      <c r="AH33" s="88"/>
      <c r="AI33" s="88"/>
      <c r="AJ33" s="88"/>
      <c r="AK33" s="88"/>
      <c r="AL33" s="88"/>
      <c r="AM33" s="88"/>
      <c r="AN33" s="88"/>
      <c r="AO33" s="88"/>
      <c r="AP33" s="88"/>
      <c r="AQ33" s="88"/>
      <c r="AR33" s="88"/>
      <c r="AS33" s="88"/>
      <c r="AT33" s="88"/>
    </row>
    <row r="34" spans="1:46" ht="18.75" customHeight="1">
      <c r="A34" s="677"/>
      <c r="B34" s="76">
        <v>27</v>
      </c>
      <c r="C34" s="35">
        <v>606283</v>
      </c>
      <c r="D34" s="151">
        <v>300740</v>
      </c>
      <c r="E34" s="152">
        <v>49.6</v>
      </c>
      <c r="F34" s="151">
        <v>3364</v>
      </c>
      <c r="G34" s="153">
        <v>0.6</v>
      </c>
      <c r="H34" s="151">
        <v>1226</v>
      </c>
      <c r="I34" s="154">
        <v>0.2</v>
      </c>
      <c r="J34" s="151">
        <v>16758</v>
      </c>
      <c r="K34" s="153">
        <v>2.8</v>
      </c>
      <c r="L34" s="151">
        <v>101189</v>
      </c>
      <c r="M34" s="154">
        <v>16.7</v>
      </c>
      <c r="N34" s="151">
        <v>22925</v>
      </c>
      <c r="O34" s="154">
        <v>3.8</v>
      </c>
      <c r="P34" s="35">
        <v>4645</v>
      </c>
      <c r="Q34" s="153">
        <v>0.8</v>
      </c>
      <c r="R34" s="151">
        <v>48765</v>
      </c>
      <c r="S34" s="154">
        <v>8</v>
      </c>
      <c r="T34" s="151">
        <v>106671</v>
      </c>
      <c r="U34" s="154">
        <v>17.5</v>
      </c>
      <c r="W34" s="161">
        <f t="shared" si="0"/>
        <v>100</v>
      </c>
      <c r="X34" s="88"/>
      <c r="Y34" s="88"/>
      <c r="Z34" s="88"/>
      <c r="AA34" s="88"/>
      <c r="AB34" s="88"/>
      <c r="AC34" s="88"/>
      <c r="AD34" s="88"/>
      <c r="AE34" s="88"/>
      <c r="AF34" s="88"/>
      <c r="AG34" s="88"/>
      <c r="AH34" s="88"/>
      <c r="AI34" s="88"/>
      <c r="AJ34" s="88"/>
      <c r="AK34" s="88"/>
      <c r="AL34" s="88"/>
      <c r="AM34" s="88"/>
      <c r="AN34" s="88"/>
      <c r="AO34" s="88"/>
      <c r="AP34" s="88"/>
      <c r="AQ34" s="88"/>
      <c r="AR34" s="88"/>
      <c r="AS34" s="88"/>
      <c r="AT34" s="88"/>
    </row>
    <row r="35" spans="1:46" s="34" customFormat="1" ht="18.75" customHeight="1">
      <c r="A35" s="678"/>
      <c r="B35" s="76">
        <v>28</v>
      </c>
      <c r="C35" s="35">
        <v>611470</v>
      </c>
      <c r="D35" s="151">
        <v>305360</v>
      </c>
      <c r="E35" s="152">
        <v>49.9</v>
      </c>
      <c r="F35" s="151">
        <v>3262</v>
      </c>
      <c r="G35" s="153">
        <v>0.5</v>
      </c>
      <c r="H35" s="151">
        <v>293</v>
      </c>
      <c r="I35" s="154">
        <v>0.1</v>
      </c>
      <c r="J35" s="151">
        <v>16600</v>
      </c>
      <c r="K35" s="153">
        <v>2.7</v>
      </c>
      <c r="L35" s="151">
        <v>106502</v>
      </c>
      <c r="M35" s="154">
        <v>17.399999999999999</v>
      </c>
      <c r="N35" s="151">
        <v>23746</v>
      </c>
      <c r="O35" s="154">
        <v>3.9</v>
      </c>
      <c r="P35" s="35">
        <v>6415</v>
      </c>
      <c r="Q35" s="153">
        <v>1.1000000000000001</v>
      </c>
      <c r="R35" s="151">
        <v>46963</v>
      </c>
      <c r="S35" s="154">
        <v>7.7</v>
      </c>
      <c r="T35" s="151">
        <v>102329</v>
      </c>
      <c r="U35" s="154">
        <v>16.7</v>
      </c>
      <c r="V35" s="161"/>
      <c r="W35" s="161">
        <f t="shared" si="0"/>
        <v>100</v>
      </c>
      <c r="X35" s="88"/>
      <c r="Y35" s="88"/>
      <c r="Z35" s="88"/>
      <c r="AA35" s="88"/>
      <c r="AB35" s="88"/>
      <c r="AC35" s="88"/>
      <c r="AD35" s="88"/>
      <c r="AE35" s="88"/>
      <c r="AF35" s="88"/>
      <c r="AG35" s="88"/>
      <c r="AH35" s="88"/>
      <c r="AI35" s="88"/>
      <c r="AJ35" s="88"/>
      <c r="AK35" s="88"/>
      <c r="AL35" s="88"/>
      <c r="AM35" s="88"/>
      <c r="AN35" s="88"/>
      <c r="AO35" s="88"/>
      <c r="AP35" s="88"/>
      <c r="AQ35" s="88"/>
      <c r="AR35" s="88"/>
      <c r="AS35" s="88"/>
      <c r="AT35" s="88"/>
    </row>
    <row r="36" spans="1:46" ht="18.75" customHeight="1">
      <c r="A36" s="676" t="s">
        <v>149</v>
      </c>
      <c r="B36" s="73">
        <v>24</v>
      </c>
      <c r="C36" s="33">
        <v>257075</v>
      </c>
      <c r="D36" s="147">
        <v>108338</v>
      </c>
      <c r="E36" s="148">
        <v>42.1</v>
      </c>
      <c r="F36" s="147">
        <v>1832</v>
      </c>
      <c r="G36" s="149">
        <v>0.7</v>
      </c>
      <c r="H36" s="147">
        <v>7809</v>
      </c>
      <c r="I36" s="150">
        <v>3</v>
      </c>
      <c r="J36" s="147">
        <v>4979</v>
      </c>
      <c r="K36" s="149">
        <v>1.9</v>
      </c>
      <c r="L36" s="147">
        <v>41792</v>
      </c>
      <c r="M36" s="150">
        <v>16.3</v>
      </c>
      <c r="N36" s="147">
        <v>10927</v>
      </c>
      <c r="O36" s="150">
        <v>4.2</v>
      </c>
      <c r="P36" s="33">
        <v>1089</v>
      </c>
      <c r="Q36" s="149">
        <v>0.4</v>
      </c>
      <c r="R36" s="147">
        <v>38700</v>
      </c>
      <c r="S36" s="150">
        <v>15.1</v>
      </c>
      <c r="T36" s="147">
        <v>41609</v>
      </c>
      <c r="U36" s="150">
        <v>16.300000000000004</v>
      </c>
      <c r="W36" s="161">
        <f t="shared" si="0"/>
        <v>100</v>
      </c>
      <c r="X36" s="88"/>
      <c r="Y36" s="88"/>
      <c r="Z36" s="88"/>
      <c r="AA36" s="88"/>
      <c r="AB36" s="88"/>
      <c r="AC36" s="88"/>
      <c r="AD36" s="88"/>
      <c r="AE36" s="88"/>
      <c r="AF36" s="88"/>
      <c r="AG36" s="88"/>
      <c r="AH36" s="88"/>
      <c r="AI36" s="88"/>
      <c r="AJ36" s="88"/>
      <c r="AK36" s="88"/>
      <c r="AL36" s="88"/>
      <c r="AM36" s="88"/>
      <c r="AN36" s="88"/>
      <c r="AO36" s="88"/>
      <c r="AP36" s="88"/>
      <c r="AQ36" s="88"/>
      <c r="AR36" s="88"/>
      <c r="AS36" s="88"/>
      <c r="AT36" s="88"/>
    </row>
    <row r="37" spans="1:46" ht="18.75" customHeight="1">
      <c r="A37" s="677"/>
      <c r="B37" s="76">
        <v>25</v>
      </c>
      <c r="C37" s="35">
        <v>254861</v>
      </c>
      <c r="D37" s="151">
        <v>109000</v>
      </c>
      <c r="E37" s="152">
        <v>42.8</v>
      </c>
      <c r="F37" s="151">
        <v>1756</v>
      </c>
      <c r="G37" s="153">
        <v>0.7</v>
      </c>
      <c r="H37" s="151">
        <v>8873</v>
      </c>
      <c r="I37" s="154">
        <v>3.5</v>
      </c>
      <c r="J37" s="151">
        <v>5233</v>
      </c>
      <c r="K37" s="153">
        <v>2</v>
      </c>
      <c r="L37" s="151">
        <v>45348</v>
      </c>
      <c r="M37" s="154">
        <v>17.8</v>
      </c>
      <c r="N37" s="151">
        <v>10025</v>
      </c>
      <c r="O37" s="154">
        <v>3.9</v>
      </c>
      <c r="P37" s="35">
        <v>177</v>
      </c>
      <c r="Q37" s="153">
        <v>0.1</v>
      </c>
      <c r="R37" s="151">
        <v>28791</v>
      </c>
      <c r="S37" s="154">
        <v>11.3</v>
      </c>
      <c r="T37" s="151">
        <v>45658</v>
      </c>
      <c r="U37" s="154">
        <v>17.899999999999999</v>
      </c>
      <c r="W37" s="161">
        <f t="shared" si="0"/>
        <v>100</v>
      </c>
      <c r="X37" s="88"/>
      <c r="Y37" s="88"/>
      <c r="Z37" s="88"/>
      <c r="AA37" s="88"/>
      <c r="AB37" s="88"/>
      <c r="AC37" s="88"/>
      <c r="AD37" s="88"/>
      <c r="AE37" s="88"/>
      <c r="AF37" s="88"/>
      <c r="AG37" s="88"/>
      <c r="AH37" s="88"/>
      <c r="AI37" s="88"/>
      <c r="AJ37" s="88"/>
      <c r="AK37" s="88"/>
      <c r="AL37" s="88"/>
      <c r="AM37" s="88"/>
      <c r="AN37" s="88"/>
      <c r="AO37" s="88"/>
      <c r="AP37" s="88"/>
      <c r="AQ37" s="88"/>
      <c r="AR37" s="88"/>
      <c r="AS37" s="88"/>
      <c r="AT37" s="88"/>
    </row>
    <row r="38" spans="1:46" ht="18.75" customHeight="1">
      <c r="A38" s="677"/>
      <c r="B38" s="76">
        <v>26</v>
      </c>
      <c r="C38" s="35">
        <v>260747</v>
      </c>
      <c r="D38" s="151">
        <v>111841</v>
      </c>
      <c r="E38" s="152">
        <v>42.9</v>
      </c>
      <c r="F38" s="151">
        <v>1656</v>
      </c>
      <c r="G38" s="153">
        <v>0.6</v>
      </c>
      <c r="H38" s="151">
        <v>9129</v>
      </c>
      <c r="I38" s="154">
        <v>3.5</v>
      </c>
      <c r="J38" s="151">
        <v>5180</v>
      </c>
      <c r="K38" s="153">
        <v>2</v>
      </c>
      <c r="L38" s="151">
        <v>44752</v>
      </c>
      <c r="M38" s="154">
        <v>17.2</v>
      </c>
      <c r="N38" s="151">
        <v>11510</v>
      </c>
      <c r="O38" s="154">
        <v>4.4000000000000004</v>
      </c>
      <c r="P38" s="35">
        <v>482</v>
      </c>
      <c r="Q38" s="153">
        <v>0.2</v>
      </c>
      <c r="R38" s="151">
        <v>31732</v>
      </c>
      <c r="S38" s="154">
        <v>12.2</v>
      </c>
      <c r="T38" s="151">
        <v>44465</v>
      </c>
      <c r="U38" s="154">
        <v>17</v>
      </c>
      <c r="W38" s="161">
        <f t="shared" si="0"/>
        <v>100.00000000000001</v>
      </c>
      <c r="X38" s="88"/>
      <c r="Y38" s="88"/>
      <c r="Z38" s="88"/>
      <c r="AA38" s="88"/>
      <c r="AB38" s="88"/>
      <c r="AC38" s="88"/>
      <c r="AD38" s="88"/>
      <c r="AE38" s="88"/>
      <c r="AF38" s="88"/>
      <c r="AG38" s="88"/>
      <c r="AH38" s="88"/>
      <c r="AI38" s="88"/>
      <c r="AJ38" s="88"/>
      <c r="AK38" s="88"/>
      <c r="AL38" s="88"/>
      <c r="AM38" s="88"/>
      <c r="AN38" s="88"/>
      <c r="AO38" s="88"/>
      <c r="AP38" s="88"/>
      <c r="AQ38" s="88"/>
      <c r="AR38" s="88"/>
      <c r="AS38" s="88"/>
      <c r="AT38" s="88"/>
    </row>
    <row r="39" spans="1:46" ht="18.75" customHeight="1">
      <c r="A39" s="677"/>
      <c r="B39" s="76">
        <v>27</v>
      </c>
      <c r="C39" s="35">
        <v>260490</v>
      </c>
      <c r="D39" s="151">
        <v>112013</v>
      </c>
      <c r="E39" s="152">
        <v>43</v>
      </c>
      <c r="F39" s="151">
        <v>1741</v>
      </c>
      <c r="G39" s="153">
        <v>0.7</v>
      </c>
      <c r="H39" s="151">
        <v>10988</v>
      </c>
      <c r="I39" s="154">
        <v>4.2</v>
      </c>
      <c r="J39" s="151">
        <v>5058</v>
      </c>
      <c r="K39" s="153">
        <v>1.9</v>
      </c>
      <c r="L39" s="151">
        <v>46287</v>
      </c>
      <c r="M39" s="154">
        <v>17.8</v>
      </c>
      <c r="N39" s="151">
        <v>13464</v>
      </c>
      <c r="O39" s="154">
        <v>5.2</v>
      </c>
      <c r="P39" s="35">
        <v>248</v>
      </c>
      <c r="Q39" s="153">
        <v>0.1</v>
      </c>
      <c r="R39" s="151">
        <v>23108</v>
      </c>
      <c r="S39" s="154">
        <v>8.9</v>
      </c>
      <c r="T39" s="151">
        <v>47583</v>
      </c>
      <c r="U39" s="154">
        <v>18.2</v>
      </c>
      <c r="W39" s="161">
        <f t="shared" si="0"/>
        <v>100.00000000000001</v>
      </c>
      <c r="X39" s="88"/>
      <c r="Y39" s="88"/>
      <c r="Z39" s="88"/>
      <c r="AA39" s="88"/>
      <c r="AB39" s="88"/>
      <c r="AC39" s="88"/>
      <c r="AD39" s="88"/>
      <c r="AE39" s="88"/>
      <c r="AF39" s="88"/>
      <c r="AG39" s="88"/>
      <c r="AH39" s="88"/>
      <c r="AI39" s="88"/>
      <c r="AJ39" s="88"/>
      <c r="AK39" s="88"/>
      <c r="AL39" s="88"/>
      <c r="AM39" s="88"/>
      <c r="AN39" s="88"/>
      <c r="AO39" s="88"/>
      <c r="AP39" s="88"/>
      <c r="AQ39" s="88"/>
      <c r="AR39" s="88"/>
      <c r="AS39" s="88"/>
      <c r="AT39" s="88"/>
    </row>
    <row r="40" spans="1:46" s="34" customFormat="1" ht="18.75" customHeight="1">
      <c r="A40" s="678"/>
      <c r="B40" s="76">
        <v>28</v>
      </c>
      <c r="C40" s="35">
        <v>257348</v>
      </c>
      <c r="D40" s="173">
        <v>112673</v>
      </c>
      <c r="E40" s="152">
        <v>43.8</v>
      </c>
      <c r="F40" s="173">
        <v>1705</v>
      </c>
      <c r="G40" s="153">
        <v>0.7</v>
      </c>
      <c r="H40" s="173">
        <v>9751</v>
      </c>
      <c r="I40" s="154">
        <v>3.8</v>
      </c>
      <c r="J40" s="173">
        <v>5484</v>
      </c>
      <c r="K40" s="153">
        <v>2.1</v>
      </c>
      <c r="L40" s="173">
        <v>45816</v>
      </c>
      <c r="M40" s="154">
        <v>17.8</v>
      </c>
      <c r="N40" s="173">
        <v>13699</v>
      </c>
      <c r="O40" s="154">
        <v>5.3</v>
      </c>
      <c r="P40" s="174">
        <v>546</v>
      </c>
      <c r="Q40" s="153">
        <v>0.2</v>
      </c>
      <c r="R40" s="173">
        <v>18239</v>
      </c>
      <c r="S40" s="154">
        <v>7.1</v>
      </c>
      <c r="T40" s="173">
        <v>49435</v>
      </c>
      <c r="U40" s="154">
        <v>19.2</v>
      </c>
      <c r="V40" s="161"/>
      <c r="W40" s="161">
        <f t="shared" si="0"/>
        <v>100</v>
      </c>
      <c r="X40" s="88"/>
      <c r="Y40" s="88"/>
      <c r="Z40" s="88"/>
      <c r="AA40" s="88"/>
      <c r="AB40" s="88"/>
      <c r="AC40" s="88"/>
      <c r="AD40" s="88"/>
      <c r="AE40" s="88"/>
      <c r="AF40" s="88"/>
      <c r="AG40" s="88"/>
      <c r="AH40" s="88"/>
      <c r="AI40" s="88"/>
      <c r="AJ40" s="88"/>
      <c r="AK40" s="88"/>
      <c r="AL40" s="88"/>
      <c r="AM40" s="88"/>
      <c r="AN40" s="88"/>
      <c r="AO40" s="88"/>
      <c r="AP40" s="88"/>
      <c r="AQ40" s="88"/>
      <c r="AR40" s="88"/>
      <c r="AS40" s="88"/>
      <c r="AT40" s="88"/>
    </row>
    <row r="41" spans="1:46" ht="18.75" customHeight="1">
      <c r="A41" s="676" t="s">
        <v>94</v>
      </c>
      <c r="B41" s="73">
        <v>24</v>
      </c>
      <c r="C41" s="33">
        <v>357696</v>
      </c>
      <c r="D41" s="147">
        <v>118175</v>
      </c>
      <c r="E41" s="148">
        <v>33</v>
      </c>
      <c r="F41" s="147">
        <v>3589</v>
      </c>
      <c r="G41" s="149">
        <v>1</v>
      </c>
      <c r="H41" s="147">
        <v>45454</v>
      </c>
      <c r="I41" s="149">
        <v>12.7</v>
      </c>
      <c r="J41" s="147">
        <v>9362</v>
      </c>
      <c r="K41" s="149">
        <v>2.6</v>
      </c>
      <c r="L41" s="147">
        <v>46206</v>
      </c>
      <c r="M41" s="150">
        <v>12.9</v>
      </c>
      <c r="N41" s="147">
        <v>12338</v>
      </c>
      <c r="O41" s="150">
        <v>3.4</v>
      </c>
      <c r="P41" s="33">
        <v>511</v>
      </c>
      <c r="Q41" s="149">
        <v>0.1</v>
      </c>
      <c r="R41" s="147">
        <v>61589</v>
      </c>
      <c r="S41" s="150">
        <v>17.2</v>
      </c>
      <c r="T41" s="147">
        <v>60472</v>
      </c>
      <c r="U41" s="150">
        <v>16.899999999999999</v>
      </c>
      <c r="W41" s="161">
        <f t="shared" si="0"/>
        <v>99.800000000000011</v>
      </c>
      <c r="X41" s="88"/>
      <c r="Y41" s="88"/>
      <c r="Z41" s="88"/>
      <c r="AA41" s="88"/>
      <c r="AB41" s="88"/>
      <c r="AC41" s="88"/>
      <c r="AD41" s="88"/>
      <c r="AE41" s="88"/>
      <c r="AF41" s="88"/>
      <c r="AG41" s="88"/>
      <c r="AH41" s="88"/>
      <c r="AI41" s="88"/>
      <c r="AJ41" s="88"/>
      <c r="AK41" s="88"/>
      <c r="AL41" s="88"/>
      <c r="AM41" s="88"/>
      <c r="AN41" s="88"/>
      <c r="AO41" s="88"/>
      <c r="AP41" s="88"/>
      <c r="AQ41" s="88"/>
      <c r="AR41" s="88"/>
      <c r="AS41" s="88"/>
      <c r="AT41" s="88"/>
    </row>
    <row r="42" spans="1:46" ht="18.75" customHeight="1">
      <c r="A42" s="677"/>
      <c r="B42" s="76">
        <v>25</v>
      </c>
      <c r="C42" s="35">
        <v>370883</v>
      </c>
      <c r="D42" s="151">
        <v>118993</v>
      </c>
      <c r="E42" s="152">
        <v>32.1</v>
      </c>
      <c r="F42" s="151">
        <v>3439</v>
      </c>
      <c r="G42" s="153">
        <v>0.9</v>
      </c>
      <c r="H42" s="151">
        <v>42593</v>
      </c>
      <c r="I42" s="153">
        <v>11.5</v>
      </c>
      <c r="J42" s="151">
        <v>9931</v>
      </c>
      <c r="K42" s="153">
        <v>2.7</v>
      </c>
      <c r="L42" s="151">
        <v>54425</v>
      </c>
      <c r="M42" s="154">
        <v>14.7</v>
      </c>
      <c r="N42" s="151">
        <v>13312</v>
      </c>
      <c r="O42" s="154">
        <v>3.6</v>
      </c>
      <c r="P42" s="35">
        <v>1894</v>
      </c>
      <c r="Q42" s="153">
        <v>0.5</v>
      </c>
      <c r="R42" s="151">
        <v>68928</v>
      </c>
      <c r="S42" s="154">
        <v>18.600000000000001</v>
      </c>
      <c r="T42" s="151">
        <v>57368</v>
      </c>
      <c r="U42" s="154">
        <v>15.5</v>
      </c>
      <c r="W42" s="161">
        <f t="shared" si="0"/>
        <v>100.1</v>
      </c>
      <c r="X42" s="88"/>
      <c r="Y42" s="88"/>
      <c r="Z42" s="88"/>
      <c r="AA42" s="88"/>
      <c r="AB42" s="88"/>
      <c r="AC42" s="88"/>
      <c r="AD42" s="88"/>
      <c r="AE42" s="88"/>
      <c r="AF42" s="88"/>
      <c r="AG42" s="88"/>
      <c r="AH42" s="88"/>
      <c r="AI42" s="88"/>
      <c r="AJ42" s="88"/>
      <c r="AK42" s="88"/>
      <c r="AL42" s="88"/>
      <c r="AM42" s="88"/>
      <c r="AN42" s="88"/>
      <c r="AO42" s="88"/>
      <c r="AP42" s="88"/>
      <c r="AQ42" s="88"/>
      <c r="AR42" s="88"/>
      <c r="AS42" s="88"/>
      <c r="AT42" s="88"/>
    </row>
    <row r="43" spans="1:46" ht="18.75" customHeight="1">
      <c r="A43" s="677"/>
      <c r="B43" s="76">
        <v>26</v>
      </c>
      <c r="C43" s="35">
        <v>374931</v>
      </c>
      <c r="D43" s="151">
        <v>120964</v>
      </c>
      <c r="E43" s="152">
        <v>32.263003059229568</v>
      </c>
      <c r="F43" s="151">
        <v>3240</v>
      </c>
      <c r="G43" s="153">
        <v>0.86415900525696732</v>
      </c>
      <c r="H43" s="151">
        <v>41112</v>
      </c>
      <c r="I43" s="154">
        <v>10.965217600038407</v>
      </c>
      <c r="J43" s="151">
        <v>9731</v>
      </c>
      <c r="K43" s="153">
        <v>2.5954108889368976</v>
      </c>
      <c r="L43" s="151">
        <v>54128</v>
      </c>
      <c r="M43" s="154">
        <v>14.43678970263862</v>
      </c>
      <c r="N43" s="151">
        <v>13133</v>
      </c>
      <c r="O43" s="154">
        <v>3.5027778444567135</v>
      </c>
      <c r="P43" s="35">
        <v>1890</v>
      </c>
      <c r="Q43" s="153">
        <v>0.5040927530665642</v>
      </c>
      <c r="R43" s="151">
        <v>65333</v>
      </c>
      <c r="S43" s="154">
        <v>17.425339595818965</v>
      </c>
      <c r="T43" s="151">
        <v>65400</v>
      </c>
      <c r="U43" s="154">
        <v>17.443209550557302</v>
      </c>
      <c r="W43" s="161">
        <f t="shared" si="0"/>
        <v>100</v>
      </c>
      <c r="X43" s="88"/>
      <c r="Y43" s="88"/>
      <c r="Z43" s="88"/>
      <c r="AA43" s="88"/>
      <c r="AB43" s="88"/>
      <c r="AC43" s="88"/>
      <c r="AD43" s="88"/>
      <c r="AE43" s="88"/>
      <c r="AF43" s="88"/>
      <c r="AG43" s="88"/>
      <c r="AH43" s="88"/>
      <c r="AI43" s="88"/>
      <c r="AJ43" s="88"/>
      <c r="AK43" s="88"/>
      <c r="AL43" s="88"/>
      <c r="AM43" s="88"/>
      <c r="AN43" s="88"/>
      <c r="AO43" s="88"/>
      <c r="AP43" s="88"/>
      <c r="AQ43" s="88"/>
      <c r="AR43" s="88"/>
      <c r="AS43" s="88"/>
      <c r="AT43" s="88"/>
    </row>
    <row r="44" spans="1:46" ht="18.75" customHeight="1">
      <c r="A44" s="677"/>
      <c r="B44" s="76">
        <v>27</v>
      </c>
      <c r="C44" s="35">
        <v>361444</v>
      </c>
      <c r="D44" s="151">
        <v>120133</v>
      </c>
      <c r="E44" s="152">
        <v>33.200000000000003</v>
      </c>
      <c r="F44" s="151">
        <v>3400</v>
      </c>
      <c r="G44" s="153">
        <v>0.9</v>
      </c>
      <c r="H44" s="151">
        <v>41235</v>
      </c>
      <c r="I44" s="154">
        <v>11.408406281470988</v>
      </c>
      <c r="J44" s="151">
        <v>9055</v>
      </c>
      <c r="K44" s="153">
        <v>2.5</v>
      </c>
      <c r="L44" s="151">
        <v>54983</v>
      </c>
      <c r="M44" s="154">
        <v>15.2</v>
      </c>
      <c r="N44" s="151">
        <v>15724</v>
      </c>
      <c r="O44" s="154">
        <v>4.4000000000000004</v>
      </c>
      <c r="P44" s="35">
        <v>767</v>
      </c>
      <c r="Q44" s="153">
        <v>0.2</v>
      </c>
      <c r="R44" s="151">
        <v>54856</v>
      </c>
      <c r="S44" s="154">
        <v>15.2</v>
      </c>
      <c r="T44" s="151">
        <v>61291</v>
      </c>
      <c r="U44" s="154">
        <v>16.957260322484299</v>
      </c>
      <c r="W44" s="161">
        <f t="shared" si="0"/>
        <v>99.965666603955299</v>
      </c>
      <c r="X44" s="88"/>
      <c r="Y44" s="88"/>
      <c r="Z44" s="88"/>
      <c r="AA44" s="88"/>
      <c r="AB44" s="88"/>
      <c r="AC44" s="88"/>
      <c r="AD44" s="88"/>
      <c r="AE44" s="88"/>
      <c r="AF44" s="88"/>
      <c r="AG44" s="88"/>
      <c r="AH44" s="88"/>
      <c r="AI44" s="88"/>
      <c r="AJ44" s="88"/>
      <c r="AK44" s="88"/>
      <c r="AL44" s="88"/>
      <c r="AM44" s="88"/>
      <c r="AN44" s="88"/>
      <c r="AO44" s="88"/>
      <c r="AP44" s="88"/>
      <c r="AQ44" s="88"/>
      <c r="AR44" s="88"/>
      <c r="AS44" s="88"/>
      <c r="AT44" s="88"/>
    </row>
    <row r="45" spans="1:46" s="34" customFormat="1" ht="18.75" customHeight="1">
      <c r="A45" s="678"/>
      <c r="B45" s="76">
        <v>28</v>
      </c>
      <c r="C45" s="35">
        <v>356388</v>
      </c>
      <c r="D45" s="173">
        <v>119621</v>
      </c>
      <c r="E45" s="152">
        <v>33.6</v>
      </c>
      <c r="F45" s="173">
        <v>3321</v>
      </c>
      <c r="G45" s="153">
        <v>0.9</v>
      </c>
      <c r="H45" s="173">
        <v>60647</v>
      </c>
      <c r="I45" s="154">
        <v>17</v>
      </c>
      <c r="J45" s="173">
        <v>9180</v>
      </c>
      <c r="K45" s="153">
        <v>2.6</v>
      </c>
      <c r="L45" s="173">
        <v>54986</v>
      </c>
      <c r="M45" s="154">
        <v>15.4</v>
      </c>
      <c r="N45" s="173">
        <v>18538</v>
      </c>
      <c r="O45" s="154">
        <v>5.2</v>
      </c>
      <c r="P45" s="174">
        <v>1163</v>
      </c>
      <c r="Q45" s="153">
        <v>0.3</v>
      </c>
      <c r="R45" s="173">
        <v>51584</v>
      </c>
      <c r="S45" s="154">
        <v>14.5</v>
      </c>
      <c r="T45" s="173">
        <v>37348</v>
      </c>
      <c r="U45" s="154">
        <v>10.5</v>
      </c>
      <c r="V45" s="161"/>
      <c r="W45" s="161">
        <f t="shared" si="0"/>
        <v>100</v>
      </c>
      <c r="X45" s="88"/>
      <c r="Y45" s="88"/>
      <c r="Z45" s="88"/>
      <c r="AA45" s="88"/>
      <c r="AB45" s="88"/>
      <c r="AC45" s="88"/>
      <c r="AD45" s="88"/>
      <c r="AE45" s="88"/>
      <c r="AF45" s="88"/>
      <c r="AG45" s="88"/>
      <c r="AH45" s="88"/>
      <c r="AI45" s="88"/>
      <c r="AJ45" s="88"/>
      <c r="AK45" s="88"/>
      <c r="AL45" s="88"/>
      <c r="AM45" s="88"/>
      <c r="AN45" s="88"/>
      <c r="AO45" s="88"/>
      <c r="AP45" s="88"/>
      <c r="AQ45" s="88"/>
      <c r="AR45" s="88"/>
      <c r="AS45" s="88"/>
      <c r="AT45" s="88"/>
    </row>
    <row r="46" spans="1:46" ht="18.75" customHeight="1">
      <c r="A46" s="676" t="s">
        <v>57</v>
      </c>
      <c r="B46" s="73">
        <v>24</v>
      </c>
      <c r="C46" s="33">
        <v>287495</v>
      </c>
      <c r="D46" s="147">
        <v>124449</v>
      </c>
      <c r="E46" s="148">
        <v>43.3</v>
      </c>
      <c r="F46" s="147">
        <v>2437</v>
      </c>
      <c r="G46" s="149">
        <v>0.9</v>
      </c>
      <c r="H46" s="147">
        <v>15360</v>
      </c>
      <c r="I46" s="150">
        <v>5.3</v>
      </c>
      <c r="J46" s="147">
        <v>7657</v>
      </c>
      <c r="K46" s="149">
        <v>2.7</v>
      </c>
      <c r="L46" s="147">
        <v>40984</v>
      </c>
      <c r="M46" s="150">
        <v>14.3</v>
      </c>
      <c r="N46" s="147">
        <v>10756</v>
      </c>
      <c r="O46" s="150">
        <v>3.7</v>
      </c>
      <c r="P46" s="33">
        <v>1846</v>
      </c>
      <c r="Q46" s="149">
        <v>0.6</v>
      </c>
      <c r="R46" s="147">
        <v>47440</v>
      </c>
      <c r="S46" s="150">
        <v>16.5</v>
      </c>
      <c r="T46" s="147">
        <v>36566</v>
      </c>
      <c r="U46" s="150">
        <v>12.7</v>
      </c>
      <c r="W46" s="161">
        <f t="shared" si="0"/>
        <v>100</v>
      </c>
      <c r="X46" s="88"/>
      <c r="Y46" s="88"/>
      <c r="Z46" s="88"/>
      <c r="AA46" s="88"/>
      <c r="AB46" s="88"/>
      <c r="AC46" s="88"/>
      <c r="AD46" s="88"/>
      <c r="AE46" s="88"/>
      <c r="AF46" s="88"/>
      <c r="AG46" s="88"/>
      <c r="AH46" s="88"/>
      <c r="AI46" s="88"/>
      <c r="AJ46" s="88"/>
      <c r="AK46" s="88"/>
      <c r="AL46" s="88"/>
      <c r="AM46" s="88"/>
      <c r="AN46" s="88"/>
      <c r="AO46" s="88"/>
      <c r="AP46" s="88"/>
      <c r="AQ46" s="88"/>
      <c r="AR46" s="88"/>
      <c r="AS46" s="88"/>
      <c r="AT46" s="88"/>
    </row>
    <row r="47" spans="1:46" ht="18.75" customHeight="1">
      <c r="A47" s="677"/>
      <c r="B47" s="76">
        <v>25</v>
      </c>
      <c r="C47" s="151">
        <v>279776</v>
      </c>
      <c r="D47" s="151">
        <v>125668</v>
      </c>
      <c r="E47" s="152">
        <v>44.917362461397694</v>
      </c>
      <c r="F47" s="151">
        <v>2356</v>
      </c>
      <c r="G47" s="153">
        <v>0.84210225323115628</v>
      </c>
      <c r="H47" s="151">
        <v>13795</v>
      </c>
      <c r="I47" s="154">
        <v>4.9307302985245345</v>
      </c>
      <c r="J47" s="151">
        <v>7407</v>
      </c>
      <c r="K47" s="153">
        <v>2.6474751229555076</v>
      </c>
      <c r="L47" s="151">
        <v>42997</v>
      </c>
      <c r="M47" s="154">
        <v>15.368366121468604</v>
      </c>
      <c r="N47" s="151">
        <v>11810</v>
      </c>
      <c r="O47" s="154">
        <v>4.2212341301612719</v>
      </c>
      <c r="P47" s="35">
        <v>665</v>
      </c>
      <c r="Q47" s="153">
        <v>0.23769015212169736</v>
      </c>
      <c r="R47" s="151">
        <v>40562</v>
      </c>
      <c r="S47" s="154">
        <v>14.498026993022989</v>
      </c>
      <c r="T47" s="151">
        <v>34516</v>
      </c>
      <c r="U47" s="154">
        <v>12.5</v>
      </c>
      <c r="W47" s="161">
        <f t="shared" si="0"/>
        <v>100.16298753288346</v>
      </c>
      <c r="X47" s="88"/>
      <c r="Y47" s="88"/>
      <c r="Z47" s="88"/>
      <c r="AA47" s="88"/>
      <c r="AB47" s="88"/>
      <c r="AC47" s="88"/>
      <c r="AD47" s="88"/>
      <c r="AE47" s="88"/>
      <c r="AF47" s="88"/>
      <c r="AG47" s="88"/>
      <c r="AH47" s="88"/>
      <c r="AI47" s="88"/>
      <c r="AJ47" s="88"/>
      <c r="AK47" s="88"/>
      <c r="AL47" s="88"/>
      <c r="AM47" s="88"/>
      <c r="AN47" s="88"/>
      <c r="AO47" s="88"/>
      <c r="AP47" s="88"/>
      <c r="AQ47" s="88"/>
      <c r="AR47" s="88"/>
      <c r="AS47" s="88"/>
      <c r="AT47" s="88"/>
    </row>
    <row r="48" spans="1:46" ht="18.75" customHeight="1">
      <c r="A48" s="677"/>
      <c r="B48" s="76">
        <v>26</v>
      </c>
      <c r="C48" s="35">
        <v>281681</v>
      </c>
      <c r="D48" s="151">
        <v>127734</v>
      </c>
      <c r="E48" s="152">
        <v>45.347041511497046</v>
      </c>
      <c r="F48" s="151">
        <v>2250</v>
      </c>
      <c r="G48" s="153">
        <v>0.79877592027861299</v>
      </c>
      <c r="H48" s="151">
        <v>12354</v>
      </c>
      <c r="I48" s="154">
        <v>4.3858123196097711</v>
      </c>
      <c r="J48" s="151">
        <v>7340</v>
      </c>
      <c r="K48" s="153">
        <v>2.6057845577088976</v>
      </c>
      <c r="L48" s="151">
        <v>40634</v>
      </c>
      <c r="M48" s="154">
        <v>14.425538108711628</v>
      </c>
      <c r="N48" s="151">
        <v>11617</v>
      </c>
      <c r="O48" s="154">
        <v>4.1241688292785099</v>
      </c>
      <c r="P48" s="35">
        <v>1185</v>
      </c>
      <c r="Q48" s="153">
        <v>0.42068865134673622</v>
      </c>
      <c r="R48" s="151">
        <v>38813</v>
      </c>
      <c r="S48" s="154">
        <v>13.779062130566135</v>
      </c>
      <c r="T48" s="151">
        <v>39754</v>
      </c>
      <c r="U48" s="154">
        <v>14.113127971002658</v>
      </c>
      <c r="W48" s="161">
        <f t="shared" si="0"/>
        <v>99.999999999999986</v>
      </c>
      <c r="X48" s="88"/>
      <c r="Y48" s="88"/>
      <c r="Z48" s="88"/>
      <c r="AA48" s="88"/>
      <c r="AB48" s="88"/>
      <c r="AC48" s="88"/>
      <c r="AD48" s="88"/>
      <c r="AE48" s="88"/>
      <c r="AF48" s="88"/>
      <c r="AG48" s="88"/>
      <c r="AH48" s="88"/>
      <c r="AI48" s="88"/>
      <c r="AJ48" s="88"/>
      <c r="AK48" s="88"/>
      <c r="AL48" s="88"/>
      <c r="AM48" s="88"/>
      <c r="AN48" s="88"/>
      <c r="AO48" s="88"/>
      <c r="AP48" s="88"/>
      <c r="AQ48" s="88"/>
      <c r="AR48" s="88"/>
      <c r="AS48" s="88"/>
      <c r="AT48" s="88"/>
    </row>
    <row r="49" spans="1:46" ht="18.75" customHeight="1">
      <c r="A49" s="677"/>
      <c r="B49" s="76">
        <v>27</v>
      </c>
      <c r="C49" s="35">
        <v>283561</v>
      </c>
      <c r="D49" s="151">
        <v>127078</v>
      </c>
      <c r="E49" s="152">
        <v>44.8</v>
      </c>
      <c r="F49" s="151">
        <v>2325</v>
      </c>
      <c r="G49" s="153">
        <v>0.8</v>
      </c>
      <c r="H49" s="151">
        <v>11968</v>
      </c>
      <c r="I49" s="154">
        <v>4.2</v>
      </c>
      <c r="J49" s="151">
        <v>7068</v>
      </c>
      <c r="K49" s="153">
        <v>2.5</v>
      </c>
      <c r="L49" s="151">
        <v>42584</v>
      </c>
      <c r="M49" s="154">
        <v>15</v>
      </c>
      <c r="N49" s="151">
        <v>14364</v>
      </c>
      <c r="O49" s="154">
        <v>5.0999999999999996</v>
      </c>
      <c r="P49" s="35">
        <v>763</v>
      </c>
      <c r="Q49" s="153">
        <v>0.3</v>
      </c>
      <c r="R49" s="151">
        <v>34951</v>
      </c>
      <c r="S49" s="154">
        <v>12.3</v>
      </c>
      <c r="T49" s="151">
        <v>42460</v>
      </c>
      <c r="U49" s="154">
        <v>15</v>
      </c>
      <c r="W49" s="161">
        <f t="shared" si="0"/>
        <v>99.999999999999986</v>
      </c>
      <c r="X49" s="88"/>
      <c r="Y49" s="88"/>
      <c r="Z49" s="88"/>
      <c r="AA49" s="88"/>
      <c r="AB49" s="88"/>
      <c r="AC49" s="88"/>
      <c r="AD49" s="88"/>
      <c r="AE49" s="88"/>
      <c r="AF49" s="88"/>
      <c r="AG49" s="88"/>
      <c r="AH49" s="88"/>
      <c r="AI49" s="88"/>
      <c r="AJ49" s="88"/>
      <c r="AK49" s="88"/>
      <c r="AL49" s="88"/>
      <c r="AM49" s="88"/>
      <c r="AN49" s="88"/>
      <c r="AO49" s="88"/>
      <c r="AP49" s="88"/>
      <c r="AQ49" s="88"/>
      <c r="AR49" s="88"/>
      <c r="AS49" s="88"/>
      <c r="AT49" s="88"/>
    </row>
    <row r="50" spans="1:46" s="34" customFormat="1" ht="18.75" customHeight="1">
      <c r="A50" s="678"/>
      <c r="B50" s="80">
        <v>28</v>
      </c>
      <c r="C50" s="155">
        <v>282496</v>
      </c>
      <c r="D50" s="169">
        <v>126330</v>
      </c>
      <c r="E50" s="157">
        <v>44.7</v>
      </c>
      <c r="F50" s="169">
        <v>2289</v>
      </c>
      <c r="G50" s="158">
        <v>0.8</v>
      </c>
      <c r="H50" s="169">
        <v>11405</v>
      </c>
      <c r="I50" s="159">
        <v>4</v>
      </c>
      <c r="J50" s="169">
        <v>6179</v>
      </c>
      <c r="K50" s="158">
        <v>2.2000000000000002</v>
      </c>
      <c r="L50" s="169">
        <v>45182</v>
      </c>
      <c r="M50" s="159">
        <v>16</v>
      </c>
      <c r="N50" s="169">
        <v>14019</v>
      </c>
      <c r="O50" s="159">
        <v>5</v>
      </c>
      <c r="P50" s="170">
        <v>874</v>
      </c>
      <c r="Q50" s="158">
        <v>0.3</v>
      </c>
      <c r="R50" s="169">
        <v>35459</v>
      </c>
      <c r="S50" s="159">
        <v>12.6</v>
      </c>
      <c r="T50" s="169">
        <v>40759</v>
      </c>
      <c r="U50" s="159">
        <v>14.4</v>
      </c>
      <c r="V50" s="161"/>
      <c r="W50" s="161">
        <f t="shared" si="0"/>
        <v>100</v>
      </c>
      <c r="X50" s="88"/>
      <c r="Y50" s="88"/>
      <c r="Z50" s="88"/>
      <c r="AA50" s="88"/>
      <c r="AB50" s="88"/>
      <c r="AC50" s="88"/>
      <c r="AD50" s="88"/>
      <c r="AE50" s="88"/>
      <c r="AF50" s="88"/>
      <c r="AG50" s="88"/>
      <c r="AH50" s="88"/>
      <c r="AI50" s="88"/>
      <c r="AJ50" s="88"/>
      <c r="AK50" s="88"/>
      <c r="AL50" s="88"/>
      <c r="AM50" s="88"/>
      <c r="AN50" s="88"/>
      <c r="AO50" s="88"/>
      <c r="AP50" s="88"/>
      <c r="AQ50" s="88"/>
      <c r="AR50" s="88"/>
      <c r="AS50" s="88"/>
      <c r="AT50" s="88"/>
    </row>
    <row r="51" spans="1:46" ht="18.75" customHeight="1">
      <c r="A51" s="693" t="s">
        <v>95</v>
      </c>
      <c r="B51" s="76">
        <v>24</v>
      </c>
      <c r="C51" s="35">
        <v>279960.54700000002</v>
      </c>
      <c r="D51" s="151">
        <v>124509.094</v>
      </c>
      <c r="E51" s="152">
        <v>44.473800088696066</v>
      </c>
      <c r="F51" s="151">
        <v>3766.3490000000002</v>
      </c>
      <c r="G51" s="153">
        <v>1.3453142024329592</v>
      </c>
      <c r="H51" s="151">
        <v>23140.075000000001</v>
      </c>
      <c r="I51" s="153">
        <v>8.2654771352479166</v>
      </c>
      <c r="J51" s="151">
        <v>5488.7860000000001</v>
      </c>
      <c r="K51" s="153">
        <v>1.9605569637638975</v>
      </c>
      <c r="L51" s="151">
        <v>37203.811999999998</v>
      </c>
      <c r="M51" s="154">
        <v>13.288948174544036</v>
      </c>
      <c r="N51" s="151">
        <v>13810.782999999999</v>
      </c>
      <c r="O51" s="154">
        <v>4.9331175938872551</v>
      </c>
      <c r="P51" s="35">
        <v>6071.2060000000001</v>
      </c>
      <c r="Q51" s="153">
        <v>2.1685934197006693</v>
      </c>
      <c r="R51" s="151">
        <v>27099.5</v>
      </c>
      <c r="S51" s="154">
        <v>9.679756769442232</v>
      </c>
      <c r="T51" s="151">
        <v>38870.942000000039</v>
      </c>
      <c r="U51" s="154">
        <v>13.784435652284976</v>
      </c>
      <c r="W51" s="161">
        <f t="shared" si="0"/>
        <v>99.900000000000034</v>
      </c>
      <c r="X51" s="88"/>
      <c r="Y51" s="88"/>
      <c r="Z51" s="88"/>
      <c r="AA51" s="88"/>
      <c r="AB51" s="88"/>
      <c r="AC51" s="88"/>
      <c r="AD51" s="88"/>
      <c r="AE51" s="88"/>
      <c r="AF51" s="88"/>
      <c r="AG51" s="88"/>
      <c r="AH51" s="88"/>
      <c r="AI51" s="88"/>
      <c r="AJ51" s="88"/>
      <c r="AK51" s="88"/>
      <c r="AL51" s="88"/>
      <c r="AM51" s="88"/>
      <c r="AN51" s="88"/>
      <c r="AO51" s="88"/>
      <c r="AP51" s="88"/>
      <c r="AQ51" s="88"/>
      <c r="AR51" s="88"/>
      <c r="AS51" s="88"/>
      <c r="AT51" s="88"/>
    </row>
    <row r="52" spans="1:46" ht="18.75" customHeight="1">
      <c r="A52" s="693"/>
      <c r="B52" s="76">
        <v>25</v>
      </c>
      <c r="C52" s="35">
        <v>288579.28399999999</v>
      </c>
      <c r="D52" s="151">
        <v>126978.628</v>
      </c>
      <c r="E52" s="152">
        <v>44</v>
      </c>
      <c r="F52" s="151">
        <v>3615.2370000000001</v>
      </c>
      <c r="G52" s="153">
        <v>1.2</v>
      </c>
      <c r="H52" s="151">
        <v>22096.63</v>
      </c>
      <c r="I52" s="154">
        <v>7.7</v>
      </c>
      <c r="J52" s="151">
        <v>5788.3670000000002</v>
      </c>
      <c r="K52" s="153">
        <v>2</v>
      </c>
      <c r="L52" s="151">
        <v>41463.713000000003</v>
      </c>
      <c r="M52" s="154">
        <v>14.4</v>
      </c>
      <c r="N52" s="151">
        <v>14116.223</v>
      </c>
      <c r="O52" s="154">
        <v>4.9000000000000004</v>
      </c>
      <c r="P52" s="35">
        <v>2503.6860000000001</v>
      </c>
      <c r="Q52" s="153">
        <v>0.9</v>
      </c>
      <c r="R52" s="151">
        <v>33339.800000000003</v>
      </c>
      <c r="S52" s="154">
        <v>11.5</v>
      </c>
      <c r="T52" s="151">
        <v>38677</v>
      </c>
      <c r="U52" s="154">
        <v>13.4</v>
      </c>
      <c r="W52" s="161">
        <f t="shared" si="0"/>
        <v>100.00000000000003</v>
      </c>
      <c r="X52" s="88"/>
      <c r="Y52" s="88"/>
      <c r="Z52" s="88"/>
      <c r="AA52" s="88"/>
      <c r="AB52" s="88"/>
      <c r="AC52" s="88"/>
      <c r="AD52" s="88"/>
      <c r="AE52" s="88"/>
      <c r="AF52" s="88"/>
      <c r="AG52" s="88"/>
      <c r="AH52" s="88"/>
      <c r="AI52" s="88"/>
      <c r="AJ52" s="88"/>
      <c r="AK52" s="88"/>
      <c r="AL52" s="88"/>
      <c r="AM52" s="88"/>
      <c r="AN52" s="88"/>
      <c r="AO52" s="88"/>
      <c r="AP52" s="88"/>
      <c r="AQ52" s="88"/>
      <c r="AR52" s="88"/>
      <c r="AS52" s="88"/>
      <c r="AT52" s="88"/>
    </row>
    <row r="53" spans="1:46" ht="18.75" customHeight="1">
      <c r="A53" s="693"/>
      <c r="B53" s="76">
        <v>26</v>
      </c>
      <c r="C53" s="35">
        <v>286012</v>
      </c>
      <c r="D53" s="151">
        <v>131317</v>
      </c>
      <c r="E53" s="152">
        <v>45.9</v>
      </c>
      <c r="F53" s="151">
        <v>3415</v>
      </c>
      <c r="G53" s="153">
        <v>1.2</v>
      </c>
      <c r="H53" s="151">
        <v>22020</v>
      </c>
      <c r="I53" s="154">
        <v>7.7</v>
      </c>
      <c r="J53" s="151">
        <v>5694</v>
      </c>
      <c r="K53" s="153">
        <v>2</v>
      </c>
      <c r="L53" s="151">
        <v>41192</v>
      </c>
      <c r="M53" s="154">
        <v>14.4</v>
      </c>
      <c r="N53" s="151">
        <v>12346</v>
      </c>
      <c r="O53" s="154">
        <v>4.3</v>
      </c>
      <c r="P53" s="35">
        <v>828</v>
      </c>
      <c r="Q53" s="153">
        <v>0.3</v>
      </c>
      <c r="R53" s="151">
        <v>29234</v>
      </c>
      <c r="S53" s="154">
        <v>10.199999999999999</v>
      </c>
      <c r="T53" s="151">
        <v>39966</v>
      </c>
      <c r="U53" s="154">
        <v>14</v>
      </c>
      <c r="W53" s="161">
        <f t="shared" si="0"/>
        <v>100</v>
      </c>
      <c r="X53" s="88"/>
      <c r="Y53" s="88"/>
      <c r="Z53" s="88"/>
      <c r="AA53" s="88"/>
      <c r="AB53" s="88"/>
      <c r="AC53" s="88"/>
      <c r="AD53" s="88"/>
      <c r="AE53" s="88"/>
      <c r="AF53" s="88"/>
      <c r="AG53" s="88"/>
      <c r="AH53" s="88"/>
      <c r="AI53" s="88"/>
      <c r="AJ53" s="88"/>
      <c r="AK53" s="88"/>
      <c r="AL53" s="88"/>
      <c r="AM53" s="88"/>
      <c r="AN53" s="88"/>
      <c r="AO53" s="88"/>
      <c r="AP53" s="88"/>
      <c r="AQ53" s="88"/>
      <c r="AR53" s="88"/>
      <c r="AS53" s="88"/>
      <c r="AT53" s="88"/>
    </row>
    <row r="54" spans="1:46" ht="18.75" customHeight="1">
      <c r="A54" s="693"/>
      <c r="B54" s="76">
        <v>27</v>
      </c>
      <c r="C54" s="35">
        <v>298972</v>
      </c>
      <c r="D54" s="151">
        <v>129150</v>
      </c>
      <c r="E54" s="152">
        <v>43.2</v>
      </c>
      <c r="F54" s="151">
        <v>3602</v>
      </c>
      <c r="G54" s="153">
        <v>1.2</v>
      </c>
      <c r="H54" s="151">
        <v>21505</v>
      </c>
      <c r="I54" s="154">
        <v>7.2</v>
      </c>
      <c r="J54" s="151">
        <v>5343</v>
      </c>
      <c r="K54" s="153">
        <v>1.8</v>
      </c>
      <c r="L54" s="151">
        <v>41643</v>
      </c>
      <c r="M54" s="154">
        <v>13.9</v>
      </c>
      <c r="N54" s="151">
        <v>15706</v>
      </c>
      <c r="O54" s="154">
        <v>5.2</v>
      </c>
      <c r="P54" s="35">
        <v>846</v>
      </c>
      <c r="Q54" s="153">
        <v>0.3</v>
      </c>
      <c r="R54" s="151">
        <v>26922</v>
      </c>
      <c r="S54" s="154">
        <v>9</v>
      </c>
      <c r="T54" s="151">
        <v>54255</v>
      </c>
      <c r="U54" s="154">
        <v>18.2</v>
      </c>
      <c r="W54" s="161"/>
      <c r="X54" s="88"/>
      <c r="Y54" s="88"/>
      <c r="Z54" s="88"/>
      <c r="AA54" s="88"/>
      <c r="AB54" s="88"/>
      <c r="AC54" s="88"/>
      <c r="AD54" s="88"/>
      <c r="AE54" s="88"/>
      <c r="AF54" s="88"/>
      <c r="AG54" s="88"/>
      <c r="AH54" s="88"/>
      <c r="AI54" s="88"/>
      <c r="AJ54" s="88"/>
      <c r="AK54" s="88"/>
      <c r="AL54" s="88"/>
      <c r="AM54" s="88"/>
      <c r="AN54" s="88"/>
      <c r="AO54" s="88"/>
      <c r="AP54" s="88"/>
      <c r="AQ54" s="88"/>
      <c r="AR54" s="88"/>
      <c r="AS54" s="88"/>
      <c r="AT54" s="88"/>
    </row>
    <row r="55" spans="1:46" s="34" customFormat="1" ht="18.75" customHeight="1">
      <c r="A55" s="694"/>
      <c r="B55" s="80">
        <v>28</v>
      </c>
      <c r="C55" s="162">
        <v>304236</v>
      </c>
      <c r="D55" s="169">
        <v>129852</v>
      </c>
      <c r="E55" s="157">
        <v>42.7</v>
      </c>
      <c r="F55" s="169">
        <v>3525</v>
      </c>
      <c r="G55" s="158">
        <v>1.2</v>
      </c>
      <c r="H55" s="169">
        <v>21105</v>
      </c>
      <c r="I55" s="159">
        <v>7</v>
      </c>
      <c r="J55" s="169">
        <v>5413</v>
      </c>
      <c r="K55" s="158">
        <v>1.8</v>
      </c>
      <c r="L55" s="169">
        <v>46467</v>
      </c>
      <c r="M55" s="159">
        <v>15.3</v>
      </c>
      <c r="N55" s="169">
        <v>16316</v>
      </c>
      <c r="O55" s="159">
        <v>5.3</v>
      </c>
      <c r="P55" s="170">
        <v>883</v>
      </c>
      <c r="Q55" s="158">
        <v>0.3</v>
      </c>
      <c r="R55" s="169">
        <v>28721</v>
      </c>
      <c r="S55" s="159">
        <v>9.4</v>
      </c>
      <c r="T55" s="169">
        <v>51954</v>
      </c>
      <c r="U55" s="159">
        <v>17</v>
      </c>
      <c r="V55" s="161"/>
      <c r="W55" s="161">
        <f t="shared" ref="W55:W86" si="1">E55+G55+I55+K55+M55+O55+Q55+S55+U55</f>
        <v>100</v>
      </c>
      <c r="X55" s="88"/>
      <c r="Y55" s="88"/>
      <c r="Z55" s="88"/>
      <c r="AA55" s="88"/>
      <c r="AB55" s="88"/>
      <c r="AC55" s="88"/>
      <c r="AD55" s="88"/>
      <c r="AE55" s="88"/>
      <c r="AF55" s="88"/>
      <c r="AG55" s="88"/>
      <c r="AH55" s="88"/>
      <c r="AI55" s="88"/>
      <c r="AJ55" s="88"/>
      <c r="AK55" s="88"/>
      <c r="AL55" s="88"/>
      <c r="AM55" s="88"/>
      <c r="AN55" s="88"/>
      <c r="AO55" s="88"/>
      <c r="AP55" s="88"/>
      <c r="AQ55" s="88"/>
      <c r="AR55" s="88"/>
      <c r="AS55" s="88"/>
      <c r="AT55" s="88"/>
    </row>
    <row r="56" spans="1:46" ht="18.75" customHeight="1">
      <c r="A56" s="679" t="s">
        <v>59</v>
      </c>
      <c r="B56" s="76">
        <v>24</v>
      </c>
      <c r="C56" s="35">
        <v>1013608</v>
      </c>
      <c r="D56" s="151">
        <v>487285</v>
      </c>
      <c r="E56" s="152">
        <v>48.1</v>
      </c>
      <c r="F56" s="151">
        <v>6695</v>
      </c>
      <c r="G56" s="153">
        <v>0.7</v>
      </c>
      <c r="H56" s="151">
        <v>8369</v>
      </c>
      <c r="I56" s="154">
        <v>0.8</v>
      </c>
      <c r="J56" s="151">
        <v>43295</v>
      </c>
      <c r="K56" s="153">
        <v>4.3</v>
      </c>
      <c r="L56" s="151">
        <v>143428</v>
      </c>
      <c r="M56" s="154">
        <v>14.1</v>
      </c>
      <c r="N56" s="151">
        <v>40272</v>
      </c>
      <c r="O56" s="154">
        <v>4</v>
      </c>
      <c r="P56" s="35">
        <v>7492</v>
      </c>
      <c r="Q56" s="153">
        <v>0.7</v>
      </c>
      <c r="R56" s="151">
        <v>85465</v>
      </c>
      <c r="S56" s="154">
        <v>8.4</v>
      </c>
      <c r="T56" s="151">
        <v>191307</v>
      </c>
      <c r="U56" s="154">
        <v>18.899999999999999</v>
      </c>
      <c r="W56" s="161">
        <f t="shared" si="1"/>
        <v>100</v>
      </c>
      <c r="X56" s="88"/>
      <c r="Y56" s="88"/>
      <c r="Z56" s="88"/>
      <c r="AA56" s="88"/>
      <c r="AB56" s="88"/>
      <c r="AC56" s="88"/>
      <c r="AD56" s="88"/>
      <c r="AE56" s="88"/>
      <c r="AF56" s="88"/>
      <c r="AG56" s="88"/>
      <c r="AH56" s="88"/>
      <c r="AI56" s="88"/>
      <c r="AJ56" s="88"/>
      <c r="AK56" s="88"/>
      <c r="AL56" s="88"/>
      <c r="AM56" s="88"/>
      <c r="AN56" s="88"/>
      <c r="AO56" s="88"/>
      <c r="AP56" s="88"/>
      <c r="AQ56" s="88"/>
      <c r="AR56" s="88"/>
      <c r="AS56" s="88"/>
      <c r="AT56" s="88"/>
    </row>
    <row r="57" spans="1:46" ht="18.75" customHeight="1">
      <c r="A57" s="677"/>
      <c r="B57" s="76">
        <v>25</v>
      </c>
      <c r="C57" s="35">
        <v>1033033</v>
      </c>
      <c r="D57" s="151">
        <v>488237</v>
      </c>
      <c r="E57" s="152">
        <v>47.3</v>
      </c>
      <c r="F57" s="151">
        <v>6452</v>
      </c>
      <c r="G57" s="153">
        <v>0.6</v>
      </c>
      <c r="H57" s="151">
        <v>7394</v>
      </c>
      <c r="I57" s="154">
        <v>0.7</v>
      </c>
      <c r="J57" s="151">
        <v>43579</v>
      </c>
      <c r="K57" s="153">
        <v>4.2</v>
      </c>
      <c r="L57" s="151">
        <v>155225</v>
      </c>
      <c r="M57" s="154">
        <v>15</v>
      </c>
      <c r="N57" s="151">
        <v>39476</v>
      </c>
      <c r="O57" s="154">
        <v>3.8</v>
      </c>
      <c r="P57" s="35">
        <v>10599</v>
      </c>
      <c r="Q57" s="153">
        <v>1</v>
      </c>
      <c r="R57" s="151">
        <v>77320</v>
      </c>
      <c r="S57" s="154">
        <v>7.5</v>
      </c>
      <c r="T57" s="151">
        <v>204751</v>
      </c>
      <c r="U57" s="154">
        <v>19.899999999999999</v>
      </c>
      <c r="W57" s="161">
        <f t="shared" si="1"/>
        <v>100</v>
      </c>
      <c r="X57" s="88"/>
      <c r="Y57" s="88"/>
      <c r="Z57" s="88"/>
      <c r="AA57" s="88"/>
      <c r="AB57" s="88"/>
      <c r="AC57" s="88"/>
      <c r="AD57" s="88"/>
      <c r="AE57" s="88"/>
      <c r="AF57" s="88"/>
      <c r="AG57" s="88"/>
      <c r="AH57" s="88"/>
      <c r="AI57" s="88"/>
      <c r="AJ57" s="88"/>
      <c r="AK57" s="88"/>
      <c r="AL57" s="88"/>
      <c r="AM57" s="88"/>
      <c r="AN57" s="88"/>
      <c r="AO57" s="88"/>
      <c r="AP57" s="88"/>
      <c r="AQ57" s="88"/>
      <c r="AR57" s="88"/>
      <c r="AS57" s="88"/>
      <c r="AT57" s="88"/>
    </row>
    <row r="58" spans="1:46" ht="18.75" customHeight="1">
      <c r="A58" s="677"/>
      <c r="B58" s="76">
        <v>26</v>
      </c>
      <c r="C58" s="35">
        <v>1054793</v>
      </c>
      <c r="D58" s="151">
        <v>503508</v>
      </c>
      <c r="E58" s="152">
        <v>47.7</v>
      </c>
      <c r="F58" s="151">
        <v>6126</v>
      </c>
      <c r="G58" s="153">
        <v>0.6</v>
      </c>
      <c r="H58" s="151">
        <v>6478</v>
      </c>
      <c r="I58" s="154">
        <v>0.6</v>
      </c>
      <c r="J58" s="151">
        <v>43022</v>
      </c>
      <c r="K58" s="153">
        <v>4.0999999999999996</v>
      </c>
      <c r="L58" s="151">
        <v>161815</v>
      </c>
      <c r="M58" s="154">
        <v>15.3</v>
      </c>
      <c r="N58" s="151">
        <v>46071</v>
      </c>
      <c r="O58" s="154">
        <v>4.4000000000000004</v>
      </c>
      <c r="P58" s="35">
        <v>7332</v>
      </c>
      <c r="Q58" s="153">
        <v>0.7</v>
      </c>
      <c r="R58" s="151">
        <v>83052</v>
      </c>
      <c r="S58" s="154">
        <v>7.9</v>
      </c>
      <c r="T58" s="151">
        <v>197389</v>
      </c>
      <c r="U58" s="154">
        <v>18.7</v>
      </c>
      <c r="W58" s="161">
        <f t="shared" si="1"/>
        <v>100.00000000000003</v>
      </c>
      <c r="X58" s="88"/>
      <c r="Y58" s="88"/>
      <c r="Z58" s="88"/>
      <c r="AA58" s="88"/>
      <c r="AB58" s="88"/>
      <c r="AC58" s="88"/>
      <c r="AD58" s="88"/>
      <c r="AE58" s="88"/>
      <c r="AF58" s="88"/>
      <c r="AG58" s="88"/>
      <c r="AH58" s="88"/>
      <c r="AI58" s="88"/>
      <c r="AJ58" s="88"/>
      <c r="AK58" s="88"/>
      <c r="AL58" s="88"/>
      <c r="AM58" s="88"/>
      <c r="AN58" s="88"/>
      <c r="AO58" s="88"/>
      <c r="AP58" s="88"/>
      <c r="AQ58" s="88"/>
      <c r="AR58" s="88"/>
      <c r="AS58" s="88"/>
      <c r="AT58" s="88"/>
    </row>
    <row r="59" spans="1:46" ht="18.75" customHeight="1">
      <c r="A59" s="677"/>
      <c r="B59" s="76">
        <v>27</v>
      </c>
      <c r="C59" s="35">
        <v>1058508</v>
      </c>
      <c r="D59" s="151">
        <v>505614</v>
      </c>
      <c r="E59" s="152">
        <v>47.8</v>
      </c>
      <c r="F59" s="151">
        <v>6406</v>
      </c>
      <c r="G59" s="153">
        <v>0.6</v>
      </c>
      <c r="H59" s="151">
        <v>7593</v>
      </c>
      <c r="I59" s="154">
        <v>0.7</v>
      </c>
      <c r="J59" s="151">
        <v>43678</v>
      </c>
      <c r="K59" s="153">
        <v>4.2</v>
      </c>
      <c r="L59" s="151">
        <v>161332</v>
      </c>
      <c r="M59" s="154">
        <v>15.2</v>
      </c>
      <c r="N59" s="151">
        <v>47786</v>
      </c>
      <c r="O59" s="154">
        <v>4.5</v>
      </c>
      <c r="P59" s="35">
        <v>6970</v>
      </c>
      <c r="Q59" s="153">
        <v>0.7</v>
      </c>
      <c r="R59" s="151">
        <v>62202</v>
      </c>
      <c r="S59" s="154">
        <v>5.9</v>
      </c>
      <c r="T59" s="151">
        <v>216927</v>
      </c>
      <c r="U59" s="154">
        <v>20.399999999999999</v>
      </c>
      <c r="W59" s="161">
        <f t="shared" si="1"/>
        <v>100</v>
      </c>
      <c r="X59" s="88"/>
      <c r="Y59" s="88"/>
      <c r="Z59" s="88"/>
      <c r="AA59" s="88"/>
      <c r="AB59" s="88"/>
      <c r="AC59" s="88"/>
      <c r="AD59" s="88"/>
      <c r="AE59" s="88"/>
      <c r="AF59" s="88"/>
      <c r="AG59" s="88"/>
      <c r="AH59" s="88"/>
      <c r="AI59" s="88"/>
      <c r="AJ59" s="88"/>
      <c r="AK59" s="88"/>
      <c r="AL59" s="88"/>
      <c r="AM59" s="88"/>
      <c r="AN59" s="88"/>
      <c r="AO59" s="88"/>
      <c r="AP59" s="88"/>
      <c r="AQ59" s="88"/>
      <c r="AR59" s="88"/>
      <c r="AS59" s="88"/>
      <c r="AT59" s="88"/>
    </row>
    <row r="60" spans="1:46" s="34" customFormat="1" ht="18.75" customHeight="1">
      <c r="A60" s="678"/>
      <c r="B60" s="76">
        <v>28</v>
      </c>
      <c r="C60" s="35">
        <v>1071979</v>
      </c>
      <c r="D60" s="173">
        <v>510713</v>
      </c>
      <c r="E60" s="152">
        <v>47.6</v>
      </c>
      <c r="F60" s="173">
        <v>6419</v>
      </c>
      <c r="G60" s="153">
        <v>0.6</v>
      </c>
      <c r="H60" s="173">
        <v>5244</v>
      </c>
      <c r="I60" s="154">
        <v>0.5</v>
      </c>
      <c r="J60" s="173">
        <v>43393</v>
      </c>
      <c r="K60" s="153">
        <v>4</v>
      </c>
      <c r="L60" s="173">
        <v>174148</v>
      </c>
      <c r="M60" s="154">
        <v>16.3</v>
      </c>
      <c r="N60" s="173">
        <v>49402</v>
      </c>
      <c r="O60" s="154">
        <v>4.5999999999999996</v>
      </c>
      <c r="P60" s="174">
        <v>6163</v>
      </c>
      <c r="Q60" s="153">
        <v>0.6</v>
      </c>
      <c r="R60" s="173">
        <v>67919</v>
      </c>
      <c r="S60" s="154">
        <v>6.3</v>
      </c>
      <c r="T60" s="173">
        <v>208578</v>
      </c>
      <c r="U60" s="154">
        <v>19.5</v>
      </c>
      <c r="V60" s="161"/>
      <c r="W60" s="161">
        <f t="shared" si="1"/>
        <v>99.999999999999986</v>
      </c>
      <c r="X60" s="88"/>
      <c r="Y60" s="88"/>
      <c r="Z60" s="88"/>
      <c r="AA60" s="88"/>
      <c r="AB60" s="88"/>
      <c r="AC60" s="88"/>
      <c r="AD60" s="88"/>
      <c r="AE60" s="88"/>
      <c r="AF60" s="88"/>
      <c r="AG60" s="88"/>
      <c r="AH60" s="88"/>
      <c r="AI60" s="88"/>
      <c r="AJ60" s="88"/>
      <c r="AK60" s="88"/>
      <c r="AL60" s="88"/>
      <c r="AM60" s="88"/>
      <c r="AN60" s="88"/>
      <c r="AO60" s="88"/>
      <c r="AP60" s="88"/>
      <c r="AQ60" s="88"/>
      <c r="AR60" s="88"/>
      <c r="AS60" s="88"/>
      <c r="AT60" s="88"/>
    </row>
    <row r="61" spans="1:46" ht="18.75" customHeight="1">
      <c r="A61" s="676" t="s">
        <v>60</v>
      </c>
      <c r="B61" s="73">
        <v>24</v>
      </c>
      <c r="C61" s="33">
        <v>749497</v>
      </c>
      <c r="D61" s="147">
        <v>242658</v>
      </c>
      <c r="E61" s="148">
        <v>32.4</v>
      </c>
      <c r="F61" s="147">
        <v>3630</v>
      </c>
      <c r="G61" s="149">
        <v>0.5</v>
      </c>
      <c r="H61" s="147">
        <v>61007</v>
      </c>
      <c r="I61" s="150">
        <v>8.1999999999999993</v>
      </c>
      <c r="J61" s="147">
        <v>19680</v>
      </c>
      <c r="K61" s="149">
        <v>2.6</v>
      </c>
      <c r="L61" s="147">
        <v>113464</v>
      </c>
      <c r="M61" s="150">
        <v>15.1</v>
      </c>
      <c r="N61" s="147">
        <v>28730</v>
      </c>
      <c r="O61" s="150">
        <v>3.8</v>
      </c>
      <c r="P61" s="33">
        <v>5535</v>
      </c>
      <c r="Q61" s="149">
        <v>0.7</v>
      </c>
      <c r="R61" s="147">
        <v>94501</v>
      </c>
      <c r="S61" s="150">
        <v>12.6</v>
      </c>
      <c r="T61" s="147">
        <v>180292</v>
      </c>
      <c r="U61" s="150">
        <v>24.1</v>
      </c>
      <c r="W61" s="161">
        <f t="shared" si="1"/>
        <v>100</v>
      </c>
      <c r="X61" s="88"/>
      <c r="Y61" s="88"/>
      <c r="Z61" s="88"/>
      <c r="AA61" s="88"/>
      <c r="AB61" s="88"/>
      <c r="AC61" s="88"/>
      <c r="AD61" s="88"/>
      <c r="AE61" s="88"/>
      <c r="AF61" s="88"/>
      <c r="AG61" s="88"/>
      <c r="AH61" s="88"/>
      <c r="AI61" s="88"/>
      <c r="AJ61" s="88"/>
      <c r="AK61" s="88"/>
      <c r="AL61" s="88"/>
      <c r="AM61" s="88"/>
      <c r="AN61" s="88"/>
      <c r="AO61" s="88"/>
      <c r="AP61" s="88"/>
      <c r="AQ61" s="88"/>
      <c r="AR61" s="88"/>
      <c r="AS61" s="88"/>
      <c r="AT61" s="88"/>
    </row>
    <row r="62" spans="1:46" ht="18.75" customHeight="1">
      <c r="A62" s="677"/>
      <c r="B62" s="76">
        <v>25</v>
      </c>
      <c r="C62" s="35">
        <v>720508</v>
      </c>
      <c r="D62" s="151">
        <v>244429</v>
      </c>
      <c r="E62" s="152">
        <v>33.9</v>
      </c>
      <c r="F62" s="151">
        <v>3475</v>
      </c>
      <c r="G62" s="153">
        <v>0.5</v>
      </c>
      <c r="H62" s="151">
        <v>57838</v>
      </c>
      <c r="I62" s="154">
        <v>8</v>
      </c>
      <c r="J62" s="151">
        <v>19812</v>
      </c>
      <c r="K62" s="153">
        <v>2.7</v>
      </c>
      <c r="L62" s="151">
        <v>119269</v>
      </c>
      <c r="M62" s="154">
        <v>16.600000000000001</v>
      </c>
      <c r="N62" s="151">
        <v>29197</v>
      </c>
      <c r="O62" s="154">
        <v>4.0999999999999996</v>
      </c>
      <c r="P62" s="35">
        <v>3344</v>
      </c>
      <c r="Q62" s="153">
        <v>0.5</v>
      </c>
      <c r="R62" s="151">
        <v>85533</v>
      </c>
      <c r="S62" s="154">
        <v>11.9</v>
      </c>
      <c r="T62" s="151">
        <v>157611</v>
      </c>
      <c r="U62" s="154">
        <v>21.8</v>
      </c>
      <c r="W62" s="161">
        <f t="shared" si="1"/>
        <v>100</v>
      </c>
      <c r="X62" s="88"/>
      <c r="Y62" s="88"/>
      <c r="Z62" s="88"/>
      <c r="AA62" s="88"/>
      <c r="AB62" s="88"/>
      <c r="AC62" s="88"/>
      <c r="AD62" s="88"/>
      <c r="AE62" s="88"/>
      <c r="AF62" s="88"/>
      <c r="AG62" s="88"/>
      <c r="AH62" s="88"/>
      <c r="AI62" s="88"/>
      <c r="AJ62" s="88"/>
      <c r="AK62" s="88"/>
      <c r="AL62" s="88"/>
      <c r="AM62" s="88"/>
      <c r="AN62" s="88"/>
      <c r="AO62" s="88"/>
      <c r="AP62" s="88"/>
      <c r="AQ62" s="88"/>
      <c r="AR62" s="88"/>
      <c r="AS62" s="88"/>
      <c r="AT62" s="88"/>
    </row>
    <row r="63" spans="1:46" ht="18.75" customHeight="1">
      <c r="A63" s="677"/>
      <c r="B63" s="76">
        <v>26</v>
      </c>
      <c r="C63" s="35">
        <v>726717</v>
      </c>
      <c r="D63" s="151">
        <v>252119</v>
      </c>
      <c r="E63" s="152">
        <v>34.700000000000003</v>
      </c>
      <c r="F63" s="151">
        <v>3271</v>
      </c>
      <c r="G63" s="153">
        <v>0.5</v>
      </c>
      <c r="H63" s="151">
        <v>53329</v>
      </c>
      <c r="I63" s="154">
        <v>7.3</v>
      </c>
      <c r="J63" s="151">
        <v>20132</v>
      </c>
      <c r="K63" s="153">
        <v>2.8</v>
      </c>
      <c r="L63" s="151">
        <v>126027</v>
      </c>
      <c r="M63" s="154">
        <v>17.3</v>
      </c>
      <c r="N63" s="151">
        <v>31433</v>
      </c>
      <c r="O63" s="154">
        <v>4.3</v>
      </c>
      <c r="P63" s="35">
        <v>2613</v>
      </c>
      <c r="Q63" s="153">
        <v>0.4</v>
      </c>
      <c r="R63" s="151">
        <v>87333</v>
      </c>
      <c r="S63" s="154">
        <v>12</v>
      </c>
      <c r="T63" s="151">
        <v>150460</v>
      </c>
      <c r="U63" s="154">
        <v>20.7</v>
      </c>
      <c r="W63" s="161">
        <f t="shared" si="1"/>
        <v>100</v>
      </c>
      <c r="X63" s="88"/>
      <c r="Y63" s="88"/>
      <c r="Z63" s="88"/>
      <c r="AA63" s="88"/>
      <c r="AB63" s="88"/>
      <c r="AC63" s="88"/>
      <c r="AD63" s="88"/>
      <c r="AE63" s="88"/>
      <c r="AF63" s="88"/>
      <c r="AG63" s="88"/>
      <c r="AH63" s="88"/>
      <c r="AI63" s="88"/>
      <c r="AJ63" s="88"/>
      <c r="AK63" s="88"/>
      <c r="AL63" s="88"/>
      <c r="AM63" s="88"/>
      <c r="AN63" s="88"/>
      <c r="AO63" s="88"/>
      <c r="AP63" s="88"/>
      <c r="AQ63" s="88"/>
      <c r="AR63" s="88"/>
      <c r="AS63" s="88"/>
      <c r="AT63" s="88"/>
    </row>
    <row r="64" spans="1:46" ht="18.75" customHeight="1">
      <c r="A64" s="677"/>
      <c r="B64" s="76">
        <v>27</v>
      </c>
      <c r="C64" s="35">
        <v>732272</v>
      </c>
      <c r="D64" s="151">
        <v>252960</v>
      </c>
      <c r="E64" s="152">
        <v>34.5</v>
      </c>
      <c r="F64" s="151">
        <v>3437</v>
      </c>
      <c r="G64" s="153">
        <v>0.5</v>
      </c>
      <c r="H64" s="151">
        <v>50321</v>
      </c>
      <c r="I64" s="154">
        <v>6.9</v>
      </c>
      <c r="J64" s="151">
        <v>19571</v>
      </c>
      <c r="K64" s="153">
        <v>2.7</v>
      </c>
      <c r="L64" s="151">
        <v>128738</v>
      </c>
      <c r="M64" s="154">
        <v>17.600000000000001</v>
      </c>
      <c r="N64" s="151">
        <v>36788</v>
      </c>
      <c r="O64" s="154">
        <v>5</v>
      </c>
      <c r="P64" s="35">
        <v>4114</v>
      </c>
      <c r="Q64" s="153">
        <v>0.6</v>
      </c>
      <c r="R64" s="151">
        <v>87601</v>
      </c>
      <c r="S64" s="154">
        <v>12</v>
      </c>
      <c r="T64" s="151">
        <v>148742</v>
      </c>
      <c r="U64" s="154">
        <v>20.2</v>
      </c>
      <c r="W64" s="161">
        <f t="shared" si="1"/>
        <v>100</v>
      </c>
      <c r="X64" s="88"/>
      <c r="Y64" s="88"/>
      <c r="Z64" s="88"/>
      <c r="AA64" s="88"/>
      <c r="AB64" s="88"/>
      <c r="AC64" s="88"/>
      <c r="AD64" s="88"/>
      <c r="AE64" s="88"/>
      <c r="AF64" s="88"/>
      <c r="AG64" s="88"/>
      <c r="AH64" s="88"/>
      <c r="AI64" s="88"/>
      <c r="AJ64" s="88"/>
      <c r="AK64" s="88"/>
      <c r="AL64" s="88"/>
      <c r="AM64" s="88"/>
      <c r="AN64" s="88"/>
      <c r="AO64" s="88"/>
      <c r="AP64" s="88"/>
      <c r="AQ64" s="88"/>
      <c r="AR64" s="88"/>
      <c r="AS64" s="88"/>
      <c r="AT64" s="88"/>
    </row>
    <row r="65" spans="1:46" s="34" customFormat="1" ht="18.75" customHeight="1">
      <c r="A65" s="678"/>
      <c r="B65" s="76">
        <v>28</v>
      </c>
      <c r="C65" s="35">
        <v>699585</v>
      </c>
      <c r="D65" s="171">
        <v>251644</v>
      </c>
      <c r="E65" s="172">
        <v>35.970468206150791</v>
      </c>
      <c r="F65" s="171">
        <v>3357</v>
      </c>
      <c r="G65" s="175">
        <v>0.47985591457792837</v>
      </c>
      <c r="H65" s="171">
        <v>47289</v>
      </c>
      <c r="I65" s="176">
        <v>6.7595788932009695</v>
      </c>
      <c r="J65" s="171">
        <v>19002</v>
      </c>
      <c r="K65" s="175">
        <v>2.7161817363151011</v>
      </c>
      <c r="L65" s="171">
        <v>138468</v>
      </c>
      <c r="M65" s="176">
        <v>19.792877205771994</v>
      </c>
      <c r="N65" s="171">
        <v>36445</v>
      </c>
      <c r="O65" s="176">
        <v>5.2095170708348526</v>
      </c>
      <c r="P65" s="145">
        <v>4660</v>
      </c>
      <c r="Q65" s="175">
        <v>0.66610919330746077</v>
      </c>
      <c r="R65" s="171">
        <v>78970</v>
      </c>
      <c r="S65" s="176">
        <v>11.288120814482872</v>
      </c>
      <c r="T65" s="171">
        <v>119750</v>
      </c>
      <c r="U65" s="176">
        <v>17.017290965358033</v>
      </c>
      <c r="V65" s="161"/>
      <c r="W65" s="161">
        <f t="shared" si="1"/>
        <v>99.899999999999991</v>
      </c>
      <c r="X65" s="88"/>
      <c r="Y65" s="88"/>
      <c r="Z65" s="88"/>
      <c r="AA65" s="88"/>
      <c r="AB65" s="88"/>
      <c r="AC65" s="88"/>
      <c r="AD65" s="88"/>
      <c r="AE65" s="88"/>
      <c r="AF65" s="88"/>
      <c r="AG65" s="88"/>
      <c r="AH65" s="88"/>
      <c r="AI65" s="88"/>
      <c r="AJ65" s="88"/>
      <c r="AK65" s="88"/>
      <c r="AL65" s="88"/>
      <c r="AM65" s="88"/>
      <c r="AN65" s="88"/>
      <c r="AO65" s="88"/>
      <c r="AP65" s="88"/>
      <c r="AQ65" s="88"/>
      <c r="AR65" s="88"/>
      <c r="AS65" s="88"/>
      <c r="AT65" s="88"/>
    </row>
    <row r="66" spans="1:46" ht="18.75" customHeight="1">
      <c r="A66" s="676" t="s">
        <v>61</v>
      </c>
      <c r="B66" s="73">
        <v>24</v>
      </c>
      <c r="C66" s="33">
        <v>1700781</v>
      </c>
      <c r="D66" s="147">
        <v>627006</v>
      </c>
      <c r="E66" s="148">
        <v>36.9</v>
      </c>
      <c r="F66" s="147">
        <v>6671</v>
      </c>
      <c r="G66" s="149">
        <v>0.4</v>
      </c>
      <c r="H66" s="147">
        <v>50172</v>
      </c>
      <c r="I66" s="150">
        <v>2.9</v>
      </c>
      <c r="J66" s="147">
        <v>60559</v>
      </c>
      <c r="K66" s="149">
        <v>3.6</v>
      </c>
      <c r="L66" s="147">
        <v>333309</v>
      </c>
      <c r="M66" s="150">
        <v>19.600000000000001</v>
      </c>
      <c r="N66" s="147">
        <v>52472</v>
      </c>
      <c r="O66" s="150">
        <v>3.1</v>
      </c>
      <c r="P66" s="33">
        <v>28145</v>
      </c>
      <c r="Q66" s="149">
        <v>1.5999999999999999</v>
      </c>
      <c r="R66" s="147">
        <v>129579</v>
      </c>
      <c r="S66" s="150">
        <v>7.6</v>
      </c>
      <c r="T66" s="147">
        <v>412868</v>
      </c>
      <c r="U66" s="150">
        <v>24.3</v>
      </c>
      <c r="W66" s="161">
        <f t="shared" si="1"/>
        <v>99.999999999999986</v>
      </c>
      <c r="X66" s="88"/>
      <c r="Y66" s="88"/>
      <c r="Z66" s="88"/>
      <c r="AA66" s="88"/>
      <c r="AB66" s="88"/>
      <c r="AC66" s="88"/>
      <c r="AD66" s="88"/>
      <c r="AE66" s="88"/>
      <c r="AF66" s="88"/>
      <c r="AG66" s="88"/>
      <c r="AH66" s="88"/>
      <c r="AI66" s="88"/>
      <c r="AJ66" s="88"/>
      <c r="AK66" s="88"/>
      <c r="AL66" s="88"/>
      <c r="AM66" s="88"/>
      <c r="AN66" s="88"/>
      <c r="AO66" s="88"/>
      <c r="AP66" s="88"/>
      <c r="AQ66" s="88"/>
      <c r="AR66" s="88"/>
      <c r="AS66" s="88"/>
      <c r="AT66" s="88"/>
    </row>
    <row r="67" spans="1:46" ht="18.75" customHeight="1">
      <c r="A67" s="677"/>
      <c r="B67" s="76">
        <v>25</v>
      </c>
      <c r="C67" s="160">
        <v>1675766</v>
      </c>
      <c r="D67" s="151">
        <v>641870</v>
      </c>
      <c r="E67" s="152">
        <v>38.303080501692961</v>
      </c>
      <c r="F67" s="151">
        <v>6305</v>
      </c>
      <c r="G67" s="153">
        <v>0.37624584816734558</v>
      </c>
      <c r="H67" s="151">
        <v>48640</v>
      </c>
      <c r="I67" s="154">
        <v>2.9025532204376985</v>
      </c>
      <c r="J67" s="151">
        <v>61828</v>
      </c>
      <c r="K67" s="153">
        <v>3.6895366059461763</v>
      </c>
      <c r="L67" s="151">
        <v>348442</v>
      </c>
      <c r="M67" s="154">
        <v>20.792998545142936</v>
      </c>
      <c r="N67" s="151">
        <v>53265</v>
      </c>
      <c r="O67" s="154">
        <v>3.1785464080307158</v>
      </c>
      <c r="P67" s="35">
        <v>46526</v>
      </c>
      <c r="Q67" s="153">
        <v>2.7764616300843912</v>
      </c>
      <c r="R67" s="151">
        <v>154833</v>
      </c>
      <c r="S67" s="154">
        <v>9.2395358301815396</v>
      </c>
      <c r="T67" s="151">
        <v>314057</v>
      </c>
      <c r="U67" s="154">
        <v>18.741041410316235</v>
      </c>
      <c r="W67" s="161">
        <f t="shared" si="1"/>
        <v>100</v>
      </c>
      <c r="X67" s="88"/>
      <c r="Y67" s="88"/>
      <c r="Z67" s="88"/>
      <c r="AA67" s="88"/>
      <c r="AB67" s="88"/>
      <c r="AC67" s="88"/>
      <c r="AD67" s="88"/>
      <c r="AE67" s="88"/>
      <c r="AF67" s="88"/>
      <c r="AG67" s="88"/>
      <c r="AH67" s="88"/>
      <c r="AI67" s="88"/>
      <c r="AJ67" s="88"/>
      <c r="AK67" s="88"/>
      <c r="AL67" s="88"/>
      <c r="AM67" s="88"/>
      <c r="AN67" s="88"/>
      <c r="AO67" s="88"/>
      <c r="AP67" s="88"/>
      <c r="AQ67" s="88"/>
      <c r="AR67" s="88"/>
      <c r="AS67" s="88"/>
      <c r="AT67" s="88"/>
    </row>
    <row r="68" spans="1:46" ht="18.75" customHeight="1">
      <c r="A68" s="677"/>
      <c r="B68" s="76">
        <v>26</v>
      </c>
      <c r="C68" s="35">
        <v>1641158</v>
      </c>
      <c r="D68" s="151">
        <v>659256</v>
      </c>
      <c r="E68" s="152">
        <v>40.200000000000003</v>
      </c>
      <c r="F68" s="151">
        <v>5987</v>
      </c>
      <c r="G68" s="153">
        <v>0.4</v>
      </c>
      <c r="H68" s="151">
        <v>36787</v>
      </c>
      <c r="I68" s="154">
        <v>2.2000000000000002</v>
      </c>
      <c r="J68" s="151">
        <v>62205</v>
      </c>
      <c r="K68" s="153">
        <v>3.8</v>
      </c>
      <c r="L68" s="151">
        <v>349428</v>
      </c>
      <c r="M68" s="154">
        <v>21.3</v>
      </c>
      <c r="N68" s="151">
        <v>56187</v>
      </c>
      <c r="O68" s="154">
        <v>3.4</v>
      </c>
      <c r="P68" s="35">
        <v>19551</v>
      </c>
      <c r="Q68" s="153">
        <v>1.2</v>
      </c>
      <c r="R68" s="151">
        <v>121124</v>
      </c>
      <c r="S68" s="154">
        <v>7.4</v>
      </c>
      <c r="T68" s="151">
        <v>330633</v>
      </c>
      <c r="U68" s="154">
        <v>20.100000000000001</v>
      </c>
      <c r="W68" s="161">
        <f t="shared" si="1"/>
        <v>100.00000000000003</v>
      </c>
      <c r="X68" s="88"/>
      <c r="Y68" s="88"/>
      <c r="Z68" s="88"/>
      <c r="AA68" s="88"/>
      <c r="AB68" s="88"/>
      <c r="AC68" s="88"/>
      <c r="AD68" s="88"/>
      <c r="AE68" s="88"/>
      <c r="AF68" s="88"/>
      <c r="AG68" s="88"/>
      <c r="AH68" s="88"/>
      <c r="AI68" s="88"/>
      <c r="AJ68" s="88"/>
      <c r="AK68" s="88"/>
      <c r="AL68" s="88"/>
      <c r="AM68" s="88"/>
      <c r="AN68" s="88"/>
      <c r="AO68" s="88"/>
      <c r="AP68" s="88"/>
      <c r="AQ68" s="88"/>
      <c r="AR68" s="88"/>
      <c r="AS68" s="88"/>
      <c r="AT68" s="88"/>
    </row>
    <row r="69" spans="1:46" ht="18.75" customHeight="1">
      <c r="A69" s="677"/>
      <c r="B69" s="76">
        <v>27</v>
      </c>
      <c r="C69" s="35">
        <v>1631983</v>
      </c>
      <c r="D69" s="151">
        <v>660088</v>
      </c>
      <c r="E69" s="152">
        <v>40.447000000000003</v>
      </c>
      <c r="F69" s="151">
        <v>6193</v>
      </c>
      <c r="G69" s="153">
        <v>0.379</v>
      </c>
      <c r="H69" s="151">
        <v>41891</v>
      </c>
      <c r="I69" s="154">
        <v>2.5670000000000002</v>
      </c>
      <c r="J69" s="151">
        <v>65131</v>
      </c>
      <c r="K69" s="153">
        <v>3.9910000000000001</v>
      </c>
      <c r="L69" s="151">
        <v>357597</v>
      </c>
      <c r="M69" s="154">
        <v>21.911999999999999</v>
      </c>
      <c r="N69" s="151">
        <v>66127</v>
      </c>
      <c r="O69" s="154">
        <v>4.0519999999999996</v>
      </c>
      <c r="P69" s="35">
        <v>52058</v>
      </c>
      <c r="Q69" s="153">
        <v>3.19</v>
      </c>
      <c r="R69" s="151">
        <v>101857</v>
      </c>
      <c r="S69" s="154">
        <v>6.2409999999999997</v>
      </c>
      <c r="T69" s="151">
        <v>281041</v>
      </c>
      <c r="U69" s="154">
        <v>17.221</v>
      </c>
      <c r="W69" s="161">
        <f t="shared" si="1"/>
        <v>99.999999999999986</v>
      </c>
      <c r="X69" s="88"/>
      <c r="Y69" s="88"/>
      <c r="Z69" s="88"/>
      <c r="AA69" s="88"/>
      <c r="AB69" s="88"/>
      <c r="AC69" s="88"/>
      <c r="AD69" s="88"/>
      <c r="AE69" s="88"/>
      <c r="AF69" s="88"/>
      <c r="AG69" s="88"/>
      <c r="AH69" s="88"/>
      <c r="AI69" s="88"/>
      <c r="AJ69" s="88"/>
      <c r="AK69" s="88"/>
      <c r="AL69" s="88"/>
      <c r="AM69" s="88"/>
      <c r="AN69" s="88"/>
      <c r="AO69" s="88"/>
      <c r="AP69" s="88"/>
      <c r="AQ69" s="88"/>
      <c r="AR69" s="88"/>
      <c r="AS69" s="88"/>
      <c r="AT69" s="88"/>
    </row>
    <row r="70" spans="1:46" s="34" customFormat="1" ht="18.75" customHeight="1">
      <c r="A70" s="678"/>
      <c r="B70" s="76">
        <v>28</v>
      </c>
      <c r="C70" s="35">
        <v>1574838</v>
      </c>
      <c r="D70" s="173">
        <v>659473</v>
      </c>
      <c r="E70" s="152">
        <v>41.9</v>
      </c>
      <c r="F70" s="173">
        <v>6171</v>
      </c>
      <c r="G70" s="153">
        <v>0.4</v>
      </c>
      <c r="H70" s="173">
        <v>32905</v>
      </c>
      <c r="I70" s="154">
        <v>2.1</v>
      </c>
      <c r="J70" s="173">
        <v>67109</v>
      </c>
      <c r="K70" s="153">
        <v>4.3</v>
      </c>
      <c r="L70" s="173">
        <v>366554</v>
      </c>
      <c r="M70" s="154">
        <v>23.3</v>
      </c>
      <c r="N70" s="173">
        <v>67461</v>
      </c>
      <c r="O70" s="154">
        <v>4.3</v>
      </c>
      <c r="P70" s="174">
        <v>32578</v>
      </c>
      <c r="Q70" s="153">
        <v>2.1</v>
      </c>
      <c r="R70" s="173">
        <v>91432</v>
      </c>
      <c r="S70" s="154">
        <v>5.8</v>
      </c>
      <c r="T70" s="173">
        <v>251155</v>
      </c>
      <c r="U70" s="154">
        <v>15.8</v>
      </c>
      <c r="V70" s="161"/>
      <c r="W70" s="161">
        <f t="shared" si="1"/>
        <v>99.999999999999986</v>
      </c>
      <c r="X70" s="88"/>
      <c r="Y70" s="88"/>
      <c r="Z70" s="88"/>
      <c r="AA70" s="88"/>
      <c r="AB70" s="88"/>
      <c r="AC70" s="88"/>
      <c r="AD70" s="88"/>
      <c r="AE70" s="88"/>
      <c r="AF70" s="88"/>
      <c r="AG70" s="88"/>
      <c r="AH70" s="88"/>
      <c r="AI70" s="88"/>
      <c r="AJ70" s="88"/>
      <c r="AK70" s="88"/>
      <c r="AL70" s="88"/>
      <c r="AM70" s="88"/>
      <c r="AN70" s="88"/>
      <c r="AO70" s="88"/>
      <c r="AP70" s="88"/>
      <c r="AQ70" s="88"/>
      <c r="AR70" s="88"/>
      <c r="AS70" s="88"/>
      <c r="AT70" s="88"/>
    </row>
    <row r="71" spans="1:46" ht="18.75" customHeight="1">
      <c r="A71" s="676" t="s">
        <v>62</v>
      </c>
      <c r="B71" s="73">
        <v>24</v>
      </c>
      <c r="C71" s="33">
        <v>347539</v>
      </c>
      <c r="D71" s="147">
        <v>130988</v>
      </c>
      <c r="E71" s="148">
        <v>37.700000000000003</v>
      </c>
      <c r="F71" s="147">
        <v>2348</v>
      </c>
      <c r="G71" s="149">
        <v>0.7</v>
      </c>
      <c r="H71" s="147">
        <v>27286</v>
      </c>
      <c r="I71" s="150">
        <v>7.9</v>
      </c>
      <c r="J71" s="147">
        <v>6460</v>
      </c>
      <c r="K71" s="149">
        <v>1.9</v>
      </c>
      <c r="L71" s="147">
        <v>79210</v>
      </c>
      <c r="M71" s="150">
        <v>22.8</v>
      </c>
      <c r="N71" s="147">
        <v>16112</v>
      </c>
      <c r="O71" s="150">
        <v>4.5999999999999996</v>
      </c>
      <c r="P71" s="33">
        <v>1006</v>
      </c>
      <c r="Q71" s="149">
        <v>0.3</v>
      </c>
      <c r="R71" s="147">
        <v>46970</v>
      </c>
      <c r="S71" s="150">
        <v>13.5</v>
      </c>
      <c r="T71" s="147">
        <v>37159</v>
      </c>
      <c r="U71" s="150">
        <v>10.6</v>
      </c>
      <c r="W71" s="161">
        <f t="shared" si="1"/>
        <v>99.999999999999986</v>
      </c>
      <c r="X71" s="88"/>
      <c r="Y71" s="88"/>
      <c r="Z71" s="88"/>
      <c r="AA71" s="88"/>
      <c r="AB71" s="88"/>
      <c r="AC71" s="88"/>
      <c r="AD71" s="88"/>
      <c r="AE71" s="88"/>
      <c r="AF71" s="88"/>
      <c r="AG71" s="88"/>
      <c r="AH71" s="88"/>
      <c r="AI71" s="88"/>
      <c r="AJ71" s="88"/>
      <c r="AK71" s="88"/>
      <c r="AL71" s="88"/>
      <c r="AM71" s="88"/>
      <c r="AN71" s="88"/>
      <c r="AO71" s="88"/>
      <c r="AP71" s="88"/>
      <c r="AQ71" s="88"/>
      <c r="AR71" s="88"/>
      <c r="AS71" s="88"/>
      <c r="AT71" s="88"/>
    </row>
    <row r="72" spans="1:46" ht="18.75" customHeight="1">
      <c r="A72" s="677"/>
      <c r="B72" s="76">
        <v>25</v>
      </c>
      <c r="C72" s="35">
        <v>340345</v>
      </c>
      <c r="D72" s="151">
        <v>131059</v>
      </c>
      <c r="E72" s="152">
        <v>38.5</v>
      </c>
      <c r="F72" s="151">
        <v>2187</v>
      </c>
      <c r="G72" s="153">
        <v>0.6</v>
      </c>
      <c r="H72" s="151">
        <v>21278</v>
      </c>
      <c r="I72" s="154">
        <v>6.3</v>
      </c>
      <c r="J72" s="151">
        <v>6388</v>
      </c>
      <c r="K72" s="153">
        <v>1.9</v>
      </c>
      <c r="L72" s="151">
        <v>81184</v>
      </c>
      <c r="M72" s="154">
        <v>23.9</v>
      </c>
      <c r="N72" s="151">
        <v>15810</v>
      </c>
      <c r="O72" s="154">
        <v>4.7</v>
      </c>
      <c r="P72" s="35">
        <v>1435</v>
      </c>
      <c r="Q72" s="153">
        <v>0.4</v>
      </c>
      <c r="R72" s="151">
        <v>44468</v>
      </c>
      <c r="S72" s="154">
        <v>13.1</v>
      </c>
      <c r="T72" s="151">
        <v>36536</v>
      </c>
      <c r="U72" s="154">
        <v>10.6</v>
      </c>
      <c r="W72" s="161">
        <f t="shared" si="1"/>
        <v>99.999999999999986</v>
      </c>
      <c r="X72" s="88"/>
      <c r="Y72" s="88"/>
      <c r="Z72" s="88"/>
      <c r="AA72" s="88"/>
      <c r="AB72" s="88"/>
      <c r="AC72" s="88"/>
      <c r="AD72" s="88"/>
      <c r="AE72" s="88"/>
      <c r="AF72" s="88"/>
      <c r="AG72" s="88"/>
      <c r="AH72" s="88"/>
      <c r="AI72" s="88"/>
      <c r="AJ72" s="88"/>
      <c r="AK72" s="88"/>
      <c r="AL72" s="88"/>
      <c r="AM72" s="88"/>
      <c r="AN72" s="88"/>
      <c r="AO72" s="88"/>
      <c r="AP72" s="88"/>
      <c r="AQ72" s="88"/>
      <c r="AR72" s="88"/>
      <c r="AS72" s="88"/>
      <c r="AT72" s="88"/>
    </row>
    <row r="73" spans="1:46" ht="18.75" customHeight="1">
      <c r="A73" s="677"/>
      <c r="B73" s="76">
        <v>26</v>
      </c>
      <c r="C73" s="35">
        <v>353079</v>
      </c>
      <c r="D73" s="151">
        <v>132747</v>
      </c>
      <c r="E73" s="152">
        <v>37.6</v>
      </c>
      <c r="F73" s="151">
        <v>2067</v>
      </c>
      <c r="G73" s="153">
        <v>0.6</v>
      </c>
      <c r="H73" s="151">
        <v>23629</v>
      </c>
      <c r="I73" s="154">
        <v>6.7</v>
      </c>
      <c r="J73" s="151">
        <v>6168</v>
      </c>
      <c r="K73" s="153">
        <v>1.7</v>
      </c>
      <c r="L73" s="151">
        <v>81002</v>
      </c>
      <c r="M73" s="154">
        <v>22.9</v>
      </c>
      <c r="N73" s="151">
        <v>16409</v>
      </c>
      <c r="O73" s="154">
        <v>4.5999999999999996</v>
      </c>
      <c r="P73" s="35">
        <v>1681</v>
      </c>
      <c r="Q73" s="153">
        <v>0.5</v>
      </c>
      <c r="R73" s="151">
        <v>48801</v>
      </c>
      <c r="S73" s="154">
        <v>13.8</v>
      </c>
      <c r="T73" s="151">
        <v>40575</v>
      </c>
      <c r="U73" s="154">
        <v>11.6</v>
      </c>
      <c r="W73" s="161">
        <f t="shared" si="1"/>
        <v>99.999999999999986</v>
      </c>
      <c r="X73" s="88"/>
      <c r="Y73" s="88"/>
      <c r="Z73" s="88"/>
      <c r="AA73" s="88"/>
      <c r="AB73" s="88"/>
      <c r="AC73" s="88"/>
      <c r="AD73" s="88"/>
      <c r="AE73" s="88"/>
      <c r="AF73" s="88"/>
      <c r="AG73" s="88"/>
      <c r="AH73" s="88"/>
      <c r="AI73" s="88"/>
      <c r="AJ73" s="88"/>
      <c r="AK73" s="88"/>
      <c r="AL73" s="88"/>
      <c r="AM73" s="88"/>
      <c r="AN73" s="88"/>
      <c r="AO73" s="88"/>
      <c r="AP73" s="88"/>
      <c r="AQ73" s="88"/>
      <c r="AR73" s="88"/>
      <c r="AS73" s="88"/>
      <c r="AT73" s="88"/>
    </row>
    <row r="74" spans="1:46" ht="18.75" customHeight="1">
      <c r="A74" s="677"/>
      <c r="B74" s="76">
        <v>27</v>
      </c>
      <c r="C74" s="35">
        <v>362839</v>
      </c>
      <c r="D74" s="151">
        <v>132632</v>
      </c>
      <c r="E74" s="152">
        <v>36.6</v>
      </c>
      <c r="F74" s="151">
        <v>2161</v>
      </c>
      <c r="G74" s="153">
        <v>0.6</v>
      </c>
      <c r="H74" s="151">
        <v>20854</v>
      </c>
      <c r="I74" s="154">
        <v>5.7</v>
      </c>
      <c r="J74" s="151">
        <v>5895</v>
      </c>
      <c r="K74" s="153">
        <v>1.6</v>
      </c>
      <c r="L74" s="151">
        <v>86500</v>
      </c>
      <c r="M74" s="154">
        <v>23.8</v>
      </c>
      <c r="N74" s="151">
        <v>20735</v>
      </c>
      <c r="O74" s="154">
        <v>5.7</v>
      </c>
      <c r="P74" s="35">
        <v>1816</v>
      </c>
      <c r="Q74" s="153">
        <v>0.5</v>
      </c>
      <c r="R74" s="151">
        <v>39093</v>
      </c>
      <c r="S74" s="154">
        <v>10.8</v>
      </c>
      <c r="T74" s="151">
        <v>53153</v>
      </c>
      <c r="U74" s="154">
        <v>14.72</v>
      </c>
      <c r="W74" s="161">
        <f t="shared" si="1"/>
        <v>100.02000000000001</v>
      </c>
      <c r="X74" s="88"/>
      <c r="Y74" s="88"/>
      <c r="Z74" s="88"/>
      <c r="AA74" s="88"/>
      <c r="AB74" s="88"/>
      <c r="AC74" s="88"/>
      <c r="AD74" s="88"/>
      <c r="AE74" s="88"/>
      <c r="AF74" s="88"/>
      <c r="AG74" s="88"/>
      <c r="AH74" s="88"/>
      <c r="AI74" s="88"/>
      <c r="AJ74" s="88"/>
      <c r="AK74" s="88"/>
      <c r="AL74" s="88"/>
      <c r="AM74" s="88"/>
      <c r="AN74" s="88"/>
      <c r="AO74" s="88"/>
      <c r="AP74" s="88"/>
      <c r="AQ74" s="88"/>
      <c r="AR74" s="88"/>
      <c r="AS74" s="88"/>
      <c r="AT74" s="88"/>
    </row>
    <row r="75" spans="1:46" s="34" customFormat="1" ht="18.75" customHeight="1">
      <c r="A75" s="678"/>
      <c r="B75" s="76">
        <v>28</v>
      </c>
      <c r="C75" s="35">
        <v>353276</v>
      </c>
      <c r="D75" s="173">
        <v>132381</v>
      </c>
      <c r="E75" s="152">
        <v>37.5</v>
      </c>
      <c r="F75" s="173">
        <v>2130</v>
      </c>
      <c r="G75" s="153">
        <v>0.6</v>
      </c>
      <c r="H75" s="173">
        <v>19792</v>
      </c>
      <c r="I75" s="154">
        <v>5.6</v>
      </c>
      <c r="J75" s="173">
        <v>5958</v>
      </c>
      <c r="K75" s="153">
        <v>1.7</v>
      </c>
      <c r="L75" s="173">
        <v>86123</v>
      </c>
      <c r="M75" s="154">
        <v>24.4</v>
      </c>
      <c r="N75" s="173">
        <v>20746</v>
      </c>
      <c r="O75" s="154">
        <v>5.9</v>
      </c>
      <c r="P75" s="174">
        <v>1557</v>
      </c>
      <c r="Q75" s="153">
        <v>0.4</v>
      </c>
      <c r="R75" s="173">
        <v>41680</v>
      </c>
      <c r="S75" s="154">
        <v>11.8</v>
      </c>
      <c r="T75" s="173">
        <v>42909</v>
      </c>
      <c r="U75" s="154">
        <v>12.1</v>
      </c>
      <c r="V75" s="161"/>
      <c r="W75" s="161">
        <f t="shared" si="1"/>
        <v>100.00000000000001</v>
      </c>
      <c r="X75" s="88"/>
      <c r="Y75" s="88"/>
      <c r="Z75" s="88"/>
      <c r="AA75" s="88"/>
      <c r="AB75" s="88"/>
      <c r="AC75" s="88"/>
      <c r="AD75" s="88"/>
      <c r="AE75" s="88"/>
      <c r="AF75" s="88"/>
      <c r="AG75" s="88"/>
      <c r="AH75" s="88"/>
      <c r="AI75" s="88"/>
      <c r="AJ75" s="88"/>
      <c r="AK75" s="88"/>
      <c r="AL75" s="88"/>
      <c r="AM75" s="88"/>
      <c r="AN75" s="88"/>
      <c r="AO75" s="88"/>
      <c r="AP75" s="88"/>
      <c r="AQ75" s="88"/>
      <c r="AR75" s="88"/>
      <c r="AS75" s="88"/>
      <c r="AT75" s="88"/>
    </row>
    <row r="76" spans="1:46" ht="18.75" customHeight="1">
      <c r="A76" s="676" t="s">
        <v>63</v>
      </c>
      <c r="B76" s="73">
        <v>24</v>
      </c>
      <c r="C76" s="33">
        <v>767036</v>
      </c>
      <c r="D76" s="147">
        <v>266520</v>
      </c>
      <c r="E76" s="148">
        <v>34.700000000000003</v>
      </c>
      <c r="F76" s="147">
        <v>4933</v>
      </c>
      <c r="G76" s="149">
        <v>0.6</v>
      </c>
      <c r="H76" s="147">
        <v>67927</v>
      </c>
      <c r="I76" s="150">
        <v>8.9</v>
      </c>
      <c r="J76" s="147">
        <v>36683</v>
      </c>
      <c r="K76" s="149">
        <v>4.8</v>
      </c>
      <c r="L76" s="147">
        <v>118275</v>
      </c>
      <c r="M76" s="150">
        <v>15.4</v>
      </c>
      <c r="N76" s="147">
        <v>28273</v>
      </c>
      <c r="O76" s="150">
        <v>3.7</v>
      </c>
      <c r="P76" s="33">
        <v>39178</v>
      </c>
      <c r="Q76" s="149">
        <v>5.0999999999999996</v>
      </c>
      <c r="R76" s="147">
        <v>88601</v>
      </c>
      <c r="S76" s="150">
        <v>11.6</v>
      </c>
      <c r="T76" s="147">
        <v>116646</v>
      </c>
      <c r="U76" s="150">
        <v>15.2</v>
      </c>
      <c r="W76" s="161">
        <f t="shared" si="1"/>
        <v>100</v>
      </c>
      <c r="X76" s="88"/>
      <c r="Y76" s="88"/>
      <c r="Z76" s="88"/>
      <c r="AA76" s="88"/>
      <c r="AB76" s="88"/>
      <c r="AC76" s="88"/>
      <c r="AD76" s="88"/>
      <c r="AE76" s="88"/>
      <c r="AF76" s="88"/>
      <c r="AG76" s="88"/>
      <c r="AH76" s="88"/>
      <c r="AI76" s="88"/>
      <c r="AJ76" s="88"/>
      <c r="AK76" s="88"/>
      <c r="AL76" s="88"/>
      <c r="AM76" s="88"/>
      <c r="AN76" s="88"/>
      <c r="AO76" s="88"/>
      <c r="AP76" s="88"/>
      <c r="AQ76" s="88"/>
      <c r="AR76" s="88"/>
      <c r="AS76" s="88"/>
      <c r="AT76" s="88"/>
    </row>
    <row r="77" spans="1:46" ht="18.75" customHeight="1">
      <c r="A77" s="677"/>
      <c r="B77" s="76">
        <v>25</v>
      </c>
      <c r="C77" s="35">
        <v>744325</v>
      </c>
      <c r="D77" s="151">
        <v>270594</v>
      </c>
      <c r="E77" s="152">
        <v>36.4</v>
      </c>
      <c r="F77" s="151">
        <v>4711</v>
      </c>
      <c r="G77" s="153">
        <v>0.6</v>
      </c>
      <c r="H77" s="151">
        <v>62674</v>
      </c>
      <c r="I77" s="154">
        <v>8.4</v>
      </c>
      <c r="J77" s="151">
        <v>36987</v>
      </c>
      <c r="K77" s="153">
        <v>5</v>
      </c>
      <c r="L77" s="151">
        <v>140661</v>
      </c>
      <c r="M77" s="154">
        <v>18.899999999999999</v>
      </c>
      <c r="N77" s="151">
        <v>29000</v>
      </c>
      <c r="O77" s="154">
        <v>3.9</v>
      </c>
      <c r="P77" s="35">
        <v>13449</v>
      </c>
      <c r="Q77" s="153">
        <v>1.8</v>
      </c>
      <c r="R77" s="151">
        <v>78670</v>
      </c>
      <c r="S77" s="154">
        <v>10.6</v>
      </c>
      <c r="T77" s="151">
        <v>107579</v>
      </c>
      <c r="U77" s="154">
        <v>14.4</v>
      </c>
      <c r="W77" s="161">
        <f t="shared" si="1"/>
        <v>100</v>
      </c>
      <c r="X77" s="88"/>
      <c r="Y77" s="88"/>
      <c r="Z77" s="88"/>
      <c r="AA77" s="88"/>
      <c r="AB77" s="88"/>
      <c r="AC77" s="88"/>
      <c r="AD77" s="88"/>
      <c r="AE77" s="88"/>
      <c r="AF77" s="88"/>
      <c r="AG77" s="88"/>
      <c r="AH77" s="88"/>
      <c r="AI77" s="88"/>
      <c r="AJ77" s="88"/>
      <c r="AK77" s="88"/>
      <c r="AL77" s="88"/>
      <c r="AM77" s="88"/>
      <c r="AN77" s="88"/>
      <c r="AO77" s="88"/>
      <c r="AP77" s="88"/>
      <c r="AQ77" s="88"/>
      <c r="AR77" s="88"/>
      <c r="AS77" s="88"/>
      <c r="AT77" s="88"/>
    </row>
    <row r="78" spans="1:46" ht="18.75" customHeight="1">
      <c r="A78" s="677"/>
      <c r="B78" s="76">
        <v>26</v>
      </c>
      <c r="C78" s="35">
        <v>723425</v>
      </c>
      <c r="D78" s="151">
        <v>275006</v>
      </c>
      <c r="E78" s="152">
        <v>38</v>
      </c>
      <c r="F78" s="151">
        <v>4671</v>
      </c>
      <c r="G78" s="153">
        <v>0.6</v>
      </c>
      <c r="H78" s="151">
        <v>55882</v>
      </c>
      <c r="I78" s="154">
        <v>7.7</v>
      </c>
      <c r="J78" s="151">
        <v>35748</v>
      </c>
      <c r="K78" s="153">
        <v>4.9000000000000004</v>
      </c>
      <c r="L78" s="151">
        <v>132223</v>
      </c>
      <c r="M78" s="154">
        <v>18.3</v>
      </c>
      <c r="N78" s="151">
        <v>30606</v>
      </c>
      <c r="O78" s="154">
        <v>4.2</v>
      </c>
      <c r="P78" s="35">
        <v>7772</v>
      </c>
      <c r="Q78" s="153">
        <v>1.1000000000000001</v>
      </c>
      <c r="R78" s="151">
        <v>81384</v>
      </c>
      <c r="S78" s="154">
        <v>11.3</v>
      </c>
      <c r="T78" s="151">
        <v>100133</v>
      </c>
      <c r="U78" s="154">
        <v>13.9</v>
      </c>
      <c r="W78" s="161">
        <f t="shared" si="1"/>
        <v>100</v>
      </c>
      <c r="X78" s="88"/>
      <c r="Y78" s="88"/>
      <c r="Z78" s="88"/>
      <c r="AA78" s="88"/>
      <c r="AB78" s="88"/>
      <c r="AC78" s="88"/>
      <c r="AD78" s="88"/>
      <c r="AE78" s="88"/>
      <c r="AF78" s="88"/>
      <c r="AG78" s="88"/>
      <c r="AH78" s="88"/>
      <c r="AI78" s="88"/>
      <c r="AJ78" s="88"/>
      <c r="AK78" s="88"/>
      <c r="AL78" s="88"/>
      <c r="AM78" s="88"/>
      <c r="AN78" s="88"/>
      <c r="AO78" s="88"/>
      <c r="AP78" s="88"/>
      <c r="AQ78" s="88"/>
      <c r="AR78" s="88"/>
      <c r="AS78" s="88"/>
      <c r="AT78" s="88"/>
    </row>
    <row r="79" spans="1:46" ht="18.75" customHeight="1">
      <c r="A79" s="677"/>
      <c r="B79" s="76">
        <v>27</v>
      </c>
      <c r="C79" s="35">
        <v>749274</v>
      </c>
      <c r="D79" s="151">
        <v>271892</v>
      </c>
      <c r="E79" s="152">
        <v>36.299999999999997</v>
      </c>
      <c r="F79" s="151">
        <v>4931</v>
      </c>
      <c r="G79" s="153">
        <v>0.7</v>
      </c>
      <c r="H79" s="151">
        <v>57709</v>
      </c>
      <c r="I79" s="154">
        <v>7.7</v>
      </c>
      <c r="J79" s="151">
        <v>37028</v>
      </c>
      <c r="K79" s="153">
        <v>4.9000000000000004</v>
      </c>
      <c r="L79" s="151">
        <v>134881</v>
      </c>
      <c r="M79" s="154">
        <v>18</v>
      </c>
      <c r="N79" s="151">
        <v>35423</v>
      </c>
      <c r="O79" s="154">
        <v>4.7</v>
      </c>
      <c r="P79" s="35">
        <v>9162</v>
      </c>
      <c r="Q79" s="153">
        <v>1.2</v>
      </c>
      <c r="R79" s="151">
        <v>82130</v>
      </c>
      <c r="S79" s="154">
        <v>11</v>
      </c>
      <c r="T79" s="151">
        <v>116118</v>
      </c>
      <c r="U79" s="154">
        <v>15.5</v>
      </c>
      <c r="W79" s="161">
        <f t="shared" si="1"/>
        <v>100</v>
      </c>
      <c r="X79" s="88"/>
      <c r="Y79" s="88"/>
      <c r="Z79" s="88"/>
      <c r="AA79" s="88"/>
      <c r="AB79" s="88"/>
      <c r="AC79" s="88"/>
      <c r="AD79" s="88"/>
      <c r="AE79" s="88"/>
      <c r="AF79" s="88"/>
      <c r="AG79" s="88"/>
      <c r="AH79" s="88"/>
      <c r="AI79" s="88"/>
      <c r="AJ79" s="88"/>
      <c r="AK79" s="88"/>
      <c r="AL79" s="88"/>
      <c r="AM79" s="88"/>
      <c r="AN79" s="88"/>
      <c r="AO79" s="88"/>
      <c r="AP79" s="88"/>
      <c r="AQ79" s="88"/>
      <c r="AR79" s="88"/>
      <c r="AS79" s="88"/>
      <c r="AT79" s="88"/>
    </row>
    <row r="80" spans="1:46" s="34" customFormat="1" ht="18.75" customHeight="1">
      <c r="A80" s="678"/>
      <c r="B80" s="76">
        <v>28</v>
      </c>
      <c r="C80" s="35">
        <v>756604</v>
      </c>
      <c r="D80" s="173">
        <v>272272</v>
      </c>
      <c r="E80" s="152">
        <v>36</v>
      </c>
      <c r="F80" s="173">
        <v>4909</v>
      </c>
      <c r="G80" s="153">
        <v>0.6</v>
      </c>
      <c r="H80" s="173">
        <v>54587</v>
      </c>
      <c r="I80" s="154">
        <v>7.2</v>
      </c>
      <c r="J80" s="173">
        <v>36355</v>
      </c>
      <c r="K80" s="153">
        <v>4.8</v>
      </c>
      <c r="L80" s="173">
        <v>136125</v>
      </c>
      <c r="M80" s="154">
        <v>18</v>
      </c>
      <c r="N80" s="173">
        <v>36227</v>
      </c>
      <c r="O80" s="154">
        <v>4.8</v>
      </c>
      <c r="P80" s="174">
        <v>8407</v>
      </c>
      <c r="Q80" s="153">
        <v>1.1000000000000001</v>
      </c>
      <c r="R80" s="173">
        <v>85934</v>
      </c>
      <c r="S80" s="154">
        <v>11.4</v>
      </c>
      <c r="T80" s="173">
        <v>121788</v>
      </c>
      <c r="U80" s="154">
        <v>16.100000000000001</v>
      </c>
      <c r="V80" s="161"/>
      <c r="W80" s="161">
        <f t="shared" si="1"/>
        <v>100</v>
      </c>
      <c r="X80" s="88"/>
      <c r="Y80" s="88"/>
      <c r="Z80" s="88"/>
      <c r="AA80" s="88"/>
      <c r="AB80" s="88"/>
      <c r="AC80" s="88"/>
      <c r="AD80" s="88"/>
      <c r="AE80" s="88"/>
      <c r="AF80" s="88"/>
      <c r="AG80" s="88"/>
      <c r="AH80" s="88"/>
      <c r="AI80" s="88"/>
      <c r="AJ80" s="88"/>
      <c r="AK80" s="88"/>
      <c r="AL80" s="88"/>
      <c r="AM80" s="88"/>
      <c r="AN80" s="88"/>
      <c r="AO80" s="88"/>
      <c r="AP80" s="88"/>
      <c r="AQ80" s="88"/>
      <c r="AR80" s="88"/>
      <c r="AS80" s="88"/>
      <c r="AT80" s="88"/>
    </row>
    <row r="81" spans="1:46" ht="18.75" customHeight="1">
      <c r="A81" s="676" t="s">
        <v>144</v>
      </c>
      <c r="B81" s="73">
        <v>24</v>
      </c>
      <c r="C81" s="33">
        <v>262293</v>
      </c>
      <c r="D81" s="147">
        <v>108088</v>
      </c>
      <c r="E81" s="148">
        <v>41.2</v>
      </c>
      <c r="F81" s="147">
        <v>2989</v>
      </c>
      <c r="G81" s="149">
        <v>1.1000000000000001</v>
      </c>
      <c r="H81" s="147">
        <v>30524</v>
      </c>
      <c r="I81" s="150">
        <v>11.6</v>
      </c>
      <c r="J81" s="147">
        <v>6996</v>
      </c>
      <c r="K81" s="149">
        <v>2.7</v>
      </c>
      <c r="L81" s="147">
        <v>42169</v>
      </c>
      <c r="M81" s="150">
        <v>16.100000000000001</v>
      </c>
      <c r="N81" s="147">
        <v>11956</v>
      </c>
      <c r="O81" s="150">
        <v>4.5999999999999996</v>
      </c>
      <c r="P81" s="33">
        <v>1590</v>
      </c>
      <c r="Q81" s="149">
        <v>0.6</v>
      </c>
      <c r="R81" s="147">
        <v>31062</v>
      </c>
      <c r="S81" s="150">
        <v>11.8</v>
      </c>
      <c r="T81" s="147">
        <v>26919</v>
      </c>
      <c r="U81" s="150">
        <v>10.3</v>
      </c>
      <c r="W81" s="161">
        <f t="shared" si="1"/>
        <v>100</v>
      </c>
      <c r="X81" s="88"/>
      <c r="Y81" s="88"/>
      <c r="Z81" s="88"/>
      <c r="AA81" s="88"/>
      <c r="AB81" s="88"/>
      <c r="AC81" s="88"/>
      <c r="AD81" s="88"/>
      <c r="AE81" s="88"/>
      <c r="AF81" s="88"/>
      <c r="AG81" s="88"/>
      <c r="AH81" s="88"/>
      <c r="AI81" s="88"/>
      <c r="AJ81" s="88"/>
      <c r="AK81" s="88"/>
      <c r="AL81" s="88"/>
      <c r="AM81" s="88"/>
      <c r="AN81" s="88"/>
      <c r="AO81" s="88"/>
      <c r="AP81" s="88"/>
      <c r="AQ81" s="88"/>
      <c r="AR81" s="88"/>
      <c r="AS81" s="88"/>
      <c r="AT81" s="88"/>
    </row>
    <row r="82" spans="1:46" ht="18.75" customHeight="1">
      <c r="A82" s="677"/>
      <c r="B82" s="76">
        <v>25</v>
      </c>
      <c r="C82" s="160">
        <v>274091</v>
      </c>
      <c r="D82" s="151">
        <v>110008</v>
      </c>
      <c r="E82" s="152">
        <v>40.1</v>
      </c>
      <c r="F82" s="151">
        <v>2863</v>
      </c>
      <c r="G82" s="153">
        <v>1</v>
      </c>
      <c r="H82" s="151">
        <v>27843</v>
      </c>
      <c r="I82" s="154">
        <v>10.199999999999999</v>
      </c>
      <c r="J82" s="151">
        <v>7133</v>
      </c>
      <c r="K82" s="153">
        <v>2.6</v>
      </c>
      <c r="L82" s="151">
        <v>45504</v>
      </c>
      <c r="M82" s="154">
        <v>16.600000000000001</v>
      </c>
      <c r="N82" s="151">
        <v>10030</v>
      </c>
      <c r="O82" s="154">
        <v>3.7</v>
      </c>
      <c r="P82" s="35">
        <v>529</v>
      </c>
      <c r="Q82" s="153">
        <v>0.2</v>
      </c>
      <c r="R82" s="151">
        <v>38023</v>
      </c>
      <c r="S82" s="154">
        <v>13.9</v>
      </c>
      <c r="T82" s="151">
        <v>32158</v>
      </c>
      <c r="U82" s="154">
        <v>11.7</v>
      </c>
      <c r="W82" s="161">
        <f t="shared" si="1"/>
        <v>100.00000000000001</v>
      </c>
      <c r="X82" s="88"/>
      <c r="Y82" s="88"/>
      <c r="Z82" s="88"/>
      <c r="AA82" s="88"/>
      <c r="AB82" s="88"/>
      <c r="AC82" s="88"/>
      <c r="AD82" s="88"/>
      <c r="AE82" s="88"/>
      <c r="AF82" s="88"/>
      <c r="AG82" s="88"/>
      <c r="AH82" s="88"/>
      <c r="AI82" s="88"/>
      <c r="AJ82" s="88"/>
      <c r="AK82" s="88"/>
      <c r="AL82" s="88"/>
      <c r="AM82" s="88"/>
      <c r="AN82" s="88"/>
      <c r="AO82" s="88"/>
      <c r="AP82" s="88"/>
      <c r="AQ82" s="88"/>
      <c r="AR82" s="88"/>
      <c r="AS82" s="88"/>
      <c r="AT82" s="88"/>
    </row>
    <row r="83" spans="1:46" ht="18.75" customHeight="1">
      <c r="A83" s="677"/>
      <c r="B83" s="76">
        <v>26</v>
      </c>
      <c r="C83" s="35">
        <v>293586</v>
      </c>
      <c r="D83" s="151">
        <v>112935</v>
      </c>
      <c r="E83" s="152">
        <v>38.5</v>
      </c>
      <c r="F83" s="151">
        <v>2705</v>
      </c>
      <c r="G83" s="153">
        <v>0.9</v>
      </c>
      <c r="H83" s="151">
        <v>26352</v>
      </c>
      <c r="I83" s="154">
        <v>9</v>
      </c>
      <c r="J83" s="151">
        <v>7287</v>
      </c>
      <c r="K83" s="153">
        <v>2.5</v>
      </c>
      <c r="L83" s="151">
        <v>48359</v>
      </c>
      <c r="M83" s="154">
        <v>16.5</v>
      </c>
      <c r="N83" s="151">
        <v>11107</v>
      </c>
      <c r="O83" s="154">
        <v>3.8</v>
      </c>
      <c r="P83" s="35">
        <v>533</v>
      </c>
      <c r="Q83" s="153">
        <v>0.2</v>
      </c>
      <c r="R83" s="151">
        <v>49157</v>
      </c>
      <c r="S83" s="154">
        <v>16.7</v>
      </c>
      <c r="T83" s="151">
        <v>35151</v>
      </c>
      <c r="U83" s="154">
        <v>11.9</v>
      </c>
      <c r="W83" s="161">
        <f t="shared" si="1"/>
        <v>100.00000000000001</v>
      </c>
      <c r="X83" s="88"/>
      <c r="Y83" s="88"/>
      <c r="Z83" s="88"/>
      <c r="AA83" s="88"/>
      <c r="AB83" s="88"/>
      <c r="AC83" s="88"/>
      <c r="AD83" s="88"/>
      <c r="AE83" s="88"/>
      <c r="AF83" s="88"/>
      <c r="AG83" s="88"/>
      <c r="AH83" s="88"/>
      <c r="AI83" s="88"/>
      <c r="AJ83" s="88"/>
      <c r="AK83" s="88"/>
      <c r="AL83" s="88"/>
      <c r="AM83" s="88"/>
      <c r="AN83" s="88"/>
      <c r="AO83" s="88"/>
      <c r="AP83" s="88"/>
      <c r="AQ83" s="88"/>
      <c r="AR83" s="88"/>
      <c r="AS83" s="88"/>
      <c r="AT83" s="88"/>
    </row>
    <row r="84" spans="1:46" ht="18.75" customHeight="1">
      <c r="A84" s="677"/>
      <c r="B84" s="76">
        <v>27</v>
      </c>
      <c r="C84" s="35">
        <v>287505</v>
      </c>
      <c r="D84" s="151">
        <v>112654</v>
      </c>
      <c r="E84" s="152">
        <v>39.200000000000003</v>
      </c>
      <c r="F84" s="151">
        <v>2743</v>
      </c>
      <c r="G84" s="153">
        <v>1</v>
      </c>
      <c r="H84" s="151">
        <v>24751</v>
      </c>
      <c r="I84" s="154">
        <v>8.6</v>
      </c>
      <c r="J84" s="151">
        <v>7021</v>
      </c>
      <c r="K84" s="153">
        <v>2.4</v>
      </c>
      <c r="L84" s="151">
        <v>48985</v>
      </c>
      <c r="M84" s="154">
        <v>17</v>
      </c>
      <c r="N84" s="151">
        <v>13586</v>
      </c>
      <c r="O84" s="154">
        <v>4.7</v>
      </c>
      <c r="P84" s="35">
        <v>704</v>
      </c>
      <c r="Q84" s="153">
        <v>0.2</v>
      </c>
      <c r="R84" s="151">
        <v>35311</v>
      </c>
      <c r="S84" s="154">
        <v>12.3</v>
      </c>
      <c r="T84" s="151">
        <v>41750</v>
      </c>
      <c r="U84" s="154">
        <v>14.6</v>
      </c>
      <c r="W84" s="161">
        <f t="shared" si="1"/>
        <v>100</v>
      </c>
      <c r="X84" s="88"/>
      <c r="Y84" s="88"/>
      <c r="Z84" s="88"/>
      <c r="AA84" s="88"/>
      <c r="AB84" s="88"/>
      <c r="AC84" s="88"/>
      <c r="AD84" s="88"/>
      <c r="AE84" s="88"/>
      <c r="AF84" s="88"/>
      <c r="AG84" s="88"/>
      <c r="AH84" s="88"/>
      <c r="AI84" s="88"/>
      <c r="AJ84" s="88"/>
      <c r="AK84" s="88"/>
      <c r="AL84" s="88"/>
      <c r="AM84" s="88"/>
      <c r="AN84" s="88"/>
      <c r="AO84" s="88"/>
      <c r="AP84" s="88"/>
      <c r="AQ84" s="88"/>
      <c r="AR84" s="88"/>
      <c r="AS84" s="88"/>
      <c r="AT84" s="88"/>
    </row>
    <row r="85" spans="1:46" s="34" customFormat="1" ht="18.75" customHeight="1">
      <c r="A85" s="678"/>
      <c r="B85" s="76">
        <v>28</v>
      </c>
      <c r="C85" s="35">
        <v>288551</v>
      </c>
      <c r="D85" s="173">
        <v>114512</v>
      </c>
      <c r="E85" s="152">
        <v>39.700000000000003</v>
      </c>
      <c r="F85" s="173">
        <v>2824</v>
      </c>
      <c r="G85" s="153">
        <v>1</v>
      </c>
      <c r="H85" s="173">
        <v>24706</v>
      </c>
      <c r="I85" s="154">
        <v>8.6</v>
      </c>
      <c r="J85" s="173">
        <v>6969</v>
      </c>
      <c r="K85" s="153">
        <v>2.4</v>
      </c>
      <c r="L85" s="173">
        <v>52396</v>
      </c>
      <c r="M85" s="154">
        <v>18.100000000000001</v>
      </c>
      <c r="N85" s="173">
        <v>13181</v>
      </c>
      <c r="O85" s="154">
        <v>4.5999999999999996</v>
      </c>
      <c r="P85" s="174">
        <v>1337</v>
      </c>
      <c r="Q85" s="153">
        <v>0.5</v>
      </c>
      <c r="R85" s="173">
        <v>32965</v>
      </c>
      <c r="S85" s="154">
        <v>11.4</v>
      </c>
      <c r="T85" s="173">
        <v>39661</v>
      </c>
      <c r="U85" s="154">
        <v>13.699999999999989</v>
      </c>
      <c r="V85" s="161"/>
      <c r="W85" s="161">
        <f t="shared" si="1"/>
        <v>100</v>
      </c>
      <c r="X85" s="88"/>
      <c r="Y85" s="88"/>
      <c r="Z85" s="88"/>
      <c r="AA85" s="88"/>
      <c r="AB85" s="88"/>
      <c r="AC85" s="88"/>
      <c r="AD85" s="88"/>
      <c r="AE85" s="88"/>
      <c r="AF85" s="88"/>
      <c r="AG85" s="88"/>
      <c r="AH85" s="88"/>
      <c r="AI85" s="88"/>
      <c r="AJ85" s="88"/>
      <c r="AK85" s="88"/>
      <c r="AL85" s="88"/>
      <c r="AM85" s="88"/>
      <c r="AN85" s="88"/>
      <c r="AO85" s="88"/>
      <c r="AP85" s="88"/>
      <c r="AQ85" s="88"/>
      <c r="AR85" s="88"/>
      <c r="AS85" s="88"/>
      <c r="AT85" s="88"/>
    </row>
    <row r="86" spans="1:46" ht="18.75" customHeight="1">
      <c r="A86" s="676" t="s">
        <v>64</v>
      </c>
      <c r="B86" s="73">
        <v>24</v>
      </c>
      <c r="C86" s="33">
        <v>578753</v>
      </c>
      <c r="D86" s="147">
        <v>199722</v>
      </c>
      <c r="E86" s="148">
        <v>34.5</v>
      </c>
      <c r="F86" s="147">
        <v>3517</v>
      </c>
      <c r="G86" s="149">
        <v>0.6</v>
      </c>
      <c r="H86" s="147">
        <v>41084</v>
      </c>
      <c r="I86" s="150">
        <v>7.1</v>
      </c>
      <c r="J86" s="147">
        <v>12123</v>
      </c>
      <c r="K86" s="149">
        <v>2.1</v>
      </c>
      <c r="L86" s="147">
        <v>114073</v>
      </c>
      <c r="M86" s="150">
        <v>19.7</v>
      </c>
      <c r="N86" s="147">
        <v>18074</v>
      </c>
      <c r="O86" s="150">
        <v>3.1</v>
      </c>
      <c r="P86" s="33">
        <v>1883</v>
      </c>
      <c r="Q86" s="149">
        <v>0.3</v>
      </c>
      <c r="R86" s="147">
        <v>93193</v>
      </c>
      <c r="S86" s="150">
        <v>16.100000000000001</v>
      </c>
      <c r="T86" s="147">
        <v>95084</v>
      </c>
      <c r="U86" s="150">
        <v>16.5</v>
      </c>
      <c r="W86" s="161">
        <f t="shared" si="1"/>
        <v>100</v>
      </c>
      <c r="X86" s="88"/>
      <c r="Y86" s="88"/>
      <c r="Z86" s="88"/>
      <c r="AA86" s="88"/>
      <c r="AB86" s="88"/>
      <c r="AC86" s="88"/>
      <c r="AD86" s="88"/>
      <c r="AE86" s="88"/>
      <c r="AF86" s="88"/>
      <c r="AG86" s="88"/>
      <c r="AH86" s="88"/>
      <c r="AI86" s="88"/>
      <c r="AJ86" s="88"/>
      <c r="AK86" s="88"/>
      <c r="AL86" s="88"/>
      <c r="AM86" s="88"/>
      <c r="AN86" s="88"/>
      <c r="AO86" s="88"/>
      <c r="AP86" s="88"/>
      <c r="AQ86" s="88"/>
      <c r="AR86" s="88"/>
      <c r="AS86" s="88"/>
      <c r="AT86" s="88"/>
    </row>
    <row r="87" spans="1:46" ht="18.75" customHeight="1">
      <c r="A87" s="677"/>
      <c r="B87" s="76">
        <v>25</v>
      </c>
      <c r="C87" s="160">
        <v>558334</v>
      </c>
      <c r="D87" s="151">
        <v>200803</v>
      </c>
      <c r="E87" s="152">
        <v>35.9</v>
      </c>
      <c r="F87" s="151">
        <v>3389</v>
      </c>
      <c r="G87" s="153">
        <v>0.6</v>
      </c>
      <c r="H87" s="151">
        <v>36689</v>
      </c>
      <c r="I87" s="154">
        <v>6.6</v>
      </c>
      <c r="J87" s="151">
        <v>12191</v>
      </c>
      <c r="K87" s="153">
        <v>2.2000000000000002</v>
      </c>
      <c r="L87" s="151">
        <v>125736</v>
      </c>
      <c r="M87" s="154">
        <v>22.5</v>
      </c>
      <c r="N87" s="151">
        <v>18895</v>
      </c>
      <c r="O87" s="154">
        <v>3.4</v>
      </c>
      <c r="P87" s="35">
        <v>5409</v>
      </c>
      <c r="Q87" s="153">
        <v>1</v>
      </c>
      <c r="R87" s="151">
        <v>64145</v>
      </c>
      <c r="S87" s="154">
        <v>11.5</v>
      </c>
      <c r="T87" s="151">
        <v>91077</v>
      </c>
      <c r="U87" s="154">
        <v>16.3</v>
      </c>
      <c r="W87" s="161">
        <f t="shared" ref="W87:W105" si="2">E87+G87+I87+K87+M87+O87+Q87+S87+U87</f>
        <v>100.00000000000001</v>
      </c>
      <c r="X87" s="88"/>
      <c r="Y87" s="88"/>
      <c r="Z87" s="88"/>
      <c r="AA87" s="88"/>
      <c r="AB87" s="88"/>
      <c r="AC87" s="88"/>
      <c r="AD87" s="88"/>
      <c r="AE87" s="88"/>
      <c r="AF87" s="88"/>
      <c r="AG87" s="88"/>
      <c r="AH87" s="88"/>
      <c r="AI87" s="88"/>
      <c r="AJ87" s="88"/>
      <c r="AK87" s="88"/>
      <c r="AL87" s="88"/>
      <c r="AM87" s="88"/>
      <c r="AN87" s="88"/>
      <c r="AO87" s="88"/>
      <c r="AP87" s="88"/>
      <c r="AQ87" s="88"/>
      <c r="AR87" s="88"/>
      <c r="AS87" s="88"/>
      <c r="AT87" s="88"/>
    </row>
    <row r="88" spans="1:46" ht="18.75" customHeight="1">
      <c r="A88" s="677"/>
      <c r="B88" s="76">
        <v>26</v>
      </c>
      <c r="C88" s="35">
        <v>559781</v>
      </c>
      <c r="D88" s="151">
        <v>204133</v>
      </c>
      <c r="E88" s="152">
        <v>36.5</v>
      </c>
      <c r="F88" s="151">
        <v>3222</v>
      </c>
      <c r="G88" s="153">
        <v>0.6</v>
      </c>
      <c r="H88" s="151">
        <v>37240</v>
      </c>
      <c r="I88" s="154">
        <v>6.7</v>
      </c>
      <c r="J88" s="151">
        <v>12219</v>
      </c>
      <c r="K88" s="153">
        <v>2.2000000000000002</v>
      </c>
      <c r="L88" s="151">
        <v>118208</v>
      </c>
      <c r="M88" s="154">
        <v>21.1</v>
      </c>
      <c r="N88" s="151">
        <v>20675</v>
      </c>
      <c r="O88" s="154">
        <v>3.7</v>
      </c>
      <c r="P88" s="35">
        <v>8283</v>
      </c>
      <c r="Q88" s="153">
        <v>1.5</v>
      </c>
      <c r="R88" s="151">
        <v>68617</v>
      </c>
      <c r="S88" s="154">
        <v>12.3</v>
      </c>
      <c r="T88" s="151">
        <v>87184</v>
      </c>
      <c r="U88" s="154">
        <v>15.4</v>
      </c>
      <c r="W88" s="161">
        <f t="shared" si="2"/>
        <v>100.00000000000001</v>
      </c>
      <c r="X88" s="88"/>
      <c r="Y88" s="88"/>
      <c r="Z88" s="88"/>
      <c r="AA88" s="88"/>
      <c r="AB88" s="88"/>
      <c r="AC88" s="88"/>
      <c r="AD88" s="88"/>
      <c r="AE88" s="88"/>
      <c r="AF88" s="88"/>
      <c r="AG88" s="88"/>
      <c r="AH88" s="88"/>
      <c r="AI88" s="88"/>
      <c r="AJ88" s="88"/>
      <c r="AK88" s="88"/>
      <c r="AL88" s="88"/>
      <c r="AM88" s="88"/>
      <c r="AN88" s="88"/>
      <c r="AO88" s="88"/>
      <c r="AP88" s="88"/>
      <c r="AQ88" s="88"/>
      <c r="AR88" s="88"/>
      <c r="AS88" s="88"/>
      <c r="AT88" s="88"/>
    </row>
    <row r="89" spans="1:46" ht="18.75" customHeight="1">
      <c r="A89" s="677"/>
      <c r="B89" s="76">
        <v>27</v>
      </c>
      <c r="C89" s="35">
        <v>576662</v>
      </c>
      <c r="D89" s="151">
        <v>205859</v>
      </c>
      <c r="E89" s="152">
        <v>35.700000000000003</v>
      </c>
      <c r="F89" s="151">
        <v>3420</v>
      </c>
      <c r="G89" s="153">
        <v>0.6</v>
      </c>
      <c r="H89" s="151">
        <v>34924</v>
      </c>
      <c r="I89" s="154">
        <v>6.1</v>
      </c>
      <c r="J89" s="151">
        <v>12243</v>
      </c>
      <c r="K89" s="153">
        <v>2.1</v>
      </c>
      <c r="L89" s="151">
        <v>121355</v>
      </c>
      <c r="M89" s="154">
        <v>21.1</v>
      </c>
      <c r="N89" s="151">
        <v>23258</v>
      </c>
      <c r="O89" s="154">
        <v>4</v>
      </c>
      <c r="P89" s="35">
        <v>2426</v>
      </c>
      <c r="Q89" s="153">
        <v>0.4</v>
      </c>
      <c r="R89" s="151">
        <v>71121</v>
      </c>
      <c r="S89" s="154">
        <v>12.3</v>
      </c>
      <c r="T89" s="151">
        <v>102056</v>
      </c>
      <c r="U89" s="154">
        <v>17.7</v>
      </c>
      <c r="W89" s="161">
        <f t="shared" si="2"/>
        <v>100.00000000000001</v>
      </c>
      <c r="X89" s="88"/>
      <c r="Y89" s="88"/>
      <c r="Z89" s="88"/>
      <c r="AA89" s="88"/>
      <c r="AB89" s="88"/>
      <c r="AC89" s="88"/>
      <c r="AD89" s="88"/>
      <c r="AE89" s="88"/>
      <c r="AF89" s="88"/>
      <c r="AG89" s="88"/>
      <c r="AH89" s="88"/>
      <c r="AI89" s="88"/>
      <c r="AJ89" s="88"/>
      <c r="AK89" s="88"/>
      <c r="AL89" s="88"/>
      <c r="AM89" s="88"/>
      <c r="AN89" s="88"/>
      <c r="AO89" s="88"/>
      <c r="AP89" s="88"/>
      <c r="AQ89" s="88"/>
      <c r="AR89" s="88"/>
      <c r="AS89" s="88"/>
      <c r="AT89" s="88"/>
    </row>
    <row r="90" spans="1:46" s="34" customFormat="1" ht="18.75" customHeight="1">
      <c r="A90" s="678"/>
      <c r="B90" s="76">
        <v>28</v>
      </c>
      <c r="C90" s="35">
        <v>577188</v>
      </c>
      <c r="D90" s="173">
        <v>208884</v>
      </c>
      <c r="E90" s="152">
        <v>36.200000000000003</v>
      </c>
      <c r="F90" s="173">
        <v>3365</v>
      </c>
      <c r="G90" s="153">
        <v>0.6</v>
      </c>
      <c r="H90" s="173">
        <v>34625</v>
      </c>
      <c r="I90" s="154">
        <v>6</v>
      </c>
      <c r="J90" s="173">
        <v>12662</v>
      </c>
      <c r="K90" s="153">
        <v>2.2000000000000002</v>
      </c>
      <c r="L90" s="173">
        <v>124943</v>
      </c>
      <c r="M90" s="154">
        <v>21.6</v>
      </c>
      <c r="N90" s="173">
        <v>24674</v>
      </c>
      <c r="O90" s="154">
        <v>4.3</v>
      </c>
      <c r="P90" s="174">
        <v>2568</v>
      </c>
      <c r="Q90" s="153">
        <v>0.4</v>
      </c>
      <c r="R90" s="173">
        <v>67315</v>
      </c>
      <c r="S90" s="154">
        <v>11.7</v>
      </c>
      <c r="T90" s="173">
        <v>98152</v>
      </c>
      <c r="U90" s="154">
        <v>17</v>
      </c>
      <c r="V90" s="161"/>
      <c r="W90" s="161">
        <f t="shared" si="2"/>
        <v>100.00000000000001</v>
      </c>
      <c r="X90" s="88"/>
      <c r="Y90" s="88"/>
      <c r="Z90" s="88"/>
      <c r="AA90" s="88"/>
      <c r="AB90" s="88"/>
      <c r="AC90" s="88"/>
      <c r="AD90" s="88"/>
      <c r="AE90" s="88"/>
      <c r="AF90" s="88"/>
      <c r="AG90" s="88"/>
      <c r="AH90" s="88"/>
      <c r="AI90" s="88"/>
      <c r="AJ90" s="88"/>
      <c r="AK90" s="88"/>
      <c r="AL90" s="88"/>
      <c r="AM90" s="88"/>
      <c r="AN90" s="88"/>
      <c r="AO90" s="88"/>
      <c r="AP90" s="88"/>
      <c r="AQ90" s="88"/>
      <c r="AR90" s="88"/>
      <c r="AS90" s="88"/>
      <c r="AT90" s="88"/>
    </row>
    <row r="91" spans="1:46" ht="18.75" customHeight="1">
      <c r="A91" s="676" t="s">
        <v>96</v>
      </c>
      <c r="B91" s="73">
        <v>24</v>
      </c>
      <c r="C91" s="33">
        <v>530706</v>
      </c>
      <c r="D91" s="147">
        <v>155521</v>
      </c>
      <c r="E91" s="148">
        <v>29.3</v>
      </c>
      <c r="F91" s="147">
        <v>3418</v>
      </c>
      <c r="G91" s="149">
        <v>0.7</v>
      </c>
      <c r="H91" s="147">
        <v>59044</v>
      </c>
      <c r="I91" s="150">
        <v>11.1</v>
      </c>
      <c r="J91" s="147">
        <v>15886</v>
      </c>
      <c r="K91" s="149">
        <v>3</v>
      </c>
      <c r="L91" s="147">
        <v>86806</v>
      </c>
      <c r="M91" s="150">
        <v>16.399999999999999</v>
      </c>
      <c r="N91" s="147">
        <v>19782</v>
      </c>
      <c r="O91" s="150">
        <v>3.7</v>
      </c>
      <c r="P91" s="33">
        <v>3844</v>
      </c>
      <c r="Q91" s="149">
        <v>0.7</v>
      </c>
      <c r="R91" s="147">
        <v>70241</v>
      </c>
      <c r="S91" s="150">
        <v>13.2</v>
      </c>
      <c r="T91" s="147">
        <v>116164</v>
      </c>
      <c r="U91" s="150">
        <v>21.9</v>
      </c>
      <c r="W91" s="161">
        <f t="shared" si="2"/>
        <v>100</v>
      </c>
      <c r="X91" s="88"/>
      <c r="Y91" s="88"/>
      <c r="Z91" s="88"/>
      <c r="AA91" s="88"/>
      <c r="AB91" s="88"/>
      <c r="AC91" s="88"/>
      <c r="AD91" s="88"/>
      <c r="AE91" s="88"/>
      <c r="AF91" s="88"/>
      <c r="AG91" s="88"/>
      <c r="AH91" s="88"/>
      <c r="AI91" s="88"/>
      <c r="AJ91" s="88"/>
      <c r="AK91" s="88"/>
      <c r="AL91" s="88"/>
      <c r="AM91" s="88"/>
      <c r="AN91" s="88"/>
      <c r="AO91" s="88"/>
      <c r="AP91" s="88"/>
      <c r="AQ91" s="88"/>
      <c r="AR91" s="88"/>
      <c r="AS91" s="88"/>
      <c r="AT91" s="88"/>
    </row>
    <row r="92" spans="1:46" ht="18.75" customHeight="1">
      <c r="A92" s="677"/>
      <c r="B92" s="76">
        <v>25</v>
      </c>
      <c r="C92" s="35">
        <v>516400</v>
      </c>
      <c r="D92" s="151">
        <v>156555</v>
      </c>
      <c r="E92" s="152">
        <v>30.3</v>
      </c>
      <c r="F92" s="151">
        <v>3333</v>
      </c>
      <c r="G92" s="153">
        <v>0.6</v>
      </c>
      <c r="H92" s="151">
        <v>55404</v>
      </c>
      <c r="I92" s="154">
        <v>10.7</v>
      </c>
      <c r="J92" s="151">
        <v>16400</v>
      </c>
      <c r="K92" s="153">
        <v>3.2</v>
      </c>
      <c r="L92" s="151">
        <v>92017</v>
      </c>
      <c r="M92" s="154">
        <v>17.8</v>
      </c>
      <c r="N92" s="151">
        <v>19778</v>
      </c>
      <c r="O92" s="154">
        <v>3.8</v>
      </c>
      <c r="P92" s="35">
        <v>3137</v>
      </c>
      <c r="Q92" s="153">
        <v>0.6</v>
      </c>
      <c r="R92" s="151">
        <v>65719</v>
      </c>
      <c r="S92" s="154">
        <v>12.7</v>
      </c>
      <c r="T92" s="151">
        <v>104057</v>
      </c>
      <c r="U92" s="154">
        <v>20.3</v>
      </c>
      <c r="W92" s="161">
        <f t="shared" si="2"/>
        <v>100</v>
      </c>
      <c r="X92" s="88"/>
      <c r="Y92" s="88"/>
      <c r="Z92" s="88"/>
      <c r="AA92" s="88"/>
      <c r="AB92" s="88"/>
      <c r="AC92" s="88"/>
      <c r="AD92" s="88"/>
      <c r="AE92" s="88"/>
      <c r="AF92" s="88"/>
      <c r="AG92" s="88"/>
      <c r="AH92" s="88"/>
      <c r="AI92" s="88"/>
      <c r="AJ92" s="88"/>
      <c r="AK92" s="88"/>
      <c r="AL92" s="88"/>
      <c r="AM92" s="88"/>
      <c r="AN92" s="88"/>
      <c r="AO92" s="88"/>
      <c r="AP92" s="88"/>
      <c r="AQ92" s="88"/>
      <c r="AR92" s="88"/>
      <c r="AS92" s="88"/>
      <c r="AT92" s="88"/>
    </row>
    <row r="93" spans="1:46" ht="18.75" customHeight="1">
      <c r="A93" s="677"/>
      <c r="B93" s="76">
        <v>26</v>
      </c>
      <c r="C93" s="35">
        <v>523522</v>
      </c>
      <c r="D93" s="151">
        <v>157555</v>
      </c>
      <c r="E93" s="152">
        <v>30.1</v>
      </c>
      <c r="F93" s="151">
        <v>3165</v>
      </c>
      <c r="G93" s="153">
        <v>0.6</v>
      </c>
      <c r="H93" s="151">
        <v>52633</v>
      </c>
      <c r="I93" s="154">
        <v>10.1</v>
      </c>
      <c r="J93" s="151">
        <v>16544</v>
      </c>
      <c r="K93" s="153">
        <v>3.2</v>
      </c>
      <c r="L93" s="151">
        <v>96623</v>
      </c>
      <c r="M93" s="154">
        <v>18.5</v>
      </c>
      <c r="N93" s="151">
        <v>21316</v>
      </c>
      <c r="O93" s="154">
        <v>4.0999999999999996</v>
      </c>
      <c r="P93" s="35">
        <v>5082</v>
      </c>
      <c r="Q93" s="153">
        <v>1</v>
      </c>
      <c r="R93" s="151">
        <v>70037</v>
      </c>
      <c r="S93" s="154">
        <v>13.4</v>
      </c>
      <c r="T93" s="151">
        <v>100567</v>
      </c>
      <c r="U93" s="154">
        <v>19.2</v>
      </c>
      <c r="W93" s="161">
        <f t="shared" si="2"/>
        <v>100.20000000000002</v>
      </c>
      <c r="X93" s="88"/>
      <c r="Y93" s="88"/>
      <c r="Z93" s="88"/>
      <c r="AA93" s="88"/>
      <c r="AB93" s="88"/>
      <c r="AC93" s="88"/>
      <c r="AD93" s="88"/>
      <c r="AE93" s="88"/>
      <c r="AF93" s="88"/>
      <c r="AG93" s="88"/>
      <c r="AH93" s="88"/>
      <c r="AI93" s="88"/>
      <c r="AJ93" s="88"/>
      <c r="AK93" s="88"/>
      <c r="AL93" s="88"/>
      <c r="AM93" s="88"/>
      <c r="AN93" s="88"/>
      <c r="AO93" s="88"/>
      <c r="AP93" s="88"/>
      <c r="AQ93" s="88"/>
      <c r="AR93" s="88"/>
      <c r="AS93" s="88"/>
      <c r="AT93" s="88"/>
    </row>
    <row r="94" spans="1:46" ht="18.75" customHeight="1">
      <c r="A94" s="677"/>
      <c r="B94" s="76">
        <v>27</v>
      </c>
      <c r="C94" s="35">
        <v>549613</v>
      </c>
      <c r="D94" s="151">
        <v>156578</v>
      </c>
      <c r="E94" s="152">
        <v>28.5</v>
      </c>
      <c r="F94" s="151">
        <v>3305</v>
      </c>
      <c r="G94" s="153">
        <v>0.6</v>
      </c>
      <c r="H94" s="151">
        <v>50727</v>
      </c>
      <c r="I94" s="154">
        <v>9.1999999999999993</v>
      </c>
      <c r="J94" s="151">
        <v>16242</v>
      </c>
      <c r="K94" s="153">
        <v>3</v>
      </c>
      <c r="L94" s="151">
        <v>95130</v>
      </c>
      <c r="M94" s="154">
        <v>17.3</v>
      </c>
      <c r="N94" s="151">
        <v>23553</v>
      </c>
      <c r="O94" s="154">
        <v>4.3</v>
      </c>
      <c r="P94" s="35">
        <v>6740</v>
      </c>
      <c r="Q94" s="153">
        <v>1.2</v>
      </c>
      <c r="R94" s="151">
        <v>101454</v>
      </c>
      <c r="S94" s="154">
        <v>18.5</v>
      </c>
      <c r="T94" s="151">
        <v>95884</v>
      </c>
      <c r="U94" s="154">
        <v>17.399999999999999</v>
      </c>
      <c r="W94" s="161">
        <f t="shared" si="2"/>
        <v>100</v>
      </c>
      <c r="X94" s="88"/>
      <c r="Y94" s="88"/>
      <c r="Z94" s="88"/>
      <c r="AA94" s="88"/>
      <c r="AB94" s="88"/>
      <c r="AC94" s="88"/>
      <c r="AD94" s="88"/>
      <c r="AE94" s="88"/>
      <c r="AF94" s="88"/>
      <c r="AG94" s="88"/>
      <c r="AH94" s="88"/>
      <c r="AI94" s="88"/>
      <c r="AJ94" s="88"/>
      <c r="AK94" s="88"/>
      <c r="AL94" s="88"/>
      <c r="AM94" s="88"/>
      <c r="AN94" s="88"/>
      <c r="AO94" s="88"/>
      <c r="AP94" s="88"/>
      <c r="AQ94" s="88"/>
      <c r="AR94" s="88"/>
      <c r="AS94" s="88"/>
      <c r="AT94" s="88"/>
    </row>
    <row r="95" spans="1:46" s="34" customFormat="1" ht="18.75" customHeight="1">
      <c r="A95" s="678"/>
      <c r="B95" s="76">
        <v>28</v>
      </c>
      <c r="C95" s="35">
        <v>519454</v>
      </c>
      <c r="D95" s="171">
        <v>156127</v>
      </c>
      <c r="E95" s="172">
        <v>30.1</v>
      </c>
      <c r="F95" s="171">
        <v>3123</v>
      </c>
      <c r="G95" s="153">
        <v>0.6</v>
      </c>
      <c r="H95" s="173">
        <v>50507</v>
      </c>
      <c r="I95" s="154">
        <v>9.6999999999999993</v>
      </c>
      <c r="J95" s="173">
        <v>16242</v>
      </c>
      <c r="K95" s="153">
        <v>3.1</v>
      </c>
      <c r="L95" s="173">
        <v>98698</v>
      </c>
      <c r="M95" s="154">
        <v>19</v>
      </c>
      <c r="N95" s="173">
        <v>24091</v>
      </c>
      <c r="O95" s="154">
        <v>4.5999999999999996</v>
      </c>
      <c r="P95" s="174">
        <v>5728</v>
      </c>
      <c r="Q95" s="153">
        <v>1.1000000000000001</v>
      </c>
      <c r="R95" s="173">
        <v>66747</v>
      </c>
      <c r="S95" s="154">
        <v>12.9</v>
      </c>
      <c r="T95" s="173">
        <v>98191</v>
      </c>
      <c r="U95" s="154">
        <v>18.899999999999999</v>
      </c>
      <c r="V95" s="161"/>
      <c r="W95" s="161">
        <f t="shared" si="2"/>
        <v>100</v>
      </c>
      <c r="X95" s="88"/>
      <c r="Y95" s="88"/>
      <c r="Z95" s="88"/>
      <c r="AA95" s="88"/>
      <c r="AB95" s="88"/>
      <c r="AC95" s="88"/>
      <c r="AD95" s="88"/>
      <c r="AE95" s="88"/>
      <c r="AF95" s="88"/>
      <c r="AG95" s="88"/>
      <c r="AH95" s="88"/>
      <c r="AI95" s="88"/>
      <c r="AJ95" s="88"/>
      <c r="AK95" s="88"/>
      <c r="AL95" s="88"/>
      <c r="AM95" s="88"/>
      <c r="AN95" s="88"/>
      <c r="AO95" s="88"/>
      <c r="AP95" s="88"/>
      <c r="AQ95" s="88"/>
      <c r="AR95" s="88"/>
      <c r="AS95" s="88"/>
      <c r="AT95" s="88"/>
    </row>
    <row r="96" spans="1:46" ht="18.75" customHeight="1">
      <c r="A96" s="676" t="s">
        <v>66</v>
      </c>
      <c r="B96" s="73">
        <v>24</v>
      </c>
      <c r="C96" s="33">
        <v>770359</v>
      </c>
      <c r="D96" s="147">
        <v>269697</v>
      </c>
      <c r="E96" s="148">
        <v>35</v>
      </c>
      <c r="F96" s="147">
        <v>6955</v>
      </c>
      <c r="G96" s="149">
        <v>0.9</v>
      </c>
      <c r="H96" s="147">
        <v>40343</v>
      </c>
      <c r="I96" s="150">
        <v>5.2</v>
      </c>
      <c r="J96" s="147">
        <v>22170</v>
      </c>
      <c r="K96" s="149">
        <v>2.9</v>
      </c>
      <c r="L96" s="147">
        <v>121029</v>
      </c>
      <c r="M96" s="150">
        <v>15.7</v>
      </c>
      <c r="N96" s="147">
        <v>25575</v>
      </c>
      <c r="O96" s="150">
        <v>3.3</v>
      </c>
      <c r="P96" s="33">
        <v>5371</v>
      </c>
      <c r="Q96" s="149">
        <v>0.7</v>
      </c>
      <c r="R96" s="147">
        <v>77797</v>
      </c>
      <c r="S96" s="150">
        <v>10.1</v>
      </c>
      <c r="T96" s="147">
        <v>201422</v>
      </c>
      <c r="U96" s="150">
        <v>26.2</v>
      </c>
      <c r="W96" s="161">
        <f t="shared" si="2"/>
        <v>100</v>
      </c>
      <c r="X96" s="88"/>
      <c r="Y96" s="88"/>
      <c r="Z96" s="88"/>
      <c r="AA96" s="88"/>
      <c r="AB96" s="88"/>
      <c r="AC96" s="88"/>
      <c r="AD96" s="88"/>
      <c r="AE96" s="88"/>
      <c r="AF96" s="88"/>
      <c r="AG96" s="88"/>
      <c r="AH96" s="88"/>
      <c r="AI96" s="88"/>
      <c r="AJ96" s="88"/>
      <c r="AK96" s="88"/>
      <c r="AL96" s="88"/>
      <c r="AM96" s="88"/>
      <c r="AN96" s="88"/>
      <c r="AO96" s="88"/>
      <c r="AP96" s="88"/>
      <c r="AQ96" s="88"/>
      <c r="AR96" s="88"/>
      <c r="AS96" s="88"/>
      <c r="AT96" s="88"/>
    </row>
    <row r="97" spans="1:46" ht="18.75" customHeight="1">
      <c r="A97" s="677"/>
      <c r="B97" s="76">
        <v>25</v>
      </c>
      <c r="C97" s="35">
        <v>786367</v>
      </c>
      <c r="D97" s="151">
        <v>276118</v>
      </c>
      <c r="E97" s="152">
        <v>35.1</v>
      </c>
      <c r="F97" s="151">
        <v>6873</v>
      </c>
      <c r="G97" s="153">
        <v>0.9</v>
      </c>
      <c r="H97" s="151">
        <v>34736</v>
      </c>
      <c r="I97" s="154">
        <v>4.4000000000000004</v>
      </c>
      <c r="J97" s="151">
        <v>22749</v>
      </c>
      <c r="K97" s="153">
        <v>2.9</v>
      </c>
      <c r="L97" s="151">
        <v>136790</v>
      </c>
      <c r="M97" s="154">
        <v>17.399999999999999</v>
      </c>
      <c r="N97" s="151">
        <v>26422</v>
      </c>
      <c r="O97" s="154">
        <v>3.3</v>
      </c>
      <c r="P97" s="35">
        <v>4998</v>
      </c>
      <c r="Q97" s="153">
        <v>0.6</v>
      </c>
      <c r="R97" s="151">
        <v>77700</v>
      </c>
      <c r="S97" s="154">
        <v>9.9</v>
      </c>
      <c r="T97" s="151">
        <v>199981</v>
      </c>
      <c r="U97" s="154">
        <v>25.5</v>
      </c>
      <c r="W97" s="161">
        <f t="shared" si="2"/>
        <v>100</v>
      </c>
      <c r="X97" s="88"/>
      <c r="Y97" s="88"/>
      <c r="Z97" s="88"/>
      <c r="AA97" s="88"/>
      <c r="AB97" s="88"/>
      <c r="AC97" s="88"/>
      <c r="AD97" s="88"/>
      <c r="AE97" s="88"/>
      <c r="AF97" s="88"/>
      <c r="AG97" s="88"/>
      <c r="AH97" s="88"/>
      <c r="AI97" s="88"/>
      <c r="AJ97" s="88"/>
      <c r="AK97" s="88"/>
      <c r="AL97" s="88"/>
      <c r="AM97" s="88"/>
      <c r="AN97" s="88"/>
      <c r="AO97" s="88"/>
      <c r="AP97" s="88"/>
      <c r="AQ97" s="88"/>
      <c r="AR97" s="88"/>
      <c r="AS97" s="88"/>
      <c r="AT97" s="88"/>
    </row>
    <row r="98" spans="1:46" ht="18.75" customHeight="1">
      <c r="A98" s="677"/>
      <c r="B98" s="76">
        <v>26</v>
      </c>
      <c r="C98" s="35">
        <v>791138</v>
      </c>
      <c r="D98" s="151">
        <v>282135.984</v>
      </c>
      <c r="E98" s="152">
        <v>35.700000000000003</v>
      </c>
      <c r="F98" s="151">
        <v>6208.076</v>
      </c>
      <c r="G98" s="153">
        <v>0.8</v>
      </c>
      <c r="H98" s="151">
        <v>29839.48</v>
      </c>
      <c r="I98" s="154">
        <v>3.8</v>
      </c>
      <c r="J98" s="151">
        <v>23247.184000000001</v>
      </c>
      <c r="K98" s="153">
        <v>2.9</v>
      </c>
      <c r="L98" s="151">
        <v>135914.791</v>
      </c>
      <c r="M98" s="154">
        <v>17.2</v>
      </c>
      <c r="N98" s="151">
        <v>28220.734</v>
      </c>
      <c r="O98" s="154">
        <v>3.6</v>
      </c>
      <c r="P98" s="35">
        <v>4978.8720000000003</v>
      </c>
      <c r="Q98" s="153">
        <v>0.6</v>
      </c>
      <c r="R98" s="151">
        <v>77880</v>
      </c>
      <c r="S98" s="154">
        <v>9.8000000000000007</v>
      </c>
      <c r="T98" s="151">
        <v>202712.87900000002</v>
      </c>
      <c r="U98" s="154">
        <v>25.600000000000005</v>
      </c>
      <c r="W98" s="161">
        <f t="shared" si="2"/>
        <v>100</v>
      </c>
      <c r="X98" s="88"/>
      <c r="Y98" s="88"/>
      <c r="Z98" s="88"/>
      <c r="AA98" s="88"/>
      <c r="AB98" s="88"/>
      <c r="AC98" s="88"/>
      <c r="AD98" s="88"/>
      <c r="AE98" s="88"/>
      <c r="AF98" s="88"/>
      <c r="AG98" s="88"/>
      <c r="AH98" s="88"/>
      <c r="AI98" s="88"/>
      <c r="AJ98" s="88"/>
      <c r="AK98" s="88"/>
      <c r="AL98" s="88"/>
      <c r="AM98" s="88"/>
      <c r="AN98" s="88"/>
      <c r="AO98" s="88"/>
      <c r="AP98" s="88"/>
      <c r="AQ98" s="88"/>
      <c r="AR98" s="88"/>
      <c r="AS98" s="88"/>
      <c r="AT98" s="88"/>
    </row>
    <row r="99" spans="1:46" ht="18.75" customHeight="1">
      <c r="A99" s="677"/>
      <c r="B99" s="76">
        <v>27</v>
      </c>
      <c r="C99" s="35">
        <v>798702</v>
      </c>
      <c r="D99" s="151">
        <v>284138</v>
      </c>
      <c r="E99" s="152">
        <v>35.575000000000003</v>
      </c>
      <c r="F99" s="151">
        <v>6379</v>
      </c>
      <c r="G99" s="153">
        <v>0.79900000000000004</v>
      </c>
      <c r="H99" s="151">
        <v>30410</v>
      </c>
      <c r="I99" s="154">
        <v>3.8069999999999999</v>
      </c>
      <c r="J99" s="151">
        <v>24255</v>
      </c>
      <c r="K99" s="153">
        <v>3.0369999999999999</v>
      </c>
      <c r="L99" s="151">
        <v>138082</v>
      </c>
      <c r="M99" s="154">
        <v>17.288</v>
      </c>
      <c r="N99" s="151">
        <v>33244</v>
      </c>
      <c r="O99" s="154">
        <v>4.1619999999999999</v>
      </c>
      <c r="P99" s="35">
        <v>5225</v>
      </c>
      <c r="Q99" s="153">
        <v>0.65400000000000003</v>
      </c>
      <c r="R99" s="151">
        <v>76597</v>
      </c>
      <c r="S99" s="154">
        <v>9.59</v>
      </c>
      <c r="T99" s="151">
        <v>200372</v>
      </c>
      <c r="U99" s="154">
        <v>25.088000000000001</v>
      </c>
      <c r="W99" s="161">
        <f t="shared" si="2"/>
        <v>100</v>
      </c>
      <c r="X99" s="88"/>
      <c r="Y99" s="88"/>
      <c r="Z99" s="88"/>
      <c r="AA99" s="88"/>
      <c r="AB99" s="88"/>
      <c r="AC99" s="88"/>
      <c r="AD99" s="88"/>
      <c r="AE99" s="88"/>
      <c r="AF99" s="88"/>
      <c r="AG99" s="88"/>
      <c r="AH99" s="88"/>
      <c r="AI99" s="88"/>
      <c r="AJ99" s="88"/>
      <c r="AK99" s="88"/>
      <c r="AL99" s="88"/>
      <c r="AM99" s="88"/>
      <c r="AN99" s="88"/>
      <c r="AO99" s="88"/>
      <c r="AP99" s="88"/>
      <c r="AQ99" s="88"/>
      <c r="AR99" s="88"/>
      <c r="AS99" s="88"/>
      <c r="AT99" s="88"/>
    </row>
    <row r="100" spans="1:46" s="34" customFormat="1" ht="18.75" customHeight="1">
      <c r="A100" s="678"/>
      <c r="B100" s="80">
        <v>28</v>
      </c>
      <c r="C100" s="155">
        <v>808157</v>
      </c>
      <c r="D100" s="169">
        <v>288288</v>
      </c>
      <c r="E100" s="157">
        <v>35.700000000000003</v>
      </c>
      <c r="F100" s="169">
        <v>6086</v>
      </c>
      <c r="G100" s="158">
        <v>0.8</v>
      </c>
      <c r="H100" s="169">
        <v>27996</v>
      </c>
      <c r="I100" s="159">
        <v>3.5</v>
      </c>
      <c r="J100" s="169">
        <v>24561</v>
      </c>
      <c r="K100" s="158">
        <v>3</v>
      </c>
      <c r="L100" s="169">
        <v>144137</v>
      </c>
      <c r="M100" s="159">
        <v>17.8</v>
      </c>
      <c r="N100" s="169">
        <v>34919</v>
      </c>
      <c r="O100" s="159">
        <v>4.3</v>
      </c>
      <c r="P100" s="170">
        <v>12300</v>
      </c>
      <c r="Q100" s="158">
        <v>1.5</v>
      </c>
      <c r="R100" s="169">
        <v>75198</v>
      </c>
      <c r="S100" s="159">
        <v>9.3000000000000007</v>
      </c>
      <c r="T100" s="169">
        <v>194672</v>
      </c>
      <c r="U100" s="159">
        <v>24.100000000000005</v>
      </c>
      <c r="V100" s="161"/>
      <c r="W100" s="161">
        <f t="shared" si="2"/>
        <v>100</v>
      </c>
      <c r="X100" s="88"/>
      <c r="Y100" s="88"/>
      <c r="Z100" s="88"/>
      <c r="AA100" s="88"/>
      <c r="AB100" s="88"/>
      <c r="AC100" s="88"/>
      <c r="AD100" s="88"/>
      <c r="AE100" s="88"/>
      <c r="AF100" s="88"/>
      <c r="AG100" s="88"/>
      <c r="AH100" s="88"/>
      <c r="AI100" s="88"/>
      <c r="AJ100" s="88"/>
      <c r="AK100" s="88"/>
      <c r="AL100" s="88"/>
      <c r="AM100" s="88"/>
      <c r="AN100" s="88"/>
      <c r="AO100" s="88"/>
      <c r="AP100" s="88"/>
      <c r="AQ100" s="88"/>
      <c r="AR100" s="88"/>
      <c r="AS100" s="88"/>
      <c r="AT100" s="88"/>
    </row>
    <row r="101" spans="1:46" ht="18.75" customHeight="1">
      <c r="A101" s="691" t="s">
        <v>154</v>
      </c>
      <c r="B101" s="76">
        <v>24</v>
      </c>
      <c r="C101" s="35">
        <v>281210</v>
      </c>
      <c r="D101" s="151">
        <v>94595</v>
      </c>
      <c r="E101" s="148">
        <v>33.6</v>
      </c>
      <c r="F101" s="147">
        <v>2293</v>
      </c>
      <c r="G101" s="149">
        <v>0.8</v>
      </c>
      <c r="H101" s="147">
        <v>38982</v>
      </c>
      <c r="I101" s="150">
        <v>13.9</v>
      </c>
      <c r="J101" s="147">
        <v>9431</v>
      </c>
      <c r="K101" s="149">
        <v>3.4</v>
      </c>
      <c r="L101" s="147">
        <v>50287</v>
      </c>
      <c r="M101" s="150">
        <v>17.899999999999999</v>
      </c>
      <c r="N101" s="147">
        <v>13458</v>
      </c>
      <c r="O101" s="150">
        <v>4.8</v>
      </c>
      <c r="P101" s="33">
        <v>738</v>
      </c>
      <c r="Q101" s="149">
        <v>0.3</v>
      </c>
      <c r="R101" s="147">
        <v>40918</v>
      </c>
      <c r="S101" s="150">
        <v>14.5</v>
      </c>
      <c r="T101" s="147">
        <v>30508</v>
      </c>
      <c r="U101" s="150">
        <v>10.8</v>
      </c>
      <c r="V101" s="161"/>
      <c r="W101" s="161">
        <f t="shared" si="2"/>
        <v>99.999999999999986</v>
      </c>
      <c r="X101" s="88"/>
      <c r="Y101" s="88"/>
      <c r="Z101" s="88"/>
      <c r="AA101" s="88"/>
      <c r="AB101" s="88"/>
      <c r="AC101" s="88"/>
      <c r="AD101" s="88"/>
      <c r="AE101" s="88"/>
      <c r="AF101" s="88"/>
      <c r="AG101" s="88"/>
      <c r="AH101" s="88"/>
      <c r="AI101" s="88"/>
      <c r="AJ101" s="88"/>
      <c r="AK101" s="88"/>
      <c r="AL101" s="88"/>
      <c r="AM101" s="88"/>
      <c r="AN101" s="88"/>
      <c r="AO101" s="88"/>
      <c r="AP101" s="88"/>
      <c r="AQ101" s="88"/>
      <c r="AR101" s="88"/>
      <c r="AS101" s="88"/>
      <c r="AT101" s="88"/>
    </row>
    <row r="102" spans="1:46" ht="18.75" customHeight="1">
      <c r="A102" s="692"/>
      <c r="B102" s="76">
        <v>25</v>
      </c>
      <c r="C102" s="35">
        <v>299360</v>
      </c>
      <c r="D102" s="151">
        <v>96100</v>
      </c>
      <c r="E102" s="152">
        <v>32.1</v>
      </c>
      <c r="F102" s="151">
        <v>2203</v>
      </c>
      <c r="G102" s="153">
        <v>0.7</v>
      </c>
      <c r="H102" s="151">
        <v>36429</v>
      </c>
      <c r="I102" s="154">
        <v>12.2</v>
      </c>
      <c r="J102" s="151">
        <v>9474</v>
      </c>
      <c r="K102" s="153">
        <v>3.2</v>
      </c>
      <c r="L102" s="151">
        <v>61168</v>
      </c>
      <c r="M102" s="154">
        <v>20.399999999999999</v>
      </c>
      <c r="N102" s="151">
        <v>17738</v>
      </c>
      <c r="O102" s="154">
        <v>5.9</v>
      </c>
      <c r="P102" s="35">
        <v>359</v>
      </c>
      <c r="Q102" s="153">
        <v>0.1</v>
      </c>
      <c r="R102" s="151">
        <v>44314</v>
      </c>
      <c r="S102" s="154">
        <v>14.8</v>
      </c>
      <c r="T102" s="151">
        <v>31575</v>
      </c>
      <c r="U102" s="154">
        <v>10.6</v>
      </c>
      <c r="V102" s="161"/>
      <c r="W102" s="161">
        <f t="shared" si="2"/>
        <v>99.999999999999986</v>
      </c>
      <c r="X102" s="88"/>
      <c r="Y102" s="88"/>
      <c r="Z102" s="88"/>
      <c r="AA102" s="88"/>
      <c r="AB102" s="88"/>
      <c r="AC102" s="88"/>
      <c r="AD102" s="88"/>
      <c r="AE102" s="88"/>
      <c r="AF102" s="88"/>
      <c r="AG102" s="88"/>
      <c r="AH102" s="88"/>
      <c r="AI102" s="88"/>
      <c r="AJ102" s="88"/>
      <c r="AK102" s="88"/>
      <c r="AL102" s="88"/>
      <c r="AM102" s="88"/>
      <c r="AN102" s="88"/>
      <c r="AO102" s="88"/>
      <c r="AP102" s="88"/>
      <c r="AQ102" s="88"/>
      <c r="AR102" s="88"/>
      <c r="AS102" s="88"/>
      <c r="AT102" s="88"/>
    </row>
    <row r="103" spans="1:46" ht="18.75" customHeight="1">
      <c r="A103" s="692"/>
      <c r="B103" s="76">
        <v>26</v>
      </c>
      <c r="C103" s="35">
        <v>303191</v>
      </c>
      <c r="D103" s="151">
        <v>98325</v>
      </c>
      <c r="E103" s="152">
        <v>32.43005234324238</v>
      </c>
      <c r="F103" s="151">
        <v>2084</v>
      </c>
      <c r="G103" s="153">
        <v>0.68735549538079954</v>
      </c>
      <c r="H103" s="151">
        <v>35109</v>
      </c>
      <c r="I103" s="154">
        <v>11.579829216566456</v>
      </c>
      <c r="J103" s="151">
        <v>9377</v>
      </c>
      <c r="K103" s="153">
        <v>3.0927699041198453</v>
      </c>
      <c r="L103" s="151">
        <v>62496</v>
      </c>
      <c r="M103" s="154">
        <v>20.612749059173922</v>
      </c>
      <c r="N103" s="151">
        <v>13968</v>
      </c>
      <c r="O103" s="154">
        <v>4.6069969095388714</v>
      </c>
      <c r="P103" s="35">
        <v>396</v>
      </c>
      <c r="Q103" s="153">
        <v>0.13061073712610202</v>
      </c>
      <c r="R103" s="151">
        <v>43835</v>
      </c>
      <c r="S103" s="154">
        <v>14.457882984653239</v>
      </c>
      <c r="T103" s="151">
        <v>37601</v>
      </c>
      <c r="U103" s="154">
        <v>12.401753350198391</v>
      </c>
      <c r="V103" s="161"/>
      <c r="W103" s="161">
        <f t="shared" si="2"/>
        <v>100</v>
      </c>
      <c r="X103" s="88"/>
      <c r="Y103" s="88"/>
      <c r="Z103" s="88"/>
      <c r="AA103" s="88"/>
      <c r="AB103" s="88"/>
      <c r="AC103" s="88"/>
      <c r="AD103" s="88"/>
      <c r="AE103" s="88"/>
      <c r="AF103" s="88"/>
      <c r="AG103" s="88"/>
      <c r="AH103" s="88"/>
      <c r="AI103" s="88"/>
      <c r="AJ103" s="88"/>
      <c r="AK103" s="88"/>
      <c r="AL103" s="88"/>
      <c r="AM103" s="88"/>
      <c r="AN103" s="88"/>
      <c r="AO103" s="88"/>
      <c r="AP103" s="88"/>
      <c r="AQ103" s="88"/>
      <c r="AR103" s="88"/>
      <c r="AS103" s="88"/>
      <c r="AT103" s="88"/>
    </row>
    <row r="104" spans="1:46" ht="18.75" customHeight="1">
      <c r="A104" s="692"/>
      <c r="B104" s="76">
        <v>27</v>
      </c>
      <c r="C104" s="35">
        <v>313519</v>
      </c>
      <c r="D104" s="151">
        <v>98990</v>
      </c>
      <c r="E104" s="152">
        <v>31.6</v>
      </c>
      <c r="F104" s="151">
        <v>2198</v>
      </c>
      <c r="G104" s="153">
        <v>0.7</v>
      </c>
      <c r="H104" s="151">
        <v>33748</v>
      </c>
      <c r="I104" s="154">
        <v>10.8</v>
      </c>
      <c r="J104" s="151">
        <v>9266</v>
      </c>
      <c r="K104" s="153">
        <v>3</v>
      </c>
      <c r="L104" s="151">
        <v>65099</v>
      </c>
      <c r="M104" s="154">
        <v>20.8</v>
      </c>
      <c r="N104" s="151">
        <v>17996</v>
      </c>
      <c r="O104" s="154">
        <v>5.7</v>
      </c>
      <c r="P104" s="35">
        <v>669</v>
      </c>
      <c r="Q104" s="153">
        <v>0.2</v>
      </c>
      <c r="R104" s="151">
        <v>44250</v>
      </c>
      <c r="S104" s="154">
        <v>14.1</v>
      </c>
      <c r="T104" s="151">
        <v>41303</v>
      </c>
      <c r="U104" s="154">
        <v>13.10000000000001</v>
      </c>
      <c r="V104" s="161"/>
      <c r="W104" s="161">
        <f t="shared" si="2"/>
        <v>100.00000000000001</v>
      </c>
      <c r="X104" s="88"/>
      <c r="Y104" s="88"/>
      <c r="Z104" s="88"/>
      <c r="AA104" s="88"/>
      <c r="AB104" s="88"/>
      <c r="AC104" s="88"/>
      <c r="AD104" s="88"/>
      <c r="AE104" s="88"/>
      <c r="AF104" s="88"/>
      <c r="AG104" s="88"/>
      <c r="AH104" s="88"/>
      <c r="AI104" s="88"/>
      <c r="AJ104" s="88"/>
      <c r="AK104" s="88"/>
      <c r="AL104" s="88"/>
      <c r="AM104" s="88"/>
      <c r="AN104" s="88"/>
      <c r="AO104" s="88"/>
      <c r="AP104" s="88"/>
      <c r="AQ104" s="88"/>
      <c r="AR104" s="88"/>
      <c r="AS104" s="88"/>
      <c r="AT104" s="88"/>
    </row>
    <row r="105" spans="1:46" s="34" customFormat="1" ht="18.75" customHeight="1">
      <c r="A105" s="678"/>
      <c r="B105" s="80">
        <v>28</v>
      </c>
      <c r="C105" s="155">
        <v>375756</v>
      </c>
      <c r="D105" s="156">
        <v>98116</v>
      </c>
      <c r="E105" s="157">
        <v>26.1</v>
      </c>
      <c r="F105" s="156">
        <v>2157</v>
      </c>
      <c r="G105" s="158">
        <v>0.6</v>
      </c>
      <c r="H105" s="156">
        <v>39751</v>
      </c>
      <c r="I105" s="159">
        <v>10.6</v>
      </c>
      <c r="J105" s="156">
        <v>8047</v>
      </c>
      <c r="K105" s="158">
        <v>2.1</v>
      </c>
      <c r="L105" s="156">
        <v>81532</v>
      </c>
      <c r="M105" s="159">
        <v>21.7</v>
      </c>
      <c r="N105" s="156">
        <v>40436</v>
      </c>
      <c r="O105" s="159">
        <v>10.8</v>
      </c>
      <c r="P105" s="155">
        <v>1192</v>
      </c>
      <c r="Q105" s="158">
        <v>0.3</v>
      </c>
      <c r="R105" s="156">
        <v>60457</v>
      </c>
      <c r="S105" s="159">
        <v>16.100000000000001</v>
      </c>
      <c r="T105" s="156">
        <v>44068</v>
      </c>
      <c r="U105" s="159">
        <v>11.700000000000003</v>
      </c>
      <c r="V105" s="161"/>
      <c r="W105" s="161">
        <f t="shared" si="2"/>
        <v>100.00000000000001</v>
      </c>
      <c r="X105" s="88"/>
      <c r="Y105" s="88"/>
      <c r="Z105" s="88"/>
      <c r="AA105" s="88"/>
      <c r="AB105" s="88"/>
      <c r="AC105" s="88"/>
      <c r="AD105" s="88"/>
      <c r="AE105" s="88"/>
      <c r="AF105" s="88"/>
      <c r="AG105" s="88"/>
      <c r="AH105" s="88"/>
      <c r="AI105" s="88"/>
      <c r="AJ105" s="88"/>
      <c r="AK105" s="88"/>
      <c r="AL105" s="88"/>
      <c r="AM105" s="88"/>
      <c r="AN105" s="88"/>
      <c r="AO105" s="88"/>
      <c r="AP105" s="88"/>
      <c r="AQ105" s="88"/>
      <c r="AR105" s="88"/>
      <c r="AS105" s="88"/>
      <c r="AT105" s="88"/>
    </row>
    <row r="106" spans="1:46" ht="18" customHeight="1">
      <c r="A106" s="30" t="s">
        <v>199</v>
      </c>
      <c r="U106" s="164"/>
    </row>
    <row r="107" spans="1:46">
      <c r="D107" s="88"/>
      <c r="E107" s="165"/>
    </row>
  </sheetData>
  <autoFilter ref="A5:AT106" xr:uid="{00000000-0009-0000-0000-000006000000}"/>
  <customSheetViews>
    <customSheetView guid="{B07D689D-A88D-4FD6-A5A1-1BAAB5F2B100}" scale="85" showPageBreaks="1" showGridLines="0" printArea="1" view="pageBreakPreview">
      <pane xSplit="3" ySplit="5" topLeftCell="D93" activePane="bottomRight" state="frozen"/>
      <selection pane="bottomRight" activeCell="B106" sqref="B106"/>
      <rowBreaks count="1" manualBreakCount="1">
        <brk id="55" max="20" man="1"/>
      </rowBreaks>
      <pageMargins left="0.59055118110236227" right="0.59055118110236227" top="0.6692913385826772" bottom="0.31496062992125984" header="0.51181102362204722" footer="0.51181102362204722"/>
      <pageSetup paperSize="9" scale="47" orientation="landscape" r:id="rId1"/>
      <headerFooter alignWithMargins="0"/>
    </customSheetView>
    <customSheetView guid="{47FE580C-1B40-484B-A27C-9C582BD9B048}" scale="85" showPageBreaks="1" showGridLines="0" printArea="1" view="pageBreakPreview">
      <pane xSplit="3" ySplit="5" topLeftCell="D54" activePane="bottomRight" state="frozen"/>
      <selection pane="bottomRight" activeCell="C57" sqref="C57"/>
      <rowBreaks count="1" manualBreakCount="1">
        <brk id="55" max="20" man="1"/>
      </rowBreaks>
      <pageMargins left="0.59055118110236227" right="0.59055118110236227" top="0.6692913385826772" bottom="0.31496062992125984" header="0.51181102362204722" footer="0.51181102362204722"/>
      <pageSetup paperSize="9" scale="49" orientation="landscape" r:id="rId2"/>
      <headerFooter alignWithMargins="0"/>
    </customSheetView>
    <customSheetView guid="{9CD6CDFB-0526-4987-BB9B-F12261C08409}" scale="85" showPageBreaks="1" showGridLines="0" view="pageBreakPreview">
      <pane xSplit="3" ySplit="5" topLeftCell="D6" activePane="bottomRight" state="frozen"/>
      <selection pane="bottomRight" activeCell="B56" sqref="A56:IV60"/>
      <rowBreaks count="1" manualBreakCount="1">
        <brk id="55" max="20" man="1"/>
      </rowBreaks>
      <pageMargins left="0.59055118110236227" right="0.59055118110236227" top="0.6692913385826772" bottom="0.31496062992125984" header="0.51181102362204722" footer="0.51181102362204722"/>
      <pageSetup paperSize="9" scale="49" orientation="landscape" r:id="rId3"/>
      <headerFooter alignWithMargins="0"/>
    </customSheetView>
  </customSheetViews>
  <mergeCells count="23">
    <mergeCell ref="A36:A40"/>
    <mergeCell ref="A86:A90"/>
    <mergeCell ref="A91:A95"/>
    <mergeCell ref="A71:A75"/>
    <mergeCell ref="A81:A85"/>
    <mergeCell ref="A61:A65"/>
    <mergeCell ref="A46:A50"/>
    <mergeCell ref="A56:A60"/>
    <mergeCell ref="A101:A105"/>
    <mergeCell ref="A96:A100"/>
    <mergeCell ref="A66:A70"/>
    <mergeCell ref="A76:A80"/>
    <mergeCell ref="A41:A45"/>
    <mergeCell ref="A51:A55"/>
    <mergeCell ref="N4:O4"/>
    <mergeCell ref="A31:A35"/>
    <mergeCell ref="A6:A10"/>
    <mergeCell ref="A11:A15"/>
    <mergeCell ref="A16:A20"/>
    <mergeCell ref="A26:A30"/>
    <mergeCell ref="B3:B5"/>
    <mergeCell ref="A3:A5"/>
    <mergeCell ref="A21:A25"/>
  </mergeCells>
  <phoneticPr fontId="2"/>
  <pageMargins left="0.59055118110236227" right="0.59055118110236227" top="0.6692913385826772" bottom="0.31496062992125984" header="0.51181102362204722" footer="0.51181102362204722"/>
  <pageSetup paperSize="9" scale="50" orientation="landscape" r:id="rId4"/>
  <headerFooter alignWithMargins="0"/>
  <rowBreaks count="1" manualBreakCount="1">
    <brk id="55" max="2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R258"/>
  <sheetViews>
    <sheetView showGridLines="0" view="pageBreakPreview" zoomScaleNormal="100" zoomScaleSheetLayoutView="100" workbookViewId="0">
      <pane xSplit="3" ySplit="5" topLeftCell="D84" activePane="bottomRight" state="frozen"/>
      <selection activeCell="AC112" sqref="AC112"/>
      <selection pane="topRight" activeCell="AC112" sqref="AC112"/>
      <selection pane="bottomLeft" activeCell="AC112" sqref="AC112"/>
      <selection pane="bottomRight" activeCell="D8" sqref="D8"/>
    </sheetView>
  </sheetViews>
  <sheetFormatPr defaultRowHeight="13.5"/>
  <cols>
    <col min="1" max="1" width="15.625" style="30" customWidth="1"/>
    <col min="2" max="2" width="8.625" style="30" customWidth="1"/>
    <col min="3" max="4" width="15.625" style="30" customWidth="1"/>
    <col min="5" max="5" width="7.625" style="30" customWidth="1"/>
    <col min="6" max="6" width="15.625" style="30" customWidth="1"/>
    <col min="7" max="7" width="7.625" style="30" customWidth="1"/>
    <col min="8" max="8" width="15.625" style="30" customWidth="1"/>
    <col min="9" max="9" width="7.625" style="30" customWidth="1"/>
    <col min="10" max="10" width="15.625" style="30" customWidth="1"/>
    <col min="11" max="11" width="7.625" style="30" customWidth="1"/>
    <col min="12" max="12" width="15.625" style="30" customWidth="1"/>
    <col min="13" max="13" width="7.625" style="30" customWidth="1"/>
    <col min="14" max="14" width="15.625" style="30" customWidth="1"/>
    <col min="15" max="15" width="7.625" style="30" customWidth="1"/>
    <col min="16" max="16" width="15.625" style="30" customWidth="1"/>
    <col min="17" max="17" width="7.625" style="30" customWidth="1"/>
    <col min="18" max="18" width="15.625" style="30" customWidth="1"/>
    <col min="19" max="19" width="7.625" style="30" customWidth="1"/>
    <col min="20" max="20" width="9.125" style="30" bestFit="1" customWidth="1"/>
    <col min="21" max="21" width="9" style="30"/>
    <col min="22" max="23" width="9.25" style="30" bestFit="1" customWidth="1"/>
    <col min="24" max="38" width="9.125" style="30" bestFit="1" customWidth="1"/>
    <col min="39" max="16384" width="9" style="30"/>
  </cols>
  <sheetData>
    <row r="1" spans="1:44" ht="17.25" customHeight="1">
      <c r="A1" s="71" t="s">
        <v>97</v>
      </c>
      <c r="I1" s="72"/>
      <c r="M1" s="72"/>
      <c r="R1" s="72" t="s">
        <v>11</v>
      </c>
    </row>
    <row r="2" spans="1:44" ht="18.75" customHeight="1">
      <c r="A2" s="687" t="s">
        <v>12</v>
      </c>
      <c r="B2" s="684" t="s">
        <v>80</v>
      </c>
      <c r="C2" s="32" t="s">
        <v>69</v>
      </c>
      <c r="D2" s="43"/>
      <c r="E2" s="43"/>
      <c r="F2" s="43"/>
      <c r="G2" s="43"/>
      <c r="H2" s="43"/>
      <c r="I2" s="43"/>
      <c r="J2" s="43"/>
      <c r="K2" s="43"/>
      <c r="L2" s="43"/>
      <c r="M2" s="43"/>
      <c r="N2" s="44"/>
      <c r="O2" s="44"/>
      <c r="P2" s="44"/>
      <c r="Q2" s="44"/>
      <c r="R2" s="44"/>
      <c r="S2" s="45"/>
    </row>
    <row r="3" spans="1:44" ht="18.75" customHeight="1">
      <c r="A3" s="688"/>
      <c r="B3" s="685"/>
      <c r="C3" s="46"/>
      <c r="D3" s="47" t="s">
        <v>85</v>
      </c>
      <c r="E3" s="48"/>
      <c r="F3" s="48"/>
      <c r="G3" s="48"/>
      <c r="H3" s="48"/>
      <c r="I3" s="48"/>
      <c r="J3" s="47" t="s">
        <v>86</v>
      </c>
      <c r="K3" s="43"/>
      <c r="L3" s="43"/>
      <c r="M3" s="49"/>
      <c r="N3" s="47" t="s">
        <v>72</v>
      </c>
      <c r="O3" s="48"/>
      <c r="P3" s="48"/>
      <c r="Q3" s="48"/>
      <c r="R3" s="48"/>
      <c r="S3" s="50"/>
    </row>
    <row r="4" spans="1:44" ht="18.75" customHeight="1">
      <c r="A4" s="689"/>
      <c r="B4" s="685"/>
      <c r="C4" s="51"/>
      <c r="D4" s="41"/>
      <c r="E4" s="52"/>
      <c r="F4" s="47" t="s">
        <v>73</v>
      </c>
      <c r="G4" s="48"/>
      <c r="H4" s="47" t="s">
        <v>74</v>
      </c>
      <c r="I4" s="53"/>
      <c r="J4" s="41"/>
      <c r="K4" s="54"/>
      <c r="L4" s="682" t="s">
        <v>87</v>
      </c>
      <c r="M4" s="683"/>
      <c r="N4" s="55"/>
      <c r="O4" s="52"/>
      <c r="P4" s="47" t="s">
        <v>76</v>
      </c>
      <c r="Q4" s="53"/>
      <c r="R4" s="682" t="s">
        <v>77</v>
      </c>
      <c r="S4" s="697"/>
    </row>
    <row r="5" spans="1:44" ht="17.25" customHeight="1">
      <c r="A5" s="690"/>
      <c r="B5" s="686"/>
      <c r="C5" s="56"/>
      <c r="D5" s="57"/>
      <c r="E5" s="58" t="s">
        <v>23</v>
      </c>
      <c r="F5" s="59"/>
      <c r="G5" s="60" t="s">
        <v>23</v>
      </c>
      <c r="H5" s="59"/>
      <c r="I5" s="61" t="s">
        <v>23</v>
      </c>
      <c r="J5" s="62"/>
      <c r="K5" s="61" t="s">
        <v>23</v>
      </c>
      <c r="L5" s="59"/>
      <c r="M5" s="61" t="s">
        <v>23</v>
      </c>
      <c r="N5" s="59"/>
      <c r="O5" s="60" t="s">
        <v>23</v>
      </c>
      <c r="P5" s="59"/>
      <c r="Q5" s="61" t="s">
        <v>23</v>
      </c>
      <c r="R5" s="63"/>
      <c r="S5" s="61" t="s">
        <v>23</v>
      </c>
    </row>
    <row r="6" spans="1:44" ht="17.25" customHeight="1">
      <c r="A6" s="691" t="s">
        <v>50</v>
      </c>
      <c r="B6" s="76">
        <v>24</v>
      </c>
      <c r="C6" s="35">
        <v>835735.85599999991</v>
      </c>
      <c r="D6" s="151">
        <v>431435.65399999998</v>
      </c>
      <c r="E6" s="152">
        <v>51.623446679066511</v>
      </c>
      <c r="F6" s="151">
        <v>97714.642000000007</v>
      </c>
      <c r="G6" s="153">
        <v>11.692048546018112</v>
      </c>
      <c r="H6" s="151">
        <v>86383.216</v>
      </c>
      <c r="I6" s="154">
        <v>10.336186413425825</v>
      </c>
      <c r="J6" s="151">
        <v>85735.451000000001</v>
      </c>
      <c r="K6" s="154">
        <v>10.258678072082144</v>
      </c>
      <c r="L6" s="151">
        <v>85582.596999999994</v>
      </c>
      <c r="M6" s="154">
        <v>10.240388321929315</v>
      </c>
      <c r="N6" s="151">
        <v>318564.75099999999</v>
      </c>
      <c r="O6" s="153">
        <v>38.117875248851355</v>
      </c>
      <c r="P6" s="151">
        <v>73036.092999999993</v>
      </c>
      <c r="Q6" s="154">
        <v>8.7391359932270269</v>
      </c>
      <c r="R6" s="35">
        <v>82763.118000000002</v>
      </c>
      <c r="S6" s="154">
        <v>9.9030234739623282</v>
      </c>
      <c r="T6" s="161">
        <f t="shared" ref="T6:T37" si="0">E6+K6+O6</f>
        <v>100</v>
      </c>
      <c r="V6" s="88"/>
      <c r="W6" s="88"/>
      <c r="X6" s="88"/>
      <c r="Y6" s="88"/>
      <c r="Z6" s="88"/>
      <c r="AA6" s="88"/>
      <c r="AB6" s="88"/>
      <c r="AC6" s="88"/>
      <c r="AD6" s="88"/>
      <c r="AE6" s="88"/>
      <c r="AF6" s="88"/>
      <c r="AG6" s="88"/>
      <c r="AH6" s="88"/>
      <c r="AI6" s="88"/>
      <c r="AJ6" s="88"/>
      <c r="AK6" s="88"/>
      <c r="AL6" s="88"/>
      <c r="AM6" s="88"/>
      <c r="AN6" s="88"/>
      <c r="AO6" s="88"/>
      <c r="AP6" s="88"/>
      <c r="AQ6" s="88"/>
      <c r="AR6" s="88"/>
    </row>
    <row r="7" spans="1:44" ht="17.25" customHeight="1">
      <c r="A7" s="692"/>
      <c r="B7" s="76">
        <v>25</v>
      </c>
      <c r="C7" s="35">
        <v>840973.69099999999</v>
      </c>
      <c r="D7" s="151">
        <v>429828.04700000002</v>
      </c>
      <c r="E7" s="152">
        <v>51.1</v>
      </c>
      <c r="F7" s="151">
        <v>95309</v>
      </c>
      <c r="G7" s="153">
        <v>11.3</v>
      </c>
      <c r="H7" s="151">
        <v>81525.347999999998</v>
      </c>
      <c r="I7" s="154">
        <v>9.6999999999999993</v>
      </c>
      <c r="J7" s="151">
        <v>87722.301000000007</v>
      </c>
      <c r="K7" s="154">
        <v>10.4</v>
      </c>
      <c r="L7" s="151">
        <v>87722.301000000007</v>
      </c>
      <c r="M7" s="154">
        <v>10.4</v>
      </c>
      <c r="N7" s="151">
        <v>323423.34299999999</v>
      </c>
      <c r="O7" s="153">
        <v>38.5</v>
      </c>
      <c r="P7" s="151">
        <v>72775</v>
      </c>
      <c r="Q7" s="154">
        <v>8.6999999999999993</v>
      </c>
      <c r="R7" s="35">
        <v>80857.756999999998</v>
      </c>
      <c r="S7" s="154">
        <v>9.6</v>
      </c>
      <c r="T7" s="161">
        <f t="shared" si="0"/>
        <v>100</v>
      </c>
      <c r="V7" s="88"/>
      <c r="W7" s="88"/>
      <c r="X7" s="88"/>
      <c r="Y7" s="88"/>
      <c r="Z7" s="88"/>
      <c r="AA7" s="88"/>
      <c r="AB7" s="88"/>
      <c r="AC7" s="88"/>
      <c r="AD7" s="88"/>
      <c r="AE7" s="88"/>
      <c r="AF7" s="88"/>
      <c r="AG7" s="88"/>
      <c r="AH7" s="88"/>
      <c r="AI7" s="88"/>
      <c r="AJ7" s="88"/>
      <c r="AK7" s="88"/>
      <c r="AL7" s="88"/>
      <c r="AM7" s="88"/>
      <c r="AN7" s="88"/>
      <c r="AO7" s="88"/>
      <c r="AP7" s="88"/>
    </row>
    <row r="8" spans="1:44" ht="17.25" customHeight="1">
      <c r="A8" s="692"/>
      <c r="B8" s="76">
        <v>26</v>
      </c>
      <c r="C8" s="35">
        <v>877874.61199999996</v>
      </c>
      <c r="D8" s="151">
        <v>440905.95199999999</v>
      </c>
      <c r="E8" s="152">
        <v>50.2</v>
      </c>
      <c r="F8" s="151">
        <v>94876.388000000006</v>
      </c>
      <c r="G8" s="153">
        <v>10.8</v>
      </c>
      <c r="H8" s="151">
        <v>80720.326000000001</v>
      </c>
      <c r="I8" s="154">
        <v>9.1999999999999993</v>
      </c>
      <c r="J8" s="151">
        <v>106719.66</v>
      </c>
      <c r="K8" s="154">
        <v>12.2</v>
      </c>
      <c r="L8" s="151">
        <v>105994.012</v>
      </c>
      <c r="M8" s="154">
        <v>12.1</v>
      </c>
      <c r="N8" s="151">
        <v>330249</v>
      </c>
      <c r="O8" s="153">
        <v>37.6</v>
      </c>
      <c r="P8" s="151">
        <v>72448.082999999999</v>
      </c>
      <c r="Q8" s="154">
        <v>8.3000000000000007</v>
      </c>
      <c r="R8" s="35">
        <v>81081.119999999995</v>
      </c>
      <c r="S8" s="154">
        <v>9.1999999999999993</v>
      </c>
      <c r="T8" s="161">
        <f t="shared" si="0"/>
        <v>100</v>
      </c>
      <c r="V8" s="88"/>
      <c r="W8" s="88"/>
      <c r="X8" s="88"/>
      <c r="Y8" s="88"/>
      <c r="Z8" s="88"/>
      <c r="AA8" s="88"/>
      <c r="AB8" s="88"/>
      <c r="AC8" s="88"/>
      <c r="AD8" s="88"/>
      <c r="AE8" s="88"/>
      <c r="AF8" s="88"/>
      <c r="AG8" s="88"/>
      <c r="AH8" s="88"/>
      <c r="AI8" s="88"/>
      <c r="AJ8" s="88"/>
      <c r="AK8" s="88"/>
      <c r="AL8" s="88"/>
      <c r="AM8" s="88"/>
      <c r="AN8" s="88"/>
      <c r="AO8" s="88"/>
      <c r="AP8" s="88"/>
    </row>
    <row r="9" spans="1:44" ht="17.25" customHeight="1">
      <c r="A9" s="692"/>
      <c r="B9" s="76">
        <v>27</v>
      </c>
      <c r="C9" s="35">
        <v>877817</v>
      </c>
      <c r="D9" s="151">
        <v>454372.739</v>
      </c>
      <c r="E9" s="152">
        <v>51.8</v>
      </c>
      <c r="F9" s="151">
        <v>96187.138000000006</v>
      </c>
      <c r="G9" s="153">
        <v>11</v>
      </c>
      <c r="H9" s="151">
        <v>82219.471000000005</v>
      </c>
      <c r="I9" s="154">
        <v>9.4</v>
      </c>
      <c r="J9" s="151">
        <v>94304.835999999996</v>
      </c>
      <c r="K9" s="154">
        <v>10.7</v>
      </c>
      <c r="L9" s="151">
        <v>94304.835999999996</v>
      </c>
      <c r="M9" s="154">
        <v>10.7</v>
      </c>
      <c r="N9" s="151">
        <v>329139.826</v>
      </c>
      <c r="O9" s="153">
        <v>37.5</v>
      </c>
      <c r="P9" s="151">
        <v>69973.56</v>
      </c>
      <c r="Q9" s="154">
        <v>8</v>
      </c>
      <c r="R9" s="35">
        <v>78504.23</v>
      </c>
      <c r="S9" s="154">
        <v>8.9</v>
      </c>
      <c r="T9" s="161">
        <f t="shared" si="0"/>
        <v>100</v>
      </c>
      <c r="V9" s="88"/>
      <c r="W9" s="88"/>
      <c r="X9" s="88"/>
      <c r="Y9" s="88"/>
      <c r="Z9" s="88"/>
      <c r="AA9" s="88"/>
      <c r="AB9" s="88"/>
      <c r="AC9" s="88"/>
      <c r="AD9" s="88"/>
      <c r="AE9" s="88"/>
      <c r="AF9" s="88"/>
      <c r="AG9" s="88"/>
      <c r="AH9" s="88"/>
      <c r="AI9" s="88"/>
      <c r="AJ9" s="88"/>
      <c r="AK9" s="88"/>
      <c r="AL9" s="88"/>
      <c r="AM9" s="88"/>
      <c r="AN9" s="88"/>
      <c r="AO9" s="88"/>
      <c r="AP9" s="88"/>
    </row>
    <row r="10" spans="1:44" s="34" customFormat="1" ht="17.25" customHeight="1">
      <c r="A10" s="678"/>
      <c r="B10" s="80">
        <v>28</v>
      </c>
      <c r="C10" s="155">
        <v>911330.61100000003</v>
      </c>
      <c r="D10" s="156">
        <v>466174.36</v>
      </c>
      <c r="E10" s="157">
        <v>51.2</v>
      </c>
      <c r="F10" s="156">
        <v>92193.335000000006</v>
      </c>
      <c r="G10" s="158">
        <v>10.1</v>
      </c>
      <c r="H10" s="156">
        <v>81284.213000000003</v>
      </c>
      <c r="I10" s="159">
        <v>8.9</v>
      </c>
      <c r="J10" s="156">
        <v>117569.719</v>
      </c>
      <c r="K10" s="159">
        <v>12.9</v>
      </c>
      <c r="L10" s="156">
        <v>115940</v>
      </c>
      <c r="M10" s="159">
        <v>12.7</v>
      </c>
      <c r="N10" s="156">
        <v>327586.53200000001</v>
      </c>
      <c r="O10" s="158">
        <v>35.9</v>
      </c>
      <c r="P10" s="156">
        <v>68416.953999999998</v>
      </c>
      <c r="Q10" s="159">
        <v>7.5</v>
      </c>
      <c r="R10" s="155">
        <v>72955.743000000002</v>
      </c>
      <c r="S10" s="159">
        <v>8</v>
      </c>
      <c r="T10" s="161">
        <f t="shared" si="0"/>
        <v>100</v>
      </c>
      <c r="V10" s="88"/>
      <c r="W10" s="88"/>
      <c r="X10" s="88"/>
      <c r="Y10" s="88"/>
      <c r="Z10" s="88"/>
      <c r="AA10" s="88"/>
      <c r="AB10" s="88"/>
      <c r="AC10" s="88"/>
      <c r="AD10" s="88"/>
      <c r="AE10" s="88"/>
      <c r="AF10" s="88"/>
      <c r="AG10" s="88"/>
      <c r="AH10" s="88"/>
      <c r="AI10" s="88"/>
      <c r="AJ10" s="88"/>
      <c r="AK10" s="88"/>
      <c r="AL10" s="88"/>
      <c r="AM10" s="88"/>
      <c r="AN10" s="88"/>
      <c r="AO10" s="88"/>
      <c r="AP10" s="88"/>
    </row>
    <row r="11" spans="1:44" ht="17.25" customHeight="1">
      <c r="A11" s="691" t="s">
        <v>93</v>
      </c>
      <c r="B11" s="76">
        <v>24</v>
      </c>
      <c r="C11" s="35">
        <v>598931</v>
      </c>
      <c r="D11" s="151">
        <v>210036</v>
      </c>
      <c r="E11" s="152">
        <v>35.1</v>
      </c>
      <c r="F11" s="151">
        <v>63785</v>
      </c>
      <c r="G11" s="153">
        <v>10.6</v>
      </c>
      <c r="H11" s="151">
        <v>63183</v>
      </c>
      <c r="I11" s="154">
        <v>10.5</v>
      </c>
      <c r="J11" s="151">
        <v>97726</v>
      </c>
      <c r="K11" s="154">
        <v>16.3</v>
      </c>
      <c r="L11" s="151">
        <v>55786</v>
      </c>
      <c r="M11" s="154">
        <v>9.3000000000000007</v>
      </c>
      <c r="N11" s="151">
        <v>291169</v>
      </c>
      <c r="O11" s="153">
        <v>48.6</v>
      </c>
      <c r="P11" s="151">
        <v>51587</v>
      </c>
      <c r="Q11" s="154">
        <v>8.6</v>
      </c>
      <c r="R11" s="35">
        <v>42003</v>
      </c>
      <c r="S11" s="154">
        <v>7</v>
      </c>
      <c r="T11" s="161">
        <f t="shared" si="0"/>
        <v>100</v>
      </c>
      <c r="V11" s="88"/>
      <c r="W11" s="88"/>
      <c r="X11" s="88"/>
      <c r="Y11" s="88"/>
      <c r="Z11" s="88"/>
      <c r="AA11" s="88"/>
      <c r="AB11" s="88"/>
      <c r="AC11" s="88"/>
      <c r="AD11" s="88"/>
      <c r="AE11" s="88"/>
      <c r="AF11" s="88"/>
      <c r="AG11" s="88"/>
      <c r="AH11" s="88"/>
      <c r="AI11" s="88"/>
      <c r="AJ11" s="88"/>
      <c r="AK11" s="88"/>
      <c r="AL11" s="88"/>
      <c r="AM11" s="88"/>
      <c r="AN11" s="88"/>
      <c r="AO11" s="88"/>
      <c r="AP11" s="88"/>
    </row>
    <row r="12" spans="1:44" ht="17.25" customHeight="1">
      <c r="A12" s="692"/>
      <c r="B12" s="76">
        <v>25</v>
      </c>
      <c r="C12" s="35">
        <v>539894</v>
      </c>
      <c r="D12" s="151">
        <v>212878</v>
      </c>
      <c r="E12" s="152">
        <v>39.4</v>
      </c>
      <c r="F12" s="151">
        <v>62611</v>
      </c>
      <c r="G12" s="153">
        <v>11.6</v>
      </c>
      <c r="H12" s="151">
        <v>65067</v>
      </c>
      <c r="I12" s="154">
        <v>12</v>
      </c>
      <c r="J12" s="151">
        <v>112246</v>
      </c>
      <c r="K12" s="154">
        <v>20.8</v>
      </c>
      <c r="L12" s="151">
        <v>83828</v>
      </c>
      <c r="M12" s="154">
        <v>15.5</v>
      </c>
      <c r="N12" s="151">
        <v>214770</v>
      </c>
      <c r="O12" s="153">
        <v>39.799999999999997</v>
      </c>
      <c r="P12" s="151">
        <v>46193</v>
      </c>
      <c r="Q12" s="154">
        <v>8.5</v>
      </c>
      <c r="R12" s="35">
        <v>30850</v>
      </c>
      <c r="S12" s="154">
        <v>5.7</v>
      </c>
      <c r="T12" s="161">
        <f t="shared" si="0"/>
        <v>100</v>
      </c>
      <c r="V12" s="88"/>
      <c r="W12" s="88"/>
      <c r="X12" s="88"/>
      <c r="Y12" s="88"/>
      <c r="Z12" s="88"/>
      <c r="AA12" s="88"/>
      <c r="AB12" s="88"/>
      <c r="AC12" s="88"/>
      <c r="AD12" s="88"/>
      <c r="AE12" s="88"/>
      <c r="AF12" s="88"/>
      <c r="AG12" s="88"/>
      <c r="AH12" s="88"/>
      <c r="AI12" s="88"/>
      <c r="AJ12" s="88"/>
      <c r="AK12" s="88"/>
      <c r="AL12" s="88"/>
      <c r="AM12" s="88"/>
      <c r="AN12" s="88"/>
      <c r="AO12" s="88"/>
      <c r="AP12" s="88"/>
    </row>
    <row r="13" spans="1:44" ht="17.25" customHeight="1">
      <c r="A13" s="692"/>
      <c r="B13" s="76">
        <v>26</v>
      </c>
      <c r="C13" s="35">
        <v>542341</v>
      </c>
      <c r="D13" s="151">
        <v>215467</v>
      </c>
      <c r="E13" s="152">
        <v>39.700000000000003</v>
      </c>
      <c r="F13" s="151">
        <v>64309</v>
      </c>
      <c r="G13" s="153">
        <v>11.9</v>
      </c>
      <c r="H13" s="151">
        <v>60389</v>
      </c>
      <c r="I13" s="154">
        <v>11.1</v>
      </c>
      <c r="J13" s="151">
        <v>117560</v>
      </c>
      <c r="K13" s="154">
        <v>21.7</v>
      </c>
      <c r="L13" s="151">
        <v>110669</v>
      </c>
      <c r="M13" s="154">
        <v>20.399999999999999</v>
      </c>
      <c r="N13" s="151">
        <v>209314</v>
      </c>
      <c r="O13" s="153">
        <v>38.6</v>
      </c>
      <c r="P13" s="151">
        <v>47535</v>
      </c>
      <c r="Q13" s="154">
        <v>8.8000000000000007</v>
      </c>
      <c r="R13" s="35">
        <v>29929</v>
      </c>
      <c r="S13" s="154">
        <v>5.5</v>
      </c>
      <c r="T13" s="161">
        <f t="shared" si="0"/>
        <v>100</v>
      </c>
      <c r="V13" s="88"/>
      <c r="W13" s="88"/>
      <c r="X13" s="88"/>
      <c r="Y13" s="88"/>
      <c r="Z13" s="88"/>
      <c r="AA13" s="88"/>
      <c r="AB13" s="88"/>
      <c r="AC13" s="88"/>
      <c r="AD13" s="88"/>
      <c r="AE13" s="88"/>
      <c r="AF13" s="88"/>
      <c r="AG13" s="88"/>
      <c r="AH13" s="88"/>
      <c r="AI13" s="88"/>
      <c r="AJ13" s="88"/>
      <c r="AK13" s="88"/>
      <c r="AL13" s="88"/>
      <c r="AM13" s="88"/>
      <c r="AN13" s="88"/>
      <c r="AO13" s="88"/>
      <c r="AP13" s="88"/>
    </row>
    <row r="14" spans="1:44" ht="17.25" customHeight="1">
      <c r="A14" s="692"/>
      <c r="B14" s="76">
        <v>27</v>
      </c>
      <c r="C14" s="35">
        <v>520717</v>
      </c>
      <c r="D14" s="151">
        <v>220231</v>
      </c>
      <c r="E14" s="152">
        <v>42.2</v>
      </c>
      <c r="F14" s="151">
        <v>65714</v>
      </c>
      <c r="G14" s="153">
        <v>12.6</v>
      </c>
      <c r="H14" s="151">
        <v>60606</v>
      </c>
      <c r="I14" s="154">
        <v>11.6</v>
      </c>
      <c r="J14" s="151">
        <v>100698</v>
      </c>
      <c r="K14" s="154">
        <v>19.399999999999999</v>
      </c>
      <c r="L14" s="151">
        <v>94367</v>
      </c>
      <c r="M14" s="154">
        <v>18.100000000000001</v>
      </c>
      <c r="N14" s="151">
        <v>199788</v>
      </c>
      <c r="O14" s="153">
        <v>38.4</v>
      </c>
      <c r="P14" s="151">
        <v>46249</v>
      </c>
      <c r="Q14" s="154">
        <v>8.9</v>
      </c>
      <c r="R14" s="35">
        <v>27856</v>
      </c>
      <c r="S14" s="154">
        <v>5.4</v>
      </c>
      <c r="T14" s="161">
        <f t="shared" si="0"/>
        <v>100</v>
      </c>
      <c r="V14" s="88"/>
      <c r="W14" s="88"/>
      <c r="X14" s="88"/>
      <c r="Y14" s="88"/>
      <c r="Z14" s="88"/>
      <c r="AA14" s="88"/>
      <c r="AB14" s="88"/>
      <c r="AC14" s="88"/>
      <c r="AD14" s="88"/>
      <c r="AE14" s="88"/>
      <c r="AF14" s="88"/>
      <c r="AG14" s="88"/>
      <c r="AH14" s="88"/>
      <c r="AI14" s="88"/>
      <c r="AJ14" s="88"/>
      <c r="AK14" s="88"/>
      <c r="AL14" s="88"/>
      <c r="AM14" s="88"/>
      <c r="AN14" s="88"/>
      <c r="AO14" s="88"/>
      <c r="AP14" s="88"/>
    </row>
    <row r="15" spans="1:44" s="34" customFormat="1" ht="17.25" customHeight="1">
      <c r="A15" s="695"/>
      <c r="B15" s="80">
        <v>28</v>
      </c>
      <c r="C15" s="155">
        <v>474312</v>
      </c>
      <c r="D15" s="156">
        <v>230621</v>
      </c>
      <c r="E15" s="157">
        <v>48.7</v>
      </c>
      <c r="F15" s="156">
        <v>66709</v>
      </c>
      <c r="G15" s="158">
        <v>14.1</v>
      </c>
      <c r="H15" s="156">
        <v>62559</v>
      </c>
      <c r="I15" s="159">
        <v>13.2</v>
      </c>
      <c r="J15" s="156">
        <v>63100</v>
      </c>
      <c r="K15" s="159">
        <v>13.3</v>
      </c>
      <c r="L15" s="156">
        <v>57780</v>
      </c>
      <c r="M15" s="159">
        <v>12.2</v>
      </c>
      <c r="N15" s="156">
        <v>180591</v>
      </c>
      <c r="O15" s="158">
        <v>38</v>
      </c>
      <c r="P15" s="156">
        <v>40633</v>
      </c>
      <c r="Q15" s="159">
        <v>8.6</v>
      </c>
      <c r="R15" s="155">
        <v>19077</v>
      </c>
      <c r="S15" s="159">
        <v>4</v>
      </c>
      <c r="T15" s="161">
        <f t="shared" si="0"/>
        <v>100</v>
      </c>
      <c r="V15" s="88"/>
      <c r="W15" s="88"/>
      <c r="X15" s="88"/>
      <c r="Y15" s="88"/>
      <c r="Z15" s="88"/>
      <c r="AA15" s="88"/>
      <c r="AB15" s="88"/>
      <c r="AC15" s="88"/>
      <c r="AD15" s="88"/>
      <c r="AE15" s="88"/>
      <c r="AF15" s="88"/>
      <c r="AG15" s="88"/>
      <c r="AH15" s="88"/>
      <c r="AI15" s="88"/>
      <c r="AJ15" s="88"/>
      <c r="AK15" s="88"/>
      <c r="AL15" s="88"/>
      <c r="AM15" s="88"/>
      <c r="AN15" s="88"/>
      <c r="AO15" s="88"/>
      <c r="AP15" s="88"/>
    </row>
    <row r="16" spans="1:44" ht="17.25" customHeight="1">
      <c r="A16" s="691" t="s">
        <v>52</v>
      </c>
      <c r="B16" s="76">
        <v>24</v>
      </c>
      <c r="C16" s="35">
        <v>427807</v>
      </c>
      <c r="D16" s="151">
        <v>218851</v>
      </c>
      <c r="E16" s="152">
        <v>51.2</v>
      </c>
      <c r="F16" s="151">
        <v>73045</v>
      </c>
      <c r="G16" s="153">
        <v>17.100000000000001</v>
      </c>
      <c r="H16" s="151">
        <v>47609</v>
      </c>
      <c r="I16" s="154">
        <v>11.1</v>
      </c>
      <c r="J16" s="151">
        <v>69412</v>
      </c>
      <c r="K16" s="154">
        <v>16.2</v>
      </c>
      <c r="L16" s="151">
        <v>68884</v>
      </c>
      <c r="M16" s="154">
        <v>16.100000000000001</v>
      </c>
      <c r="N16" s="151">
        <v>139544</v>
      </c>
      <c r="O16" s="153">
        <v>32.6</v>
      </c>
      <c r="P16" s="151">
        <v>21110</v>
      </c>
      <c r="Q16" s="154">
        <v>4.9000000000000004</v>
      </c>
      <c r="R16" s="35">
        <v>23371</v>
      </c>
      <c r="S16" s="154">
        <v>5.4</v>
      </c>
      <c r="T16" s="161">
        <f t="shared" si="0"/>
        <v>100</v>
      </c>
      <c r="V16" s="88"/>
      <c r="W16" s="88"/>
      <c r="X16" s="88"/>
      <c r="Y16" s="88"/>
      <c r="Z16" s="88"/>
      <c r="AA16" s="88"/>
      <c r="AB16" s="88"/>
      <c r="AC16" s="88"/>
      <c r="AD16" s="88"/>
      <c r="AE16" s="88"/>
      <c r="AF16" s="88"/>
      <c r="AG16" s="88"/>
      <c r="AH16" s="88"/>
      <c r="AI16" s="88"/>
      <c r="AJ16" s="88"/>
      <c r="AK16" s="88"/>
      <c r="AL16" s="88"/>
      <c r="AM16" s="88"/>
      <c r="AN16" s="88"/>
      <c r="AO16" s="88"/>
      <c r="AP16" s="88"/>
    </row>
    <row r="17" spans="1:42" ht="17.25" customHeight="1">
      <c r="A17" s="692"/>
      <c r="B17" s="76">
        <v>25</v>
      </c>
      <c r="C17" s="35">
        <v>433500.18200000003</v>
      </c>
      <c r="D17" s="151">
        <v>219925.53899999999</v>
      </c>
      <c r="E17" s="152">
        <v>50.7</v>
      </c>
      <c r="F17" s="151">
        <v>70674.322</v>
      </c>
      <c r="G17" s="153">
        <v>16.3</v>
      </c>
      <c r="H17" s="151">
        <v>49504.148999999998</v>
      </c>
      <c r="I17" s="154">
        <v>11.4</v>
      </c>
      <c r="J17" s="151">
        <v>65859.145000000004</v>
      </c>
      <c r="K17" s="154">
        <v>15.2</v>
      </c>
      <c r="L17" s="151">
        <v>64332.705999999998</v>
      </c>
      <c r="M17" s="154">
        <v>14.8</v>
      </c>
      <c r="N17" s="151">
        <v>147715.49799999999</v>
      </c>
      <c r="O17" s="153">
        <v>34.1</v>
      </c>
      <c r="P17" s="151">
        <v>22863.760999999999</v>
      </c>
      <c r="Q17" s="154">
        <v>5.3</v>
      </c>
      <c r="R17" s="35">
        <v>23199.398000000001</v>
      </c>
      <c r="S17" s="154">
        <v>5.4</v>
      </c>
      <c r="T17" s="161">
        <f t="shared" si="0"/>
        <v>100</v>
      </c>
      <c r="V17" s="88"/>
      <c r="W17" s="88"/>
      <c r="X17" s="88"/>
      <c r="Y17" s="88"/>
      <c r="Z17" s="88"/>
      <c r="AA17" s="88"/>
      <c r="AB17" s="88"/>
      <c r="AC17" s="88"/>
      <c r="AD17" s="88"/>
      <c r="AE17" s="88"/>
      <c r="AF17" s="88"/>
      <c r="AG17" s="88"/>
      <c r="AH17" s="88"/>
      <c r="AI17" s="88"/>
      <c r="AJ17" s="88"/>
      <c r="AK17" s="88"/>
      <c r="AL17" s="88"/>
      <c r="AM17" s="88"/>
      <c r="AN17" s="88"/>
      <c r="AO17" s="88"/>
      <c r="AP17" s="88"/>
    </row>
    <row r="18" spans="1:42" ht="17.25" customHeight="1">
      <c r="A18" s="692"/>
      <c r="B18" s="76">
        <v>26</v>
      </c>
      <c r="C18" s="35">
        <v>452417</v>
      </c>
      <c r="D18" s="151">
        <v>228678</v>
      </c>
      <c r="E18" s="152">
        <v>50.5</v>
      </c>
      <c r="F18" s="151">
        <v>72939</v>
      </c>
      <c r="G18" s="153">
        <v>16.100000000000001</v>
      </c>
      <c r="H18" s="151">
        <v>49344</v>
      </c>
      <c r="I18" s="154">
        <v>10.9</v>
      </c>
      <c r="J18" s="151">
        <v>73100</v>
      </c>
      <c r="K18" s="154">
        <v>16.2</v>
      </c>
      <c r="L18" s="151">
        <v>73100</v>
      </c>
      <c r="M18" s="154">
        <v>16.2</v>
      </c>
      <c r="N18" s="151">
        <v>150639</v>
      </c>
      <c r="O18" s="153">
        <v>33.299999999999997</v>
      </c>
      <c r="P18" s="151">
        <v>22423</v>
      </c>
      <c r="Q18" s="154">
        <v>5</v>
      </c>
      <c r="R18" s="35">
        <v>22486</v>
      </c>
      <c r="S18" s="154">
        <v>5</v>
      </c>
      <c r="T18" s="161">
        <f t="shared" si="0"/>
        <v>100</v>
      </c>
      <c r="V18" s="88"/>
      <c r="W18" s="88"/>
      <c r="X18" s="88"/>
      <c r="Y18" s="88"/>
      <c r="Z18" s="88"/>
      <c r="AA18" s="88"/>
      <c r="AB18" s="88"/>
      <c r="AC18" s="88"/>
      <c r="AD18" s="88"/>
      <c r="AE18" s="88"/>
      <c r="AF18" s="88"/>
      <c r="AG18" s="88"/>
      <c r="AH18" s="88"/>
      <c r="AI18" s="88"/>
      <c r="AJ18" s="88"/>
      <c r="AK18" s="88"/>
      <c r="AL18" s="88"/>
      <c r="AM18" s="88"/>
      <c r="AN18" s="88"/>
      <c r="AO18" s="88"/>
      <c r="AP18" s="88"/>
    </row>
    <row r="19" spans="1:42" ht="17.25" customHeight="1">
      <c r="A19" s="692"/>
      <c r="B19" s="76">
        <v>27</v>
      </c>
      <c r="C19" s="35">
        <v>449432</v>
      </c>
      <c r="D19" s="151">
        <v>233150.024</v>
      </c>
      <c r="E19" s="152">
        <v>51.8</v>
      </c>
      <c r="F19" s="151">
        <v>75080.311000000002</v>
      </c>
      <c r="G19" s="153">
        <v>16.7</v>
      </c>
      <c r="H19" s="151">
        <v>46810.506000000001</v>
      </c>
      <c r="I19" s="154">
        <v>10.4</v>
      </c>
      <c r="J19" s="151">
        <v>64463.925000000003</v>
      </c>
      <c r="K19" s="154">
        <v>14.4</v>
      </c>
      <c r="L19" s="151">
        <v>64463.925000000003</v>
      </c>
      <c r="M19" s="154">
        <v>14.4</v>
      </c>
      <c r="N19" s="151">
        <v>151818.13099999999</v>
      </c>
      <c r="O19" s="153">
        <v>33.799999999999997</v>
      </c>
      <c r="P19" s="151">
        <v>22247.756000000001</v>
      </c>
      <c r="Q19" s="154">
        <v>5</v>
      </c>
      <c r="R19" s="35">
        <v>22414.501</v>
      </c>
      <c r="S19" s="154">
        <v>5</v>
      </c>
      <c r="T19" s="161">
        <f t="shared" si="0"/>
        <v>100</v>
      </c>
      <c r="V19" s="88"/>
      <c r="W19" s="88"/>
      <c r="X19" s="88"/>
      <c r="Y19" s="88"/>
      <c r="Z19" s="88"/>
      <c r="AA19" s="88"/>
      <c r="AB19" s="88"/>
      <c r="AC19" s="88"/>
      <c r="AD19" s="88"/>
      <c r="AE19" s="88"/>
      <c r="AF19" s="88"/>
      <c r="AG19" s="88"/>
      <c r="AH19" s="88"/>
      <c r="AI19" s="88"/>
      <c r="AJ19" s="88"/>
      <c r="AK19" s="88"/>
      <c r="AL19" s="88"/>
      <c r="AM19" s="88"/>
      <c r="AN19" s="88"/>
      <c r="AO19" s="88"/>
      <c r="AP19" s="88"/>
    </row>
    <row r="20" spans="1:42" s="34" customFormat="1" ht="17.25" customHeight="1">
      <c r="A20" s="695"/>
      <c r="B20" s="80">
        <v>28</v>
      </c>
      <c r="C20" s="155">
        <v>452231</v>
      </c>
      <c r="D20" s="156">
        <v>241755</v>
      </c>
      <c r="E20" s="157">
        <v>53.4</v>
      </c>
      <c r="F20" s="156">
        <v>74194</v>
      </c>
      <c r="G20" s="158">
        <v>16.399999999999999</v>
      </c>
      <c r="H20" s="156">
        <v>49922</v>
      </c>
      <c r="I20" s="159">
        <v>11</v>
      </c>
      <c r="J20" s="156">
        <v>60312</v>
      </c>
      <c r="K20" s="159">
        <v>13.3</v>
      </c>
      <c r="L20" s="156">
        <v>60312</v>
      </c>
      <c r="M20" s="159">
        <v>13.3</v>
      </c>
      <c r="N20" s="156">
        <v>150164</v>
      </c>
      <c r="O20" s="158">
        <v>33.299999999999997</v>
      </c>
      <c r="P20" s="156">
        <v>21753</v>
      </c>
      <c r="Q20" s="159">
        <v>4.8</v>
      </c>
      <c r="R20" s="155">
        <v>21589</v>
      </c>
      <c r="S20" s="159">
        <v>4.8</v>
      </c>
      <c r="T20" s="161">
        <f t="shared" si="0"/>
        <v>100</v>
      </c>
      <c r="V20" s="88"/>
      <c r="W20" s="88"/>
      <c r="X20" s="88"/>
      <c r="Y20" s="88"/>
      <c r="Z20" s="88"/>
      <c r="AA20" s="88"/>
      <c r="AB20" s="88"/>
      <c r="AC20" s="88"/>
      <c r="AD20" s="88"/>
      <c r="AE20" s="88"/>
      <c r="AF20" s="88"/>
      <c r="AG20" s="88"/>
      <c r="AH20" s="88"/>
      <c r="AI20" s="88"/>
      <c r="AJ20" s="88"/>
      <c r="AK20" s="88"/>
      <c r="AL20" s="88"/>
      <c r="AM20" s="88"/>
      <c r="AN20" s="88"/>
      <c r="AO20" s="88"/>
      <c r="AP20" s="88"/>
    </row>
    <row r="21" spans="1:42" ht="17.25" customHeight="1">
      <c r="A21" s="691" t="s">
        <v>53</v>
      </c>
      <c r="B21" s="76">
        <v>24</v>
      </c>
      <c r="C21" s="35">
        <v>369781</v>
      </c>
      <c r="D21" s="151">
        <v>195602</v>
      </c>
      <c r="E21" s="152">
        <v>52.9</v>
      </c>
      <c r="F21" s="151">
        <v>56849</v>
      </c>
      <c r="G21" s="154">
        <v>15.4</v>
      </c>
      <c r="H21" s="151">
        <v>58120</v>
      </c>
      <c r="I21" s="154">
        <v>15.7</v>
      </c>
      <c r="J21" s="151">
        <v>33395</v>
      </c>
      <c r="K21" s="154">
        <v>9</v>
      </c>
      <c r="L21" s="151">
        <v>32848</v>
      </c>
      <c r="M21" s="154">
        <v>8.9</v>
      </c>
      <c r="N21" s="151">
        <v>140784</v>
      </c>
      <c r="O21" s="153">
        <v>38.1</v>
      </c>
      <c r="P21" s="151">
        <v>26467</v>
      </c>
      <c r="Q21" s="154">
        <v>7.2</v>
      </c>
      <c r="R21" s="35">
        <v>39745</v>
      </c>
      <c r="S21" s="154">
        <v>10.7</v>
      </c>
      <c r="T21" s="161">
        <f t="shared" si="0"/>
        <v>100</v>
      </c>
      <c r="V21" s="88"/>
      <c r="W21" s="88"/>
      <c r="X21" s="88"/>
      <c r="Y21" s="88"/>
      <c r="Z21" s="88"/>
      <c r="AA21" s="88"/>
      <c r="AB21" s="88"/>
      <c r="AC21" s="88"/>
      <c r="AD21" s="88"/>
      <c r="AE21" s="88"/>
      <c r="AF21" s="88"/>
      <c r="AG21" s="88"/>
      <c r="AH21" s="88"/>
      <c r="AI21" s="88"/>
      <c r="AJ21" s="88"/>
      <c r="AK21" s="88"/>
      <c r="AL21" s="88"/>
      <c r="AM21" s="88"/>
      <c r="AN21" s="88"/>
      <c r="AO21" s="88"/>
      <c r="AP21" s="88"/>
    </row>
    <row r="22" spans="1:42" ht="17.25" customHeight="1">
      <c r="A22" s="692"/>
      <c r="B22" s="76">
        <v>25</v>
      </c>
      <c r="C22" s="35">
        <v>363315</v>
      </c>
      <c r="D22" s="151">
        <v>195512</v>
      </c>
      <c r="E22" s="152">
        <v>53.8</v>
      </c>
      <c r="F22" s="151">
        <v>55188</v>
      </c>
      <c r="G22" s="153">
        <v>15.2</v>
      </c>
      <c r="H22" s="151">
        <v>57265</v>
      </c>
      <c r="I22" s="154">
        <v>15.8</v>
      </c>
      <c r="J22" s="151">
        <v>31677</v>
      </c>
      <c r="K22" s="154">
        <v>8.6999999999999993</v>
      </c>
      <c r="L22" s="151">
        <v>31671</v>
      </c>
      <c r="M22" s="154">
        <v>8.6999999999999993</v>
      </c>
      <c r="N22" s="151">
        <v>136126</v>
      </c>
      <c r="O22" s="153">
        <v>37.5</v>
      </c>
      <c r="P22" s="151">
        <v>26275</v>
      </c>
      <c r="Q22" s="154">
        <v>7.2</v>
      </c>
      <c r="R22" s="35">
        <v>29734</v>
      </c>
      <c r="S22" s="154">
        <v>8.1999999999999993</v>
      </c>
      <c r="T22" s="161">
        <f t="shared" si="0"/>
        <v>100</v>
      </c>
      <c r="V22" s="88"/>
      <c r="W22" s="88"/>
      <c r="X22" s="88"/>
      <c r="Y22" s="88"/>
      <c r="Z22" s="88"/>
      <c r="AA22" s="88"/>
      <c r="AB22" s="88"/>
      <c r="AC22" s="88"/>
      <c r="AD22" s="88"/>
      <c r="AE22" s="88"/>
      <c r="AF22" s="88"/>
      <c r="AG22" s="88"/>
      <c r="AH22" s="88"/>
      <c r="AI22" s="88"/>
      <c r="AJ22" s="88"/>
      <c r="AK22" s="88"/>
      <c r="AL22" s="88"/>
      <c r="AM22" s="88"/>
      <c r="AN22" s="88"/>
      <c r="AO22" s="88"/>
      <c r="AP22" s="88"/>
    </row>
    <row r="23" spans="1:42" ht="17.25" customHeight="1">
      <c r="A23" s="692"/>
      <c r="B23" s="76">
        <v>26</v>
      </c>
      <c r="C23" s="35">
        <v>377952</v>
      </c>
      <c r="D23" s="151">
        <v>201332</v>
      </c>
      <c r="E23" s="152">
        <v>53.2</v>
      </c>
      <c r="F23" s="151">
        <v>54899</v>
      </c>
      <c r="G23" s="153">
        <v>14.5</v>
      </c>
      <c r="H23" s="151">
        <v>57951</v>
      </c>
      <c r="I23" s="154">
        <v>15.3</v>
      </c>
      <c r="J23" s="151">
        <v>31892</v>
      </c>
      <c r="K23" s="154">
        <v>8.5</v>
      </c>
      <c r="L23" s="151">
        <v>31857</v>
      </c>
      <c r="M23" s="154">
        <v>8.5</v>
      </c>
      <c r="N23" s="151">
        <v>144728</v>
      </c>
      <c r="O23" s="153">
        <v>38.299999999999997</v>
      </c>
      <c r="P23" s="151">
        <v>27996</v>
      </c>
      <c r="Q23" s="154">
        <v>7.4</v>
      </c>
      <c r="R23" s="35">
        <v>31123</v>
      </c>
      <c r="S23" s="154">
        <v>8.1999999999999993</v>
      </c>
      <c r="T23" s="161">
        <f t="shared" si="0"/>
        <v>100</v>
      </c>
      <c r="V23" s="88"/>
      <c r="W23" s="88"/>
      <c r="X23" s="88"/>
      <c r="Y23" s="88"/>
      <c r="Z23" s="88"/>
      <c r="AA23" s="88"/>
      <c r="AB23" s="88"/>
      <c r="AC23" s="88"/>
      <c r="AD23" s="88"/>
      <c r="AE23" s="88"/>
      <c r="AF23" s="88"/>
      <c r="AG23" s="88"/>
      <c r="AH23" s="88"/>
      <c r="AI23" s="88"/>
      <c r="AJ23" s="88"/>
      <c r="AK23" s="88"/>
      <c r="AL23" s="88"/>
      <c r="AM23" s="88"/>
      <c r="AN23" s="88"/>
      <c r="AO23" s="88"/>
      <c r="AP23" s="88"/>
    </row>
    <row r="24" spans="1:42" ht="17.25" customHeight="1">
      <c r="A24" s="692"/>
      <c r="B24" s="76">
        <v>27</v>
      </c>
      <c r="C24" s="35">
        <v>386679</v>
      </c>
      <c r="D24" s="151">
        <v>207319</v>
      </c>
      <c r="E24" s="152">
        <v>53.6</v>
      </c>
      <c r="F24" s="151">
        <v>54212</v>
      </c>
      <c r="G24" s="153">
        <v>14</v>
      </c>
      <c r="H24" s="151">
        <v>58698</v>
      </c>
      <c r="I24" s="154">
        <v>15.2</v>
      </c>
      <c r="J24" s="151">
        <v>31835</v>
      </c>
      <c r="K24" s="154">
        <v>8.1999999999999993</v>
      </c>
      <c r="L24" s="151">
        <v>31835</v>
      </c>
      <c r="M24" s="154">
        <v>8.1999999999999993</v>
      </c>
      <c r="N24" s="151">
        <v>147525</v>
      </c>
      <c r="O24" s="153">
        <v>38.200000000000003</v>
      </c>
      <c r="P24" s="151">
        <v>28013</v>
      </c>
      <c r="Q24" s="154">
        <v>7.3</v>
      </c>
      <c r="R24" s="35">
        <v>32682</v>
      </c>
      <c r="S24" s="154">
        <v>8.5</v>
      </c>
      <c r="T24" s="161">
        <f t="shared" si="0"/>
        <v>100</v>
      </c>
      <c r="V24" s="88"/>
      <c r="W24" s="88"/>
      <c r="X24" s="88"/>
      <c r="Y24" s="88"/>
      <c r="Z24" s="88"/>
      <c r="AA24" s="88"/>
      <c r="AB24" s="88"/>
      <c r="AC24" s="88"/>
      <c r="AD24" s="88"/>
      <c r="AE24" s="88"/>
      <c r="AF24" s="88"/>
      <c r="AG24" s="88"/>
      <c r="AH24" s="88"/>
      <c r="AI24" s="88"/>
      <c r="AJ24" s="88"/>
      <c r="AK24" s="88"/>
      <c r="AL24" s="88"/>
      <c r="AM24" s="88"/>
      <c r="AN24" s="88"/>
      <c r="AO24" s="88"/>
      <c r="AP24" s="88"/>
    </row>
    <row r="25" spans="1:42" s="34" customFormat="1" ht="17.25" customHeight="1">
      <c r="A25" s="695"/>
      <c r="B25" s="80">
        <v>28</v>
      </c>
      <c r="C25" s="155">
        <v>400622</v>
      </c>
      <c r="D25" s="156">
        <v>210273</v>
      </c>
      <c r="E25" s="157">
        <v>52.5</v>
      </c>
      <c r="F25" s="156">
        <v>53903</v>
      </c>
      <c r="G25" s="158">
        <v>13.5</v>
      </c>
      <c r="H25" s="156">
        <v>56413</v>
      </c>
      <c r="I25" s="159">
        <v>14.1</v>
      </c>
      <c r="J25" s="156">
        <v>36011</v>
      </c>
      <c r="K25" s="159">
        <v>9</v>
      </c>
      <c r="L25" s="156">
        <v>35952</v>
      </c>
      <c r="M25" s="159">
        <v>9</v>
      </c>
      <c r="N25" s="156">
        <v>154338</v>
      </c>
      <c r="O25" s="158">
        <v>38.5</v>
      </c>
      <c r="P25" s="156">
        <v>27699</v>
      </c>
      <c r="Q25" s="159">
        <v>6.9</v>
      </c>
      <c r="R25" s="155">
        <v>32769</v>
      </c>
      <c r="S25" s="159">
        <v>8.1999999999999993</v>
      </c>
      <c r="T25" s="161">
        <f t="shared" si="0"/>
        <v>100</v>
      </c>
      <c r="V25" s="88"/>
      <c r="W25" s="88"/>
      <c r="X25" s="88"/>
      <c r="Y25" s="88"/>
      <c r="Z25" s="88"/>
      <c r="AA25" s="88"/>
      <c r="AB25" s="88"/>
      <c r="AC25" s="88"/>
      <c r="AD25" s="88"/>
      <c r="AE25" s="88"/>
      <c r="AF25" s="88"/>
      <c r="AG25" s="88"/>
      <c r="AH25" s="88"/>
      <c r="AI25" s="88"/>
      <c r="AJ25" s="88"/>
      <c r="AK25" s="88"/>
      <c r="AL25" s="88"/>
      <c r="AM25" s="88"/>
      <c r="AN25" s="88"/>
      <c r="AO25" s="88"/>
      <c r="AP25" s="88"/>
    </row>
    <row r="26" spans="1:42" ht="17.25" customHeight="1">
      <c r="A26" s="691" t="s">
        <v>55</v>
      </c>
      <c r="B26" s="76">
        <v>24</v>
      </c>
      <c r="C26" s="35">
        <v>1403496</v>
      </c>
      <c r="D26" s="151">
        <v>732472</v>
      </c>
      <c r="E26" s="152">
        <v>52.2</v>
      </c>
      <c r="F26" s="151">
        <v>196603</v>
      </c>
      <c r="G26" s="153">
        <v>14</v>
      </c>
      <c r="H26" s="151">
        <v>182720</v>
      </c>
      <c r="I26" s="154">
        <v>13</v>
      </c>
      <c r="J26" s="151">
        <v>171364</v>
      </c>
      <c r="K26" s="154">
        <v>12.2</v>
      </c>
      <c r="L26" s="151">
        <v>171313</v>
      </c>
      <c r="M26" s="154">
        <v>12.2</v>
      </c>
      <c r="N26" s="151">
        <v>499660</v>
      </c>
      <c r="O26" s="153">
        <v>35.6</v>
      </c>
      <c r="P26" s="151">
        <v>136960</v>
      </c>
      <c r="Q26" s="154">
        <v>9.8000000000000007</v>
      </c>
      <c r="R26" s="35">
        <v>93124</v>
      </c>
      <c r="S26" s="154">
        <v>6.6</v>
      </c>
      <c r="T26" s="161">
        <f t="shared" si="0"/>
        <v>100</v>
      </c>
      <c r="V26" s="88"/>
      <c r="W26" s="88"/>
      <c r="X26" s="88"/>
      <c r="Y26" s="88"/>
      <c r="Z26" s="88"/>
      <c r="AA26" s="88"/>
      <c r="AB26" s="88"/>
      <c r="AC26" s="88"/>
      <c r="AD26" s="88"/>
      <c r="AE26" s="88"/>
      <c r="AF26" s="88"/>
      <c r="AG26" s="88"/>
      <c r="AH26" s="88"/>
      <c r="AI26" s="88"/>
      <c r="AJ26" s="88"/>
      <c r="AK26" s="88"/>
      <c r="AL26" s="88"/>
      <c r="AM26" s="88"/>
      <c r="AN26" s="88"/>
      <c r="AO26" s="88"/>
      <c r="AP26" s="88"/>
    </row>
    <row r="27" spans="1:42" ht="17.25" customHeight="1">
      <c r="A27" s="692"/>
      <c r="B27" s="76">
        <v>25</v>
      </c>
      <c r="C27" s="35">
        <v>1558219</v>
      </c>
      <c r="D27" s="151">
        <v>734943</v>
      </c>
      <c r="E27" s="152">
        <v>47.2</v>
      </c>
      <c r="F27" s="151">
        <v>191375</v>
      </c>
      <c r="G27" s="153">
        <v>12.3</v>
      </c>
      <c r="H27" s="151">
        <v>178544</v>
      </c>
      <c r="I27" s="154">
        <v>11.5</v>
      </c>
      <c r="J27" s="151">
        <v>184901</v>
      </c>
      <c r="K27" s="154">
        <v>11.9</v>
      </c>
      <c r="L27" s="151">
        <v>184901</v>
      </c>
      <c r="M27" s="154">
        <v>11.9</v>
      </c>
      <c r="N27" s="151">
        <v>638375</v>
      </c>
      <c r="O27" s="153">
        <v>41</v>
      </c>
      <c r="P27" s="151">
        <v>275498</v>
      </c>
      <c r="Q27" s="154">
        <v>17.7</v>
      </c>
      <c r="R27" s="35">
        <v>81385</v>
      </c>
      <c r="S27" s="154">
        <v>5.2</v>
      </c>
      <c r="T27" s="161">
        <f t="shared" si="0"/>
        <v>100.1</v>
      </c>
      <c r="V27" s="88"/>
      <c r="W27" s="88"/>
      <c r="X27" s="88"/>
      <c r="Y27" s="88"/>
      <c r="Z27" s="88"/>
      <c r="AA27" s="88"/>
      <c r="AB27" s="88"/>
      <c r="AC27" s="88"/>
      <c r="AD27" s="88"/>
      <c r="AE27" s="88"/>
      <c r="AF27" s="88"/>
      <c r="AG27" s="88"/>
      <c r="AH27" s="88"/>
      <c r="AI27" s="88"/>
      <c r="AJ27" s="88"/>
      <c r="AK27" s="88"/>
      <c r="AL27" s="88"/>
      <c r="AM27" s="88"/>
      <c r="AN27" s="88"/>
      <c r="AO27" s="88"/>
      <c r="AP27" s="88"/>
    </row>
    <row r="28" spans="1:42" ht="17.25" customHeight="1">
      <c r="A28" s="692"/>
      <c r="B28" s="76">
        <v>26</v>
      </c>
      <c r="C28" s="35">
        <v>1443265</v>
      </c>
      <c r="D28" s="151">
        <v>778595</v>
      </c>
      <c r="E28" s="152">
        <v>53.946780390295615</v>
      </c>
      <c r="F28" s="151">
        <v>197064</v>
      </c>
      <c r="G28" s="153">
        <v>13.65404135761624</v>
      </c>
      <c r="H28" s="151">
        <v>192200</v>
      </c>
      <c r="I28" s="154">
        <v>13.317027711473639</v>
      </c>
      <c r="J28" s="151">
        <v>176986</v>
      </c>
      <c r="K28" s="154">
        <v>12.262890044447831</v>
      </c>
      <c r="L28" s="151">
        <v>176986</v>
      </c>
      <c r="M28" s="154">
        <v>12.262890044447831</v>
      </c>
      <c r="N28" s="151">
        <v>487684</v>
      </c>
      <c r="O28" s="153">
        <v>33.790329565256556</v>
      </c>
      <c r="P28" s="151">
        <v>139087</v>
      </c>
      <c r="Q28" s="154">
        <v>9.6369689558050666</v>
      </c>
      <c r="R28" s="35">
        <v>59121</v>
      </c>
      <c r="S28" s="154">
        <v>4.0963371245058946</v>
      </c>
      <c r="T28" s="161">
        <f t="shared" si="0"/>
        <v>100</v>
      </c>
      <c r="V28" s="88"/>
      <c r="W28" s="88"/>
      <c r="X28" s="88"/>
      <c r="Y28" s="88"/>
      <c r="Z28" s="88"/>
      <c r="AA28" s="88"/>
      <c r="AB28" s="88"/>
      <c r="AC28" s="88"/>
      <c r="AD28" s="88"/>
      <c r="AE28" s="88"/>
      <c r="AF28" s="88"/>
      <c r="AG28" s="88"/>
      <c r="AH28" s="88"/>
      <c r="AI28" s="88"/>
      <c r="AJ28" s="88"/>
      <c r="AK28" s="88"/>
      <c r="AL28" s="88"/>
      <c r="AM28" s="88"/>
      <c r="AN28" s="88"/>
      <c r="AO28" s="88"/>
      <c r="AP28" s="88"/>
    </row>
    <row r="29" spans="1:42" ht="17.25" customHeight="1">
      <c r="A29" s="692"/>
      <c r="B29" s="76">
        <v>27</v>
      </c>
      <c r="C29" s="35">
        <v>1501290</v>
      </c>
      <c r="D29" s="151">
        <v>797733</v>
      </c>
      <c r="E29" s="152">
        <v>53.1</v>
      </c>
      <c r="F29" s="151">
        <v>200824</v>
      </c>
      <c r="G29" s="153">
        <v>13.4</v>
      </c>
      <c r="H29" s="151">
        <v>186928</v>
      </c>
      <c r="I29" s="154">
        <v>12.5</v>
      </c>
      <c r="J29" s="151">
        <v>218055</v>
      </c>
      <c r="K29" s="154">
        <v>14.5</v>
      </c>
      <c r="L29" s="151">
        <v>218055</v>
      </c>
      <c r="M29" s="154">
        <v>14.5</v>
      </c>
      <c r="N29" s="151">
        <v>485502</v>
      </c>
      <c r="O29" s="153">
        <v>32.4</v>
      </c>
      <c r="P29" s="151">
        <v>138926</v>
      </c>
      <c r="Q29" s="154">
        <v>9.3000000000000007</v>
      </c>
      <c r="R29" s="35">
        <v>53401</v>
      </c>
      <c r="S29" s="154">
        <v>3.6</v>
      </c>
      <c r="T29" s="161">
        <f t="shared" si="0"/>
        <v>100</v>
      </c>
      <c r="V29" s="88"/>
      <c r="W29" s="88"/>
      <c r="X29" s="88"/>
      <c r="Y29" s="88"/>
      <c r="Z29" s="88"/>
      <c r="AA29" s="88"/>
      <c r="AB29" s="88"/>
      <c r="AC29" s="88"/>
      <c r="AD29" s="88"/>
      <c r="AE29" s="88"/>
      <c r="AF29" s="88"/>
      <c r="AG29" s="88"/>
      <c r="AH29" s="88"/>
      <c r="AI29" s="88"/>
      <c r="AJ29" s="88"/>
      <c r="AK29" s="88"/>
      <c r="AL29" s="88"/>
      <c r="AM29" s="88"/>
      <c r="AN29" s="88"/>
      <c r="AO29" s="88"/>
      <c r="AP29" s="88"/>
    </row>
    <row r="30" spans="1:42" s="34" customFormat="1" ht="17.25" customHeight="1">
      <c r="A30" s="695"/>
      <c r="B30" s="80">
        <v>28</v>
      </c>
      <c r="C30" s="155">
        <v>1541515</v>
      </c>
      <c r="D30" s="156">
        <v>829899</v>
      </c>
      <c r="E30" s="157">
        <v>53.8</v>
      </c>
      <c r="F30" s="156">
        <v>199215</v>
      </c>
      <c r="G30" s="158">
        <v>12.9</v>
      </c>
      <c r="H30" s="156">
        <v>195573</v>
      </c>
      <c r="I30" s="159">
        <v>12.7</v>
      </c>
      <c r="J30" s="156">
        <v>217343</v>
      </c>
      <c r="K30" s="159">
        <v>14.1</v>
      </c>
      <c r="L30" s="156">
        <v>217343</v>
      </c>
      <c r="M30" s="159">
        <v>14.1</v>
      </c>
      <c r="N30" s="156">
        <v>494273</v>
      </c>
      <c r="O30" s="158">
        <v>32.1</v>
      </c>
      <c r="P30" s="156">
        <v>141558</v>
      </c>
      <c r="Q30" s="159">
        <v>9.1999999999999993</v>
      </c>
      <c r="R30" s="155">
        <v>56765</v>
      </c>
      <c r="S30" s="159">
        <v>3.7</v>
      </c>
      <c r="T30" s="161">
        <f t="shared" si="0"/>
        <v>100</v>
      </c>
      <c r="V30" s="88"/>
      <c r="W30" s="88"/>
      <c r="X30" s="88"/>
      <c r="Y30" s="88"/>
      <c r="Z30" s="88"/>
      <c r="AA30" s="88"/>
      <c r="AB30" s="88"/>
      <c r="AC30" s="88"/>
      <c r="AD30" s="88"/>
      <c r="AE30" s="88"/>
      <c r="AF30" s="88"/>
      <c r="AG30" s="88"/>
      <c r="AH30" s="88"/>
      <c r="AI30" s="88"/>
      <c r="AJ30" s="88"/>
      <c r="AK30" s="88"/>
      <c r="AL30" s="88"/>
      <c r="AM30" s="88"/>
      <c r="AN30" s="88"/>
      <c r="AO30" s="88"/>
      <c r="AP30" s="88"/>
    </row>
    <row r="31" spans="1:42" ht="17.25" customHeight="1">
      <c r="A31" s="691" t="s">
        <v>54</v>
      </c>
      <c r="B31" s="76">
        <v>24</v>
      </c>
      <c r="C31" s="147">
        <v>567060</v>
      </c>
      <c r="D31" s="147">
        <v>304057</v>
      </c>
      <c r="E31" s="148">
        <v>53.6</v>
      </c>
      <c r="F31" s="147">
        <v>92396</v>
      </c>
      <c r="G31" s="149">
        <v>16.3</v>
      </c>
      <c r="H31" s="147">
        <v>70736</v>
      </c>
      <c r="I31" s="150">
        <v>12.5</v>
      </c>
      <c r="J31" s="147">
        <v>82821</v>
      </c>
      <c r="K31" s="150">
        <v>14.6</v>
      </c>
      <c r="L31" s="147">
        <v>80335</v>
      </c>
      <c r="M31" s="150">
        <v>14.2</v>
      </c>
      <c r="N31" s="147">
        <v>180182</v>
      </c>
      <c r="O31" s="149">
        <v>31.8</v>
      </c>
      <c r="P31" s="147">
        <v>41312</v>
      </c>
      <c r="Q31" s="150">
        <v>7.3</v>
      </c>
      <c r="R31" s="33">
        <v>36664</v>
      </c>
      <c r="S31" s="150">
        <v>6.5</v>
      </c>
      <c r="T31" s="161">
        <f t="shared" si="0"/>
        <v>100</v>
      </c>
      <c r="V31" s="88"/>
      <c r="W31" s="88"/>
      <c r="X31" s="88"/>
      <c r="Y31" s="88"/>
      <c r="Z31" s="88"/>
      <c r="AA31" s="88"/>
      <c r="AB31" s="88"/>
      <c r="AC31" s="88"/>
      <c r="AD31" s="88"/>
      <c r="AE31" s="88"/>
      <c r="AF31" s="88"/>
      <c r="AG31" s="88"/>
      <c r="AH31" s="88"/>
      <c r="AI31" s="88"/>
      <c r="AJ31" s="88"/>
      <c r="AK31" s="88"/>
      <c r="AL31" s="88"/>
      <c r="AM31" s="88"/>
      <c r="AN31" s="88"/>
      <c r="AO31" s="88"/>
      <c r="AP31" s="88"/>
    </row>
    <row r="32" spans="1:42" ht="17.25" customHeight="1">
      <c r="A32" s="692"/>
      <c r="B32" s="76">
        <v>25</v>
      </c>
      <c r="C32" s="151">
        <v>579458</v>
      </c>
      <c r="D32" s="151">
        <v>312064</v>
      </c>
      <c r="E32" s="152">
        <v>53.8</v>
      </c>
      <c r="F32" s="151">
        <v>91277</v>
      </c>
      <c r="G32" s="153">
        <v>15.7</v>
      </c>
      <c r="H32" s="151">
        <v>75280</v>
      </c>
      <c r="I32" s="154">
        <v>13</v>
      </c>
      <c r="J32" s="151">
        <v>75670</v>
      </c>
      <c r="K32" s="154">
        <v>13.1</v>
      </c>
      <c r="L32" s="151">
        <v>74676</v>
      </c>
      <c r="M32" s="154">
        <v>12.9</v>
      </c>
      <c r="N32" s="151">
        <v>191724</v>
      </c>
      <c r="O32" s="153">
        <v>33.1</v>
      </c>
      <c r="P32" s="151">
        <v>47835</v>
      </c>
      <c r="Q32" s="154">
        <v>8.3000000000000007</v>
      </c>
      <c r="R32" s="35">
        <v>37812</v>
      </c>
      <c r="S32" s="154">
        <v>6.5</v>
      </c>
      <c r="T32" s="161">
        <f t="shared" si="0"/>
        <v>100</v>
      </c>
      <c r="V32" s="88"/>
      <c r="W32" s="88"/>
      <c r="X32" s="88"/>
      <c r="Y32" s="88"/>
      <c r="Z32" s="88"/>
      <c r="AA32" s="88"/>
      <c r="AB32" s="88"/>
      <c r="AC32" s="88"/>
      <c r="AD32" s="88"/>
      <c r="AE32" s="88"/>
      <c r="AF32" s="88"/>
      <c r="AG32" s="88"/>
      <c r="AH32" s="88"/>
      <c r="AI32" s="88"/>
      <c r="AJ32" s="88"/>
      <c r="AK32" s="88"/>
      <c r="AL32" s="88"/>
      <c r="AM32" s="88"/>
      <c r="AN32" s="88"/>
      <c r="AO32" s="88"/>
      <c r="AP32" s="88"/>
    </row>
    <row r="33" spans="1:42" ht="17.25" customHeight="1">
      <c r="A33" s="692"/>
      <c r="B33" s="76">
        <v>26</v>
      </c>
      <c r="C33" s="151">
        <v>607375</v>
      </c>
      <c r="D33" s="151">
        <v>316367</v>
      </c>
      <c r="E33" s="152">
        <v>52.1</v>
      </c>
      <c r="F33" s="151">
        <v>90599</v>
      </c>
      <c r="G33" s="153">
        <v>14.9</v>
      </c>
      <c r="H33" s="151">
        <v>69794</v>
      </c>
      <c r="I33" s="154">
        <v>11.5</v>
      </c>
      <c r="J33" s="151">
        <v>92199</v>
      </c>
      <c r="K33" s="154">
        <v>15.2</v>
      </c>
      <c r="L33" s="151">
        <v>92096</v>
      </c>
      <c r="M33" s="154">
        <v>15.2</v>
      </c>
      <c r="N33" s="151">
        <v>198809</v>
      </c>
      <c r="O33" s="153">
        <v>32.700000000000003</v>
      </c>
      <c r="P33" s="151">
        <v>50255</v>
      </c>
      <c r="Q33" s="154">
        <v>8.3000000000000007</v>
      </c>
      <c r="R33" s="35">
        <v>39194</v>
      </c>
      <c r="S33" s="154">
        <v>6.4</v>
      </c>
      <c r="T33" s="161">
        <f t="shared" si="0"/>
        <v>100</v>
      </c>
      <c r="V33" s="88"/>
      <c r="W33" s="88"/>
      <c r="X33" s="88"/>
      <c r="Y33" s="88"/>
      <c r="Z33" s="88"/>
      <c r="AA33" s="88"/>
      <c r="AB33" s="88"/>
      <c r="AC33" s="88"/>
      <c r="AD33" s="88"/>
      <c r="AE33" s="88"/>
      <c r="AF33" s="88"/>
      <c r="AG33" s="88"/>
      <c r="AH33" s="88"/>
      <c r="AI33" s="88"/>
      <c r="AJ33" s="88"/>
      <c r="AK33" s="88"/>
      <c r="AL33" s="88"/>
      <c r="AM33" s="88"/>
      <c r="AN33" s="88"/>
      <c r="AO33" s="88"/>
      <c r="AP33" s="88"/>
    </row>
    <row r="34" spans="1:42" ht="17.25" customHeight="1">
      <c r="A34" s="692"/>
      <c r="B34" s="76">
        <v>27</v>
      </c>
      <c r="C34" s="151">
        <v>602637</v>
      </c>
      <c r="D34" s="151">
        <v>327311</v>
      </c>
      <c r="E34" s="152">
        <v>54.3</v>
      </c>
      <c r="F34" s="151">
        <v>92302</v>
      </c>
      <c r="G34" s="153">
        <v>15.3</v>
      </c>
      <c r="H34" s="151">
        <v>70651</v>
      </c>
      <c r="I34" s="154">
        <v>11.7</v>
      </c>
      <c r="J34" s="151">
        <v>75683</v>
      </c>
      <c r="K34" s="154">
        <v>12.6</v>
      </c>
      <c r="L34" s="151">
        <v>75452</v>
      </c>
      <c r="M34" s="154">
        <v>12.5</v>
      </c>
      <c r="N34" s="151">
        <v>199643</v>
      </c>
      <c r="O34" s="153">
        <v>33.1</v>
      </c>
      <c r="P34" s="151">
        <v>53785</v>
      </c>
      <c r="Q34" s="154">
        <v>8.9</v>
      </c>
      <c r="R34" s="35">
        <v>34169</v>
      </c>
      <c r="S34" s="154">
        <v>5.7</v>
      </c>
      <c r="T34" s="161">
        <f t="shared" si="0"/>
        <v>100</v>
      </c>
      <c r="V34" s="88"/>
      <c r="W34" s="88"/>
      <c r="X34" s="88"/>
      <c r="Y34" s="88"/>
      <c r="Z34" s="88"/>
      <c r="AA34" s="88"/>
      <c r="AB34" s="88"/>
      <c r="AC34" s="88"/>
      <c r="AD34" s="88"/>
      <c r="AE34" s="88"/>
      <c r="AF34" s="88"/>
      <c r="AG34" s="88"/>
      <c r="AH34" s="88"/>
      <c r="AI34" s="88"/>
      <c r="AJ34" s="88"/>
      <c r="AK34" s="88"/>
      <c r="AL34" s="88"/>
      <c r="AM34" s="88"/>
      <c r="AN34" s="88"/>
      <c r="AO34" s="88"/>
      <c r="AP34" s="88"/>
    </row>
    <row r="35" spans="1:42" s="34" customFormat="1" ht="17.25" customHeight="1">
      <c r="A35" s="695"/>
      <c r="B35" s="80">
        <v>28</v>
      </c>
      <c r="C35" s="155">
        <v>606992</v>
      </c>
      <c r="D35" s="156">
        <v>335914</v>
      </c>
      <c r="E35" s="157">
        <v>55.4</v>
      </c>
      <c r="F35" s="156">
        <v>91452</v>
      </c>
      <c r="G35" s="158">
        <v>15.1</v>
      </c>
      <c r="H35" s="156">
        <v>72749</v>
      </c>
      <c r="I35" s="159">
        <v>12</v>
      </c>
      <c r="J35" s="156">
        <v>77164</v>
      </c>
      <c r="K35" s="159">
        <v>12.7</v>
      </c>
      <c r="L35" s="156">
        <v>77075</v>
      </c>
      <c r="M35" s="159">
        <v>12.7</v>
      </c>
      <c r="N35" s="156">
        <v>193914</v>
      </c>
      <c r="O35" s="158">
        <v>31.9</v>
      </c>
      <c r="P35" s="156">
        <v>50441</v>
      </c>
      <c r="Q35" s="159">
        <v>8.3000000000000007</v>
      </c>
      <c r="R35" s="155">
        <v>32127</v>
      </c>
      <c r="S35" s="159">
        <v>5.3</v>
      </c>
      <c r="T35" s="161">
        <f t="shared" si="0"/>
        <v>100</v>
      </c>
      <c r="V35" s="88"/>
      <c r="W35" s="88"/>
      <c r="X35" s="88"/>
      <c r="Y35" s="88"/>
      <c r="Z35" s="88"/>
      <c r="AA35" s="88"/>
      <c r="AB35" s="88"/>
      <c r="AC35" s="88"/>
      <c r="AD35" s="88"/>
      <c r="AE35" s="88"/>
      <c r="AF35" s="88"/>
      <c r="AG35" s="88"/>
      <c r="AH35" s="88"/>
      <c r="AI35" s="88"/>
      <c r="AJ35" s="88"/>
      <c r="AK35" s="88"/>
      <c r="AL35" s="88"/>
      <c r="AM35" s="88"/>
      <c r="AN35" s="88"/>
      <c r="AO35" s="88"/>
      <c r="AP35" s="88"/>
    </row>
    <row r="36" spans="1:42" ht="17.25" customHeight="1">
      <c r="A36" s="691" t="s">
        <v>149</v>
      </c>
      <c r="B36" s="76">
        <v>24</v>
      </c>
      <c r="C36" s="35">
        <v>249395</v>
      </c>
      <c r="D36" s="151">
        <v>126708</v>
      </c>
      <c r="E36" s="152">
        <v>50.8</v>
      </c>
      <c r="F36" s="151">
        <v>42271</v>
      </c>
      <c r="G36" s="153">
        <v>16.899999999999999</v>
      </c>
      <c r="H36" s="151">
        <v>21699</v>
      </c>
      <c r="I36" s="154">
        <v>8.6999999999999993</v>
      </c>
      <c r="J36" s="151">
        <v>42654</v>
      </c>
      <c r="K36" s="154">
        <v>17.100000000000001</v>
      </c>
      <c r="L36" s="151">
        <v>42516</v>
      </c>
      <c r="M36" s="154">
        <v>17</v>
      </c>
      <c r="N36" s="151">
        <v>80033</v>
      </c>
      <c r="O36" s="153">
        <v>32.1</v>
      </c>
      <c r="P36" s="151">
        <v>9497</v>
      </c>
      <c r="Q36" s="154">
        <v>3.8</v>
      </c>
      <c r="R36" s="35">
        <v>13628</v>
      </c>
      <c r="S36" s="154">
        <v>5.5</v>
      </c>
      <c r="T36" s="161">
        <f t="shared" si="0"/>
        <v>100</v>
      </c>
      <c r="V36" s="88"/>
      <c r="W36" s="88"/>
      <c r="X36" s="88"/>
      <c r="Y36" s="88"/>
      <c r="Z36" s="88"/>
      <c r="AA36" s="88"/>
      <c r="AB36" s="88"/>
      <c r="AC36" s="88"/>
      <c r="AD36" s="88"/>
      <c r="AE36" s="88"/>
      <c r="AF36" s="88"/>
      <c r="AG36" s="88"/>
      <c r="AH36" s="88"/>
      <c r="AI36" s="88"/>
      <c r="AJ36" s="88"/>
      <c r="AK36" s="88"/>
      <c r="AL36" s="88"/>
      <c r="AM36" s="88"/>
      <c r="AN36" s="88"/>
      <c r="AO36" s="88"/>
      <c r="AP36" s="88"/>
    </row>
    <row r="37" spans="1:42" ht="17.25" customHeight="1">
      <c r="A37" s="692"/>
      <c r="B37" s="76">
        <v>25</v>
      </c>
      <c r="C37" s="35">
        <v>246417</v>
      </c>
      <c r="D37" s="151">
        <v>129332</v>
      </c>
      <c r="E37" s="152">
        <v>52.5</v>
      </c>
      <c r="F37" s="151">
        <v>41304</v>
      </c>
      <c r="G37" s="153">
        <v>16.8</v>
      </c>
      <c r="H37" s="151">
        <v>22965</v>
      </c>
      <c r="I37" s="154">
        <v>9.3000000000000007</v>
      </c>
      <c r="J37" s="151">
        <v>33081</v>
      </c>
      <c r="K37" s="154">
        <v>13.5</v>
      </c>
      <c r="L37" s="151">
        <v>32424</v>
      </c>
      <c r="M37" s="154">
        <v>13.2</v>
      </c>
      <c r="N37" s="151">
        <v>84004</v>
      </c>
      <c r="O37" s="153">
        <v>34</v>
      </c>
      <c r="P37" s="151">
        <v>14666</v>
      </c>
      <c r="Q37" s="154">
        <v>5.9</v>
      </c>
      <c r="R37" s="35">
        <v>13155</v>
      </c>
      <c r="S37" s="154">
        <v>5.3</v>
      </c>
      <c r="T37" s="161">
        <f t="shared" si="0"/>
        <v>100</v>
      </c>
      <c r="V37" s="88"/>
      <c r="W37" s="88"/>
      <c r="X37" s="88"/>
      <c r="Y37" s="88"/>
      <c r="Z37" s="88"/>
      <c r="AA37" s="88"/>
      <c r="AB37" s="88"/>
      <c r="AC37" s="88"/>
      <c r="AD37" s="88"/>
      <c r="AE37" s="88"/>
      <c r="AF37" s="88"/>
      <c r="AG37" s="88"/>
      <c r="AH37" s="88"/>
      <c r="AI37" s="88"/>
      <c r="AJ37" s="88"/>
      <c r="AK37" s="88"/>
      <c r="AL37" s="88"/>
      <c r="AM37" s="88"/>
      <c r="AN37" s="88"/>
      <c r="AO37" s="88"/>
      <c r="AP37" s="88"/>
    </row>
    <row r="38" spans="1:42" ht="17.25" customHeight="1">
      <c r="A38" s="692"/>
      <c r="B38" s="76">
        <v>26</v>
      </c>
      <c r="C38" s="35">
        <v>252652</v>
      </c>
      <c r="D38" s="151">
        <v>134050</v>
      </c>
      <c r="E38" s="152">
        <v>53</v>
      </c>
      <c r="F38" s="151">
        <v>42452</v>
      </c>
      <c r="G38" s="153">
        <v>16.8</v>
      </c>
      <c r="H38" s="151">
        <v>23252</v>
      </c>
      <c r="I38" s="154">
        <v>9.1999999999999993</v>
      </c>
      <c r="J38" s="151">
        <v>30453</v>
      </c>
      <c r="K38" s="154">
        <v>12.1</v>
      </c>
      <c r="L38" s="151">
        <v>30416</v>
      </c>
      <c r="M38" s="154">
        <v>12.1</v>
      </c>
      <c r="N38" s="151">
        <v>88149</v>
      </c>
      <c r="O38" s="153">
        <v>34.9</v>
      </c>
      <c r="P38" s="151">
        <v>16558</v>
      </c>
      <c r="Q38" s="154">
        <v>6.6</v>
      </c>
      <c r="R38" s="35">
        <v>12965</v>
      </c>
      <c r="S38" s="154">
        <v>5.0999999999999996</v>
      </c>
      <c r="T38" s="161">
        <f t="shared" ref="T38:T69" si="1">E38+K38+O38</f>
        <v>100</v>
      </c>
      <c r="V38" s="88"/>
      <c r="W38" s="88"/>
      <c r="X38" s="88"/>
      <c r="Y38" s="88"/>
      <c r="Z38" s="88"/>
      <c r="AA38" s="88"/>
      <c r="AB38" s="88"/>
      <c r="AC38" s="88"/>
      <c r="AD38" s="88"/>
      <c r="AE38" s="88"/>
      <c r="AF38" s="88"/>
      <c r="AG38" s="88"/>
      <c r="AH38" s="88"/>
      <c r="AI38" s="88"/>
      <c r="AJ38" s="88"/>
      <c r="AK38" s="88"/>
      <c r="AL38" s="88"/>
      <c r="AM38" s="88"/>
      <c r="AN38" s="88"/>
      <c r="AO38" s="88"/>
      <c r="AP38" s="88"/>
    </row>
    <row r="39" spans="1:42" ht="17.25" customHeight="1">
      <c r="A39" s="692"/>
      <c r="B39" s="76">
        <v>27</v>
      </c>
      <c r="C39" s="35">
        <v>252256</v>
      </c>
      <c r="D39" s="151">
        <v>140437</v>
      </c>
      <c r="E39" s="152">
        <v>55.6</v>
      </c>
      <c r="F39" s="151">
        <v>42739</v>
      </c>
      <c r="G39" s="153">
        <v>16.899999999999999</v>
      </c>
      <c r="H39" s="151">
        <v>23267</v>
      </c>
      <c r="I39" s="154">
        <v>9.1999999999999993</v>
      </c>
      <c r="J39" s="151">
        <v>24088</v>
      </c>
      <c r="K39" s="154">
        <v>9.6</v>
      </c>
      <c r="L39" s="151">
        <v>24088</v>
      </c>
      <c r="M39" s="154">
        <v>9.6</v>
      </c>
      <c r="N39" s="151">
        <v>87731</v>
      </c>
      <c r="O39" s="153">
        <v>34.799999999999997</v>
      </c>
      <c r="P39" s="151">
        <v>15762</v>
      </c>
      <c r="Q39" s="154">
        <v>6.2</v>
      </c>
      <c r="R39" s="35">
        <v>11510</v>
      </c>
      <c r="S39" s="154">
        <v>4.5999999999999996</v>
      </c>
      <c r="T39" s="161">
        <f t="shared" si="1"/>
        <v>100</v>
      </c>
      <c r="V39" s="88"/>
      <c r="W39" s="88"/>
      <c r="X39" s="88"/>
      <c r="Y39" s="88"/>
      <c r="Z39" s="88"/>
      <c r="AA39" s="88"/>
      <c r="AB39" s="88"/>
      <c r="AC39" s="88"/>
      <c r="AD39" s="88"/>
      <c r="AE39" s="88"/>
      <c r="AF39" s="88"/>
      <c r="AG39" s="88"/>
      <c r="AH39" s="88"/>
      <c r="AI39" s="88"/>
      <c r="AJ39" s="88"/>
      <c r="AK39" s="88"/>
      <c r="AL39" s="88"/>
      <c r="AM39" s="88"/>
      <c r="AN39" s="88"/>
      <c r="AO39" s="88"/>
      <c r="AP39" s="88"/>
    </row>
    <row r="40" spans="1:42" s="34" customFormat="1" ht="17.25" customHeight="1">
      <c r="A40" s="695"/>
      <c r="B40" s="80">
        <v>28</v>
      </c>
      <c r="C40" s="155">
        <v>250133</v>
      </c>
      <c r="D40" s="169">
        <v>144275</v>
      </c>
      <c r="E40" s="157">
        <v>57.7</v>
      </c>
      <c r="F40" s="169">
        <v>42735</v>
      </c>
      <c r="G40" s="158">
        <v>17.100000000000001</v>
      </c>
      <c r="H40" s="169">
        <v>24537</v>
      </c>
      <c r="I40" s="159">
        <v>9.8000000000000007</v>
      </c>
      <c r="J40" s="169">
        <v>17319</v>
      </c>
      <c r="K40" s="159">
        <v>6.9</v>
      </c>
      <c r="L40" s="169">
        <v>17292</v>
      </c>
      <c r="M40" s="159">
        <v>6.9</v>
      </c>
      <c r="N40" s="169">
        <v>88539</v>
      </c>
      <c r="O40" s="158">
        <v>35.4</v>
      </c>
      <c r="P40" s="169">
        <v>17085</v>
      </c>
      <c r="Q40" s="159">
        <v>6.8</v>
      </c>
      <c r="R40" s="170">
        <v>11294</v>
      </c>
      <c r="S40" s="159">
        <v>4.5</v>
      </c>
      <c r="T40" s="161">
        <f t="shared" si="1"/>
        <v>100</v>
      </c>
      <c r="V40" s="88"/>
      <c r="W40" s="88"/>
      <c r="X40" s="88"/>
      <c r="Y40" s="88"/>
      <c r="Z40" s="88"/>
      <c r="AA40" s="88"/>
      <c r="AB40" s="88"/>
      <c r="AC40" s="88"/>
      <c r="AD40" s="88"/>
      <c r="AE40" s="88"/>
      <c r="AF40" s="88"/>
      <c r="AG40" s="88"/>
      <c r="AH40" s="88"/>
      <c r="AI40" s="88"/>
      <c r="AJ40" s="88"/>
      <c r="AK40" s="88"/>
      <c r="AL40" s="88"/>
      <c r="AM40" s="88"/>
      <c r="AN40" s="88"/>
      <c r="AO40" s="88"/>
      <c r="AP40" s="88"/>
    </row>
    <row r="41" spans="1:42" ht="17.25" customHeight="1">
      <c r="A41" s="691" t="s">
        <v>94</v>
      </c>
      <c r="B41" s="76">
        <v>24</v>
      </c>
      <c r="C41" s="35">
        <v>353289</v>
      </c>
      <c r="D41" s="151">
        <v>155008</v>
      </c>
      <c r="E41" s="152">
        <v>43.9</v>
      </c>
      <c r="F41" s="151">
        <v>52911</v>
      </c>
      <c r="G41" s="153">
        <v>15</v>
      </c>
      <c r="H41" s="151">
        <v>37900</v>
      </c>
      <c r="I41" s="153">
        <v>10.7</v>
      </c>
      <c r="J41" s="151">
        <v>63724</v>
      </c>
      <c r="K41" s="153">
        <v>18</v>
      </c>
      <c r="L41" s="151">
        <v>63724</v>
      </c>
      <c r="M41" s="153">
        <v>18</v>
      </c>
      <c r="N41" s="151">
        <v>134557</v>
      </c>
      <c r="O41" s="153">
        <v>38.1</v>
      </c>
      <c r="P41" s="151">
        <v>32671</v>
      </c>
      <c r="Q41" s="154">
        <v>9.1999999999999993</v>
      </c>
      <c r="R41" s="35">
        <v>27966</v>
      </c>
      <c r="S41" s="154">
        <v>7.9</v>
      </c>
      <c r="T41" s="161">
        <f t="shared" si="1"/>
        <v>100</v>
      </c>
      <c r="V41" s="88"/>
      <c r="W41" s="88"/>
      <c r="X41" s="88"/>
      <c r="Y41" s="88"/>
      <c r="Z41" s="88"/>
      <c r="AA41" s="88"/>
      <c r="AB41" s="88"/>
      <c r="AC41" s="88"/>
      <c r="AD41" s="88"/>
      <c r="AE41" s="88"/>
      <c r="AF41" s="88"/>
      <c r="AG41" s="88"/>
      <c r="AH41" s="88"/>
      <c r="AI41" s="88"/>
      <c r="AJ41" s="88"/>
      <c r="AK41" s="88"/>
      <c r="AL41" s="88"/>
      <c r="AM41" s="88"/>
      <c r="AN41" s="88"/>
      <c r="AO41" s="88"/>
      <c r="AP41" s="88"/>
    </row>
    <row r="42" spans="1:42" ht="17.25" customHeight="1">
      <c r="A42" s="692"/>
      <c r="B42" s="76">
        <v>25</v>
      </c>
      <c r="C42" s="35">
        <v>365485</v>
      </c>
      <c r="D42" s="151">
        <v>156260</v>
      </c>
      <c r="E42" s="152">
        <v>42.8</v>
      </c>
      <c r="F42" s="151">
        <v>51247</v>
      </c>
      <c r="G42" s="153">
        <v>14</v>
      </c>
      <c r="H42" s="151">
        <v>39501</v>
      </c>
      <c r="I42" s="153">
        <v>10.8</v>
      </c>
      <c r="J42" s="151">
        <v>72056</v>
      </c>
      <c r="K42" s="153">
        <v>19.7</v>
      </c>
      <c r="L42" s="151">
        <v>72056</v>
      </c>
      <c r="M42" s="153">
        <v>19.7</v>
      </c>
      <c r="N42" s="151">
        <v>137169</v>
      </c>
      <c r="O42" s="153">
        <v>37.5</v>
      </c>
      <c r="P42" s="151">
        <v>32334</v>
      </c>
      <c r="Q42" s="154">
        <v>8.8000000000000007</v>
      </c>
      <c r="R42" s="35">
        <v>26112</v>
      </c>
      <c r="S42" s="154">
        <v>7.1</v>
      </c>
      <c r="T42" s="161">
        <f t="shared" si="1"/>
        <v>100</v>
      </c>
      <c r="V42" s="88"/>
      <c r="W42" s="88"/>
      <c r="X42" s="88"/>
      <c r="Y42" s="88"/>
      <c r="Z42" s="88"/>
      <c r="AA42" s="88"/>
      <c r="AB42" s="88"/>
      <c r="AC42" s="88"/>
      <c r="AD42" s="88"/>
      <c r="AE42" s="88"/>
      <c r="AF42" s="88"/>
      <c r="AG42" s="88"/>
      <c r="AH42" s="88"/>
      <c r="AI42" s="88"/>
      <c r="AJ42" s="88"/>
      <c r="AK42" s="88"/>
      <c r="AL42" s="88"/>
      <c r="AM42" s="88"/>
      <c r="AN42" s="88"/>
      <c r="AO42" s="88"/>
      <c r="AP42" s="88"/>
    </row>
    <row r="43" spans="1:42" ht="17.25" customHeight="1">
      <c r="A43" s="692"/>
      <c r="B43" s="76">
        <v>26</v>
      </c>
      <c r="C43" s="35">
        <v>372053</v>
      </c>
      <c r="D43" s="151">
        <v>162764</v>
      </c>
      <c r="E43" s="152">
        <v>43.747530593759492</v>
      </c>
      <c r="F43" s="151">
        <v>52818</v>
      </c>
      <c r="G43" s="153">
        <v>14.196364496456152</v>
      </c>
      <c r="H43" s="151">
        <v>40571</v>
      </c>
      <c r="I43" s="154">
        <v>10.904629179176085</v>
      </c>
      <c r="J43" s="151">
        <v>71441</v>
      </c>
      <c r="K43" s="154">
        <v>19.201834147285467</v>
      </c>
      <c r="L43" s="151">
        <v>71441</v>
      </c>
      <c r="M43" s="154">
        <v>19.201834147285467</v>
      </c>
      <c r="N43" s="151">
        <v>137848</v>
      </c>
      <c r="O43" s="153">
        <v>37.05063525895504</v>
      </c>
      <c r="P43" s="151">
        <v>34433</v>
      </c>
      <c r="Q43" s="154">
        <v>9.2548642263333445</v>
      </c>
      <c r="R43" s="35">
        <v>24357</v>
      </c>
      <c r="S43" s="154">
        <v>6.5466479238173054</v>
      </c>
      <c r="T43" s="161">
        <f t="shared" si="1"/>
        <v>100</v>
      </c>
      <c r="V43" s="88"/>
      <c r="W43" s="88"/>
      <c r="X43" s="88"/>
      <c r="Y43" s="88"/>
      <c r="Z43" s="88"/>
      <c r="AA43" s="88"/>
      <c r="AB43" s="88"/>
      <c r="AC43" s="88"/>
      <c r="AD43" s="88"/>
      <c r="AE43" s="88"/>
      <c r="AF43" s="88"/>
      <c r="AG43" s="88"/>
      <c r="AH43" s="88"/>
      <c r="AI43" s="88"/>
      <c r="AJ43" s="88"/>
      <c r="AK43" s="88"/>
      <c r="AL43" s="88"/>
      <c r="AM43" s="88"/>
      <c r="AN43" s="88"/>
      <c r="AO43" s="88"/>
      <c r="AP43" s="88"/>
    </row>
    <row r="44" spans="1:42" ht="17.25" customHeight="1">
      <c r="A44" s="692"/>
      <c r="B44" s="76">
        <v>27</v>
      </c>
      <c r="C44" s="35">
        <v>359331</v>
      </c>
      <c r="D44" s="151">
        <v>165178</v>
      </c>
      <c r="E44" s="152">
        <v>45.97</v>
      </c>
      <c r="F44" s="151">
        <v>51173</v>
      </c>
      <c r="G44" s="153">
        <v>14.2</v>
      </c>
      <c r="H44" s="151">
        <v>41680</v>
      </c>
      <c r="I44" s="154">
        <v>11.6</v>
      </c>
      <c r="J44" s="151">
        <v>55923</v>
      </c>
      <c r="K44" s="154">
        <v>15.6</v>
      </c>
      <c r="L44" s="151">
        <v>55923</v>
      </c>
      <c r="M44" s="154">
        <v>15.6</v>
      </c>
      <c r="N44" s="151">
        <v>138230</v>
      </c>
      <c r="O44" s="153">
        <v>38.4</v>
      </c>
      <c r="P44" s="151">
        <v>34857</v>
      </c>
      <c r="Q44" s="154">
        <v>9.6999999999999993</v>
      </c>
      <c r="R44" s="35">
        <v>22104</v>
      </c>
      <c r="S44" s="154">
        <v>6.2</v>
      </c>
      <c r="T44" s="161">
        <f t="shared" si="1"/>
        <v>99.97</v>
      </c>
      <c r="V44" s="88"/>
      <c r="W44" s="88"/>
      <c r="X44" s="88"/>
      <c r="Y44" s="88"/>
      <c r="Z44" s="88"/>
      <c r="AA44" s="88"/>
      <c r="AB44" s="88"/>
      <c r="AC44" s="88"/>
      <c r="AD44" s="88"/>
      <c r="AE44" s="88"/>
      <c r="AF44" s="88"/>
      <c r="AG44" s="88"/>
      <c r="AH44" s="88"/>
      <c r="AI44" s="88"/>
      <c r="AJ44" s="88"/>
      <c r="AK44" s="88"/>
      <c r="AL44" s="88"/>
      <c r="AM44" s="88"/>
      <c r="AN44" s="88"/>
      <c r="AO44" s="88"/>
      <c r="AP44" s="88"/>
    </row>
    <row r="45" spans="1:42" s="34" customFormat="1" ht="17.25" customHeight="1">
      <c r="A45" s="695"/>
      <c r="B45" s="80">
        <v>28</v>
      </c>
      <c r="C45" s="155">
        <v>354179</v>
      </c>
      <c r="D45" s="169">
        <v>169864</v>
      </c>
      <c r="E45" s="157">
        <v>48</v>
      </c>
      <c r="F45" s="169">
        <v>50904</v>
      </c>
      <c r="G45" s="158">
        <v>14.4</v>
      </c>
      <c r="H45" s="169">
        <v>42949</v>
      </c>
      <c r="I45" s="159">
        <v>12.1</v>
      </c>
      <c r="J45" s="169">
        <v>49650</v>
      </c>
      <c r="K45" s="159">
        <v>14</v>
      </c>
      <c r="L45" s="169">
        <v>49650</v>
      </c>
      <c r="M45" s="159">
        <v>14</v>
      </c>
      <c r="N45" s="169">
        <v>134665</v>
      </c>
      <c r="O45" s="158">
        <v>38</v>
      </c>
      <c r="P45" s="169">
        <v>33378</v>
      </c>
      <c r="Q45" s="159">
        <v>9.4</v>
      </c>
      <c r="R45" s="170">
        <v>21312</v>
      </c>
      <c r="S45" s="159">
        <v>6</v>
      </c>
      <c r="T45" s="161">
        <f t="shared" si="1"/>
        <v>100</v>
      </c>
      <c r="V45" s="88"/>
      <c r="W45" s="88"/>
      <c r="X45" s="88"/>
      <c r="Y45" s="88"/>
      <c r="Z45" s="88"/>
      <c r="AA45" s="88"/>
      <c r="AB45" s="88"/>
      <c r="AC45" s="88"/>
      <c r="AD45" s="88"/>
      <c r="AE45" s="88"/>
      <c r="AF45" s="88"/>
      <c r="AG45" s="88"/>
      <c r="AH45" s="88"/>
      <c r="AI45" s="88"/>
      <c r="AJ45" s="88"/>
      <c r="AK45" s="88"/>
      <c r="AL45" s="88"/>
      <c r="AM45" s="88"/>
      <c r="AN45" s="88"/>
      <c r="AO45" s="88"/>
      <c r="AP45" s="88"/>
    </row>
    <row r="46" spans="1:42" ht="17.25" customHeight="1">
      <c r="A46" s="691" t="s">
        <v>57</v>
      </c>
      <c r="B46" s="76">
        <v>24</v>
      </c>
      <c r="C46" s="35">
        <v>279434</v>
      </c>
      <c r="D46" s="151">
        <v>135965</v>
      </c>
      <c r="E46" s="152">
        <v>48.7</v>
      </c>
      <c r="F46" s="151">
        <v>45040</v>
      </c>
      <c r="G46" s="153">
        <v>16.100000000000001</v>
      </c>
      <c r="H46" s="151">
        <v>39728</v>
      </c>
      <c r="I46" s="154">
        <v>14.2</v>
      </c>
      <c r="J46" s="151">
        <v>56406</v>
      </c>
      <c r="K46" s="154">
        <v>20.2</v>
      </c>
      <c r="L46" s="151">
        <v>54255</v>
      </c>
      <c r="M46" s="154">
        <v>19.399999999999999</v>
      </c>
      <c r="N46" s="151">
        <v>87063</v>
      </c>
      <c r="O46" s="153">
        <v>31.2</v>
      </c>
      <c r="P46" s="151">
        <v>23033</v>
      </c>
      <c r="Q46" s="154">
        <v>8.1999999999999993</v>
      </c>
      <c r="R46" s="35">
        <v>1817</v>
      </c>
      <c r="S46" s="154">
        <v>0.7</v>
      </c>
      <c r="T46" s="161">
        <f t="shared" si="1"/>
        <v>100.10000000000001</v>
      </c>
      <c r="V46" s="88"/>
      <c r="W46" s="88"/>
      <c r="X46" s="88"/>
      <c r="Y46" s="88"/>
      <c r="Z46" s="88"/>
      <c r="AA46" s="88"/>
      <c r="AB46" s="88"/>
      <c r="AC46" s="88"/>
      <c r="AD46" s="88"/>
      <c r="AE46" s="88"/>
      <c r="AF46" s="88"/>
      <c r="AG46" s="88"/>
      <c r="AH46" s="88"/>
      <c r="AI46" s="88"/>
      <c r="AJ46" s="88"/>
      <c r="AK46" s="88"/>
      <c r="AL46" s="88"/>
      <c r="AM46" s="88"/>
      <c r="AN46" s="88"/>
      <c r="AO46" s="88"/>
      <c r="AP46" s="88"/>
    </row>
    <row r="47" spans="1:42" ht="17.25" customHeight="1">
      <c r="A47" s="692"/>
      <c r="B47" s="76">
        <v>25</v>
      </c>
      <c r="C47" s="151">
        <v>269506</v>
      </c>
      <c r="D47" s="151">
        <v>135015</v>
      </c>
      <c r="E47" s="152">
        <v>50.097214904306398</v>
      </c>
      <c r="F47" s="151">
        <v>43085</v>
      </c>
      <c r="G47" s="153">
        <v>16</v>
      </c>
      <c r="H47" s="151">
        <v>40286</v>
      </c>
      <c r="I47" s="154">
        <v>14.9</v>
      </c>
      <c r="J47" s="151">
        <v>48405</v>
      </c>
      <c r="K47" s="154">
        <v>17.960639095233503</v>
      </c>
      <c r="L47" s="151">
        <v>47257</v>
      </c>
      <c r="M47" s="154">
        <v>17.600000000000001</v>
      </c>
      <c r="N47" s="151">
        <v>86086</v>
      </c>
      <c r="O47" s="153">
        <v>31.942146000460102</v>
      </c>
      <c r="P47" s="151">
        <v>22513</v>
      </c>
      <c r="Q47" s="154">
        <v>8.4</v>
      </c>
      <c r="R47" s="35">
        <v>1686</v>
      </c>
      <c r="S47" s="154">
        <v>0.6</v>
      </c>
      <c r="T47" s="161">
        <f t="shared" si="1"/>
        <v>100</v>
      </c>
      <c r="V47" s="88"/>
      <c r="W47" s="88"/>
      <c r="X47" s="88"/>
      <c r="Y47" s="88"/>
      <c r="Z47" s="88"/>
      <c r="AA47" s="88"/>
      <c r="AB47" s="88"/>
      <c r="AC47" s="88"/>
      <c r="AD47" s="88"/>
      <c r="AE47" s="88"/>
      <c r="AF47" s="88"/>
      <c r="AG47" s="88"/>
      <c r="AH47" s="88"/>
      <c r="AI47" s="88"/>
      <c r="AJ47" s="88"/>
      <c r="AK47" s="88"/>
      <c r="AL47" s="88"/>
      <c r="AM47" s="88"/>
      <c r="AN47" s="88"/>
      <c r="AO47" s="88"/>
      <c r="AP47" s="88"/>
    </row>
    <row r="48" spans="1:42" ht="17.25" customHeight="1">
      <c r="A48" s="692"/>
      <c r="B48" s="76">
        <v>26</v>
      </c>
      <c r="C48" s="35">
        <v>274122</v>
      </c>
      <c r="D48" s="151">
        <v>138587</v>
      </c>
      <c r="E48" s="152">
        <v>50.556686438884881</v>
      </c>
      <c r="F48" s="151">
        <v>44364</v>
      </c>
      <c r="G48" s="153">
        <v>32.011660545361394</v>
      </c>
      <c r="H48" s="151">
        <v>39770</v>
      </c>
      <c r="I48" s="154">
        <v>28.696775310815585</v>
      </c>
      <c r="J48" s="151">
        <v>45383</v>
      </c>
      <c r="K48" s="154">
        <v>16.55576714017846</v>
      </c>
      <c r="L48" s="151">
        <v>43270</v>
      </c>
      <c r="M48" s="154">
        <v>95.344071568649056</v>
      </c>
      <c r="N48" s="151">
        <v>90152</v>
      </c>
      <c r="O48" s="153">
        <v>32.887546420936665</v>
      </c>
      <c r="P48" s="151">
        <v>25138</v>
      </c>
      <c r="Q48" s="154">
        <v>27.884018102759782</v>
      </c>
      <c r="R48" s="35">
        <v>1753</v>
      </c>
      <c r="S48" s="154">
        <v>1.9444937438991925</v>
      </c>
      <c r="T48" s="161">
        <f t="shared" si="1"/>
        <v>100</v>
      </c>
      <c r="V48" s="88"/>
      <c r="W48" s="88"/>
      <c r="X48" s="88"/>
      <c r="Y48" s="88"/>
      <c r="Z48" s="88"/>
      <c r="AA48" s="88"/>
      <c r="AB48" s="88"/>
      <c r="AC48" s="88"/>
      <c r="AD48" s="88"/>
      <c r="AE48" s="88"/>
      <c r="AF48" s="88"/>
      <c r="AG48" s="88"/>
      <c r="AH48" s="88"/>
      <c r="AI48" s="88"/>
      <c r="AJ48" s="88"/>
      <c r="AK48" s="88"/>
      <c r="AL48" s="88"/>
      <c r="AM48" s="88"/>
      <c r="AN48" s="88"/>
      <c r="AO48" s="88"/>
      <c r="AP48" s="88"/>
    </row>
    <row r="49" spans="1:42" ht="17.25" customHeight="1">
      <c r="A49" s="692"/>
      <c r="B49" s="76">
        <v>27</v>
      </c>
      <c r="C49" s="35">
        <v>276822</v>
      </c>
      <c r="D49" s="151">
        <v>140949</v>
      </c>
      <c r="E49" s="152">
        <v>50.9</v>
      </c>
      <c r="F49" s="151">
        <v>44851</v>
      </c>
      <c r="G49" s="153">
        <v>31.8</v>
      </c>
      <c r="H49" s="151">
        <v>39403</v>
      </c>
      <c r="I49" s="154">
        <v>28</v>
      </c>
      <c r="J49" s="151">
        <v>43164</v>
      </c>
      <c r="K49" s="154">
        <v>15.6</v>
      </c>
      <c r="L49" s="151">
        <v>42059</v>
      </c>
      <c r="M49" s="154">
        <v>97.4</v>
      </c>
      <c r="N49" s="151">
        <v>92709</v>
      </c>
      <c r="O49" s="153">
        <v>33.5</v>
      </c>
      <c r="P49" s="151">
        <v>26434</v>
      </c>
      <c r="Q49" s="154">
        <v>28.5</v>
      </c>
      <c r="R49" s="35">
        <v>1518</v>
      </c>
      <c r="S49" s="154">
        <v>1.6</v>
      </c>
      <c r="T49" s="161">
        <f t="shared" si="1"/>
        <v>100</v>
      </c>
      <c r="V49" s="88"/>
      <c r="W49" s="88"/>
      <c r="X49" s="88"/>
      <c r="Y49" s="88"/>
      <c r="Z49" s="88"/>
      <c r="AA49" s="88"/>
      <c r="AB49" s="88"/>
      <c r="AC49" s="88"/>
      <c r="AD49" s="88"/>
      <c r="AE49" s="88"/>
      <c r="AF49" s="88"/>
      <c r="AG49" s="88"/>
      <c r="AH49" s="88"/>
      <c r="AI49" s="88"/>
      <c r="AJ49" s="88"/>
      <c r="AK49" s="88"/>
      <c r="AL49" s="88"/>
      <c r="AM49" s="88"/>
      <c r="AN49" s="88"/>
      <c r="AO49" s="88"/>
      <c r="AP49" s="88"/>
    </row>
    <row r="50" spans="1:42" s="34" customFormat="1" ht="17.25" customHeight="1">
      <c r="A50" s="695"/>
      <c r="B50" s="80">
        <v>28</v>
      </c>
      <c r="C50" s="155">
        <v>277023</v>
      </c>
      <c r="D50" s="169">
        <v>144657</v>
      </c>
      <c r="E50" s="157">
        <v>52.2</v>
      </c>
      <c r="F50" s="169">
        <v>46026</v>
      </c>
      <c r="G50" s="158">
        <v>16.600000000000001</v>
      </c>
      <c r="H50" s="169">
        <v>38591</v>
      </c>
      <c r="I50" s="159">
        <v>13.9</v>
      </c>
      <c r="J50" s="169">
        <v>43613</v>
      </c>
      <c r="K50" s="159">
        <v>15.7</v>
      </c>
      <c r="L50" s="169">
        <v>43374</v>
      </c>
      <c r="M50" s="159">
        <v>15.6</v>
      </c>
      <c r="N50" s="169">
        <v>88753</v>
      </c>
      <c r="O50" s="158">
        <v>32.1</v>
      </c>
      <c r="P50" s="169">
        <v>24509</v>
      </c>
      <c r="Q50" s="159">
        <v>8.9</v>
      </c>
      <c r="R50" s="170">
        <v>1541</v>
      </c>
      <c r="S50" s="159">
        <v>0.6</v>
      </c>
      <c r="T50" s="161">
        <f t="shared" si="1"/>
        <v>100</v>
      </c>
      <c r="V50" s="88"/>
      <c r="W50" s="88"/>
      <c r="X50" s="88"/>
      <c r="Y50" s="88"/>
      <c r="Z50" s="88"/>
      <c r="AA50" s="88"/>
      <c r="AB50" s="88"/>
      <c r="AC50" s="88"/>
      <c r="AD50" s="88"/>
      <c r="AE50" s="88"/>
      <c r="AF50" s="88"/>
      <c r="AG50" s="88"/>
      <c r="AH50" s="88"/>
      <c r="AI50" s="88"/>
      <c r="AJ50" s="88"/>
      <c r="AK50" s="88"/>
      <c r="AL50" s="88"/>
      <c r="AM50" s="88"/>
      <c r="AN50" s="88"/>
      <c r="AO50" s="88"/>
      <c r="AP50" s="88"/>
    </row>
    <row r="51" spans="1:42" ht="17.25" customHeight="1">
      <c r="A51" s="691" t="s">
        <v>95</v>
      </c>
      <c r="B51" s="73">
        <v>24</v>
      </c>
      <c r="C51" s="33">
        <v>270479.239</v>
      </c>
      <c r="D51" s="147">
        <v>137547.24</v>
      </c>
      <c r="E51" s="148">
        <v>50.853159935132766</v>
      </c>
      <c r="F51" s="147">
        <v>43708.891000000003</v>
      </c>
      <c r="G51" s="149">
        <v>16.159795170083278</v>
      </c>
      <c r="H51" s="147">
        <v>38318.226000000002</v>
      </c>
      <c r="I51" s="149">
        <v>14.166790080328495</v>
      </c>
      <c r="J51" s="147">
        <v>40798.614000000001</v>
      </c>
      <c r="K51" s="149">
        <v>15.083824603632518</v>
      </c>
      <c r="L51" s="147">
        <v>38262.754000000001</v>
      </c>
      <c r="M51" s="149">
        <v>14.14628129739747</v>
      </c>
      <c r="N51" s="147">
        <v>92133.385000000009</v>
      </c>
      <c r="O51" s="149">
        <v>33.963015461234718</v>
      </c>
      <c r="P51" s="147">
        <v>19274.113000000001</v>
      </c>
      <c r="Q51" s="150">
        <v>7.1259121665896137</v>
      </c>
      <c r="R51" s="33">
        <v>3853.56</v>
      </c>
      <c r="S51" s="150">
        <v>1.4247156322411865</v>
      </c>
      <c r="T51" s="161">
        <f t="shared" si="1"/>
        <v>99.9</v>
      </c>
      <c r="V51" s="88"/>
      <c r="W51" s="88"/>
      <c r="X51" s="88"/>
      <c r="Y51" s="88"/>
      <c r="Z51" s="88"/>
      <c r="AA51" s="88"/>
      <c r="AB51" s="88"/>
      <c r="AC51" s="88"/>
      <c r="AD51" s="88"/>
      <c r="AE51" s="88"/>
      <c r="AF51" s="88"/>
      <c r="AG51" s="88"/>
      <c r="AH51" s="88"/>
      <c r="AI51" s="88"/>
      <c r="AJ51" s="88"/>
      <c r="AK51" s="88"/>
      <c r="AL51" s="88"/>
      <c r="AM51" s="88"/>
      <c r="AN51" s="88"/>
      <c r="AO51" s="88"/>
      <c r="AP51" s="88"/>
    </row>
    <row r="52" spans="1:42" ht="17.25" customHeight="1">
      <c r="A52" s="692"/>
      <c r="B52" s="76">
        <v>25</v>
      </c>
      <c r="C52" s="35">
        <v>280152</v>
      </c>
      <c r="D52" s="151">
        <v>138689.52900000001</v>
      </c>
      <c r="E52" s="152">
        <v>49.5</v>
      </c>
      <c r="F52" s="151">
        <v>44093.495000000003</v>
      </c>
      <c r="G52" s="153">
        <v>15.7</v>
      </c>
      <c r="H52" s="151">
        <v>37853.830999999998</v>
      </c>
      <c r="I52" s="153">
        <v>13.5</v>
      </c>
      <c r="J52" s="151">
        <v>45144.639999999999</v>
      </c>
      <c r="K52" s="153">
        <v>16.100000000000001</v>
      </c>
      <c r="L52" s="151">
        <v>44188.302000000003</v>
      </c>
      <c r="M52" s="153">
        <v>15.8</v>
      </c>
      <c r="N52" s="151">
        <v>96317</v>
      </c>
      <c r="O52" s="153">
        <v>34.4</v>
      </c>
      <c r="P52" s="151">
        <v>21186.646000000001</v>
      </c>
      <c r="Q52" s="154">
        <v>7.6</v>
      </c>
      <c r="R52" s="35">
        <v>1972.2570000000001</v>
      </c>
      <c r="S52" s="154">
        <v>0.7</v>
      </c>
      <c r="T52" s="161">
        <f t="shared" si="1"/>
        <v>100</v>
      </c>
      <c r="V52" s="88"/>
      <c r="W52" s="88"/>
      <c r="X52" s="88"/>
      <c r="Y52" s="88"/>
      <c r="Z52" s="88"/>
      <c r="AA52" s="88"/>
      <c r="AB52" s="88"/>
      <c r="AC52" s="88"/>
      <c r="AD52" s="88"/>
      <c r="AE52" s="88"/>
      <c r="AF52" s="88"/>
      <c r="AG52" s="88"/>
      <c r="AH52" s="88"/>
      <c r="AI52" s="88"/>
      <c r="AJ52" s="88"/>
      <c r="AK52" s="88"/>
      <c r="AL52" s="88"/>
      <c r="AM52" s="88"/>
      <c r="AN52" s="88"/>
      <c r="AO52" s="88"/>
      <c r="AP52" s="88"/>
    </row>
    <row r="53" spans="1:42" ht="17.25" customHeight="1">
      <c r="A53" s="692"/>
      <c r="B53" s="76">
        <v>26</v>
      </c>
      <c r="C53" s="35">
        <v>275618</v>
      </c>
      <c r="D53" s="151">
        <v>144260</v>
      </c>
      <c r="E53" s="152">
        <v>52.3</v>
      </c>
      <c r="F53" s="151">
        <v>44889</v>
      </c>
      <c r="G53" s="153">
        <v>16.3</v>
      </c>
      <c r="H53" s="151">
        <v>38889</v>
      </c>
      <c r="I53" s="154">
        <v>14.1</v>
      </c>
      <c r="J53" s="151">
        <v>39897</v>
      </c>
      <c r="K53" s="154">
        <v>14.5</v>
      </c>
      <c r="L53" s="151">
        <v>38381</v>
      </c>
      <c r="M53" s="154">
        <v>13.9</v>
      </c>
      <c r="N53" s="151">
        <v>91461</v>
      </c>
      <c r="O53" s="153">
        <v>33.200000000000003</v>
      </c>
      <c r="P53" s="151">
        <v>18046</v>
      </c>
      <c r="Q53" s="154">
        <v>6.5</v>
      </c>
      <c r="R53" s="35">
        <v>1154</v>
      </c>
      <c r="S53" s="154">
        <v>0.4</v>
      </c>
      <c r="T53" s="161">
        <f t="shared" si="1"/>
        <v>100</v>
      </c>
      <c r="V53" s="88"/>
      <c r="W53" s="88"/>
      <c r="X53" s="88"/>
      <c r="Y53" s="88"/>
      <c r="Z53" s="88"/>
      <c r="AA53" s="88"/>
      <c r="AB53" s="88"/>
      <c r="AC53" s="88"/>
      <c r="AD53" s="88"/>
      <c r="AE53" s="88"/>
      <c r="AF53" s="88"/>
      <c r="AG53" s="88"/>
      <c r="AH53" s="88"/>
      <c r="AI53" s="88"/>
      <c r="AJ53" s="88"/>
      <c r="AK53" s="88"/>
      <c r="AL53" s="88"/>
      <c r="AM53" s="88"/>
      <c r="AN53" s="88"/>
      <c r="AO53" s="88"/>
      <c r="AP53" s="88"/>
    </row>
    <row r="54" spans="1:42" ht="17.25" customHeight="1">
      <c r="A54" s="692"/>
      <c r="B54" s="76">
        <v>27</v>
      </c>
      <c r="C54" s="35">
        <v>287446</v>
      </c>
      <c r="D54" s="151">
        <v>143476</v>
      </c>
      <c r="E54" s="152">
        <v>49.9</v>
      </c>
      <c r="F54" s="151">
        <v>43883</v>
      </c>
      <c r="G54" s="153">
        <v>15.3</v>
      </c>
      <c r="H54" s="151">
        <v>37796</v>
      </c>
      <c r="I54" s="154">
        <v>13.1</v>
      </c>
      <c r="J54" s="151">
        <v>49668</v>
      </c>
      <c r="K54" s="154">
        <v>17.3</v>
      </c>
      <c r="L54" s="151">
        <v>48258</v>
      </c>
      <c r="M54" s="154">
        <v>16.8</v>
      </c>
      <c r="N54" s="151">
        <v>94302</v>
      </c>
      <c r="O54" s="153">
        <v>32.799999999999997</v>
      </c>
      <c r="P54" s="151">
        <v>19604</v>
      </c>
      <c r="Q54" s="154">
        <v>6.8</v>
      </c>
      <c r="R54" s="35">
        <v>1133</v>
      </c>
      <c r="S54" s="154">
        <v>0.4</v>
      </c>
      <c r="T54" s="161">
        <f t="shared" si="1"/>
        <v>100</v>
      </c>
      <c r="V54" s="88"/>
      <c r="W54" s="88"/>
      <c r="X54" s="88"/>
      <c r="Y54" s="88"/>
      <c r="Z54" s="88"/>
      <c r="AA54" s="88"/>
      <c r="AB54" s="88"/>
      <c r="AC54" s="88"/>
      <c r="AD54" s="88"/>
      <c r="AE54" s="88"/>
      <c r="AF54" s="88"/>
      <c r="AG54" s="88"/>
      <c r="AH54" s="88"/>
      <c r="AI54" s="88"/>
      <c r="AJ54" s="88"/>
      <c r="AK54" s="88"/>
      <c r="AL54" s="88"/>
      <c r="AM54" s="88"/>
      <c r="AN54" s="88"/>
      <c r="AO54" s="88"/>
      <c r="AP54" s="88"/>
    </row>
    <row r="55" spans="1:42" s="34" customFormat="1" ht="17.25" customHeight="1">
      <c r="A55" s="695"/>
      <c r="B55" s="80">
        <v>28</v>
      </c>
      <c r="C55" s="180">
        <v>295026</v>
      </c>
      <c r="D55" s="169">
        <v>146617</v>
      </c>
      <c r="E55" s="157">
        <v>49.7</v>
      </c>
      <c r="F55" s="169">
        <v>43255</v>
      </c>
      <c r="G55" s="158">
        <v>14.7</v>
      </c>
      <c r="H55" s="169">
        <v>37741</v>
      </c>
      <c r="I55" s="159">
        <v>12.8</v>
      </c>
      <c r="J55" s="169">
        <v>52803</v>
      </c>
      <c r="K55" s="159">
        <v>17.899999999999999</v>
      </c>
      <c r="L55" s="169">
        <v>52110</v>
      </c>
      <c r="M55" s="159">
        <v>17.7</v>
      </c>
      <c r="N55" s="169">
        <v>95606</v>
      </c>
      <c r="O55" s="158">
        <v>32.4</v>
      </c>
      <c r="P55" s="169">
        <v>18690</v>
      </c>
      <c r="Q55" s="159">
        <v>6.3</v>
      </c>
      <c r="R55" s="170">
        <v>1353</v>
      </c>
      <c r="S55" s="159">
        <v>0.5</v>
      </c>
      <c r="T55" s="161">
        <f t="shared" si="1"/>
        <v>100</v>
      </c>
      <c r="V55" s="88"/>
      <c r="W55" s="88"/>
      <c r="X55" s="88"/>
      <c r="Y55" s="88"/>
      <c r="Z55" s="88"/>
      <c r="AA55" s="88"/>
      <c r="AB55" s="88"/>
      <c r="AC55" s="88"/>
      <c r="AD55" s="88"/>
      <c r="AE55" s="88"/>
      <c r="AF55" s="88"/>
      <c r="AG55" s="88"/>
      <c r="AH55" s="88"/>
      <c r="AI55" s="88"/>
      <c r="AJ55" s="88"/>
      <c r="AK55" s="88"/>
      <c r="AL55" s="88"/>
      <c r="AM55" s="88"/>
      <c r="AN55" s="88"/>
      <c r="AO55" s="88"/>
      <c r="AP55" s="88"/>
    </row>
    <row r="56" spans="1:42" ht="17.25" customHeight="1">
      <c r="A56" s="696" t="s">
        <v>59</v>
      </c>
      <c r="B56" s="76">
        <v>24</v>
      </c>
      <c r="C56" s="35">
        <v>1001931</v>
      </c>
      <c r="D56" s="151">
        <v>554874</v>
      </c>
      <c r="E56" s="152">
        <v>55.4</v>
      </c>
      <c r="F56" s="151">
        <v>164408</v>
      </c>
      <c r="G56" s="153">
        <v>16.399999999999999</v>
      </c>
      <c r="H56" s="151">
        <v>145904</v>
      </c>
      <c r="I56" s="154">
        <v>14.6</v>
      </c>
      <c r="J56" s="151">
        <v>71965</v>
      </c>
      <c r="K56" s="154">
        <v>7.2</v>
      </c>
      <c r="L56" s="151">
        <v>71905</v>
      </c>
      <c r="M56" s="154">
        <v>7.2</v>
      </c>
      <c r="N56" s="151">
        <v>375092</v>
      </c>
      <c r="O56" s="153">
        <v>37.4</v>
      </c>
      <c r="P56" s="151">
        <v>106137</v>
      </c>
      <c r="Q56" s="154">
        <v>10.6</v>
      </c>
      <c r="R56" s="35">
        <v>93619</v>
      </c>
      <c r="S56" s="154">
        <v>9.3000000000000007</v>
      </c>
      <c r="T56" s="161">
        <f t="shared" si="1"/>
        <v>100</v>
      </c>
      <c r="V56" s="88"/>
      <c r="W56" s="88"/>
      <c r="X56" s="88"/>
      <c r="Y56" s="88"/>
      <c r="Z56" s="88"/>
      <c r="AA56" s="88"/>
      <c r="AB56" s="88"/>
      <c r="AC56" s="88"/>
      <c r="AD56" s="88"/>
      <c r="AE56" s="88"/>
      <c r="AF56" s="88"/>
      <c r="AG56" s="88"/>
      <c r="AH56" s="88"/>
      <c r="AI56" s="88"/>
      <c r="AJ56" s="88"/>
      <c r="AK56" s="88"/>
      <c r="AL56" s="88"/>
      <c r="AM56" s="88"/>
      <c r="AN56" s="88"/>
      <c r="AO56" s="88"/>
      <c r="AP56" s="88"/>
    </row>
    <row r="57" spans="1:42" ht="17.25" customHeight="1">
      <c r="A57" s="692"/>
      <c r="B57" s="76">
        <v>25</v>
      </c>
      <c r="C57" s="35">
        <v>1025507</v>
      </c>
      <c r="D57" s="151">
        <v>564982</v>
      </c>
      <c r="E57" s="152">
        <v>55.1</v>
      </c>
      <c r="F57" s="151">
        <v>161312</v>
      </c>
      <c r="G57" s="153">
        <v>15.7</v>
      </c>
      <c r="H57" s="151">
        <v>151172</v>
      </c>
      <c r="I57" s="154">
        <v>14.8</v>
      </c>
      <c r="J57" s="151">
        <v>90610</v>
      </c>
      <c r="K57" s="154">
        <v>8.8000000000000007</v>
      </c>
      <c r="L57" s="151">
        <v>90610</v>
      </c>
      <c r="M57" s="154">
        <v>8.8000000000000007</v>
      </c>
      <c r="N57" s="151">
        <v>369915</v>
      </c>
      <c r="O57" s="153">
        <v>36.1</v>
      </c>
      <c r="P57" s="151">
        <v>104505</v>
      </c>
      <c r="Q57" s="154">
        <v>10.199999999999999</v>
      </c>
      <c r="R57" s="35">
        <v>89442</v>
      </c>
      <c r="S57" s="154">
        <v>8.6999999999999993</v>
      </c>
      <c r="T57" s="161">
        <f t="shared" si="1"/>
        <v>100</v>
      </c>
      <c r="V57" s="88"/>
      <c r="W57" s="88"/>
      <c r="X57" s="88"/>
      <c r="Y57" s="88"/>
      <c r="Z57" s="88"/>
      <c r="AA57" s="88"/>
      <c r="AB57" s="88"/>
      <c r="AC57" s="88"/>
      <c r="AD57" s="88"/>
      <c r="AE57" s="88"/>
      <c r="AF57" s="88"/>
      <c r="AG57" s="88"/>
      <c r="AH57" s="88"/>
      <c r="AI57" s="88"/>
      <c r="AJ57" s="88"/>
      <c r="AK57" s="88"/>
      <c r="AL57" s="88"/>
      <c r="AM57" s="88"/>
      <c r="AN57" s="88"/>
      <c r="AO57" s="88"/>
      <c r="AP57" s="88"/>
    </row>
    <row r="58" spans="1:42" ht="17.25" customHeight="1">
      <c r="A58" s="692"/>
      <c r="B58" s="76">
        <v>26</v>
      </c>
      <c r="C58" s="35">
        <v>1047392</v>
      </c>
      <c r="D58" s="151">
        <v>580928</v>
      </c>
      <c r="E58" s="152">
        <v>55.4</v>
      </c>
      <c r="F58" s="151">
        <v>161262</v>
      </c>
      <c r="G58" s="153">
        <v>15.4</v>
      </c>
      <c r="H58" s="151">
        <v>147965</v>
      </c>
      <c r="I58" s="154">
        <v>14.1</v>
      </c>
      <c r="J58" s="151">
        <v>98802</v>
      </c>
      <c r="K58" s="154">
        <v>9.4</v>
      </c>
      <c r="L58" s="151">
        <v>98802</v>
      </c>
      <c r="M58" s="154">
        <v>9.4</v>
      </c>
      <c r="N58" s="151">
        <v>367662</v>
      </c>
      <c r="O58" s="153">
        <v>35.200000000000003</v>
      </c>
      <c r="P58" s="151">
        <v>97642</v>
      </c>
      <c r="Q58" s="154">
        <v>9.3000000000000007</v>
      </c>
      <c r="R58" s="35">
        <v>87456</v>
      </c>
      <c r="S58" s="154">
        <v>8.4</v>
      </c>
      <c r="T58" s="161">
        <f t="shared" si="1"/>
        <v>100</v>
      </c>
      <c r="V58" s="88"/>
      <c r="W58" s="88"/>
      <c r="X58" s="88"/>
      <c r="Y58" s="88"/>
      <c r="Z58" s="88"/>
      <c r="AA58" s="88"/>
      <c r="AB58" s="88"/>
      <c r="AC58" s="88"/>
      <c r="AD58" s="88"/>
      <c r="AE58" s="88"/>
      <c r="AF58" s="88"/>
      <c r="AG58" s="88"/>
      <c r="AH58" s="88"/>
      <c r="AI58" s="88"/>
      <c r="AJ58" s="88"/>
      <c r="AK58" s="88"/>
      <c r="AL58" s="88"/>
      <c r="AM58" s="88"/>
      <c r="AN58" s="88"/>
      <c r="AO58" s="88"/>
      <c r="AP58" s="88"/>
    </row>
    <row r="59" spans="1:42" ht="17.25" customHeight="1">
      <c r="A59" s="692"/>
      <c r="B59" s="76">
        <v>27</v>
      </c>
      <c r="C59" s="35">
        <v>1046937</v>
      </c>
      <c r="D59" s="151">
        <v>580661</v>
      </c>
      <c r="E59" s="152">
        <v>55.4</v>
      </c>
      <c r="F59" s="151">
        <v>160544</v>
      </c>
      <c r="G59" s="153">
        <v>15.3</v>
      </c>
      <c r="H59" s="151">
        <v>143543</v>
      </c>
      <c r="I59" s="154">
        <v>13.7</v>
      </c>
      <c r="J59" s="151">
        <v>82874</v>
      </c>
      <c r="K59" s="154">
        <v>7.9</v>
      </c>
      <c r="L59" s="151">
        <v>82874</v>
      </c>
      <c r="M59" s="154">
        <v>7.9</v>
      </c>
      <c r="N59" s="151">
        <v>383402</v>
      </c>
      <c r="O59" s="153">
        <v>36.700000000000003</v>
      </c>
      <c r="P59" s="151">
        <v>101502</v>
      </c>
      <c r="Q59" s="154">
        <v>9.6999999999999993</v>
      </c>
      <c r="R59" s="35">
        <v>84719</v>
      </c>
      <c r="S59" s="154">
        <v>8.1</v>
      </c>
      <c r="T59" s="161">
        <f t="shared" si="1"/>
        <v>100</v>
      </c>
      <c r="V59" s="88"/>
      <c r="W59" s="88"/>
      <c r="X59" s="88"/>
      <c r="Y59" s="88"/>
      <c r="Z59" s="88"/>
      <c r="AA59" s="88"/>
      <c r="AB59" s="88"/>
      <c r="AC59" s="88"/>
      <c r="AD59" s="88"/>
      <c r="AE59" s="88"/>
      <c r="AF59" s="88"/>
      <c r="AG59" s="88"/>
      <c r="AH59" s="88"/>
      <c r="AI59" s="88"/>
      <c r="AJ59" s="88"/>
      <c r="AK59" s="88"/>
      <c r="AL59" s="88"/>
      <c r="AM59" s="88"/>
      <c r="AN59" s="88"/>
      <c r="AO59" s="88"/>
      <c r="AP59" s="88"/>
    </row>
    <row r="60" spans="1:42" s="34" customFormat="1" ht="17.25" customHeight="1">
      <c r="A60" s="695"/>
      <c r="B60" s="80">
        <v>28</v>
      </c>
      <c r="C60" s="155">
        <v>1059913</v>
      </c>
      <c r="D60" s="169">
        <v>590869</v>
      </c>
      <c r="E60" s="157">
        <v>55.7</v>
      </c>
      <c r="F60" s="169">
        <v>161430</v>
      </c>
      <c r="G60" s="158">
        <v>15.2</v>
      </c>
      <c r="H60" s="169">
        <v>140122</v>
      </c>
      <c r="I60" s="159">
        <v>13.2</v>
      </c>
      <c r="J60" s="169">
        <v>93557</v>
      </c>
      <c r="K60" s="159">
        <v>8.8000000000000007</v>
      </c>
      <c r="L60" s="169">
        <v>93557</v>
      </c>
      <c r="M60" s="159">
        <v>8.8000000000000007</v>
      </c>
      <c r="N60" s="169">
        <v>375487</v>
      </c>
      <c r="O60" s="158">
        <v>35.5</v>
      </c>
      <c r="P60" s="169">
        <v>101524</v>
      </c>
      <c r="Q60" s="159">
        <v>9.6</v>
      </c>
      <c r="R60" s="170">
        <v>83409</v>
      </c>
      <c r="S60" s="159">
        <v>7.9</v>
      </c>
      <c r="T60" s="161">
        <f t="shared" si="1"/>
        <v>100</v>
      </c>
      <c r="V60" s="88"/>
      <c r="W60" s="88"/>
      <c r="X60" s="88"/>
      <c r="Y60" s="88"/>
      <c r="Z60" s="88"/>
      <c r="AA60" s="88"/>
      <c r="AB60" s="88"/>
      <c r="AC60" s="88"/>
      <c r="AD60" s="88"/>
      <c r="AE60" s="88"/>
      <c r="AF60" s="88"/>
      <c r="AG60" s="88"/>
      <c r="AH60" s="88"/>
      <c r="AI60" s="88"/>
      <c r="AJ60" s="88"/>
      <c r="AK60" s="88"/>
      <c r="AL60" s="88"/>
      <c r="AM60" s="88"/>
      <c r="AN60" s="88"/>
      <c r="AO60" s="88"/>
      <c r="AP60" s="88"/>
    </row>
    <row r="61" spans="1:42" ht="17.25" customHeight="1">
      <c r="A61" s="691" t="s">
        <v>60</v>
      </c>
      <c r="B61" s="76">
        <v>24</v>
      </c>
      <c r="C61" s="35">
        <v>742770</v>
      </c>
      <c r="D61" s="151">
        <v>385937</v>
      </c>
      <c r="E61" s="152">
        <v>52</v>
      </c>
      <c r="F61" s="151">
        <v>116406</v>
      </c>
      <c r="G61" s="153">
        <v>15.7</v>
      </c>
      <c r="H61" s="151">
        <v>84556</v>
      </c>
      <c r="I61" s="154">
        <v>11.4</v>
      </c>
      <c r="J61" s="151">
        <v>56386</v>
      </c>
      <c r="K61" s="154">
        <v>7.6</v>
      </c>
      <c r="L61" s="151">
        <v>55976</v>
      </c>
      <c r="M61" s="154">
        <v>7.5</v>
      </c>
      <c r="N61" s="151">
        <v>300447</v>
      </c>
      <c r="O61" s="153">
        <v>40.4</v>
      </c>
      <c r="P61" s="151">
        <v>55536</v>
      </c>
      <c r="Q61" s="154">
        <v>7.5</v>
      </c>
      <c r="R61" s="35">
        <v>124659</v>
      </c>
      <c r="S61" s="154">
        <v>16.8</v>
      </c>
      <c r="T61" s="161">
        <f t="shared" si="1"/>
        <v>100</v>
      </c>
      <c r="V61" s="88"/>
      <c r="W61" s="88"/>
      <c r="X61" s="88"/>
      <c r="Y61" s="88"/>
      <c r="Z61" s="88"/>
      <c r="AA61" s="88"/>
      <c r="AB61" s="88"/>
      <c r="AC61" s="88"/>
      <c r="AD61" s="88"/>
      <c r="AE61" s="88"/>
      <c r="AF61" s="88"/>
      <c r="AG61" s="88"/>
      <c r="AH61" s="88"/>
      <c r="AI61" s="88"/>
      <c r="AJ61" s="88"/>
      <c r="AK61" s="88"/>
      <c r="AL61" s="88"/>
      <c r="AM61" s="88"/>
      <c r="AN61" s="88"/>
      <c r="AO61" s="88"/>
      <c r="AP61" s="88"/>
    </row>
    <row r="62" spans="1:42" ht="17.25" customHeight="1">
      <c r="A62" s="692"/>
      <c r="B62" s="76">
        <v>25</v>
      </c>
      <c r="C62" s="35">
        <v>712640</v>
      </c>
      <c r="D62" s="151">
        <v>385948</v>
      </c>
      <c r="E62" s="152">
        <v>54.2</v>
      </c>
      <c r="F62" s="151">
        <v>110338</v>
      </c>
      <c r="G62" s="153">
        <v>15.5</v>
      </c>
      <c r="H62" s="151">
        <v>89260</v>
      </c>
      <c r="I62" s="154">
        <v>12.5</v>
      </c>
      <c r="J62" s="151">
        <v>52268</v>
      </c>
      <c r="K62" s="154">
        <v>7.3</v>
      </c>
      <c r="L62" s="151">
        <v>50903</v>
      </c>
      <c r="M62" s="154">
        <v>7.1</v>
      </c>
      <c r="N62" s="151">
        <v>274424</v>
      </c>
      <c r="O62" s="153">
        <v>38.5</v>
      </c>
      <c r="P62" s="151">
        <v>53733</v>
      </c>
      <c r="Q62" s="154">
        <v>7.5</v>
      </c>
      <c r="R62" s="35">
        <v>103809</v>
      </c>
      <c r="S62" s="154">
        <v>14.6</v>
      </c>
      <c r="T62" s="161">
        <f t="shared" si="1"/>
        <v>100</v>
      </c>
      <c r="V62" s="88"/>
      <c r="W62" s="88"/>
      <c r="X62" s="88"/>
      <c r="Y62" s="88"/>
      <c r="Z62" s="88"/>
      <c r="AA62" s="88"/>
      <c r="AB62" s="88"/>
      <c r="AC62" s="88"/>
      <c r="AD62" s="88"/>
      <c r="AE62" s="88"/>
      <c r="AF62" s="88"/>
      <c r="AG62" s="88"/>
      <c r="AH62" s="88"/>
      <c r="AI62" s="88"/>
      <c r="AJ62" s="88"/>
      <c r="AK62" s="88"/>
      <c r="AL62" s="88"/>
      <c r="AM62" s="88"/>
      <c r="AN62" s="88"/>
      <c r="AO62" s="88"/>
      <c r="AP62" s="88"/>
    </row>
    <row r="63" spans="1:42" ht="17.25" customHeight="1">
      <c r="A63" s="692"/>
      <c r="B63" s="76">
        <v>26</v>
      </c>
      <c r="C63" s="35">
        <v>717083</v>
      </c>
      <c r="D63" s="151">
        <v>391448</v>
      </c>
      <c r="E63" s="152">
        <v>54.6</v>
      </c>
      <c r="F63" s="151">
        <v>110687</v>
      </c>
      <c r="G63" s="153">
        <v>15.4</v>
      </c>
      <c r="H63" s="151">
        <v>85985</v>
      </c>
      <c r="I63" s="154">
        <v>12</v>
      </c>
      <c r="J63" s="151">
        <v>60922</v>
      </c>
      <c r="K63" s="154">
        <v>8.5</v>
      </c>
      <c r="L63" s="151">
        <v>59217</v>
      </c>
      <c r="M63" s="154">
        <v>8.3000000000000007</v>
      </c>
      <c r="N63" s="151">
        <v>264713</v>
      </c>
      <c r="O63" s="153">
        <v>36.9</v>
      </c>
      <c r="P63" s="151">
        <v>55496</v>
      </c>
      <c r="Q63" s="154">
        <v>7.7</v>
      </c>
      <c r="R63" s="35">
        <v>91761</v>
      </c>
      <c r="S63" s="154">
        <v>12.8</v>
      </c>
      <c r="T63" s="161">
        <f t="shared" si="1"/>
        <v>100</v>
      </c>
      <c r="V63" s="88"/>
      <c r="W63" s="88"/>
      <c r="X63" s="88"/>
      <c r="Y63" s="88"/>
      <c r="Z63" s="88"/>
      <c r="AA63" s="88"/>
      <c r="AB63" s="88"/>
      <c r="AC63" s="88"/>
      <c r="AD63" s="88"/>
      <c r="AE63" s="88"/>
      <c r="AF63" s="88"/>
      <c r="AG63" s="88"/>
      <c r="AH63" s="88"/>
      <c r="AI63" s="88"/>
      <c r="AJ63" s="88"/>
      <c r="AK63" s="88"/>
      <c r="AL63" s="88"/>
      <c r="AM63" s="88"/>
      <c r="AN63" s="88"/>
      <c r="AO63" s="88"/>
      <c r="AP63" s="88"/>
    </row>
    <row r="64" spans="1:42" ht="17.25" customHeight="1">
      <c r="A64" s="692"/>
      <c r="B64" s="76">
        <v>27</v>
      </c>
      <c r="C64" s="35">
        <v>727054</v>
      </c>
      <c r="D64" s="151">
        <v>396417</v>
      </c>
      <c r="E64" s="152">
        <v>54.5</v>
      </c>
      <c r="F64" s="151">
        <v>111071</v>
      </c>
      <c r="G64" s="153">
        <v>15.3</v>
      </c>
      <c r="H64" s="151">
        <v>86598</v>
      </c>
      <c r="I64" s="154">
        <v>11.9</v>
      </c>
      <c r="J64" s="151">
        <v>68087</v>
      </c>
      <c r="K64" s="154">
        <v>9.4</v>
      </c>
      <c r="L64" s="151">
        <v>66218</v>
      </c>
      <c r="M64" s="154">
        <v>9.1</v>
      </c>
      <c r="N64" s="151">
        <v>262550</v>
      </c>
      <c r="O64" s="153">
        <v>36.1</v>
      </c>
      <c r="P64" s="151">
        <v>55226</v>
      </c>
      <c r="Q64" s="154">
        <v>7.6</v>
      </c>
      <c r="R64" s="35">
        <v>80555</v>
      </c>
      <c r="S64" s="154">
        <v>11.1</v>
      </c>
      <c r="T64" s="161">
        <f t="shared" si="1"/>
        <v>100</v>
      </c>
      <c r="V64" s="88"/>
      <c r="W64" s="88"/>
      <c r="X64" s="88"/>
      <c r="Y64" s="88"/>
      <c r="Z64" s="88"/>
      <c r="AA64" s="88"/>
      <c r="AB64" s="88"/>
      <c r="AC64" s="88"/>
      <c r="AD64" s="88"/>
      <c r="AE64" s="88"/>
      <c r="AF64" s="88"/>
      <c r="AG64" s="88"/>
      <c r="AH64" s="88"/>
      <c r="AI64" s="88"/>
      <c r="AJ64" s="88"/>
      <c r="AK64" s="88"/>
      <c r="AL64" s="88"/>
      <c r="AM64" s="88"/>
      <c r="AN64" s="88"/>
      <c r="AO64" s="88"/>
      <c r="AP64" s="88"/>
    </row>
    <row r="65" spans="1:42" s="34" customFormat="1" ht="17.25" customHeight="1">
      <c r="A65" s="695"/>
      <c r="B65" s="80">
        <v>28</v>
      </c>
      <c r="C65" s="155">
        <v>697003</v>
      </c>
      <c r="D65" s="169">
        <v>398746</v>
      </c>
      <c r="E65" s="177">
        <v>57.208649030205038</v>
      </c>
      <c r="F65" s="169">
        <v>110351</v>
      </c>
      <c r="G65" s="178">
        <v>15.832213060775921</v>
      </c>
      <c r="H65" s="169">
        <v>81334</v>
      </c>
      <c r="I65" s="179">
        <v>11.669103289368913</v>
      </c>
      <c r="J65" s="169">
        <v>59860</v>
      </c>
      <c r="K65" s="179">
        <v>8.5881983291320125</v>
      </c>
      <c r="L65" s="169">
        <v>59541</v>
      </c>
      <c r="M65" s="179">
        <v>8.5424309507993517</v>
      </c>
      <c r="N65" s="169">
        <v>238397</v>
      </c>
      <c r="O65" s="178">
        <v>34.203152640662957</v>
      </c>
      <c r="P65" s="169">
        <v>54581</v>
      </c>
      <c r="Q65" s="179">
        <v>7.8308127798589107</v>
      </c>
      <c r="R65" s="170">
        <v>62339</v>
      </c>
      <c r="S65" s="179">
        <v>8.943863943196801</v>
      </c>
      <c r="T65" s="161">
        <f t="shared" si="1"/>
        <v>100</v>
      </c>
      <c r="V65" s="88"/>
      <c r="W65" s="88"/>
      <c r="X65" s="88"/>
      <c r="Y65" s="88"/>
      <c r="Z65" s="88"/>
      <c r="AA65" s="88"/>
      <c r="AB65" s="88"/>
      <c r="AC65" s="88"/>
      <c r="AD65" s="88"/>
      <c r="AE65" s="88"/>
      <c r="AF65" s="88"/>
      <c r="AG65" s="88"/>
      <c r="AH65" s="88"/>
      <c r="AI65" s="88"/>
      <c r="AJ65" s="88"/>
      <c r="AK65" s="88"/>
      <c r="AL65" s="88"/>
      <c r="AM65" s="88"/>
      <c r="AN65" s="88"/>
      <c r="AO65" s="88"/>
      <c r="AP65" s="88"/>
    </row>
    <row r="66" spans="1:42" ht="17.25" customHeight="1">
      <c r="A66" s="691" t="s">
        <v>61</v>
      </c>
      <c r="B66" s="76">
        <v>24</v>
      </c>
      <c r="C66" s="35">
        <v>1699255</v>
      </c>
      <c r="D66" s="151">
        <v>990707</v>
      </c>
      <c r="E66" s="152">
        <v>58.3</v>
      </c>
      <c r="F66" s="151">
        <v>232278</v>
      </c>
      <c r="G66" s="153">
        <v>13.7</v>
      </c>
      <c r="H66" s="151">
        <v>260026</v>
      </c>
      <c r="I66" s="154">
        <v>15.3</v>
      </c>
      <c r="J66" s="151">
        <v>76715</v>
      </c>
      <c r="K66" s="154">
        <v>4.5</v>
      </c>
      <c r="L66" s="151">
        <v>76715</v>
      </c>
      <c r="M66" s="154">
        <v>4.5</v>
      </c>
      <c r="N66" s="151">
        <v>631833</v>
      </c>
      <c r="O66" s="153">
        <v>37.200000000000003</v>
      </c>
      <c r="P66" s="151">
        <v>127006</v>
      </c>
      <c r="Q66" s="154">
        <v>7.5</v>
      </c>
      <c r="R66" s="35">
        <v>131988</v>
      </c>
      <c r="S66" s="154">
        <v>7.8</v>
      </c>
      <c r="T66" s="161">
        <f t="shared" si="1"/>
        <v>100</v>
      </c>
      <c r="V66" s="88"/>
      <c r="W66" s="88"/>
      <c r="X66" s="88"/>
      <c r="Y66" s="88"/>
      <c r="Z66" s="88"/>
      <c r="AA66" s="88"/>
      <c r="AB66" s="88"/>
      <c r="AC66" s="88"/>
      <c r="AD66" s="88"/>
      <c r="AE66" s="88"/>
      <c r="AF66" s="88"/>
      <c r="AG66" s="88"/>
      <c r="AH66" s="88"/>
      <c r="AI66" s="88"/>
      <c r="AJ66" s="88"/>
      <c r="AK66" s="88"/>
      <c r="AL66" s="88"/>
      <c r="AM66" s="88"/>
      <c r="AN66" s="88"/>
      <c r="AO66" s="88"/>
      <c r="AP66" s="88"/>
    </row>
    <row r="67" spans="1:42" ht="17.25" customHeight="1">
      <c r="A67" s="692"/>
      <c r="B67" s="76">
        <v>25</v>
      </c>
      <c r="C67" s="35">
        <v>1650402</v>
      </c>
      <c r="D67" s="151">
        <v>989885</v>
      </c>
      <c r="E67" s="152">
        <v>59.978381037843484</v>
      </c>
      <c r="F67" s="151">
        <v>209070</v>
      </c>
      <c r="G67" s="153">
        <v>12.667815073045796</v>
      </c>
      <c r="H67" s="151">
        <v>279755</v>
      </c>
      <c r="I67" s="154">
        <v>16.950708402735572</v>
      </c>
      <c r="J67" s="151">
        <v>83723</v>
      </c>
      <c r="K67" s="154">
        <v>5.0728821990750133</v>
      </c>
      <c r="L67" s="151">
        <v>83723</v>
      </c>
      <c r="M67" s="154">
        <v>5.0728821990750133</v>
      </c>
      <c r="N67" s="151">
        <v>576794</v>
      </c>
      <c r="O67" s="153">
        <v>34.948736763081499</v>
      </c>
      <c r="P67" s="151">
        <v>148988</v>
      </c>
      <c r="Q67" s="154">
        <v>9.0273708906248959</v>
      </c>
      <c r="R67" s="35">
        <v>121521</v>
      </c>
      <c r="S67" s="154">
        <v>7.3631107069000725</v>
      </c>
      <c r="T67" s="161">
        <f t="shared" si="1"/>
        <v>100</v>
      </c>
      <c r="V67" s="88"/>
      <c r="W67" s="88"/>
      <c r="X67" s="88"/>
      <c r="Y67" s="88"/>
      <c r="Z67" s="88"/>
      <c r="AA67" s="88"/>
      <c r="AB67" s="88"/>
      <c r="AC67" s="88"/>
      <c r="AD67" s="88"/>
      <c r="AE67" s="88"/>
      <c r="AF67" s="88"/>
      <c r="AG67" s="88"/>
      <c r="AH67" s="88"/>
      <c r="AI67" s="88"/>
      <c r="AJ67" s="88"/>
      <c r="AK67" s="88"/>
      <c r="AL67" s="88"/>
      <c r="AM67" s="88"/>
      <c r="AN67" s="88"/>
      <c r="AO67" s="88"/>
      <c r="AP67" s="88"/>
    </row>
    <row r="68" spans="1:42" ht="17.25" customHeight="1">
      <c r="A68" s="692"/>
      <c r="B68" s="76">
        <v>26</v>
      </c>
      <c r="C68" s="35">
        <v>1635843</v>
      </c>
      <c r="D68" s="151">
        <v>990657</v>
      </c>
      <c r="E68" s="152">
        <v>60.6</v>
      </c>
      <c r="F68" s="151">
        <v>207535</v>
      </c>
      <c r="G68" s="153">
        <v>12.7</v>
      </c>
      <c r="H68" s="151">
        <v>265954</v>
      </c>
      <c r="I68" s="154">
        <v>16.3</v>
      </c>
      <c r="J68" s="151">
        <v>101864</v>
      </c>
      <c r="K68" s="154">
        <v>6.2</v>
      </c>
      <c r="L68" s="151">
        <v>101864</v>
      </c>
      <c r="M68" s="154">
        <v>6.2</v>
      </c>
      <c r="N68" s="151">
        <v>543322</v>
      </c>
      <c r="O68" s="153">
        <v>33.200000000000003</v>
      </c>
      <c r="P68" s="151">
        <v>116380</v>
      </c>
      <c r="Q68" s="154">
        <v>7.1</v>
      </c>
      <c r="R68" s="35">
        <v>131443</v>
      </c>
      <c r="S68" s="154">
        <v>8</v>
      </c>
      <c r="T68" s="161">
        <f t="shared" si="1"/>
        <v>100</v>
      </c>
      <c r="V68" s="88"/>
      <c r="W68" s="88"/>
      <c r="X68" s="88"/>
      <c r="Y68" s="88"/>
      <c r="Z68" s="88"/>
      <c r="AA68" s="88"/>
      <c r="AB68" s="88"/>
      <c r="AC68" s="88"/>
      <c r="AD68" s="88"/>
      <c r="AE68" s="88"/>
      <c r="AF68" s="88"/>
      <c r="AG68" s="88"/>
      <c r="AH68" s="88"/>
      <c r="AI68" s="88"/>
      <c r="AJ68" s="88"/>
      <c r="AK68" s="88"/>
      <c r="AL68" s="88"/>
      <c r="AM68" s="88"/>
      <c r="AN68" s="88"/>
      <c r="AO68" s="88"/>
      <c r="AP68" s="88"/>
    </row>
    <row r="69" spans="1:42" ht="17.25" customHeight="1">
      <c r="A69" s="692"/>
      <c r="B69" s="76">
        <v>27</v>
      </c>
      <c r="C69" s="35">
        <v>1630073</v>
      </c>
      <c r="D69" s="151">
        <v>1010256</v>
      </c>
      <c r="E69" s="152">
        <v>62.003999999999998</v>
      </c>
      <c r="F69" s="151">
        <v>203645</v>
      </c>
      <c r="G69" s="153">
        <v>12.478</v>
      </c>
      <c r="H69" s="151">
        <v>278423</v>
      </c>
      <c r="I69" s="154">
        <v>17.059999999999999</v>
      </c>
      <c r="J69" s="151">
        <v>100879</v>
      </c>
      <c r="K69" s="154">
        <v>6.181</v>
      </c>
      <c r="L69" s="151">
        <v>100879</v>
      </c>
      <c r="M69" s="154">
        <v>6.181</v>
      </c>
      <c r="N69" s="151">
        <v>518938</v>
      </c>
      <c r="O69" s="153">
        <v>31.797999999999998</v>
      </c>
      <c r="P69" s="151">
        <v>125259</v>
      </c>
      <c r="Q69" s="154">
        <v>7.6749999999999998</v>
      </c>
      <c r="R69" s="35">
        <v>99871</v>
      </c>
      <c r="S69" s="154">
        <v>6.12</v>
      </c>
      <c r="T69" s="161">
        <f t="shared" si="1"/>
        <v>99.983000000000004</v>
      </c>
      <c r="V69" s="88"/>
      <c r="W69" s="88"/>
      <c r="X69" s="88"/>
      <c r="Y69" s="88"/>
      <c r="Z69" s="88"/>
      <c r="AA69" s="88"/>
      <c r="AB69" s="88"/>
      <c r="AC69" s="88"/>
      <c r="AD69" s="88"/>
      <c r="AE69" s="88"/>
      <c r="AF69" s="88"/>
      <c r="AG69" s="88"/>
      <c r="AH69" s="88"/>
      <c r="AI69" s="88"/>
      <c r="AJ69" s="88"/>
      <c r="AK69" s="88"/>
      <c r="AL69" s="88"/>
      <c r="AM69" s="88"/>
      <c r="AN69" s="88"/>
      <c r="AO69" s="88"/>
      <c r="AP69" s="88"/>
    </row>
    <row r="70" spans="1:42" s="34" customFormat="1" ht="17.25" customHeight="1">
      <c r="A70" s="695"/>
      <c r="B70" s="80">
        <v>28</v>
      </c>
      <c r="C70" s="155">
        <v>1572848</v>
      </c>
      <c r="D70" s="169">
        <v>1004160</v>
      </c>
      <c r="E70" s="157">
        <v>63.8</v>
      </c>
      <c r="F70" s="169">
        <v>196519</v>
      </c>
      <c r="G70" s="158">
        <v>12.5</v>
      </c>
      <c r="H70" s="169">
        <v>265961</v>
      </c>
      <c r="I70" s="159">
        <v>16.899999999999999</v>
      </c>
      <c r="J70" s="169">
        <v>100112</v>
      </c>
      <c r="K70" s="159">
        <v>6.4</v>
      </c>
      <c r="L70" s="169">
        <v>100112</v>
      </c>
      <c r="M70" s="159">
        <v>6.4</v>
      </c>
      <c r="N70" s="169">
        <v>468576</v>
      </c>
      <c r="O70" s="158">
        <v>29.8</v>
      </c>
      <c r="P70" s="169">
        <v>116229</v>
      </c>
      <c r="Q70" s="159">
        <v>7.4</v>
      </c>
      <c r="R70" s="170">
        <v>90918</v>
      </c>
      <c r="S70" s="159">
        <v>5.8</v>
      </c>
      <c r="T70" s="161">
        <f t="shared" ref="T70:T105" si="2">E70+K70+O70</f>
        <v>100</v>
      </c>
      <c r="V70" s="88"/>
      <c r="W70" s="88"/>
      <c r="X70" s="88"/>
      <c r="Y70" s="88"/>
      <c r="Z70" s="88"/>
      <c r="AA70" s="88"/>
      <c r="AB70" s="88"/>
      <c r="AC70" s="88"/>
      <c r="AD70" s="88"/>
      <c r="AE70" s="88"/>
      <c r="AF70" s="88"/>
      <c r="AG70" s="88"/>
      <c r="AH70" s="88"/>
      <c r="AI70" s="88"/>
      <c r="AJ70" s="88"/>
      <c r="AK70" s="88"/>
      <c r="AL70" s="88"/>
      <c r="AM70" s="88"/>
      <c r="AN70" s="88"/>
      <c r="AO70" s="88"/>
      <c r="AP70" s="88"/>
    </row>
    <row r="71" spans="1:42" ht="17.25" customHeight="1">
      <c r="A71" s="691" t="s">
        <v>62</v>
      </c>
      <c r="B71" s="76">
        <v>24</v>
      </c>
      <c r="C71" s="35">
        <v>345105</v>
      </c>
      <c r="D71" s="151">
        <v>189712</v>
      </c>
      <c r="E71" s="152">
        <v>55</v>
      </c>
      <c r="F71" s="151">
        <v>49768</v>
      </c>
      <c r="G71" s="153">
        <v>14.4</v>
      </c>
      <c r="H71" s="151">
        <v>33112</v>
      </c>
      <c r="I71" s="154">
        <v>9.6</v>
      </c>
      <c r="J71" s="151">
        <v>51232</v>
      </c>
      <c r="K71" s="154">
        <v>14.8</v>
      </c>
      <c r="L71" s="151">
        <v>51232</v>
      </c>
      <c r="M71" s="154">
        <v>14.8</v>
      </c>
      <c r="N71" s="151">
        <v>104161</v>
      </c>
      <c r="O71" s="153">
        <v>30.2</v>
      </c>
      <c r="P71" s="151">
        <v>26991</v>
      </c>
      <c r="Q71" s="154">
        <v>7.8</v>
      </c>
      <c r="R71" s="35">
        <v>6836</v>
      </c>
      <c r="S71" s="154">
        <v>2</v>
      </c>
      <c r="T71" s="161">
        <f t="shared" si="2"/>
        <v>100</v>
      </c>
      <c r="V71" s="88"/>
      <c r="W71" s="88"/>
      <c r="X71" s="88"/>
      <c r="Y71" s="88"/>
      <c r="Z71" s="88"/>
      <c r="AA71" s="88"/>
      <c r="AB71" s="88"/>
      <c r="AC71" s="88"/>
      <c r="AD71" s="88"/>
      <c r="AE71" s="88"/>
      <c r="AF71" s="88"/>
      <c r="AG71" s="88"/>
      <c r="AH71" s="88"/>
      <c r="AI71" s="88"/>
      <c r="AJ71" s="88"/>
      <c r="AK71" s="88"/>
      <c r="AL71" s="88"/>
      <c r="AM71" s="88"/>
      <c r="AN71" s="88"/>
      <c r="AO71" s="88"/>
      <c r="AP71" s="88"/>
    </row>
    <row r="72" spans="1:42" ht="17.25" customHeight="1">
      <c r="A72" s="692"/>
      <c r="B72" s="76">
        <v>25</v>
      </c>
      <c r="C72" s="35">
        <v>337369</v>
      </c>
      <c r="D72" s="151">
        <v>191248</v>
      </c>
      <c r="E72" s="152">
        <v>56.7</v>
      </c>
      <c r="F72" s="151">
        <v>49074</v>
      </c>
      <c r="G72" s="153">
        <v>14.6</v>
      </c>
      <c r="H72" s="151">
        <v>33827</v>
      </c>
      <c r="I72" s="154">
        <v>10</v>
      </c>
      <c r="J72" s="151">
        <v>41263</v>
      </c>
      <c r="K72" s="154">
        <v>12.2</v>
      </c>
      <c r="L72" s="151">
        <v>41263</v>
      </c>
      <c r="M72" s="154">
        <v>12.2</v>
      </c>
      <c r="N72" s="151">
        <v>104858</v>
      </c>
      <c r="O72" s="153">
        <v>31.1</v>
      </c>
      <c r="P72" s="151">
        <v>26952</v>
      </c>
      <c r="Q72" s="154">
        <v>8</v>
      </c>
      <c r="R72" s="35">
        <v>5339</v>
      </c>
      <c r="S72" s="154">
        <v>1.6</v>
      </c>
      <c r="T72" s="161">
        <f t="shared" si="2"/>
        <v>100</v>
      </c>
      <c r="V72" s="88"/>
      <c r="W72" s="88"/>
      <c r="X72" s="88"/>
      <c r="Y72" s="88"/>
      <c r="Z72" s="88"/>
      <c r="AA72" s="88"/>
      <c r="AB72" s="88"/>
      <c r="AC72" s="88"/>
      <c r="AD72" s="88"/>
      <c r="AE72" s="88"/>
      <c r="AF72" s="88"/>
      <c r="AG72" s="88"/>
      <c r="AH72" s="88"/>
      <c r="AI72" s="88"/>
      <c r="AJ72" s="88"/>
      <c r="AK72" s="88"/>
      <c r="AL72" s="88"/>
      <c r="AM72" s="88"/>
      <c r="AN72" s="88"/>
      <c r="AO72" s="88"/>
      <c r="AP72" s="88"/>
    </row>
    <row r="73" spans="1:42" ht="17.25" customHeight="1">
      <c r="A73" s="692"/>
      <c r="B73" s="76">
        <v>26</v>
      </c>
      <c r="C73" s="35">
        <v>350241</v>
      </c>
      <c r="D73" s="151">
        <v>195577</v>
      </c>
      <c r="E73" s="152">
        <v>55.8</v>
      </c>
      <c r="F73" s="151">
        <v>48667</v>
      </c>
      <c r="G73" s="153">
        <v>13.9</v>
      </c>
      <c r="H73" s="151">
        <v>32907</v>
      </c>
      <c r="I73" s="154">
        <v>9.4</v>
      </c>
      <c r="J73" s="151">
        <v>48250</v>
      </c>
      <c r="K73" s="154">
        <v>13.8</v>
      </c>
      <c r="L73" s="151">
        <v>48250</v>
      </c>
      <c r="M73" s="154">
        <v>13.8</v>
      </c>
      <c r="N73" s="151">
        <v>106414</v>
      </c>
      <c r="O73" s="153">
        <v>30.4</v>
      </c>
      <c r="P73" s="151">
        <v>26746</v>
      </c>
      <c r="Q73" s="154">
        <v>7.6</v>
      </c>
      <c r="R73" s="35">
        <v>5554</v>
      </c>
      <c r="S73" s="154">
        <v>1.6</v>
      </c>
      <c r="T73" s="161">
        <f t="shared" si="2"/>
        <v>100</v>
      </c>
      <c r="V73" s="88"/>
      <c r="W73" s="88"/>
      <c r="X73" s="88"/>
      <c r="Y73" s="88"/>
      <c r="Z73" s="88"/>
      <c r="AA73" s="88"/>
      <c r="AB73" s="88"/>
      <c r="AC73" s="88"/>
      <c r="AD73" s="88"/>
      <c r="AE73" s="88"/>
      <c r="AF73" s="88"/>
      <c r="AG73" s="88"/>
      <c r="AH73" s="88"/>
      <c r="AI73" s="88"/>
      <c r="AJ73" s="88"/>
      <c r="AK73" s="88"/>
      <c r="AL73" s="88"/>
      <c r="AM73" s="88"/>
      <c r="AN73" s="88"/>
      <c r="AO73" s="88"/>
      <c r="AP73" s="88"/>
    </row>
    <row r="74" spans="1:42" ht="17.25" customHeight="1">
      <c r="A74" s="692"/>
      <c r="B74" s="76">
        <v>27</v>
      </c>
      <c r="C74" s="35">
        <v>359595</v>
      </c>
      <c r="D74" s="151">
        <v>201375</v>
      </c>
      <c r="E74" s="152">
        <v>56</v>
      </c>
      <c r="F74" s="151">
        <v>50934</v>
      </c>
      <c r="G74" s="153">
        <v>14.2</v>
      </c>
      <c r="H74" s="151">
        <v>34819</v>
      </c>
      <c r="I74" s="154">
        <v>9.6999999999999993</v>
      </c>
      <c r="J74" s="151">
        <v>43647</v>
      </c>
      <c r="K74" s="154">
        <v>12.1</v>
      </c>
      <c r="L74" s="151">
        <v>43647</v>
      </c>
      <c r="M74" s="154">
        <v>12.1</v>
      </c>
      <c r="N74" s="151">
        <v>114573</v>
      </c>
      <c r="O74" s="153">
        <v>31.9</v>
      </c>
      <c r="P74" s="151">
        <v>26639</v>
      </c>
      <c r="Q74" s="154">
        <v>7.4</v>
      </c>
      <c r="R74" s="35">
        <v>4294</v>
      </c>
      <c r="S74" s="154">
        <v>1.2</v>
      </c>
      <c r="T74" s="161">
        <f t="shared" si="2"/>
        <v>100</v>
      </c>
      <c r="V74" s="88"/>
      <c r="W74" s="88"/>
      <c r="X74" s="88"/>
      <c r="Y74" s="88"/>
      <c r="Z74" s="88"/>
      <c r="AA74" s="88"/>
      <c r="AB74" s="88"/>
      <c r="AC74" s="88"/>
      <c r="AD74" s="88"/>
      <c r="AE74" s="88"/>
      <c r="AF74" s="88"/>
      <c r="AG74" s="88"/>
      <c r="AH74" s="88"/>
      <c r="AI74" s="88"/>
      <c r="AJ74" s="88"/>
      <c r="AK74" s="88"/>
      <c r="AL74" s="88"/>
      <c r="AM74" s="88"/>
      <c r="AN74" s="88"/>
      <c r="AO74" s="88"/>
      <c r="AP74" s="88"/>
    </row>
    <row r="75" spans="1:42" s="34" customFormat="1" ht="17.25" customHeight="1">
      <c r="A75" s="695"/>
      <c r="B75" s="80">
        <v>28</v>
      </c>
      <c r="C75" s="155">
        <v>349889</v>
      </c>
      <c r="D75" s="169">
        <v>202161</v>
      </c>
      <c r="E75" s="157">
        <v>57.8</v>
      </c>
      <c r="F75" s="169">
        <v>47972</v>
      </c>
      <c r="G75" s="158">
        <v>13.7</v>
      </c>
      <c r="H75" s="169">
        <v>33838</v>
      </c>
      <c r="I75" s="159">
        <v>9.6999999999999993</v>
      </c>
      <c r="J75" s="169">
        <v>41856</v>
      </c>
      <c r="K75" s="159">
        <v>12</v>
      </c>
      <c r="L75" s="169">
        <v>41856</v>
      </c>
      <c r="M75" s="159">
        <v>12</v>
      </c>
      <c r="N75" s="169">
        <v>105872</v>
      </c>
      <c r="O75" s="158">
        <v>30.2</v>
      </c>
      <c r="P75" s="169">
        <v>25109</v>
      </c>
      <c r="Q75" s="159">
        <v>7.2</v>
      </c>
      <c r="R75" s="170">
        <v>2703</v>
      </c>
      <c r="S75" s="159">
        <v>0.8</v>
      </c>
      <c r="T75" s="161">
        <f t="shared" si="2"/>
        <v>100</v>
      </c>
      <c r="V75" s="88"/>
      <c r="W75" s="88"/>
      <c r="X75" s="88"/>
      <c r="Y75" s="88"/>
      <c r="Z75" s="88"/>
      <c r="AA75" s="88"/>
      <c r="AB75" s="88"/>
      <c r="AC75" s="88"/>
      <c r="AD75" s="88"/>
      <c r="AE75" s="88"/>
      <c r="AF75" s="88"/>
      <c r="AG75" s="88"/>
      <c r="AH75" s="88"/>
      <c r="AI75" s="88"/>
      <c r="AJ75" s="88"/>
      <c r="AK75" s="88"/>
      <c r="AL75" s="88"/>
      <c r="AM75" s="88"/>
      <c r="AN75" s="88"/>
      <c r="AO75" s="88"/>
      <c r="AP75" s="88"/>
    </row>
    <row r="76" spans="1:42" ht="17.25" customHeight="1">
      <c r="A76" s="691" t="s">
        <v>63</v>
      </c>
      <c r="B76" s="76">
        <v>24</v>
      </c>
      <c r="C76" s="35">
        <v>758180</v>
      </c>
      <c r="D76" s="151">
        <v>409515</v>
      </c>
      <c r="E76" s="152">
        <v>54</v>
      </c>
      <c r="F76" s="151">
        <v>121581</v>
      </c>
      <c r="G76" s="153">
        <v>16</v>
      </c>
      <c r="H76" s="151">
        <v>112677</v>
      </c>
      <c r="I76" s="154">
        <v>14.9</v>
      </c>
      <c r="J76" s="151">
        <v>59406</v>
      </c>
      <c r="K76" s="154">
        <v>7.9</v>
      </c>
      <c r="L76" s="151">
        <v>59406</v>
      </c>
      <c r="M76" s="154">
        <v>7.9</v>
      </c>
      <c r="N76" s="151">
        <v>289259</v>
      </c>
      <c r="O76" s="153">
        <v>38.1</v>
      </c>
      <c r="P76" s="151">
        <v>101409</v>
      </c>
      <c r="Q76" s="154">
        <v>13.4</v>
      </c>
      <c r="R76" s="35">
        <v>43339</v>
      </c>
      <c r="S76" s="154">
        <v>5.7</v>
      </c>
      <c r="T76" s="161">
        <f t="shared" si="2"/>
        <v>100</v>
      </c>
      <c r="V76" s="88"/>
      <c r="W76" s="88"/>
      <c r="X76" s="88"/>
      <c r="Y76" s="88"/>
      <c r="Z76" s="88"/>
      <c r="AA76" s="88"/>
      <c r="AB76" s="88"/>
      <c r="AC76" s="88"/>
      <c r="AD76" s="88"/>
      <c r="AE76" s="88"/>
      <c r="AF76" s="88"/>
      <c r="AG76" s="88"/>
      <c r="AH76" s="88"/>
      <c r="AI76" s="88"/>
      <c r="AJ76" s="88"/>
      <c r="AK76" s="88"/>
      <c r="AL76" s="88"/>
      <c r="AM76" s="88"/>
      <c r="AN76" s="88"/>
      <c r="AO76" s="88"/>
      <c r="AP76" s="88"/>
    </row>
    <row r="77" spans="1:42" ht="17.25" customHeight="1">
      <c r="A77" s="692"/>
      <c r="B77" s="76">
        <v>25</v>
      </c>
      <c r="C77" s="35">
        <v>732586</v>
      </c>
      <c r="D77" s="151">
        <v>407401</v>
      </c>
      <c r="E77" s="152">
        <v>55.6</v>
      </c>
      <c r="F77" s="151">
        <v>115370</v>
      </c>
      <c r="G77" s="153">
        <v>15.7</v>
      </c>
      <c r="H77" s="151">
        <v>114041</v>
      </c>
      <c r="I77" s="154">
        <v>15.6</v>
      </c>
      <c r="J77" s="151">
        <v>98540</v>
      </c>
      <c r="K77" s="154">
        <v>13.5</v>
      </c>
      <c r="L77" s="151">
        <v>98540</v>
      </c>
      <c r="M77" s="154">
        <v>13.5</v>
      </c>
      <c r="N77" s="151">
        <v>226645</v>
      </c>
      <c r="O77" s="153">
        <v>30.9</v>
      </c>
      <c r="P77" s="151">
        <v>52140</v>
      </c>
      <c r="Q77" s="154">
        <v>7.1</v>
      </c>
      <c r="R77" s="35">
        <v>31238</v>
      </c>
      <c r="S77" s="154">
        <v>4.3</v>
      </c>
      <c r="T77" s="161">
        <f t="shared" si="2"/>
        <v>100</v>
      </c>
      <c r="V77" s="88"/>
      <c r="W77" s="88"/>
      <c r="X77" s="88"/>
      <c r="Y77" s="88"/>
      <c r="Z77" s="88"/>
      <c r="AA77" s="88"/>
      <c r="AB77" s="88"/>
      <c r="AC77" s="88"/>
      <c r="AD77" s="88"/>
      <c r="AE77" s="88"/>
      <c r="AF77" s="88"/>
      <c r="AG77" s="88"/>
      <c r="AH77" s="88"/>
      <c r="AI77" s="88"/>
      <c r="AJ77" s="88"/>
      <c r="AK77" s="88"/>
      <c r="AL77" s="88"/>
      <c r="AM77" s="88"/>
      <c r="AN77" s="88"/>
      <c r="AO77" s="88"/>
      <c r="AP77" s="88"/>
    </row>
    <row r="78" spans="1:42" ht="17.25" customHeight="1">
      <c r="A78" s="692"/>
      <c r="B78" s="76">
        <v>26</v>
      </c>
      <c r="C78" s="35">
        <v>714158</v>
      </c>
      <c r="D78" s="151">
        <v>415106</v>
      </c>
      <c r="E78" s="152">
        <v>58.1</v>
      </c>
      <c r="F78" s="151">
        <v>116805</v>
      </c>
      <c r="G78" s="153">
        <v>16.399999999999999</v>
      </c>
      <c r="H78" s="151">
        <v>110341</v>
      </c>
      <c r="I78" s="154">
        <v>15.5</v>
      </c>
      <c r="J78" s="151">
        <v>86654</v>
      </c>
      <c r="K78" s="154">
        <v>12.1</v>
      </c>
      <c r="L78" s="151">
        <v>86093</v>
      </c>
      <c r="M78" s="154">
        <v>12</v>
      </c>
      <c r="N78" s="151">
        <v>212398</v>
      </c>
      <c r="O78" s="153">
        <v>29.8</v>
      </c>
      <c r="P78" s="151">
        <v>49014</v>
      </c>
      <c r="Q78" s="154">
        <v>6.9</v>
      </c>
      <c r="R78" s="35">
        <v>23846</v>
      </c>
      <c r="S78" s="154">
        <v>3.3</v>
      </c>
      <c r="T78" s="161">
        <f t="shared" si="2"/>
        <v>100</v>
      </c>
      <c r="V78" s="88"/>
      <c r="W78" s="88"/>
      <c r="X78" s="88"/>
      <c r="Y78" s="88"/>
      <c r="Z78" s="88"/>
      <c r="AA78" s="88"/>
      <c r="AB78" s="88"/>
      <c r="AC78" s="88"/>
      <c r="AD78" s="88"/>
      <c r="AE78" s="88"/>
      <c r="AF78" s="88"/>
      <c r="AG78" s="88"/>
      <c r="AH78" s="88"/>
      <c r="AI78" s="88"/>
      <c r="AJ78" s="88"/>
      <c r="AK78" s="88"/>
      <c r="AL78" s="88"/>
      <c r="AM78" s="88"/>
      <c r="AN78" s="88"/>
      <c r="AO78" s="88"/>
      <c r="AP78" s="88"/>
    </row>
    <row r="79" spans="1:42" ht="17.25" customHeight="1">
      <c r="A79" s="692"/>
      <c r="B79" s="76">
        <v>27</v>
      </c>
      <c r="C79" s="35">
        <v>737616</v>
      </c>
      <c r="D79" s="151">
        <v>429156</v>
      </c>
      <c r="E79" s="152">
        <v>58.2</v>
      </c>
      <c r="F79" s="151">
        <v>116770</v>
      </c>
      <c r="G79" s="153">
        <v>15.8</v>
      </c>
      <c r="H79" s="151">
        <v>118240</v>
      </c>
      <c r="I79" s="154">
        <v>16</v>
      </c>
      <c r="J79" s="151">
        <v>82368</v>
      </c>
      <c r="K79" s="154">
        <v>11.1</v>
      </c>
      <c r="L79" s="151">
        <v>80718</v>
      </c>
      <c r="M79" s="154">
        <v>10.9</v>
      </c>
      <c r="N79" s="151">
        <v>226092</v>
      </c>
      <c r="O79" s="153">
        <v>30.7</v>
      </c>
      <c r="P79" s="151">
        <v>49503</v>
      </c>
      <c r="Q79" s="154">
        <v>6.7</v>
      </c>
      <c r="R79" s="35">
        <v>29999</v>
      </c>
      <c r="S79" s="154">
        <v>4.0999999999999996</v>
      </c>
      <c r="T79" s="161">
        <f t="shared" si="2"/>
        <v>100</v>
      </c>
      <c r="V79" s="88"/>
      <c r="W79" s="88"/>
      <c r="X79" s="88"/>
      <c r="Y79" s="88"/>
      <c r="Z79" s="88"/>
      <c r="AA79" s="88"/>
      <c r="AB79" s="88"/>
      <c r="AC79" s="88"/>
      <c r="AD79" s="88"/>
      <c r="AE79" s="88"/>
      <c r="AF79" s="88"/>
      <c r="AG79" s="88"/>
      <c r="AH79" s="88"/>
      <c r="AI79" s="88"/>
      <c r="AJ79" s="88"/>
      <c r="AK79" s="88"/>
      <c r="AL79" s="88"/>
      <c r="AM79" s="88"/>
      <c r="AN79" s="88"/>
      <c r="AO79" s="88"/>
      <c r="AP79" s="88"/>
    </row>
    <row r="80" spans="1:42" s="34" customFormat="1" ht="17.25" customHeight="1">
      <c r="A80" s="695"/>
      <c r="B80" s="80">
        <v>28</v>
      </c>
      <c r="C80" s="155">
        <v>743997</v>
      </c>
      <c r="D80" s="169">
        <v>429882</v>
      </c>
      <c r="E80" s="157">
        <v>57.8</v>
      </c>
      <c r="F80" s="169">
        <v>115160</v>
      </c>
      <c r="G80" s="158">
        <v>15.5</v>
      </c>
      <c r="H80" s="169">
        <v>113360</v>
      </c>
      <c r="I80" s="159">
        <v>15.2</v>
      </c>
      <c r="J80" s="169">
        <v>92183</v>
      </c>
      <c r="K80" s="159">
        <v>12.4</v>
      </c>
      <c r="L80" s="169">
        <v>91417</v>
      </c>
      <c r="M80" s="159">
        <v>12.3</v>
      </c>
      <c r="N80" s="169">
        <v>221932</v>
      </c>
      <c r="O80" s="158">
        <v>29.8</v>
      </c>
      <c r="P80" s="169">
        <v>48083</v>
      </c>
      <c r="Q80" s="159">
        <v>6.5</v>
      </c>
      <c r="R80" s="170">
        <v>31395</v>
      </c>
      <c r="S80" s="159">
        <v>4.2</v>
      </c>
      <c r="T80" s="161">
        <f t="shared" si="2"/>
        <v>100</v>
      </c>
      <c r="V80" s="88"/>
      <c r="W80" s="88"/>
      <c r="X80" s="88"/>
      <c r="Y80" s="88"/>
      <c r="Z80" s="88"/>
      <c r="AA80" s="88"/>
      <c r="AB80" s="88"/>
      <c r="AC80" s="88"/>
      <c r="AD80" s="88"/>
      <c r="AE80" s="88"/>
      <c r="AF80" s="88"/>
      <c r="AG80" s="88"/>
      <c r="AH80" s="88"/>
      <c r="AI80" s="88"/>
      <c r="AJ80" s="88"/>
      <c r="AK80" s="88"/>
      <c r="AL80" s="88"/>
      <c r="AM80" s="88"/>
      <c r="AN80" s="88"/>
      <c r="AO80" s="88"/>
      <c r="AP80" s="88"/>
    </row>
    <row r="81" spans="1:42" ht="17.25" customHeight="1">
      <c r="A81" s="691" t="s">
        <v>144</v>
      </c>
      <c r="B81" s="76">
        <v>24</v>
      </c>
      <c r="C81" s="35">
        <v>255930</v>
      </c>
      <c r="D81" s="151">
        <v>147783</v>
      </c>
      <c r="E81" s="152">
        <v>57.7</v>
      </c>
      <c r="F81" s="151">
        <v>43868</v>
      </c>
      <c r="G81" s="153">
        <v>17.100000000000001</v>
      </c>
      <c r="H81" s="151">
        <v>37113</v>
      </c>
      <c r="I81" s="154">
        <v>14.5</v>
      </c>
      <c r="J81" s="151">
        <v>31119</v>
      </c>
      <c r="K81" s="154">
        <v>12.2</v>
      </c>
      <c r="L81" s="151">
        <v>30686</v>
      </c>
      <c r="M81" s="154">
        <v>12</v>
      </c>
      <c r="N81" s="151">
        <v>77028</v>
      </c>
      <c r="O81" s="153">
        <v>30.1</v>
      </c>
      <c r="P81" s="151">
        <v>19536</v>
      </c>
      <c r="Q81" s="154">
        <v>7.6</v>
      </c>
      <c r="R81" s="35">
        <v>2251</v>
      </c>
      <c r="S81" s="154">
        <v>0.9</v>
      </c>
      <c r="T81" s="161">
        <f t="shared" si="2"/>
        <v>100</v>
      </c>
      <c r="V81" s="88"/>
      <c r="W81" s="88"/>
      <c r="X81" s="88"/>
      <c r="Y81" s="88"/>
      <c r="Z81" s="88"/>
      <c r="AA81" s="88"/>
      <c r="AB81" s="88"/>
      <c r="AC81" s="88"/>
      <c r="AD81" s="88"/>
      <c r="AE81" s="88"/>
      <c r="AF81" s="88"/>
      <c r="AG81" s="88"/>
      <c r="AH81" s="88"/>
      <c r="AI81" s="88"/>
      <c r="AJ81" s="88"/>
      <c r="AK81" s="88"/>
      <c r="AL81" s="88"/>
      <c r="AM81" s="88"/>
      <c r="AN81" s="88"/>
      <c r="AO81" s="88"/>
      <c r="AP81" s="88"/>
    </row>
    <row r="82" spans="1:42" ht="17.25" customHeight="1">
      <c r="A82" s="692"/>
      <c r="B82" s="76">
        <v>25</v>
      </c>
      <c r="C82" s="160">
        <v>265070</v>
      </c>
      <c r="D82" s="151">
        <v>147413</v>
      </c>
      <c r="E82" s="152">
        <v>55.6</v>
      </c>
      <c r="F82" s="151">
        <v>43784</v>
      </c>
      <c r="G82" s="153">
        <v>16.5</v>
      </c>
      <c r="H82" s="151">
        <v>35660</v>
      </c>
      <c r="I82" s="154">
        <v>13.5</v>
      </c>
      <c r="J82" s="151">
        <v>32858</v>
      </c>
      <c r="K82" s="154">
        <v>12.4</v>
      </c>
      <c r="L82" s="151">
        <v>32706</v>
      </c>
      <c r="M82" s="154">
        <v>12.3</v>
      </c>
      <c r="N82" s="151">
        <v>84799</v>
      </c>
      <c r="O82" s="153">
        <v>32</v>
      </c>
      <c r="P82" s="151">
        <v>19381</v>
      </c>
      <c r="Q82" s="154">
        <v>7.3</v>
      </c>
      <c r="R82" s="35">
        <v>6578</v>
      </c>
      <c r="S82" s="154">
        <v>2.5</v>
      </c>
      <c r="T82" s="161">
        <f t="shared" si="2"/>
        <v>100</v>
      </c>
      <c r="V82" s="88"/>
      <c r="W82" s="88"/>
      <c r="X82" s="88"/>
      <c r="Y82" s="88"/>
      <c r="Z82" s="88"/>
      <c r="AA82" s="88"/>
      <c r="AB82" s="88"/>
      <c r="AC82" s="88"/>
      <c r="AD82" s="88"/>
      <c r="AE82" s="88"/>
      <c r="AF82" s="88"/>
      <c r="AG82" s="88"/>
      <c r="AH82" s="88"/>
      <c r="AI82" s="88"/>
      <c r="AJ82" s="88"/>
      <c r="AK82" s="88"/>
      <c r="AL82" s="88"/>
      <c r="AM82" s="88"/>
      <c r="AN82" s="88"/>
      <c r="AO82" s="88"/>
      <c r="AP82" s="88"/>
    </row>
    <row r="83" spans="1:42" ht="17.25" customHeight="1">
      <c r="A83" s="692"/>
      <c r="B83" s="76">
        <v>26</v>
      </c>
      <c r="C83" s="35">
        <v>282819</v>
      </c>
      <c r="D83" s="151">
        <v>149915</v>
      </c>
      <c r="E83" s="152">
        <v>53</v>
      </c>
      <c r="F83" s="151">
        <v>44234</v>
      </c>
      <c r="G83" s="153">
        <v>15.6</v>
      </c>
      <c r="H83" s="151">
        <v>34182</v>
      </c>
      <c r="I83" s="154">
        <v>12.1</v>
      </c>
      <c r="J83" s="151">
        <v>38702</v>
      </c>
      <c r="K83" s="154">
        <v>13.7</v>
      </c>
      <c r="L83" s="151">
        <v>38571</v>
      </c>
      <c r="M83" s="154">
        <v>13.7</v>
      </c>
      <c r="N83" s="151">
        <v>94202</v>
      </c>
      <c r="O83" s="153">
        <v>33.299999999999997</v>
      </c>
      <c r="P83" s="151">
        <v>18889</v>
      </c>
      <c r="Q83" s="154">
        <v>6.7</v>
      </c>
      <c r="R83" s="35">
        <v>16445</v>
      </c>
      <c r="S83" s="154">
        <v>5.8</v>
      </c>
      <c r="T83" s="161">
        <f t="shared" si="2"/>
        <v>100</v>
      </c>
      <c r="V83" s="88"/>
      <c r="W83" s="88"/>
      <c r="X83" s="88"/>
      <c r="Y83" s="88"/>
      <c r="Z83" s="88"/>
      <c r="AA83" s="88"/>
      <c r="AB83" s="88"/>
      <c r="AC83" s="88"/>
      <c r="AD83" s="88"/>
      <c r="AE83" s="88"/>
      <c r="AF83" s="88"/>
      <c r="AG83" s="88"/>
      <c r="AH83" s="88"/>
      <c r="AI83" s="88"/>
      <c r="AJ83" s="88"/>
      <c r="AK83" s="88"/>
      <c r="AL83" s="88"/>
      <c r="AM83" s="88"/>
      <c r="AN83" s="88"/>
      <c r="AO83" s="88"/>
      <c r="AP83" s="88"/>
    </row>
    <row r="84" spans="1:42" ht="17.25" customHeight="1">
      <c r="A84" s="692"/>
      <c r="B84" s="76">
        <v>27</v>
      </c>
      <c r="C84" s="35">
        <v>277861</v>
      </c>
      <c r="D84" s="151">
        <v>150455</v>
      </c>
      <c r="E84" s="152">
        <v>54.2</v>
      </c>
      <c r="F84" s="151">
        <v>44946</v>
      </c>
      <c r="G84" s="153">
        <v>16.2</v>
      </c>
      <c r="H84" s="151">
        <v>32712</v>
      </c>
      <c r="I84" s="154">
        <v>11.8</v>
      </c>
      <c r="J84" s="151">
        <v>40251</v>
      </c>
      <c r="K84" s="154">
        <v>14.5</v>
      </c>
      <c r="L84" s="151">
        <v>40064</v>
      </c>
      <c r="M84" s="154">
        <v>14.4</v>
      </c>
      <c r="N84" s="151">
        <v>87155</v>
      </c>
      <c r="O84" s="153">
        <v>31.3</v>
      </c>
      <c r="P84" s="151">
        <v>20438</v>
      </c>
      <c r="Q84" s="154">
        <v>7.4</v>
      </c>
      <c r="R84" s="35">
        <v>3931</v>
      </c>
      <c r="S84" s="154">
        <v>1.4</v>
      </c>
      <c r="T84" s="161">
        <f t="shared" si="2"/>
        <v>100</v>
      </c>
      <c r="V84" s="88"/>
      <c r="W84" s="88"/>
      <c r="X84" s="88"/>
      <c r="Y84" s="88"/>
      <c r="Z84" s="88"/>
      <c r="AA84" s="88"/>
      <c r="AB84" s="88"/>
      <c r="AC84" s="88"/>
      <c r="AD84" s="88"/>
      <c r="AE84" s="88"/>
      <c r="AF84" s="88"/>
      <c r="AG84" s="88"/>
      <c r="AH84" s="88"/>
      <c r="AI84" s="88"/>
      <c r="AJ84" s="88"/>
      <c r="AK84" s="88"/>
      <c r="AL84" s="88"/>
      <c r="AM84" s="88"/>
      <c r="AN84" s="88"/>
      <c r="AO84" s="88"/>
      <c r="AP84" s="88"/>
    </row>
    <row r="85" spans="1:42" s="34" customFormat="1" ht="17.25" customHeight="1">
      <c r="A85" s="695"/>
      <c r="B85" s="80">
        <v>28</v>
      </c>
      <c r="C85" s="155">
        <v>278931</v>
      </c>
      <c r="D85" s="169">
        <v>153201</v>
      </c>
      <c r="E85" s="157">
        <v>55</v>
      </c>
      <c r="F85" s="169">
        <v>45384</v>
      </c>
      <c r="G85" s="158">
        <v>16.3</v>
      </c>
      <c r="H85" s="169">
        <v>31471</v>
      </c>
      <c r="I85" s="159">
        <v>11.3</v>
      </c>
      <c r="J85" s="169">
        <v>36550</v>
      </c>
      <c r="K85" s="159">
        <v>13.1</v>
      </c>
      <c r="L85" s="169">
        <v>36428</v>
      </c>
      <c r="M85" s="159">
        <v>13.1</v>
      </c>
      <c r="N85" s="169">
        <v>89180</v>
      </c>
      <c r="O85" s="158">
        <v>31.900000000000006</v>
      </c>
      <c r="P85" s="169">
        <v>21254</v>
      </c>
      <c r="Q85" s="159">
        <v>7.6</v>
      </c>
      <c r="R85" s="170">
        <v>3583</v>
      </c>
      <c r="S85" s="159">
        <v>1.3</v>
      </c>
      <c r="T85" s="161">
        <f t="shared" si="2"/>
        <v>100</v>
      </c>
      <c r="V85" s="88"/>
      <c r="W85" s="88"/>
      <c r="X85" s="88"/>
      <c r="Y85" s="88"/>
      <c r="Z85" s="88"/>
      <c r="AA85" s="88"/>
      <c r="AB85" s="88"/>
      <c r="AC85" s="88"/>
      <c r="AD85" s="88"/>
      <c r="AE85" s="88"/>
      <c r="AF85" s="88"/>
      <c r="AG85" s="88"/>
      <c r="AH85" s="88"/>
      <c r="AI85" s="88"/>
      <c r="AJ85" s="88"/>
      <c r="AK85" s="88"/>
      <c r="AL85" s="88"/>
      <c r="AM85" s="88"/>
      <c r="AN85" s="88"/>
      <c r="AO85" s="88"/>
      <c r="AP85" s="88"/>
    </row>
    <row r="86" spans="1:42" ht="17.25" customHeight="1">
      <c r="A86" s="691" t="s">
        <v>64</v>
      </c>
      <c r="B86" s="76">
        <v>24</v>
      </c>
      <c r="C86" s="35">
        <v>571119</v>
      </c>
      <c r="D86" s="151">
        <v>299876</v>
      </c>
      <c r="E86" s="152">
        <v>52.5</v>
      </c>
      <c r="F86" s="151">
        <v>81328</v>
      </c>
      <c r="G86" s="153">
        <v>14.2</v>
      </c>
      <c r="H86" s="151">
        <v>70736</v>
      </c>
      <c r="I86" s="154">
        <v>12.4</v>
      </c>
      <c r="J86" s="151">
        <v>57567</v>
      </c>
      <c r="K86" s="154">
        <v>10.1</v>
      </c>
      <c r="L86" s="151">
        <v>57567</v>
      </c>
      <c r="M86" s="154">
        <v>10.1</v>
      </c>
      <c r="N86" s="151">
        <v>213676</v>
      </c>
      <c r="O86" s="153">
        <v>37.4</v>
      </c>
      <c r="P86" s="151">
        <v>39962</v>
      </c>
      <c r="Q86" s="154">
        <v>7</v>
      </c>
      <c r="R86" s="35">
        <v>78558</v>
      </c>
      <c r="S86" s="154">
        <v>13.2</v>
      </c>
      <c r="T86" s="161">
        <f t="shared" si="2"/>
        <v>100</v>
      </c>
      <c r="V86" s="88"/>
      <c r="W86" s="88"/>
      <c r="X86" s="88"/>
      <c r="Y86" s="88"/>
      <c r="Z86" s="88"/>
      <c r="AA86" s="88"/>
      <c r="AB86" s="88"/>
      <c r="AC86" s="88"/>
      <c r="AD86" s="88"/>
      <c r="AE86" s="88"/>
      <c r="AF86" s="88"/>
      <c r="AG86" s="88"/>
      <c r="AH86" s="88"/>
      <c r="AI86" s="88"/>
      <c r="AJ86" s="88"/>
      <c r="AK86" s="88"/>
      <c r="AL86" s="88"/>
      <c r="AM86" s="88"/>
      <c r="AN86" s="88"/>
      <c r="AO86" s="88"/>
      <c r="AP86" s="88"/>
    </row>
    <row r="87" spans="1:42" ht="17.25" customHeight="1">
      <c r="A87" s="692"/>
      <c r="B87" s="76">
        <v>25</v>
      </c>
      <c r="C87" s="160">
        <v>551537</v>
      </c>
      <c r="D87" s="151">
        <v>299349</v>
      </c>
      <c r="E87" s="152">
        <v>54.3</v>
      </c>
      <c r="F87" s="151">
        <v>78524</v>
      </c>
      <c r="G87" s="153">
        <v>14.2</v>
      </c>
      <c r="H87" s="151">
        <v>71652</v>
      </c>
      <c r="I87" s="154">
        <v>13</v>
      </c>
      <c r="J87" s="151">
        <v>63027</v>
      </c>
      <c r="K87" s="154">
        <v>11.4</v>
      </c>
      <c r="L87" s="151">
        <v>63027</v>
      </c>
      <c r="M87" s="154">
        <v>11.4</v>
      </c>
      <c r="N87" s="151">
        <v>189161</v>
      </c>
      <c r="O87" s="153">
        <v>34.299999999999997</v>
      </c>
      <c r="P87" s="151">
        <v>40258</v>
      </c>
      <c r="Q87" s="154">
        <v>7.3</v>
      </c>
      <c r="R87" s="35">
        <v>52130</v>
      </c>
      <c r="S87" s="154">
        <v>9.5</v>
      </c>
      <c r="T87" s="161">
        <f t="shared" si="2"/>
        <v>100</v>
      </c>
      <c r="V87" s="88"/>
      <c r="W87" s="88"/>
      <c r="X87" s="88"/>
      <c r="Y87" s="88"/>
      <c r="Z87" s="88"/>
      <c r="AA87" s="88"/>
      <c r="AB87" s="88"/>
      <c r="AC87" s="88"/>
      <c r="AD87" s="88"/>
      <c r="AE87" s="88"/>
      <c r="AF87" s="88"/>
      <c r="AG87" s="88"/>
      <c r="AH87" s="88"/>
      <c r="AI87" s="88"/>
      <c r="AJ87" s="88"/>
      <c r="AK87" s="88"/>
      <c r="AL87" s="88"/>
      <c r="AM87" s="88"/>
      <c r="AN87" s="88"/>
      <c r="AO87" s="88"/>
      <c r="AP87" s="88"/>
    </row>
    <row r="88" spans="1:42" ht="17.25" customHeight="1">
      <c r="A88" s="692"/>
      <c r="B88" s="76">
        <v>26</v>
      </c>
      <c r="C88" s="35">
        <v>554127</v>
      </c>
      <c r="D88" s="151">
        <v>306660</v>
      </c>
      <c r="E88" s="152">
        <v>55.3</v>
      </c>
      <c r="F88" s="151">
        <v>82034</v>
      </c>
      <c r="G88" s="153">
        <v>14.8</v>
      </c>
      <c r="H88" s="151">
        <v>70153</v>
      </c>
      <c r="I88" s="154">
        <v>12.7</v>
      </c>
      <c r="J88" s="151">
        <v>58677</v>
      </c>
      <c r="K88" s="154">
        <v>10.6</v>
      </c>
      <c r="L88" s="151">
        <v>53653</v>
      </c>
      <c r="M88" s="154">
        <v>9.6999999999999993</v>
      </c>
      <c r="N88" s="151">
        <v>188790</v>
      </c>
      <c r="O88" s="153">
        <v>34.1</v>
      </c>
      <c r="P88" s="151">
        <v>41302</v>
      </c>
      <c r="Q88" s="154">
        <v>7.5</v>
      </c>
      <c r="R88" s="35">
        <v>45028</v>
      </c>
      <c r="S88" s="154">
        <v>8.1</v>
      </c>
      <c r="T88" s="161">
        <f t="shared" si="2"/>
        <v>100</v>
      </c>
      <c r="V88" s="88"/>
      <c r="W88" s="88"/>
      <c r="X88" s="88"/>
      <c r="Y88" s="88"/>
      <c r="Z88" s="88"/>
      <c r="AA88" s="88"/>
      <c r="AB88" s="88"/>
      <c r="AC88" s="88"/>
      <c r="AD88" s="88"/>
      <c r="AE88" s="88"/>
      <c r="AF88" s="88"/>
      <c r="AG88" s="88"/>
      <c r="AH88" s="88"/>
      <c r="AI88" s="88"/>
      <c r="AJ88" s="88"/>
      <c r="AK88" s="88"/>
      <c r="AL88" s="88"/>
      <c r="AM88" s="88"/>
      <c r="AN88" s="88"/>
      <c r="AO88" s="88"/>
      <c r="AP88" s="88"/>
    </row>
    <row r="89" spans="1:42" ht="17.25" customHeight="1">
      <c r="A89" s="692"/>
      <c r="B89" s="76">
        <v>27</v>
      </c>
      <c r="C89" s="35">
        <v>570674</v>
      </c>
      <c r="D89" s="151">
        <v>316734</v>
      </c>
      <c r="E89" s="152">
        <v>55.5</v>
      </c>
      <c r="F89" s="151">
        <v>83402</v>
      </c>
      <c r="G89" s="153">
        <v>14.6</v>
      </c>
      <c r="H89" s="151">
        <v>75879</v>
      </c>
      <c r="I89" s="154">
        <v>13.3</v>
      </c>
      <c r="J89" s="151">
        <v>58137</v>
      </c>
      <c r="K89" s="154">
        <v>10.199999999999999</v>
      </c>
      <c r="L89" s="151">
        <v>55363</v>
      </c>
      <c r="M89" s="154">
        <v>9.6999999999999993</v>
      </c>
      <c r="N89" s="151">
        <v>195803</v>
      </c>
      <c r="O89" s="153">
        <v>34.299999999999997</v>
      </c>
      <c r="P89" s="151">
        <v>43178</v>
      </c>
      <c r="Q89" s="154">
        <v>7.6</v>
      </c>
      <c r="R89" s="35">
        <v>44491</v>
      </c>
      <c r="S89" s="154">
        <v>7.8</v>
      </c>
      <c r="T89" s="161">
        <f t="shared" si="2"/>
        <v>100</v>
      </c>
      <c r="V89" s="88"/>
      <c r="W89" s="88"/>
      <c r="X89" s="88"/>
      <c r="Y89" s="88"/>
      <c r="Z89" s="88"/>
      <c r="AA89" s="88"/>
      <c r="AB89" s="88"/>
      <c r="AC89" s="88"/>
      <c r="AD89" s="88"/>
      <c r="AE89" s="88"/>
      <c r="AF89" s="88"/>
      <c r="AG89" s="88"/>
      <c r="AH89" s="88"/>
      <c r="AI89" s="88"/>
      <c r="AJ89" s="88"/>
      <c r="AK89" s="88"/>
      <c r="AL89" s="88"/>
      <c r="AM89" s="88"/>
      <c r="AN89" s="88"/>
      <c r="AO89" s="88"/>
      <c r="AP89" s="88"/>
    </row>
    <row r="90" spans="1:42" s="34" customFormat="1" ht="17.25" customHeight="1">
      <c r="A90" s="695"/>
      <c r="B90" s="80">
        <v>28</v>
      </c>
      <c r="C90" s="155">
        <v>572855</v>
      </c>
      <c r="D90" s="169">
        <v>319446</v>
      </c>
      <c r="E90" s="157">
        <v>55.8</v>
      </c>
      <c r="F90" s="169">
        <v>83455</v>
      </c>
      <c r="G90" s="158">
        <v>14.6</v>
      </c>
      <c r="H90" s="169">
        <v>74920</v>
      </c>
      <c r="I90" s="159">
        <v>13.1</v>
      </c>
      <c r="J90" s="169">
        <v>67220</v>
      </c>
      <c r="K90" s="159">
        <v>11.7</v>
      </c>
      <c r="L90" s="169">
        <v>66106</v>
      </c>
      <c r="M90" s="159">
        <v>11.5</v>
      </c>
      <c r="N90" s="169">
        <v>186189</v>
      </c>
      <c r="O90" s="158">
        <v>32.5</v>
      </c>
      <c r="P90" s="169">
        <v>44487</v>
      </c>
      <c r="Q90" s="159">
        <v>7.8</v>
      </c>
      <c r="R90" s="170">
        <v>40104</v>
      </c>
      <c r="S90" s="159">
        <v>7</v>
      </c>
      <c r="T90" s="161">
        <f t="shared" si="2"/>
        <v>100</v>
      </c>
      <c r="V90" s="88"/>
      <c r="W90" s="88"/>
      <c r="X90" s="88"/>
      <c r="Y90" s="88"/>
      <c r="Z90" s="88"/>
      <c r="AA90" s="88"/>
      <c r="AB90" s="88"/>
      <c r="AC90" s="88"/>
      <c r="AD90" s="88"/>
      <c r="AE90" s="88"/>
      <c r="AF90" s="88"/>
      <c r="AG90" s="88"/>
      <c r="AH90" s="88"/>
      <c r="AI90" s="88"/>
      <c r="AJ90" s="88"/>
      <c r="AK90" s="88"/>
      <c r="AL90" s="88"/>
      <c r="AM90" s="88"/>
      <c r="AN90" s="88"/>
      <c r="AO90" s="88"/>
      <c r="AP90" s="88"/>
    </row>
    <row r="91" spans="1:42" ht="17.25" customHeight="1">
      <c r="A91" s="691" t="s">
        <v>96</v>
      </c>
      <c r="B91" s="76">
        <v>24</v>
      </c>
      <c r="C91" s="147">
        <v>526476</v>
      </c>
      <c r="D91" s="147">
        <v>254254</v>
      </c>
      <c r="E91" s="148">
        <v>48.3</v>
      </c>
      <c r="F91" s="147">
        <v>68847</v>
      </c>
      <c r="G91" s="149">
        <v>13.1</v>
      </c>
      <c r="H91" s="147">
        <v>67347</v>
      </c>
      <c r="I91" s="150">
        <v>12.8</v>
      </c>
      <c r="J91" s="147">
        <v>74319</v>
      </c>
      <c r="K91" s="150">
        <v>14.1</v>
      </c>
      <c r="L91" s="147">
        <v>74319</v>
      </c>
      <c r="M91" s="150">
        <v>14.1</v>
      </c>
      <c r="N91" s="147">
        <v>197903</v>
      </c>
      <c r="O91" s="149">
        <v>37.6</v>
      </c>
      <c r="P91" s="147">
        <v>29509</v>
      </c>
      <c r="Q91" s="150">
        <v>5.6</v>
      </c>
      <c r="R91" s="33">
        <v>64413</v>
      </c>
      <c r="S91" s="150">
        <v>12.2</v>
      </c>
      <c r="T91" s="161">
        <f t="shared" si="2"/>
        <v>100</v>
      </c>
      <c r="V91" s="88"/>
      <c r="W91" s="88"/>
      <c r="X91" s="88"/>
      <c r="Y91" s="88"/>
      <c r="Z91" s="88"/>
      <c r="AA91" s="88"/>
      <c r="AB91" s="88"/>
      <c r="AC91" s="88"/>
      <c r="AD91" s="88"/>
      <c r="AE91" s="88"/>
      <c r="AF91" s="88"/>
      <c r="AG91" s="88"/>
      <c r="AH91" s="88"/>
      <c r="AI91" s="88"/>
      <c r="AJ91" s="88"/>
      <c r="AK91" s="88"/>
      <c r="AL91" s="88"/>
      <c r="AM91" s="88"/>
      <c r="AN91" s="88"/>
      <c r="AO91" s="88"/>
      <c r="AP91" s="88"/>
    </row>
    <row r="92" spans="1:42" ht="17.25" customHeight="1">
      <c r="A92" s="692"/>
      <c r="B92" s="76">
        <v>25</v>
      </c>
      <c r="C92" s="151">
        <v>511684</v>
      </c>
      <c r="D92" s="151">
        <v>251679</v>
      </c>
      <c r="E92" s="152">
        <v>49.2</v>
      </c>
      <c r="F92" s="151">
        <v>63953</v>
      </c>
      <c r="G92" s="153">
        <v>12.5</v>
      </c>
      <c r="H92" s="151">
        <v>68434</v>
      </c>
      <c r="I92" s="154">
        <v>13.4</v>
      </c>
      <c r="J92" s="151">
        <v>67374</v>
      </c>
      <c r="K92" s="154">
        <v>13.2</v>
      </c>
      <c r="L92" s="151">
        <v>67349</v>
      </c>
      <c r="M92" s="154">
        <v>13.2</v>
      </c>
      <c r="N92" s="151">
        <v>192631</v>
      </c>
      <c r="O92" s="153">
        <v>37.6</v>
      </c>
      <c r="P92" s="151">
        <v>27981</v>
      </c>
      <c r="Q92" s="154">
        <v>5.5</v>
      </c>
      <c r="R92" s="35">
        <v>60134</v>
      </c>
      <c r="S92" s="154">
        <v>11.7</v>
      </c>
      <c r="T92" s="161">
        <f t="shared" si="2"/>
        <v>100</v>
      </c>
      <c r="V92" s="88"/>
      <c r="W92" s="88"/>
      <c r="X92" s="88"/>
      <c r="Y92" s="88"/>
      <c r="Z92" s="88"/>
      <c r="AA92" s="88"/>
      <c r="AB92" s="88"/>
      <c r="AC92" s="88"/>
      <c r="AD92" s="88"/>
      <c r="AE92" s="88"/>
      <c r="AF92" s="88"/>
      <c r="AG92" s="88"/>
      <c r="AH92" s="88"/>
      <c r="AI92" s="88"/>
      <c r="AJ92" s="88"/>
      <c r="AK92" s="88"/>
      <c r="AL92" s="88"/>
      <c r="AM92" s="88"/>
      <c r="AN92" s="88"/>
      <c r="AO92" s="88"/>
      <c r="AP92" s="88"/>
    </row>
    <row r="93" spans="1:42" ht="17.25" customHeight="1">
      <c r="A93" s="692"/>
      <c r="B93" s="76">
        <v>26</v>
      </c>
      <c r="C93" s="151">
        <v>517273</v>
      </c>
      <c r="D93" s="151">
        <v>257454</v>
      </c>
      <c r="E93" s="152">
        <v>49.7</v>
      </c>
      <c r="F93" s="151">
        <v>65877</v>
      </c>
      <c r="G93" s="153">
        <v>12.7</v>
      </c>
      <c r="H93" s="151">
        <v>66410</v>
      </c>
      <c r="I93" s="154">
        <v>12.8</v>
      </c>
      <c r="J93" s="151">
        <v>72770</v>
      </c>
      <c r="K93" s="154">
        <v>14.1</v>
      </c>
      <c r="L93" s="151">
        <v>72699</v>
      </c>
      <c r="M93" s="154">
        <v>14.1</v>
      </c>
      <c r="N93" s="151">
        <v>187049</v>
      </c>
      <c r="O93" s="153">
        <v>36.200000000000003</v>
      </c>
      <c r="P93" s="151">
        <v>28686</v>
      </c>
      <c r="Q93" s="154">
        <v>5.5</v>
      </c>
      <c r="R93" s="35">
        <v>52661</v>
      </c>
      <c r="S93" s="154">
        <v>10.199999999999999</v>
      </c>
      <c r="T93" s="161">
        <f t="shared" si="2"/>
        <v>100</v>
      </c>
      <c r="V93" s="88"/>
      <c r="W93" s="88"/>
      <c r="X93" s="88"/>
      <c r="Y93" s="88"/>
      <c r="Z93" s="88"/>
      <c r="AA93" s="88"/>
      <c r="AB93" s="88"/>
      <c r="AC93" s="88"/>
      <c r="AD93" s="88"/>
      <c r="AE93" s="88"/>
      <c r="AF93" s="88"/>
      <c r="AG93" s="88"/>
      <c r="AH93" s="88"/>
      <c r="AI93" s="88"/>
      <c r="AJ93" s="88"/>
      <c r="AK93" s="88"/>
      <c r="AL93" s="88"/>
      <c r="AM93" s="88"/>
      <c r="AN93" s="88"/>
      <c r="AO93" s="88"/>
      <c r="AP93" s="88"/>
    </row>
    <row r="94" spans="1:42" ht="17.25" customHeight="1">
      <c r="A94" s="692"/>
      <c r="B94" s="76">
        <v>27</v>
      </c>
      <c r="C94" s="151">
        <v>544974</v>
      </c>
      <c r="D94" s="151">
        <v>258314</v>
      </c>
      <c r="E94" s="152">
        <v>47.4</v>
      </c>
      <c r="F94" s="151">
        <v>65315</v>
      </c>
      <c r="G94" s="153">
        <v>12</v>
      </c>
      <c r="H94" s="151">
        <v>65919</v>
      </c>
      <c r="I94" s="154">
        <v>12.1</v>
      </c>
      <c r="J94" s="151">
        <v>67118</v>
      </c>
      <c r="K94" s="154">
        <v>12.3</v>
      </c>
      <c r="L94" s="151">
        <v>67067</v>
      </c>
      <c r="M94" s="154">
        <v>12.3</v>
      </c>
      <c r="N94" s="151">
        <v>219542</v>
      </c>
      <c r="O94" s="153">
        <v>40.299999999999997</v>
      </c>
      <c r="P94" s="151">
        <v>30023</v>
      </c>
      <c r="Q94" s="154">
        <v>5.5</v>
      </c>
      <c r="R94" s="35">
        <v>40037</v>
      </c>
      <c r="S94" s="154">
        <v>7.4</v>
      </c>
      <c r="T94" s="161">
        <f t="shared" si="2"/>
        <v>100</v>
      </c>
      <c r="V94" s="88"/>
      <c r="W94" s="88"/>
      <c r="X94" s="88"/>
      <c r="Y94" s="88"/>
      <c r="Z94" s="88"/>
      <c r="AA94" s="88"/>
      <c r="AB94" s="88"/>
      <c r="AC94" s="88"/>
      <c r="AD94" s="88"/>
      <c r="AE94" s="88"/>
      <c r="AF94" s="88"/>
      <c r="AG94" s="88"/>
      <c r="AH94" s="88"/>
      <c r="AI94" s="88"/>
      <c r="AJ94" s="88"/>
      <c r="AK94" s="88"/>
      <c r="AL94" s="88"/>
      <c r="AM94" s="88"/>
      <c r="AN94" s="88"/>
      <c r="AO94" s="88"/>
      <c r="AP94" s="88"/>
    </row>
    <row r="95" spans="1:42" s="34" customFormat="1" ht="17.25" customHeight="1">
      <c r="A95" s="695"/>
      <c r="B95" s="80">
        <v>28</v>
      </c>
      <c r="C95" s="155">
        <v>515520</v>
      </c>
      <c r="D95" s="169">
        <v>263502</v>
      </c>
      <c r="E95" s="157">
        <v>51.1</v>
      </c>
      <c r="F95" s="169">
        <v>64366</v>
      </c>
      <c r="G95" s="158">
        <v>12.5</v>
      </c>
      <c r="H95" s="169">
        <v>68004</v>
      </c>
      <c r="I95" s="159">
        <v>13.2</v>
      </c>
      <c r="J95" s="169">
        <v>75446</v>
      </c>
      <c r="K95" s="159">
        <v>14.6</v>
      </c>
      <c r="L95" s="169">
        <v>75389</v>
      </c>
      <c r="M95" s="159">
        <v>14.6</v>
      </c>
      <c r="N95" s="169">
        <v>176572</v>
      </c>
      <c r="O95" s="158">
        <v>34.299999999999997</v>
      </c>
      <c r="P95" s="169">
        <v>27793</v>
      </c>
      <c r="Q95" s="159">
        <v>5.4</v>
      </c>
      <c r="R95" s="170">
        <v>37085</v>
      </c>
      <c r="S95" s="159">
        <v>7.2</v>
      </c>
      <c r="T95" s="161">
        <f t="shared" si="2"/>
        <v>100</v>
      </c>
      <c r="V95" s="88"/>
      <c r="W95" s="88"/>
      <c r="X95" s="88"/>
      <c r="Y95" s="88"/>
      <c r="Z95" s="88"/>
      <c r="AA95" s="88"/>
      <c r="AB95" s="88"/>
      <c r="AC95" s="88"/>
      <c r="AD95" s="88"/>
      <c r="AE95" s="88"/>
      <c r="AF95" s="88"/>
      <c r="AG95" s="88"/>
      <c r="AH95" s="88"/>
      <c r="AI95" s="88"/>
      <c r="AJ95" s="88"/>
      <c r="AK95" s="88"/>
      <c r="AL95" s="88"/>
      <c r="AM95" s="88"/>
      <c r="AN95" s="88"/>
      <c r="AO95" s="88"/>
      <c r="AP95" s="88"/>
    </row>
    <row r="96" spans="1:42" ht="17.25" customHeight="1">
      <c r="A96" s="691" t="s">
        <v>66</v>
      </c>
      <c r="B96" s="76">
        <v>24</v>
      </c>
      <c r="C96" s="35">
        <v>757915</v>
      </c>
      <c r="D96" s="151">
        <v>360549</v>
      </c>
      <c r="E96" s="152">
        <v>47.6</v>
      </c>
      <c r="F96" s="151">
        <v>77751</v>
      </c>
      <c r="G96" s="153">
        <v>10.3</v>
      </c>
      <c r="H96" s="151">
        <v>105367</v>
      </c>
      <c r="I96" s="154">
        <v>13.9</v>
      </c>
      <c r="J96" s="151">
        <v>72625</v>
      </c>
      <c r="K96" s="154">
        <v>9.6</v>
      </c>
      <c r="L96" s="151">
        <v>72588</v>
      </c>
      <c r="M96" s="154">
        <v>9.6</v>
      </c>
      <c r="N96" s="151">
        <v>324741</v>
      </c>
      <c r="O96" s="153">
        <v>42.8</v>
      </c>
      <c r="P96" s="151">
        <v>47262</v>
      </c>
      <c r="Q96" s="154">
        <v>6.2</v>
      </c>
      <c r="R96" s="35">
        <v>132876</v>
      </c>
      <c r="S96" s="154">
        <v>17.5</v>
      </c>
      <c r="T96" s="161">
        <f t="shared" si="2"/>
        <v>100</v>
      </c>
      <c r="V96" s="88"/>
      <c r="W96" s="88"/>
      <c r="X96" s="88"/>
      <c r="Y96" s="88"/>
      <c r="Z96" s="88"/>
      <c r="AA96" s="88"/>
      <c r="AB96" s="88"/>
      <c r="AC96" s="88"/>
      <c r="AD96" s="88"/>
      <c r="AE96" s="88"/>
      <c r="AF96" s="88"/>
      <c r="AG96" s="88"/>
      <c r="AH96" s="88"/>
      <c r="AI96" s="88"/>
      <c r="AJ96" s="88"/>
      <c r="AK96" s="88"/>
      <c r="AL96" s="88"/>
      <c r="AM96" s="88"/>
      <c r="AN96" s="88"/>
      <c r="AO96" s="88"/>
      <c r="AP96" s="88"/>
    </row>
    <row r="97" spans="1:42" ht="17.25" customHeight="1">
      <c r="A97" s="692"/>
      <c r="B97" s="76">
        <v>25</v>
      </c>
      <c r="C97" s="35">
        <v>773633</v>
      </c>
      <c r="D97" s="151">
        <v>360755</v>
      </c>
      <c r="E97" s="152">
        <v>46.6</v>
      </c>
      <c r="F97" s="151">
        <v>74957</v>
      </c>
      <c r="G97" s="153">
        <v>9.6999999999999993</v>
      </c>
      <c r="H97" s="151">
        <v>104677</v>
      </c>
      <c r="I97" s="154">
        <v>13.5</v>
      </c>
      <c r="J97" s="151">
        <v>86762</v>
      </c>
      <c r="K97" s="154">
        <v>11.2</v>
      </c>
      <c r="L97" s="151">
        <v>86750</v>
      </c>
      <c r="M97" s="154">
        <v>11.2</v>
      </c>
      <c r="N97" s="151">
        <v>326116</v>
      </c>
      <c r="O97" s="153">
        <v>42.2</v>
      </c>
      <c r="P97" s="151">
        <v>48462</v>
      </c>
      <c r="Q97" s="154">
        <v>6.3</v>
      </c>
      <c r="R97" s="35">
        <v>127424</v>
      </c>
      <c r="S97" s="154">
        <v>16.5</v>
      </c>
      <c r="T97" s="161">
        <f t="shared" si="2"/>
        <v>100</v>
      </c>
      <c r="V97" s="88"/>
      <c r="W97" s="88"/>
      <c r="X97" s="88"/>
      <c r="Y97" s="88"/>
      <c r="Z97" s="88"/>
      <c r="AA97" s="88"/>
      <c r="AB97" s="88"/>
      <c r="AC97" s="88"/>
      <c r="AD97" s="88"/>
      <c r="AE97" s="88"/>
      <c r="AF97" s="88"/>
      <c r="AG97" s="88"/>
      <c r="AH97" s="88"/>
      <c r="AI97" s="88"/>
      <c r="AJ97" s="88"/>
      <c r="AK97" s="88"/>
      <c r="AL97" s="88"/>
      <c r="AM97" s="88"/>
      <c r="AN97" s="88"/>
      <c r="AO97" s="88"/>
      <c r="AP97" s="88"/>
    </row>
    <row r="98" spans="1:42" ht="17.25" customHeight="1">
      <c r="A98" s="692"/>
      <c r="B98" s="76">
        <v>26</v>
      </c>
      <c r="C98" s="35">
        <v>779107.07799999998</v>
      </c>
      <c r="D98" s="151">
        <v>373809.49200000003</v>
      </c>
      <c r="E98" s="152">
        <v>48.1</v>
      </c>
      <c r="F98" s="151">
        <v>76011.941999999995</v>
      </c>
      <c r="G98" s="153">
        <v>9.8000000000000007</v>
      </c>
      <c r="H98" s="151">
        <v>105558.803</v>
      </c>
      <c r="I98" s="154">
        <v>13.6</v>
      </c>
      <c r="J98" s="151">
        <v>83731.543999999994</v>
      </c>
      <c r="K98" s="154">
        <v>10.7</v>
      </c>
      <c r="L98" s="151">
        <v>83730.554000000004</v>
      </c>
      <c r="M98" s="154">
        <v>10.7</v>
      </c>
      <c r="N98" s="151">
        <v>321566.04199999996</v>
      </c>
      <c r="O98" s="153">
        <v>41.2</v>
      </c>
      <c r="P98" s="151">
        <v>50818.682000000001</v>
      </c>
      <c r="Q98" s="154">
        <v>6.5</v>
      </c>
      <c r="R98" s="35">
        <v>120797.52099999999</v>
      </c>
      <c r="S98" s="154">
        <v>15.5</v>
      </c>
      <c r="T98" s="161">
        <f t="shared" si="2"/>
        <v>100</v>
      </c>
      <c r="V98" s="88"/>
      <c r="W98" s="88"/>
      <c r="X98" s="88"/>
      <c r="Y98" s="88"/>
      <c r="Z98" s="88"/>
      <c r="AA98" s="88"/>
      <c r="AB98" s="88"/>
      <c r="AC98" s="88"/>
      <c r="AD98" s="88"/>
      <c r="AE98" s="88"/>
      <c r="AF98" s="88"/>
      <c r="AG98" s="88"/>
      <c r="AH98" s="88"/>
      <c r="AI98" s="88"/>
      <c r="AJ98" s="88"/>
      <c r="AK98" s="88"/>
      <c r="AL98" s="88"/>
      <c r="AM98" s="88"/>
      <c r="AN98" s="88"/>
      <c r="AO98" s="88"/>
      <c r="AP98" s="88"/>
    </row>
    <row r="99" spans="1:42" ht="17.25" customHeight="1">
      <c r="A99" s="692"/>
      <c r="B99" s="76">
        <v>27</v>
      </c>
      <c r="C99" s="35">
        <v>784393</v>
      </c>
      <c r="D99" s="151">
        <v>377441</v>
      </c>
      <c r="E99" s="152">
        <v>48.1</v>
      </c>
      <c r="F99" s="151">
        <v>75642</v>
      </c>
      <c r="G99" s="153">
        <v>9.6</v>
      </c>
      <c r="H99" s="151">
        <v>101829</v>
      </c>
      <c r="I99" s="154">
        <v>13</v>
      </c>
      <c r="J99" s="151">
        <v>84449</v>
      </c>
      <c r="K99" s="154">
        <v>10.8</v>
      </c>
      <c r="L99" s="151">
        <v>84445</v>
      </c>
      <c r="M99" s="154">
        <v>10.8</v>
      </c>
      <c r="N99" s="151">
        <v>322503</v>
      </c>
      <c r="O99" s="153">
        <v>41.1</v>
      </c>
      <c r="P99" s="151">
        <v>54265</v>
      </c>
      <c r="Q99" s="154">
        <v>6.9</v>
      </c>
      <c r="R99" s="35">
        <v>111349</v>
      </c>
      <c r="S99" s="154">
        <v>14.2</v>
      </c>
      <c r="T99" s="161">
        <f t="shared" si="2"/>
        <v>100</v>
      </c>
      <c r="V99" s="88"/>
      <c r="W99" s="88"/>
      <c r="X99" s="88"/>
      <c r="Y99" s="88"/>
      <c r="Z99" s="88"/>
      <c r="AA99" s="88"/>
      <c r="AB99" s="88"/>
      <c r="AC99" s="88"/>
      <c r="AD99" s="88"/>
      <c r="AE99" s="88"/>
      <c r="AF99" s="88"/>
      <c r="AG99" s="88"/>
      <c r="AH99" s="88"/>
      <c r="AI99" s="88"/>
      <c r="AJ99" s="88"/>
      <c r="AK99" s="88"/>
      <c r="AL99" s="88"/>
      <c r="AM99" s="88"/>
      <c r="AN99" s="88"/>
      <c r="AO99" s="88"/>
      <c r="AP99" s="88"/>
    </row>
    <row r="100" spans="1:42" s="34" customFormat="1" ht="17.25" customHeight="1">
      <c r="A100" s="695"/>
      <c r="B100" s="80">
        <v>28</v>
      </c>
      <c r="C100" s="155">
        <v>793768.95900000003</v>
      </c>
      <c r="D100" s="169">
        <v>384782.413</v>
      </c>
      <c r="E100" s="157">
        <v>48.5</v>
      </c>
      <c r="F100" s="169">
        <v>75417.347999999998</v>
      </c>
      <c r="G100" s="158">
        <v>9.5</v>
      </c>
      <c r="H100" s="169">
        <v>102984.84</v>
      </c>
      <c r="I100" s="159">
        <v>13</v>
      </c>
      <c r="J100" s="169">
        <v>87805.971000000005</v>
      </c>
      <c r="K100" s="159">
        <v>11</v>
      </c>
      <c r="L100" s="169">
        <v>87765.993000000002</v>
      </c>
      <c r="M100" s="159">
        <v>11</v>
      </c>
      <c r="N100" s="169">
        <v>321180.57500000001</v>
      </c>
      <c r="O100" s="158">
        <v>40.5</v>
      </c>
      <c r="P100" s="169">
        <v>58713.873</v>
      </c>
      <c r="Q100" s="159">
        <v>7.4</v>
      </c>
      <c r="R100" s="170">
        <v>101405.883</v>
      </c>
      <c r="S100" s="159">
        <v>12.8</v>
      </c>
      <c r="T100" s="161">
        <f t="shared" si="2"/>
        <v>100</v>
      </c>
      <c r="V100" s="88"/>
      <c r="W100" s="88"/>
      <c r="X100" s="88"/>
      <c r="Y100" s="88"/>
      <c r="Z100" s="88"/>
      <c r="AA100" s="88"/>
      <c r="AB100" s="88"/>
      <c r="AC100" s="88"/>
      <c r="AD100" s="88"/>
      <c r="AE100" s="88"/>
      <c r="AF100" s="88"/>
      <c r="AG100" s="88"/>
      <c r="AH100" s="88"/>
      <c r="AI100" s="88"/>
      <c r="AJ100" s="88"/>
      <c r="AK100" s="88"/>
      <c r="AL100" s="88"/>
      <c r="AM100" s="88"/>
      <c r="AN100" s="88"/>
      <c r="AO100" s="88"/>
      <c r="AP100" s="88"/>
    </row>
    <row r="101" spans="1:42" ht="17.25" customHeight="1">
      <c r="A101" s="691" t="s">
        <v>154</v>
      </c>
      <c r="B101" s="76">
        <v>24</v>
      </c>
      <c r="C101" s="35">
        <v>277666</v>
      </c>
      <c r="D101" s="151">
        <v>159385</v>
      </c>
      <c r="E101" s="152">
        <v>57.4</v>
      </c>
      <c r="F101" s="151">
        <v>47759</v>
      </c>
      <c r="G101" s="153">
        <v>17.2</v>
      </c>
      <c r="H101" s="151">
        <v>33083</v>
      </c>
      <c r="I101" s="154">
        <v>11.9</v>
      </c>
      <c r="J101" s="151">
        <v>35433</v>
      </c>
      <c r="K101" s="154">
        <v>12.8</v>
      </c>
      <c r="L101" s="151">
        <v>35029</v>
      </c>
      <c r="M101" s="154">
        <v>12.7</v>
      </c>
      <c r="N101" s="151">
        <v>82848</v>
      </c>
      <c r="O101" s="153">
        <v>29.8</v>
      </c>
      <c r="P101" s="151">
        <v>19268</v>
      </c>
      <c r="Q101" s="154">
        <v>6.9</v>
      </c>
      <c r="R101" s="35">
        <v>5310</v>
      </c>
      <c r="S101" s="154">
        <v>1.9</v>
      </c>
      <c r="T101" s="161">
        <f t="shared" si="2"/>
        <v>100</v>
      </c>
      <c r="V101" s="88"/>
      <c r="W101" s="88"/>
      <c r="X101" s="88"/>
      <c r="Y101" s="88"/>
      <c r="Z101" s="88"/>
      <c r="AA101" s="88"/>
      <c r="AB101" s="88"/>
      <c r="AC101" s="88"/>
      <c r="AD101" s="88"/>
      <c r="AE101" s="88"/>
      <c r="AF101" s="88"/>
      <c r="AG101" s="88"/>
      <c r="AH101" s="88"/>
      <c r="AI101" s="88"/>
      <c r="AJ101" s="88"/>
      <c r="AK101" s="88"/>
      <c r="AL101" s="88"/>
      <c r="AM101" s="88"/>
      <c r="AN101" s="88"/>
      <c r="AO101" s="88"/>
      <c r="AP101" s="88"/>
    </row>
    <row r="102" spans="1:42" ht="17.25" customHeight="1">
      <c r="A102" s="692"/>
      <c r="B102" s="76">
        <v>25</v>
      </c>
      <c r="C102" s="35">
        <v>294386</v>
      </c>
      <c r="D102" s="151">
        <v>159464</v>
      </c>
      <c r="E102" s="152">
        <v>54.1</v>
      </c>
      <c r="F102" s="151">
        <v>45927</v>
      </c>
      <c r="G102" s="153">
        <v>15.6</v>
      </c>
      <c r="H102" s="151">
        <v>32498</v>
      </c>
      <c r="I102" s="154">
        <v>11</v>
      </c>
      <c r="J102" s="151">
        <v>46346</v>
      </c>
      <c r="K102" s="154">
        <v>15.7</v>
      </c>
      <c r="L102" s="151">
        <v>46155</v>
      </c>
      <c r="M102" s="154">
        <v>15.7</v>
      </c>
      <c r="N102" s="151">
        <v>88576</v>
      </c>
      <c r="O102" s="153">
        <v>30.2</v>
      </c>
      <c r="P102" s="151">
        <v>19622</v>
      </c>
      <c r="Q102" s="154">
        <v>6.7</v>
      </c>
      <c r="R102" s="35">
        <v>5606</v>
      </c>
      <c r="S102" s="154">
        <v>1.9</v>
      </c>
      <c r="T102" s="161">
        <f t="shared" si="2"/>
        <v>100</v>
      </c>
      <c r="V102" s="88"/>
      <c r="W102" s="88"/>
      <c r="X102" s="88"/>
      <c r="Y102" s="88"/>
      <c r="Z102" s="88"/>
      <c r="AA102" s="88"/>
      <c r="AB102" s="88"/>
      <c r="AC102" s="88"/>
      <c r="AD102" s="88"/>
      <c r="AE102" s="88"/>
      <c r="AF102" s="88"/>
      <c r="AG102" s="88"/>
      <c r="AH102" s="88"/>
      <c r="AI102" s="88"/>
      <c r="AJ102" s="88"/>
      <c r="AK102" s="88"/>
      <c r="AL102" s="88"/>
      <c r="AM102" s="88"/>
      <c r="AN102" s="88"/>
      <c r="AO102" s="88"/>
      <c r="AP102" s="88"/>
    </row>
    <row r="103" spans="1:42" ht="17.25" customHeight="1">
      <c r="A103" s="692"/>
      <c r="B103" s="76">
        <v>26</v>
      </c>
      <c r="C103" s="35">
        <v>297383</v>
      </c>
      <c r="D103" s="151">
        <v>166967</v>
      </c>
      <c r="E103" s="152">
        <v>56.145442073016952</v>
      </c>
      <c r="F103" s="151">
        <v>48487</v>
      </c>
      <c r="G103" s="153">
        <v>16.304563475383596</v>
      </c>
      <c r="H103" s="151">
        <v>32117</v>
      </c>
      <c r="I103" s="154">
        <v>10.799877598921256</v>
      </c>
      <c r="J103" s="151">
        <v>43874</v>
      </c>
      <c r="K103" s="154">
        <v>14.753365188998698</v>
      </c>
      <c r="L103" s="151">
        <v>43797</v>
      </c>
      <c r="M103" s="154">
        <v>14.727472653110635</v>
      </c>
      <c r="N103" s="151">
        <v>86542</v>
      </c>
      <c r="O103" s="153">
        <v>29.101192737984348</v>
      </c>
      <c r="P103" s="151">
        <v>20148</v>
      </c>
      <c r="Q103" s="154">
        <v>6.7751014684766782</v>
      </c>
      <c r="R103" s="35">
        <v>5480</v>
      </c>
      <c r="S103" s="154">
        <v>1.842741515150496</v>
      </c>
      <c r="T103" s="161">
        <f t="shared" si="2"/>
        <v>100</v>
      </c>
      <c r="V103" s="88"/>
      <c r="W103" s="88"/>
      <c r="X103" s="88"/>
      <c r="Y103" s="88"/>
      <c r="Z103" s="88"/>
      <c r="AA103" s="88"/>
      <c r="AB103" s="88"/>
      <c r="AC103" s="88"/>
      <c r="AD103" s="88"/>
      <c r="AE103" s="88"/>
      <c r="AF103" s="88"/>
      <c r="AG103" s="88"/>
      <c r="AH103" s="88"/>
      <c r="AI103" s="88"/>
      <c r="AJ103" s="88"/>
      <c r="AK103" s="88"/>
      <c r="AL103" s="88"/>
      <c r="AM103" s="88"/>
      <c r="AN103" s="88"/>
      <c r="AO103" s="88"/>
      <c r="AP103" s="88"/>
    </row>
    <row r="104" spans="1:42" ht="17.25" customHeight="1">
      <c r="A104" s="692"/>
      <c r="B104" s="76">
        <v>27</v>
      </c>
      <c r="C104" s="35">
        <v>308162</v>
      </c>
      <c r="D104" s="151">
        <v>171129</v>
      </c>
      <c r="E104" s="152">
        <v>55.5</v>
      </c>
      <c r="F104" s="151">
        <v>49686</v>
      </c>
      <c r="G104" s="153">
        <v>16.100000000000001</v>
      </c>
      <c r="H104" s="151">
        <v>31670</v>
      </c>
      <c r="I104" s="154">
        <v>10.3</v>
      </c>
      <c r="J104" s="151">
        <v>48978</v>
      </c>
      <c r="K104" s="154">
        <v>15.9</v>
      </c>
      <c r="L104" s="151">
        <v>48499</v>
      </c>
      <c r="M104" s="154">
        <v>15.7</v>
      </c>
      <c r="N104" s="151">
        <v>88055</v>
      </c>
      <c r="O104" s="153">
        <v>28.6</v>
      </c>
      <c r="P104" s="151">
        <v>18974</v>
      </c>
      <c r="Q104" s="154">
        <v>6.2</v>
      </c>
      <c r="R104" s="35">
        <v>5926</v>
      </c>
      <c r="S104" s="154">
        <v>1.9</v>
      </c>
      <c r="T104" s="161">
        <f t="shared" si="2"/>
        <v>100</v>
      </c>
      <c r="V104" s="88"/>
      <c r="W104" s="88"/>
      <c r="X104" s="88"/>
      <c r="Y104" s="88"/>
      <c r="Z104" s="88"/>
      <c r="AA104" s="88"/>
      <c r="AB104" s="88"/>
      <c r="AC104" s="88"/>
      <c r="AD104" s="88"/>
      <c r="AE104" s="88"/>
      <c r="AF104" s="88"/>
      <c r="AG104" s="88"/>
      <c r="AH104" s="88"/>
      <c r="AI104" s="88"/>
      <c r="AJ104" s="88"/>
      <c r="AK104" s="88"/>
      <c r="AL104" s="88"/>
      <c r="AM104" s="88"/>
      <c r="AN104" s="88"/>
      <c r="AO104" s="88"/>
      <c r="AP104" s="88"/>
    </row>
    <row r="105" spans="1:42" s="34" customFormat="1" ht="17.25" customHeight="1">
      <c r="A105" s="678"/>
      <c r="B105" s="80">
        <v>28</v>
      </c>
      <c r="C105" s="155">
        <v>364822</v>
      </c>
      <c r="D105" s="156">
        <v>177316</v>
      </c>
      <c r="E105" s="157">
        <v>48.6</v>
      </c>
      <c r="F105" s="156">
        <v>50189</v>
      </c>
      <c r="G105" s="158">
        <v>13.8</v>
      </c>
      <c r="H105" s="156">
        <v>31842</v>
      </c>
      <c r="I105" s="159">
        <v>8.6999999999999993</v>
      </c>
      <c r="J105" s="156">
        <v>48536</v>
      </c>
      <c r="K105" s="159">
        <v>13.3</v>
      </c>
      <c r="L105" s="156">
        <v>35216</v>
      </c>
      <c r="M105" s="159">
        <v>9.6999999999999993</v>
      </c>
      <c r="N105" s="156">
        <v>138970</v>
      </c>
      <c r="O105" s="158">
        <v>38.1</v>
      </c>
      <c r="P105" s="156">
        <v>24606</v>
      </c>
      <c r="Q105" s="159">
        <v>6.7</v>
      </c>
      <c r="R105" s="155">
        <v>92012</v>
      </c>
      <c r="S105" s="159">
        <v>2.5</v>
      </c>
      <c r="T105" s="161">
        <f t="shared" si="2"/>
        <v>100</v>
      </c>
      <c r="V105" s="88"/>
      <c r="W105" s="88"/>
      <c r="X105" s="88"/>
      <c r="Y105" s="88"/>
      <c r="Z105" s="88"/>
      <c r="AA105" s="88"/>
      <c r="AB105" s="88"/>
      <c r="AC105" s="88"/>
      <c r="AD105" s="88"/>
      <c r="AE105" s="88"/>
      <c r="AF105" s="88"/>
      <c r="AG105" s="88"/>
      <c r="AH105" s="88"/>
      <c r="AI105" s="88"/>
      <c r="AJ105" s="88"/>
      <c r="AK105" s="88"/>
      <c r="AL105" s="88"/>
      <c r="AM105" s="88"/>
      <c r="AN105" s="88"/>
      <c r="AO105" s="88"/>
      <c r="AP105" s="88"/>
    </row>
    <row r="106" spans="1:42" ht="19.5" customHeight="1">
      <c r="A106" s="30" t="s">
        <v>199</v>
      </c>
      <c r="E106" s="164"/>
    </row>
    <row r="107" spans="1:42">
      <c r="E107" s="164"/>
    </row>
    <row r="108" spans="1:42">
      <c r="E108" s="164"/>
    </row>
    <row r="109" spans="1:42">
      <c r="E109" s="164"/>
    </row>
    <row r="110" spans="1:42">
      <c r="E110" s="164"/>
    </row>
    <row r="111" spans="1:42">
      <c r="E111" s="164"/>
    </row>
    <row r="112" spans="1:42">
      <c r="E112" s="164"/>
    </row>
    <row r="113" spans="5:5">
      <c r="E113" s="164"/>
    </row>
    <row r="114" spans="5:5">
      <c r="E114" s="164"/>
    </row>
    <row r="115" spans="5:5">
      <c r="E115" s="164"/>
    </row>
    <row r="116" spans="5:5">
      <c r="E116" s="164"/>
    </row>
    <row r="117" spans="5:5">
      <c r="E117" s="164"/>
    </row>
    <row r="118" spans="5:5">
      <c r="E118" s="164"/>
    </row>
    <row r="119" spans="5:5">
      <c r="E119" s="164"/>
    </row>
    <row r="120" spans="5:5">
      <c r="E120" s="164"/>
    </row>
    <row r="121" spans="5:5">
      <c r="E121" s="164"/>
    </row>
    <row r="122" spans="5:5">
      <c r="E122" s="164"/>
    </row>
    <row r="123" spans="5:5">
      <c r="E123" s="164"/>
    </row>
    <row r="124" spans="5:5">
      <c r="E124" s="164"/>
    </row>
    <row r="125" spans="5:5">
      <c r="E125" s="164"/>
    </row>
    <row r="126" spans="5:5">
      <c r="E126" s="164"/>
    </row>
    <row r="127" spans="5:5">
      <c r="E127" s="164"/>
    </row>
    <row r="128" spans="5:5">
      <c r="E128" s="164"/>
    </row>
    <row r="129" spans="1:5">
      <c r="E129" s="164"/>
    </row>
    <row r="130" spans="1:5">
      <c r="E130" s="164"/>
    </row>
    <row r="131" spans="1:5">
      <c r="E131" s="164"/>
    </row>
    <row r="132" spans="1:5">
      <c r="E132" s="164"/>
    </row>
    <row r="133" spans="1:5">
      <c r="E133" s="164"/>
    </row>
    <row r="134" spans="1:5">
      <c r="E134" s="164"/>
    </row>
    <row r="135" spans="1:5">
      <c r="A135" s="84" t="s">
        <v>50</v>
      </c>
      <c r="E135" s="164"/>
    </row>
    <row r="136" spans="1:5">
      <c r="A136" s="85" t="s">
        <v>51</v>
      </c>
      <c r="E136" s="164"/>
    </row>
    <row r="137" spans="1:5">
      <c r="A137" s="86" t="s">
        <v>52</v>
      </c>
      <c r="E137" s="164"/>
    </row>
    <row r="138" spans="1:5">
      <c r="A138" s="85" t="s">
        <v>53</v>
      </c>
      <c r="E138" s="164"/>
    </row>
    <row r="139" spans="1:5">
      <c r="A139" s="85" t="s">
        <v>54</v>
      </c>
      <c r="E139" s="164"/>
    </row>
    <row r="140" spans="1:5">
      <c r="A140" s="85" t="s">
        <v>55</v>
      </c>
      <c r="E140" s="164"/>
    </row>
    <row r="141" spans="1:5">
      <c r="A141" s="85" t="s">
        <v>59</v>
      </c>
      <c r="E141" s="164"/>
    </row>
    <row r="142" spans="1:5">
      <c r="A142" s="85" t="s">
        <v>60</v>
      </c>
      <c r="E142" s="164"/>
    </row>
    <row r="143" spans="1:5">
      <c r="A143" s="85" t="s">
        <v>61</v>
      </c>
      <c r="E143" s="164"/>
    </row>
    <row r="144" spans="1:5">
      <c r="A144" s="85" t="s">
        <v>63</v>
      </c>
      <c r="E144" s="164"/>
    </row>
    <row r="145" spans="1:5">
      <c r="A145" s="85" t="s">
        <v>64</v>
      </c>
      <c r="E145" s="164"/>
    </row>
    <row r="146" spans="1:5">
      <c r="A146" s="85" t="s">
        <v>65</v>
      </c>
      <c r="E146" s="164"/>
    </row>
    <row r="147" spans="1:5">
      <c r="A147" s="87" t="s">
        <v>66</v>
      </c>
      <c r="E147" s="164"/>
    </row>
    <row r="148" spans="1:5">
      <c r="A148" s="28" t="s">
        <v>67</v>
      </c>
      <c r="E148" s="164"/>
    </row>
    <row r="149" spans="1:5">
      <c r="E149" s="164"/>
    </row>
    <row r="150" spans="1:5">
      <c r="E150" s="164"/>
    </row>
    <row r="151" spans="1:5">
      <c r="E151" s="164"/>
    </row>
    <row r="152" spans="1:5">
      <c r="E152" s="164"/>
    </row>
    <row r="153" spans="1:5">
      <c r="E153" s="164"/>
    </row>
    <row r="154" spans="1:5">
      <c r="E154" s="164"/>
    </row>
    <row r="155" spans="1:5">
      <c r="E155" s="164"/>
    </row>
    <row r="156" spans="1:5">
      <c r="E156" s="164"/>
    </row>
    <row r="157" spans="1:5">
      <c r="E157" s="164"/>
    </row>
    <row r="158" spans="1:5">
      <c r="E158" s="164"/>
    </row>
    <row r="159" spans="1:5">
      <c r="E159" s="164"/>
    </row>
    <row r="160" spans="1:5">
      <c r="E160" s="164"/>
    </row>
    <row r="161" spans="5:5">
      <c r="E161" s="164"/>
    </row>
    <row r="162" spans="5:5">
      <c r="E162" s="164"/>
    </row>
    <row r="163" spans="5:5">
      <c r="E163" s="164"/>
    </row>
    <row r="164" spans="5:5">
      <c r="E164" s="164"/>
    </row>
    <row r="165" spans="5:5">
      <c r="E165" s="164"/>
    </row>
    <row r="166" spans="5:5">
      <c r="E166" s="164"/>
    </row>
    <row r="167" spans="5:5">
      <c r="E167" s="164"/>
    </row>
    <row r="168" spans="5:5">
      <c r="E168" s="164"/>
    </row>
    <row r="169" spans="5:5">
      <c r="E169" s="164"/>
    </row>
    <row r="170" spans="5:5">
      <c r="E170" s="164"/>
    </row>
    <row r="171" spans="5:5">
      <c r="E171" s="164"/>
    </row>
    <row r="172" spans="5:5">
      <c r="E172" s="164"/>
    </row>
    <row r="173" spans="5:5">
      <c r="E173" s="164"/>
    </row>
    <row r="174" spans="5:5">
      <c r="E174" s="164"/>
    </row>
    <row r="175" spans="5:5">
      <c r="E175" s="164"/>
    </row>
    <row r="176" spans="5:5">
      <c r="E176" s="164"/>
    </row>
    <row r="177" spans="5:5">
      <c r="E177" s="164"/>
    </row>
    <row r="178" spans="5:5">
      <c r="E178" s="164"/>
    </row>
    <row r="179" spans="5:5">
      <c r="E179" s="164"/>
    </row>
    <row r="180" spans="5:5">
      <c r="E180" s="164"/>
    </row>
    <row r="181" spans="5:5">
      <c r="E181" s="164"/>
    </row>
    <row r="182" spans="5:5">
      <c r="E182" s="164"/>
    </row>
    <row r="183" spans="5:5">
      <c r="E183" s="164"/>
    </row>
    <row r="184" spans="5:5">
      <c r="E184" s="164"/>
    </row>
    <row r="185" spans="5:5">
      <c r="E185" s="164"/>
    </row>
    <row r="186" spans="5:5">
      <c r="E186" s="164"/>
    </row>
    <row r="187" spans="5:5">
      <c r="E187" s="164"/>
    </row>
    <row r="188" spans="5:5">
      <c r="E188" s="164"/>
    </row>
    <row r="189" spans="5:5">
      <c r="E189" s="164"/>
    </row>
    <row r="190" spans="5:5">
      <c r="E190" s="164"/>
    </row>
    <row r="191" spans="5:5">
      <c r="E191" s="164"/>
    </row>
    <row r="192" spans="5:5">
      <c r="E192" s="164"/>
    </row>
    <row r="193" spans="5:5">
      <c r="E193" s="164"/>
    </row>
    <row r="194" spans="5:5">
      <c r="E194" s="164"/>
    </row>
    <row r="195" spans="5:5">
      <c r="E195" s="164"/>
    </row>
    <row r="196" spans="5:5">
      <c r="E196" s="164"/>
    </row>
    <row r="197" spans="5:5">
      <c r="E197" s="164"/>
    </row>
    <row r="198" spans="5:5">
      <c r="E198" s="164"/>
    </row>
    <row r="199" spans="5:5">
      <c r="E199" s="164"/>
    </row>
    <row r="200" spans="5:5">
      <c r="E200" s="164"/>
    </row>
    <row r="201" spans="5:5">
      <c r="E201" s="164"/>
    </row>
    <row r="202" spans="5:5">
      <c r="E202" s="164"/>
    </row>
    <row r="203" spans="5:5">
      <c r="E203" s="164"/>
    </row>
    <row r="204" spans="5:5">
      <c r="E204" s="164"/>
    </row>
    <row r="205" spans="5:5">
      <c r="E205" s="164"/>
    </row>
    <row r="206" spans="5:5">
      <c r="E206" s="164"/>
    </row>
    <row r="207" spans="5:5">
      <c r="E207" s="164"/>
    </row>
    <row r="208" spans="5:5">
      <c r="E208" s="164"/>
    </row>
    <row r="209" spans="5:5">
      <c r="E209" s="164"/>
    </row>
    <row r="210" spans="5:5">
      <c r="E210" s="164"/>
    </row>
    <row r="211" spans="5:5">
      <c r="E211" s="164"/>
    </row>
    <row r="212" spans="5:5">
      <c r="E212" s="164"/>
    </row>
    <row r="213" spans="5:5">
      <c r="E213" s="164"/>
    </row>
    <row r="214" spans="5:5">
      <c r="E214" s="164"/>
    </row>
    <row r="215" spans="5:5">
      <c r="E215" s="164"/>
    </row>
    <row r="216" spans="5:5">
      <c r="E216" s="164"/>
    </row>
    <row r="217" spans="5:5">
      <c r="E217" s="164"/>
    </row>
    <row r="218" spans="5:5">
      <c r="E218" s="164"/>
    </row>
    <row r="219" spans="5:5">
      <c r="E219" s="164"/>
    </row>
    <row r="220" spans="5:5">
      <c r="E220" s="164"/>
    </row>
    <row r="221" spans="5:5">
      <c r="E221" s="164"/>
    </row>
    <row r="222" spans="5:5">
      <c r="E222" s="164"/>
    </row>
    <row r="223" spans="5:5">
      <c r="E223" s="164"/>
    </row>
    <row r="224" spans="5:5">
      <c r="E224" s="164"/>
    </row>
    <row r="225" spans="5:5">
      <c r="E225" s="164"/>
    </row>
    <row r="226" spans="5:5">
      <c r="E226" s="164"/>
    </row>
    <row r="227" spans="5:5">
      <c r="E227" s="164"/>
    </row>
    <row r="228" spans="5:5">
      <c r="E228" s="164"/>
    </row>
    <row r="229" spans="5:5">
      <c r="E229" s="164"/>
    </row>
    <row r="230" spans="5:5">
      <c r="E230" s="164"/>
    </row>
    <row r="231" spans="5:5">
      <c r="E231" s="164"/>
    </row>
    <row r="232" spans="5:5">
      <c r="E232" s="164"/>
    </row>
    <row r="233" spans="5:5">
      <c r="E233" s="164"/>
    </row>
    <row r="234" spans="5:5">
      <c r="E234" s="164"/>
    </row>
    <row r="235" spans="5:5">
      <c r="E235" s="164"/>
    </row>
    <row r="236" spans="5:5">
      <c r="E236" s="164"/>
    </row>
    <row r="237" spans="5:5">
      <c r="E237" s="164"/>
    </row>
    <row r="238" spans="5:5">
      <c r="E238" s="164"/>
    </row>
    <row r="239" spans="5:5">
      <c r="E239" s="164"/>
    </row>
    <row r="240" spans="5:5">
      <c r="E240" s="164"/>
    </row>
    <row r="241" spans="5:5">
      <c r="E241" s="164"/>
    </row>
    <row r="242" spans="5:5">
      <c r="E242" s="164"/>
    </row>
    <row r="243" spans="5:5">
      <c r="E243" s="164"/>
    </row>
    <row r="244" spans="5:5">
      <c r="E244" s="164"/>
    </row>
    <row r="245" spans="5:5">
      <c r="E245" s="164"/>
    </row>
    <row r="246" spans="5:5">
      <c r="E246" s="164"/>
    </row>
    <row r="247" spans="5:5">
      <c r="E247" s="164"/>
    </row>
    <row r="248" spans="5:5">
      <c r="E248" s="164"/>
    </row>
    <row r="249" spans="5:5">
      <c r="E249" s="164"/>
    </row>
    <row r="250" spans="5:5">
      <c r="E250" s="164"/>
    </row>
    <row r="251" spans="5:5">
      <c r="E251" s="164"/>
    </row>
    <row r="252" spans="5:5">
      <c r="E252" s="164"/>
    </row>
    <row r="253" spans="5:5">
      <c r="E253" s="164"/>
    </row>
    <row r="254" spans="5:5">
      <c r="E254" s="164"/>
    </row>
    <row r="255" spans="5:5">
      <c r="E255" s="164"/>
    </row>
    <row r="256" spans="5:5">
      <c r="E256" s="164"/>
    </row>
    <row r="257" spans="5:5">
      <c r="E257" s="164"/>
    </row>
    <row r="258" spans="5:5">
      <c r="E258" s="164"/>
    </row>
  </sheetData>
  <autoFilter ref="A5:AR106" xr:uid="{00000000-0009-0000-0000-000007000000}"/>
  <customSheetViews>
    <customSheetView guid="{B07D689D-A88D-4FD6-A5A1-1BAAB5F2B100}" scale="85" showPageBreaks="1" showGridLines="0" printArea="1" view="pageBreakPreview">
      <pane xSplit="3" ySplit="5" topLeftCell="D96" activePane="bottomRight" state="frozen"/>
      <selection pane="bottomRight" activeCell="B106" sqref="B106"/>
      <rowBreaks count="1" manualBreakCount="1">
        <brk id="55" max="18" man="1"/>
      </rowBreaks>
      <pageMargins left="0.59055118110236227" right="0.39370078740157483" top="0.78740157480314965" bottom="0.39370078740157483" header="0.51181102362204722" footer="0.51181102362204722"/>
      <pageSetup paperSize="9" scale="47" orientation="landscape" r:id="rId1"/>
      <headerFooter alignWithMargins="0"/>
    </customSheetView>
    <customSheetView guid="{47FE580C-1B40-484B-A27C-9C582BD9B048}" scale="85" showPageBreaks="1" showGridLines="0" printArea="1" view="pageBreakPreview">
      <pane xSplit="3" ySplit="5" topLeftCell="D48" activePane="bottomRight" state="frozen"/>
      <selection pane="bottomRight" activeCell="A57" sqref="A57:A61"/>
      <rowBreaks count="1" manualBreakCount="1">
        <brk id="56" max="18" man="1"/>
      </rowBreaks>
      <pageMargins left="0.59055118110236227" right="0.39370078740157483" top="0.78740157480314965" bottom="0.39370078740157483" header="0.51181102362204722" footer="0.51181102362204722"/>
      <pageSetup paperSize="9" scale="54" orientation="landscape" r:id="rId2"/>
      <headerFooter alignWithMargins="0"/>
    </customSheetView>
    <customSheetView guid="{9CD6CDFB-0526-4987-BB9B-F12261C08409}" scale="85" showPageBreaks="1" showGridLines="0" view="pageBreakPreview">
      <pane xSplit="3" ySplit="5" topLeftCell="D48" activePane="bottomRight" state="frozen"/>
      <selection pane="bottomRight" activeCell="A56" sqref="A56:A65"/>
      <rowBreaks count="2" manualBreakCount="2">
        <brk id="56" max="18" man="1"/>
        <brk id="118" max="37" man="1"/>
      </rowBreaks>
      <pageMargins left="0.59055118110236227" right="0.39370078740157483" top="0.78740157480314965" bottom="0.39370078740157483" header="0.51181102362204722" footer="0.51181102362204722"/>
      <pageSetup paperSize="9" scale="54" orientation="landscape" r:id="rId3"/>
      <headerFooter alignWithMargins="0"/>
    </customSheetView>
  </customSheetViews>
  <mergeCells count="24">
    <mergeCell ref="R4:S4"/>
    <mergeCell ref="L4:M4"/>
    <mergeCell ref="B2:B5"/>
    <mergeCell ref="A36:A40"/>
    <mergeCell ref="A11:A15"/>
    <mergeCell ref="A2:A5"/>
    <mergeCell ref="A6:A10"/>
    <mergeCell ref="A26:A30"/>
    <mergeCell ref="A16:A20"/>
    <mergeCell ref="A21:A25"/>
    <mergeCell ref="A31:A35"/>
    <mergeCell ref="A41:A45"/>
    <mergeCell ref="A51:A55"/>
    <mergeCell ref="A96:A100"/>
    <mergeCell ref="A66:A70"/>
    <mergeCell ref="A76:A80"/>
    <mergeCell ref="A86:A90"/>
    <mergeCell ref="A91:A95"/>
    <mergeCell ref="A81:A85"/>
    <mergeCell ref="A101:A105"/>
    <mergeCell ref="A71:A75"/>
    <mergeCell ref="A56:A60"/>
    <mergeCell ref="A61:A65"/>
    <mergeCell ref="A46:A50"/>
  </mergeCells>
  <phoneticPr fontId="2"/>
  <pageMargins left="0.59055118110236227" right="0.39370078740157483" top="0.78740157480314965" bottom="0.39370078740157483" header="0.51181102362204722" footer="0.51181102362204722"/>
  <pageSetup paperSize="9" scale="50" orientation="landscape" r:id="rId4"/>
  <headerFooter alignWithMargins="0"/>
  <rowBreaks count="2" manualBreakCount="2">
    <brk id="55" max="18" man="1"/>
    <brk id="118" max="1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Q232"/>
  <sheetViews>
    <sheetView showGridLines="0" tabSelected="1" view="pageBreakPreview" zoomScaleNormal="100" zoomScaleSheetLayoutView="100" workbookViewId="0">
      <pane xSplit="2" ySplit="4" topLeftCell="I8" activePane="bottomRight" state="frozen"/>
      <selection pane="topRight" activeCell="C1" sqref="C1"/>
      <selection pane="bottomLeft" activeCell="A5" sqref="A5"/>
      <selection pane="bottomRight" activeCell="P19" sqref="P19"/>
    </sheetView>
  </sheetViews>
  <sheetFormatPr defaultRowHeight="13.5"/>
  <cols>
    <col min="1" max="1" width="12.625" style="67" customWidth="1"/>
    <col min="2" max="2" width="8.625" style="67" customWidth="1"/>
    <col min="3" max="12" width="12.625" style="67" customWidth="1"/>
    <col min="13" max="13" width="12.625" style="68" customWidth="1"/>
    <col min="14" max="14" width="12.625" style="64" customWidth="1"/>
    <col min="15" max="19" width="12.625" style="67" customWidth="1"/>
    <col min="20" max="22" width="12.625" style="64" customWidth="1"/>
    <col min="23" max="23" width="9" style="67"/>
    <col min="24" max="24" width="9.25" style="67" bestFit="1" customWidth="1"/>
    <col min="25" max="27" width="9.125" style="67" bestFit="1" customWidth="1"/>
    <col min="28" max="28" width="10.25" style="67" bestFit="1" customWidth="1"/>
    <col min="29" max="36" width="9.125" style="67" bestFit="1" customWidth="1"/>
    <col min="37" max="37" width="10.25" style="67" bestFit="1" customWidth="1"/>
    <col min="38" max="38" width="9.25" style="67" bestFit="1" customWidth="1"/>
    <col min="39" max="41" width="9.125" style="67" bestFit="1" customWidth="1"/>
    <col min="42" max="16384" width="9" style="67"/>
  </cols>
  <sheetData>
    <row r="1" spans="1:43" ht="20.25" customHeight="1">
      <c r="A1" s="69" t="s">
        <v>216</v>
      </c>
    </row>
    <row r="2" spans="1:43" ht="14.25" customHeight="1">
      <c r="A2" s="90" t="s">
        <v>1</v>
      </c>
      <c r="K2" s="91"/>
      <c r="O2" s="91"/>
      <c r="P2" s="91"/>
      <c r="Q2" s="91"/>
      <c r="R2" s="91"/>
      <c r="S2" s="715" t="s">
        <v>11</v>
      </c>
      <c r="T2" s="715"/>
      <c r="U2" s="192"/>
      <c r="V2" s="192"/>
    </row>
    <row r="3" spans="1:43" ht="18.75" customHeight="1">
      <c r="A3" s="710" t="s">
        <v>12</v>
      </c>
      <c r="B3" s="706" t="s">
        <v>80</v>
      </c>
      <c r="C3" s="698" t="s">
        <v>98</v>
      </c>
      <c r="D3" s="698" t="s">
        <v>99</v>
      </c>
      <c r="E3" s="698" t="s">
        <v>100</v>
      </c>
      <c r="F3" s="698" t="s">
        <v>101</v>
      </c>
      <c r="G3" s="698" t="s">
        <v>102</v>
      </c>
      <c r="H3" s="698" t="s">
        <v>103</v>
      </c>
      <c r="I3" s="698" t="s">
        <v>104</v>
      </c>
      <c r="J3" s="698" t="s">
        <v>105</v>
      </c>
      <c r="K3" s="698" t="s">
        <v>106</v>
      </c>
      <c r="L3" s="698" t="s">
        <v>107</v>
      </c>
      <c r="M3" s="716" t="s">
        <v>108</v>
      </c>
      <c r="N3" s="718" t="s">
        <v>109</v>
      </c>
      <c r="O3" s="720" t="s">
        <v>110</v>
      </c>
      <c r="P3" s="722" t="s">
        <v>111</v>
      </c>
      <c r="Q3" s="703" t="s">
        <v>112</v>
      </c>
      <c r="R3" s="36"/>
      <c r="S3" s="36"/>
      <c r="T3" s="37"/>
      <c r="U3" s="46"/>
      <c r="V3" s="46"/>
    </row>
    <row r="4" spans="1:43" ht="18.75" customHeight="1">
      <c r="A4" s="711"/>
      <c r="B4" s="707"/>
      <c r="C4" s="699"/>
      <c r="D4" s="699"/>
      <c r="E4" s="699"/>
      <c r="F4" s="699"/>
      <c r="G4" s="699"/>
      <c r="H4" s="699"/>
      <c r="I4" s="699"/>
      <c r="J4" s="699"/>
      <c r="K4" s="699"/>
      <c r="L4" s="705"/>
      <c r="M4" s="717"/>
      <c r="N4" s="719"/>
      <c r="O4" s="721"/>
      <c r="P4" s="723"/>
      <c r="Q4" s="704"/>
      <c r="R4" s="38" t="s">
        <v>113</v>
      </c>
      <c r="S4" s="39" t="s">
        <v>114</v>
      </c>
      <c r="T4" s="40" t="s">
        <v>115</v>
      </c>
      <c r="U4" s="193"/>
      <c r="V4" s="193"/>
    </row>
    <row r="5" spans="1:43" ht="18.75" customHeight="1">
      <c r="A5" s="708" t="s">
        <v>24</v>
      </c>
      <c r="B5" s="92">
        <v>24</v>
      </c>
      <c r="C5" s="93">
        <v>5755</v>
      </c>
      <c r="D5" s="94">
        <v>272</v>
      </c>
      <c r="E5" s="93">
        <v>-941</v>
      </c>
      <c r="F5" s="94">
        <v>1107</v>
      </c>
      <c r="G5" s="95">
        <v>1425106</v>
      </c>
      <c r="H5" s="96">
        <v>0.38200000000000001</v>
      </c>
      <c r="I5" s="97"/>
      <c r="J5" s="97"/>
      <c r="K5" s="97">
        <v>21.7</v>
      </c>
      <c r="L5" s="97">
        <v>328.6</v>
      </c>
      <c r="M5" s="98">
        <v>95.1</v>
      </c>
      <c r="N5" s="99">
        <v>37.6</v>
      </c>
      <c r="O5" s="79">
        <v>199945</v>
      </c>
      <c r="P5" s="79">
        <v>5840191</v>
      </c>
      <c r="Q5" s="74">
        <v>136314</v>
      </c>
      <c r="R5" s="75">
        <v>4563</v>
      </c>
      <c r="S5" s="100">
        <v>16663</v>
      </c>
      <c r="T5" s="101">
        <v>115088</v>
      </c>
      <c r="U5" s="77"/>
      <c r="V5" s="77"/>
    </row>
    <row r="6" spans="1:43" ht="18.75" customHeight="1">
      <c r="A6" s="709"/>
      <c r="B6" s="102">
        <v>25</v>
      </c>
      <c r="C6" s="103">
        <v>8702</v>
      </c>
      <c r="D6" s="104">
        <v>2847</v>
      </c>
      <c r="E6" s="104">
        <v>2575</v>
      </c>
      <c r="F6" s="104">
        <v>8192</v>
      </c>
      <c r="G6" s="105">
        <v>1421929</v>
      </c>
      <c r="H6" s="106">
        <v>0.38900000000000001</v>
      </c>
      <c r="I6" s="107"/>
      <c r="J6" s="107"/>
      <c r="K6" s="107">
        <v>21.3</v>
      </c>
      <c r="L6" s="107">
        <v>320.60000000000002</v>
      </c>
      <c r="M6" s="108">
        <v>95</v>
      </c>
      <c r="N6" s="109">
        <v>36.799999999999997</v>
      </c>
      <c r="O6" s="83">
        <v>192433</v>
      </c>
      <c r="P6" s="83">
        <v>5839733</v>
      </c>
      <c r="Q6" s="77">
        <v>160384</v>
      </c>
      <c r="R6" s="78">
        <v>3023</v>
      </c>
      <c r="S6" s="110">
        <v>34785</v>
      </c>
      <c r="T6" s="111">
        <v>122576</v>
      </c>
      <c r="U6" s="77"/>
      <c r="V6" s="77"/>
    </row>
    <row r="7" spans="1:43" ht="18.75" customHeight="1">
      <c r="A7" s="709"/>
      <c r="B7" s="102">
        <v>26</v>
      </c>
      <c r="C7" s="103">
        <v>8106</v>
      </c>
      <c r="D7" s="104">
        <v>2885</v>
      </c>
      <c r="E7" s="104">
        <v>-15</v>
      </c>
      <c r="F7" s="104">
        <v>6973</v>
      </c>
      <c r="G7" s="105">
        <v>1413567</v>
      </c>
      <c r="H7" s="106">
        <v>0.39800000000000002</v>
      </c>
      <c r="I7" s="107"/>
      <c r="J7" s="107"/>
      <c r="K7" s="107">
        <v>20.8</v>
      </c>
      <c r="L7" s="107">
        <v>317.39999999999998</v>
      </c>
      <c r="M7" s="108">
        <v>96.4</v>
      </c>
      <c r="N7" s="109">
        <v>38.799999999999997</v>
      </c>
      <c r="O7" s="83">
        <v>200954</v>
      </c>
      <c r="P7" s="83">
        <v>5819827</v>
      </c>
      <c r="Q7" s="77">
        <v>126723</v>
      </c>
      <c r="R7" s="78">
        <v>4234</v>
      </c>
      <c r="S7" s="110">
        <v>48335</v>
      </c>
      <c r="T7" s="111">
        <v>74154</v>
      </c>
      <c r="U7" s="77"/>
      <c r="V7" s="77"/>
    </row>
    <row r="8" spans="1:43" ht="18.75" customHeight="1">
      <c r="A8" s="709"/>
      <c r="B8" s="102">
        <v>27</v>
      </c>
      <c r="C8" s="103">
        <v>11473</v>
      </c>
      <c r="D8" s="104">
        <v>4596</v>
      </c>
      <c r="E8" s="104">
        <v>1711</v>
      </c>
      <c r="F8" s="104">
        <v>11611</v>
      </c>
      <c r="G8" s="105">
        <v>1435138</v>
      </c>
      <c r="H8" s="106">
        <v>0.41899999999999998</v>
      </c>
      <c r="I8" s="107"/>
      <c r="J8" s="107"/>
      <c r="K8" s="107">
        <v>20.6</v>
      </c>
      <c r="L8" s="107">
        <v>307.7</v>
      </c>
      <c r="M8" s="108">
        <v>96.3</v>
      </c>
      <c r="N8" s="109">
        <v>39.6</v>
      </c>
      <c r="O8" s="83">
        <v>182087</v>
      </c>
      <c r="P8" s="83">
        <v>5815903</v>
      </c>
      <c r="Q8" s="77">
        <v>133220</v>
      </c>
      <c r="R8" s="78">
        <v>14134</v>
      </c>
      <c r="S8" s="110">
        <v>47114</v>
      </c>
      <c r="T8" s="111">
        <v>71972</v>
      </c>
      <c r="U8" s="77"/>
      <c r="V8" s="77"/>
    </row>
    <row r="9" spans="1:43" s="77" customFormat="1" ht="18.75" customHeight="1">
      <c r="A9" s="702"/>
      <c r="B9" s="102">
        <v>28</v>
      </c>
      <c r="C9" s="103">
        <v>9297</v>
      </c>
      <c r="D9" s="104">
        <v>3759</v>
      </c>
      <c r="E9" s="104">
        <v>-836</v>
      </c>
      <c r="F9" s="104">
        <v>-4353</v>
      </c>
      <c r="G9" s="105">
        <v>1413218</v>
      </c>
      <c r="H9" s="106">
        <v>0.435</v>
      </c>
      <c r="I9" s="107"/>
      <c r="J9" s="107"/>
      <c r="K9" s="107">
        <v>20.5</v>
      </c>
      <c r="L9" s="107">
        <v>315.7</v>
      </c>
      <c r="M9" s="108">
        <v>98.4</v>
      </c>
      <c r="N9" s="109">
        <v>39.799999999999997</v>
      </c>
      <c r="O9" s="83">
        <v>143135</v>
      </c>
      <c r="P9" s="83">
        <v>5815770</v>
      </c>
      <c r="Q9" s="77">
        <v>119951</v>
      </c>
      <c r="R9" s="78">
        <v>10616</v>
      </c>
      <c r="S9" s="110">
        <v>38130</v>
      </c>
      <c r="T9" s="111">
        <v>71205</v>
      </c>
      <c r="X9" s="67"/>
      <c r="Y9" s="67"/>
      <c r="Z9" s="67"/>
      <c r="AA9" s="67"/>
      <c r="AB9" s="67"/>
      <c r="AC9" s="67"/>
      <c r="AD9" s="67"/>
      <c r="AE9" s="67"/>
      <c r="AF9" s="67"/>
      <c r="AG9" s="67"/>
      <c r="AH9" s="67"/>
      <c r="AI9" s="67"/>
      <c r="AJ9" s="67"/>
      <c r="AK9" s="67"/>
      <c r="AL9" s="67"/>
      <c r="AM9" s="67"/>
      <c r="AN9" s="67"/>
      <c r="AO9" s="67"/>
      <c r="AP9" s="67"/>
      <c r="AQ9" s="67"/>
    </row>
    <row r="10" spans="1:43" ht="18.75" customHeight="1">
      <c r="A10" s="700" t="s">
        <v>25</v>
      </c>
      <c r="B10" s="92">
        <v>24</v>
      </c>
      <c r="C10" s="93">
        <v>160140</v>
      </c>
      <c r="D10" s="94">
        <v>30522</v>
      </c>
      <c r="E10" s="93">
        <v>2932</v>
      </c>
      <c r="F10" s="94">
        <v>16896</v>
      </c>
      <c r="G10" s="95">
        <v>482989</v>
      </c>
      <c r="H10" s="96">
        <v>0.50292000000000003</v>
      </c>
      <c r="I10" s="97"/>
      <c r="J10" s="97"/>
      <c r="K10" s="97">
        <v>15.2</v>
      </c>
      <c r="L10" s="97">
        <v>226.9</v>
      </c>
      <c r="M10" s="98">
        <v>93.1</v>
      </c>
      <c r="N10" s="99">
        <v>48.4</v>
      </c>
      <c r="O10" s="79">
        <v>578333</v>
      </c>
      <c r="P10" s="79">
        <v>1627968</v>
      </c>
      <c r="Q10" s="74">
        <v>476712</v>
      </c>
      <c r="R10" s="75">
        <v>31481</v>
      </c>
      <c r="S10" s="100">
        <v>21274</v>
      </c>
      <c r="T10" s="101">
        <v>423957</v>
      </c>
      <c r="U10" s="77"/>
      <c r="V10" s="77"/>
    </row>
    <row r="11" spans="1:43" ht="18.75" customHeight="1">
      <c r="A11" s="701"/>
      <c r="B11" s="102">
        <v>25</v>
      </c>
      <c r="C11" s="103">
        <v>159088</v>
      </c>
      <c r="D11" s="104">
        <v>28245</v>
      </c>
      <c r="E11" s="104">
        <v>-2277</v>
      </c>
      <c r="F11" s="104">
        <v>2741</v>
      </c>
      <c r="G11" s="105">
        <v>483606</v>
      </c>
      <c r="H11" s="106">
        <v>0.52561999999999998</v>
      </c>
      <c r="I11" s="107"/>
      <c r="J11" s="107"/>
      <c r="K11" s="107">
        <v>14.4</v>
      </c>
      <c r="L11" s="107">
        <v>210.3</v>
      </c>
      <c r="M11" s="108">
        <v>96.1</v>
      </c>
      <c r="N11" s="109">
        <v>55.3</v>
      </c>
      <c r="O11" s="83">
        <v>523276</v>
      </c>
      <c r="P11" s="83">
        <v>1647491</v>
      </c>
      <c r="Q11" s="77">
        <v>454628</v>
      </c>
      <c r="R11" s="78">
        <v>34440</v>
      </c>
      <c r="S11" s="110">
        <v>21298</v>
      </c>
      <c r="T11" s="111">
        <v>398890</v>
      </c>
      <c r="U11" s="77"/>
      <c r="V11" s="77"/>
    </row>
    <row r="12" spans="1:43" ht="18.75" customHeight="1">
      <c r="A12" s="701"/>
      <c r="B12" s="102">
        <v>26</v>
      </c>
      <c r="C12" s="103">
        <v>143636</v>
      </c>
      <c r="D12" s="104">
        <v>39280</v>
      </c>
      <c r="E12" s="104">
        <v>11035</v>
      </c>
      <c r="F12" s="104">
        <v>6847</v>
      </c>
      <c r="G12" s="105">
        <v>494171</v>
      </c>
      <c r="H12" s="106">
        <v>0.55900000000000005</v>
      </c>
      <c r="I12" s="107"/>
      <c r="J12" s="107"/>
      <c r="K12" s="107">
        <v>14.1</v>
      </c>
      <c r="L12" s="107">
        <v>187.2</v>
      </c>
      <c r="M12" s="108">
        <v>98.6</v>
      </c>
      <c r="N12" s="109">
        <v>55.1</v>
      </c>
      <c r="O12" s="83">
        <v>760227</v>
      </c>
      <c r="P12" s="83">
        <v>1621249</v>
      </c>
      <c r="Q12" s="77">
        <v>398866</v>
      </c>
      <c r="R12" s="78">
        <v>29972</v>
      </c>
      <c r="S12" s="110">
        <v>21321</v>
      </c>
      <c r="T12" s="111">
        <v>347573</v>
      </c>
      <c r="U12" s="77"/>
      <c r="V12" s="77"/>
    </row>
    <row r="13" spans="1:43" ht="18.75" customHeight="1">
      <c r="A13" s="701"/>
      <c r="B13" s="102">
        <v>27</v>
      </c>
      <c r="C13" s="103">
        <v>134453</v>
      </c>
      <c r="D13" s="104">
        <v>17894</v>
      </c>
      <c r="E13" s="104">
        <v>-21386</v>
      </c>
      <c r="F13" s="104">
        <v>-23680</v>
      </c>
      <c r="G13" s="105">
        <v>507145</v>
      </c>
      <c r="H13" s="106">
        <v>0.59599999999999997</v>
      </c>
      <c r="I13" s="107"/>
      <c r="J13" s="107"/>
      <c r="K13" s="107">
        <v>14.5</v>
      </c>
      <c r="L13" s="107">
        <v>171.8</v>
      </c>
      <c r="M13" s="108">
        <v>96.3</v>
      </c>
      <c r="N13" s="108">
        <v>56.2</v>
      </c>
      <c r="O13" s="83">
        <v>464842</v>
      </c>
      <c r="P13" s="83">
        <v>1594749</v>
      </c>
      <c r="Q13" s="77">
        <v>344716</v>
      </c>
      <c r="R13" s="78">
        <v>22277</v>
      </c>
      <c r="S13" s="110">
        <v>19731</v>
      </c>
      <c r="T13" s="111">
        <v>302708</v>
      </c>
      <c r="U13" s="77"/>
      <c r="V13" s="77"/>
    </row>
    <row r="14" spans="1:43" s="77" customFormat="1" ht="18.75" customHeight="1">
      <c r="A14" s="702"/>
      <c r="B14" s="102">
        <v>28</v>
      </c>
      <c r="C14" s="103">
        <v>121160</v>
      </c>
      <c r="D14" s="104">
        <v>15282</v>
      </c>
      <c r="E14" s="104">
        <v>-2612</v>
      </c>
      <c r="F14" s="104">
        <v>5956</v>
      </c>
      <c r="G14" s="105">
        <v>501639</v>
      </c>
      <c r="H14" s="106">
        <v>0.61399999999999999</v>
      </c>
      <c r="I14" s="107"/>
      <c r="J14" s="107"/>
      <c r="K14" s="107">
        <v>14.9</v>
      </c>
      <c r="L14" s="107">
        <v>169.9</v>
      </c>
      <c r="M14" s="108">
        <v>96</v>
      </c>
      <c r="N14" s="108">
        <v>52</v>
      </c>
      <c r="O14" s="83">
        <v>428251</v>
      </c>
      <c r="P14" s="83">
        <v>1569899</v>
      </c>
      <c r="Q14" s="77">
        <v>295253</v>
      </c>
      <c r="R14" s="78">
        <v>20423</v>
      </c>
      <c r="S14" s="110">
        <v>19735</v>
      </c>
      <c r="T14" s="111">
        <v>255095</v>
      </c>
      <c r="X14" s="67"/>
      <c r="Y14" s="67"/>
      <c r="Z14" s="67"/>
      <c r="AA14" s="67"/>
      <c r="AB14" s="67"/>
      <c r="AC14" s="67"/>
      <c r="AD14" s="67"/>
      <c r="AE14" s="67"/>
      <c r="AF14" s="67"/>
      <c r="AG14" s="67"/>
      <c r="AH14" s="67"/>
      <c r="AI14" s="67"/>
      <c r="AJ14" s="67"/>
      <c r="AK14" s="67"/>
      <c r="AL14" s="67"/>
      <c r="AM14" s="67"/>
      <c r="AN14" s="67"/>
      <c r="AO14" s="67"/>
      <c r="AP14" s="67"/>
      <c r="AQ14" s="67"/>
    </row>
    <row r="15" spans="1:43" ht="18.75" customHeight="1">
      <c r="A15" s="708" t="s">
        <v>203</v>
      </c>
      <c r="B15" s="92">
        <v>24</v>
      </c>
      <c r="C15" s="93">
        <v>11534</v>
      </c>
      <c r="D15" s="94">
        <v>4192</v>
      </c>
      <c r="E15" s="93">
        <v>1278</v>
      </c>
      <c r="F15" s="94">
        <v>2129</v>
      </c>
      <c r="G15" s="95">
        <v>332911</v>
      </c>
      <c r="H15" s="96">
        <v>0.26600000000000001</v>
      </c>
      <c r="I15" s="97"/>
      <c r="J15" s="97"/>
      <c r="K15" s="97">
        <v>15.4</v>
      </c>
      <c r="L15" s="97">
        <v>240</v>
      </c>
      <c r="M15" s="98">
        <v>92.3</v>
      </c>
      <c r="N15" s="99">
        <v>40.299999999999997</v>
      </c>
      <c r="O15" s="79">
        <v>34666</v>
      </c>
      <c r="P15" s="79">
        <v>1296292</v>
      </c>
      <c r="Q15" s="74">
        <v>99991</v>
      </c>
      <c r="R15" s="75">
        <v>12761</v>
      </c>
      <c r="S15" s="100">
        <v>22474</v>
      </c>
      <c r="T15" s="101">
        <v>64756</v>
      </c>
      <c r="U15" s="77"/>
      <c r="V15" s="77"/>
    </row>
    <row r="16" spans="1:43" ht="18.75" customHeight="1">
      <c r="A16" s="712"/>
      <c r="B16" s="102">
        <v>25</v>
      </c>
      <c r="C16" s="103">
        <v>11251</v>
      </c>
      <c r="D16" s="104">
        <v>785</v>
      </c>
      <c r="E16" s="104">
        <v>-4127</v>
      </c>
      <c r="F16" s="104">
        <v>-694</v>
      </c>
      <c r="G16" s="105">
        <v>330177</v>
      </c>
      <c r="H16" s="106">
        <v>0.27300000000000002</v>
      </c>
      <c r="I16" s="107"/>
      <c r="J16" s="107"/>
      <c r="K16" s="107">
        <v>15.4</v>
      </c>
      <c r="L16" s="107">
        <v>238.4</v>
      </c>
      <c r="M16" s="108">
        <v>91.1</v>
      </c>
      <c r="N16" s="109">
        <v>38.5</v>
      </c>
      <c r="O16" s="83">
        <v>31180</v>
      </c>
      <c r="P16" s="83">
        <v>1293313</v>
      </c>
      <c r="Q16" s="77">
        <v>95428</v>
      </c>
      <c r="R16" s="78">
        <v>16195</v>
      </c>
      <c r="S16" s="110">
        <v>22484</v>
      </c>
      <c r="T16" s="111">
        <v>56749</v>
      </c>
      <c r="U16" s="77"/>
      <c r="V16" s="77"/>
    </row>
    <row r="17" spans="1:43" ht="18.75" customHeight="1">
      <c r="A17" s="712"/>
      <c r="B17" s="102">
        <v>26</v>
      </c>
      <c r="C17" s="103">
        <v>9508</v>
      </c>
      <c r="D17" s="104">
        <v>1370</v>
      </c>
      <c r="E17" s="104">
        <v>585</v>
      </c>
      <c r="F17" s="104">
        <v>1151</v>
      </c>
      <c r="G17" s="105">
        <v>331012</v>
      </c>
      <c r="H17" s="106">
        <v>0.28000000000000003</v>
      </c>
      <c r="I17" s="107"/>
      <c r="J17" s="107"/>
      <c r="K17" s="107">
        <v>14.6</v>
      </c>
      <c r="L17" s="107">
        <v>241.2</v>
      </c>
      <c r="M17" s="108">
        <v>91.2</v>
      </c>
      <c r="N17" s="109">
        <v>41.3</v>
      </c>
      <c r="O17" s="83">
        <v>26127</v>
      </c>
      <c r="P17" s="83">
        <v>1290694</v>
      </c>
      <c r="Q17" s="77">
        <v>81346</v>
      </c>
      <c r="R17" s="78">
        <v>16761</v>
      </c>
      <c r="S17" s="110">
        <v>20293</v>
      </c>
      <c r="T17" s="111">
        <v>44292</v>
      </c>
      <c r="U17" s="77"/>
      <c r="V17" s="77"/>
    </row>
    <row r="18" spans="1:43" ht="18.75" customHeight="1">
      <c r="A18" s="712"/>
      <c r="B18" s="102">
        <v>27</v>
      </c>
      <c r="C18" s="103">
        <v>9675</v>
      </c>
      <c r="D18" s="104">
        <v>4327</v>
      </c>
      <c r="E18" s="104">
        <v>2957</v>
      </c>
      <c r="F18" s="104">
        <v>3151</v>
      </c>
      <c r="G18" s="105">
        <v>334603</v>
      </c>
      <c r="H18" s="106">
        <v>0.29899999999999999</v>
      </c>
      <c r="I18" s="107"/>
      <c r="J18" s="107"/>
      <c r="K18" s="107">
        <v>14.1</v>
      </c>
      <c r="L18" s="107">
        <v>238.3</v>
      </c>
      <c r="M18" s="108">
        <v>92.2</v>
      </c>
      <c r="N18" s="108">
        <v>40.299999999999997</v>
      </c>
      <c r="O18" s="83">
        <v>36706</v>
      </c>
      <c r="P18" s="83">
        <v>1282318</v>
      </c>
      <c r="Q18" s="77">
        <v>74439</v>
      </c>
      <c r="R18" s="78">
        <v>16955</v>
      </c>
      <c r="S18" s="110">
        <v>19160</v>
      </c>
      <c r="T18" s="111">
        <v>38324</v>
      </c>
      <c r="U18" s="77"/>
      <c r="V18" s="77"/>
    </row>
    <row r="19" spans="1:43" s="77" customFormat="1" ht="18.75" customHeight="1">
      <c r="A19" s="713"/>
      <c r="B19" s="102">
        <v>28</v>
      </c>
      <c r="C19" s="103">
        <v>9181</v>
      </c>
      <c r="D19" s="104">
        <v>5940</v>
      </c>
      <c r="E19" s="104">
        <v>300</v>
      </c>
      <c r="F19" s="104">
        <v>-523</v>
      </c>
      <c r="G19" s="105">
        <v>329274</v>
      </c>
      <c r="H19" s="106">
        <v>0.309</v>
      </c>
      <c r="I19" s="107"/>
      <c r="J19" s="107"/>
      <c r="K19" s="107">
        <v>13.6</v>
      </c>
      <c r="L19" s="107">
        <v>294.3</v>
      </c>
      <c r="M19" s="108">
        <v>93.3</v>
      </c>
      <c r="N19" s="108">
        <v>39.5</v>
      </c>
      <c r="O19" s="83">
        <v>37891</v>
      </c>
      <c r="P19" s="83">
        <v>1272489</v>
      </c>
      <c r="Q19" s="77">
        <v>61576</v>
      </c>
      <c r="R19" s="78">
        <v>16132</v>
      </c>
      <c r="S19" s="110">
        <v>16467</v>
      </c>
      <c r="T19" s="111">
        <v>28977</v>
      </c>
      <c r="X19" s="67"/>
      <c r="Y19" s="67"/>
      <c r="Z19" s="67"/>
      <c r="AA19" s="67"/>
      <c r="AB19" s="67"/>
      <c r="AC19" s="67"/>
      <c r="AD19" s="67"/>
      <c r="AE19" s="67"/>
      <c r="AF19" s="67"/>
      <c r="AG19" s="67"/>
      <c r="AH19" s="67"/>
      <c r="AI19" s="67"/>
      <c r="AJ19" s="67"/>
      <c r="AK19" s="67"/>
      <c r="AL19" s="67"/>
      <c r="AM19" s="67"/>
      <c r="AN19" s="67"/>
      <c r="AO19" s="67"/>
      <c r="AP19" s="67"/>
      <c r="AQ19" s="67"/>
    </row>
    <row r="20" spans="1:43" ht="18.75" customHeight="1">
      <c r="A20" s="700" t="s">
        <v>27</v>
      </c>
      <c r="B20" s="92">
        <v>24</v>
      </c>
      <c r="C20" s="93">
        <v>215079</v>
      </c>
      <c r="D20" s="94">
        <v>5952</v>
      </c>
      <c r="E20" s="93">
        <v>-34</v>
      </c>
      <c r="F20" s="94">
        <v>22717</v>
      </c>
      <c r="G20" s="95">
        <v>481605</v>
      </c>
      <c r="H20" s="96">
        <v>0.41299999999999998</v>
      </c>
      <c r="I20" s="97"/>
      <c r="J20" s="97"/>
      <c r="K20" s="97">
        <v>14.1</v>
      </c>
      <c r="L20" s="97">
        <v>156.4</v>
      </c>
      <c r="M20" s="98">
        <v>95.6</v>
      </c>
      <c r="N20" s="99">
        <v>45.6</v>
      </c>
      <c r="O20" s="79">
        <v>93142</v>
      </c>
      <c r="P20" s="79">
        <v>1361769</v>
      </c>
      <c r="Q20" s="74">
        <v>937131</v>
      </c>
      <c r="R20" s="75">
        <v>39352</v>
      </c>
      <c r="S20" s="100">
        <v>13151</v>
      </c>
      <c r="T20" s="101">
        <v>884628</v>
      </c>
      <c r="U20" s="77"/>
      <c r="V20" s="77"/>
    </row>
    <row r="21" spans="1:43" ht="18.75" customHeight="1">
      <c r="A21" s="701"/>
      <c r="B21" s="102">
        <v>25</v>
      </c>
      <c r="C21" s="103">
        <v>148897</v>
      </c>
      <c r="D21" s="104">
        <v>10406</v>
      </c>
      <c r="E21" s="104">
        <v>4454</v>
      </c>
      <c r="F21" s="104">
        <v>8559</v>
      </c>
      <c r="G21" s="105">
        <v>482087</v>
      </c>
      <c r="H21" s="106">
        <v>0.434</v>
      </c>
      <c r="I21" s="107"/>
      <c r="J21" s="107"/>
      <c r="K21" s="107">
        <v>13.5</v>
      </c>
      <c r="L21" s="107">
        <v>143.5</v>
      </c>
      <c r="M21" s="108">
        <v>95.7</v>
      </c>
      <c r="N21" s="109">
        <v>47.9</v>
      </c>
      <c r="O21" s="83">
        <v>293093</v>
      </c>
      <c r="P21" s="83">
        <v>1403394</v>
      </c>
      <c r="Q21" s="77">
        <v>944842</v>
      </c>
      <c r="R21" s="78">
        <v>43195</v>
      </c>
      <c r="S21" s="110">
        <v>12608</v>
      </c>
      <c r="T21" s="111">
        <v>889039</v>
      </c>
      <c r="U21" s="77"/>
      <c r="V21" s="77"/>
    </row>
    <row r="22" spans="1:43" ht="18.75" customHeight="1">
      <c r="A22" s="701"/>
      <c r="B22" s="102">
        <v>26</v>
      </c>
      <c r="C22" s="103">
        <v>124152</v>
      </c>
      <c r="D22" s="104">
        <v>7083</v>
      </c>
      <c r="E22" s="104">
        <v>-3323</v>
      </c>
      <c r="F22" s="104">
        <v>-9697</v>
      </c>
      <c r="G22" s="105">
        <v>486062</v>
      </c>
      <c r="H22" s="106">
        <v>0.46899999999999997</v>
      </c>
      <c r="I22" s="107"/>
      <c r="J22" s="107"/>
      <c r="K22" s="107">
        <v>12.7</v>
      </c>
      <c r="L22" s="107">
        <v>140</v>
      </c>
      <c r="M22" s="108">
        <v>96.7</v>
      </c>
      <c r="N22" s="109">
        <v>50</v>
      </c>
      <c r="O22" s="83">
        <v>395903</v>
      </c>
      <c r="P22" s="83">
        <v>1414415</v>
      </c>
      <c r="Q22" s="77">
        <v>899879</v>
      </c>
      <c r="R22" s="78">
        <v>36821</v>
      </c>
      <c r="S22" s="110">
        <v>20800</v>
      </c>
      <c r="T22" s="111">
        <v>842258</v>
      </c>
      <c r="U22" s="77"/>
      <c r="V22" s="77"/>
    </row>
    <row r="23" spans="1:43" ht="18.75" customHeight="1">
      <c r="A23" s="701"/>
      <c r="B23" s="102">
        <v>27</v>
      </c>
      <c r="C23" s="103">
        <v>110150</v>
      </c>
      <c r="D23" s="104">
        <v>7780</v>
      </c>
      <c r="E23" s="104">
        <v>697</v>
      </c>
      <c r="F23" s="104">
        <v>-2709</v>
      </c>
      <c r="G23" s="105">
        <v>498553</v>
      </c>
      <c r="H23" s="106">
        <v>0.50900000000000001</v>
      </c>
      <c r="I23" s="107"/>
      <c r="J23" s="107"/>
      <c r="K23" s="107">
        <v>11.7</v>
      </c>
      <c r="L23" s="107">
        <v>137.5</v>
      </c>
      <c r="M23" s="108">
        <v>95.9</v>
      </c>
      <c r="N23" s="109">
        <v>51</v>
      </c>
      <c r="O23" s="83">
        <v>309916</v>
      </c>
      <c r="P23" s="83">
        <v>1423730</v>
      </c>
      <c r="Q23" s="77">
        <v>784080</v>
      </c>
      <c r="R23" s="78">
        <v>33415</v>
      </c>
      <c r="S23" s="110">
        <v>28121</v>
      </c>
      <c r="T23" s="111">
        <v>722544</v>
      </c>
      <c r="U23" s="77"/>
      <c r="V23" s="77"/>
    </row>
    <row r="24" spans="1:43" s="77" customFormat="1" ht="18.75" customHeight="1">
      <c r="A24" s="702"/>
      <c r="B24" s="102">
        <v>28</v>
      </c>
      <c r="C24" s="103">
        <v>92741</v>
      </c>
      <c r="D24" s="104">
        <v>8341</v>
      </c>
      <c r="E24" s="104">
        <v>561</v>
      </c>
      <c r="F24" s="104">
        <v>-4652</v>
      </c>
      <c r="G24" s="105">
        <v>494472</v>
      </c>
      <c r="H24" s="106">
        <v>0.53300000000000003</v>
      </c>
      <c r="I24" s="107"/>
      <c r="J24" s="107"/>
      <c r="K24" s="107">
        <v>10.6</v>
      </c>
      <c r="L24" s="107">
        <v>139.19999999999999</v>
      </c>
      <c r="M24" s="108">
        <v>97.6</v>
      </c>
      <c r="N24" s="109">
        <v>52</v>
      </c>
      <c r="O24" s="83">
        <v>297800</v>
      </c>
      <c r="P24" s="83">
        <v>1431061</v>
      </c>
      <c r="Q24" s="77">
        <v>797520</v>
      </c>
      <c r="R24" s="78">
        <v>28202</v>
      </c>
      <c r="S24" s="110">
        <v>27629</v>
      </c>
      <c r="T24" s="111">
        <v>741689</v>
      </c>
      <c r="X24" s="67"/>
      <c r="Y24" s="67"/>
      <c r="Z24" s="67"/>
      <c r="AA24" s="67"/>
      <c r="AB24" s="67"/>
      <c r="AC24" s="67"/>
      <c r="AD24" s="67"/>
      <c r="AE24" s="67"/>
      <c r="AF24" s="67"/>
      <c r="AG24" s="67"/>
      <c r="AH24" s="67"/>
      <c r="AI24" s="67"/>
      <c r="AJ24" s="67"/>
      <c r="AK24" s="67"/>
      <c r="AL24" s="67"/>
      <c r="AM24" s="67"/>
      <c r="AN24" s="67"/>
      <c r="AO24" s="67"/>
      <c r="AP24" s="67"/>
      <c r="AQ24" s="67"/>
    </row>
    <row r="25" spans="1:43" ht="18.75" customHeight="1">
      <c r="A25" s="700" t="s">
        <v>28</v>
      </c>
      <c r="B25" s="92">
        <v>24</v>
      </c>
      <c r="C25" s="93">
        <v>25044</v>
      </c>
      <c r="D25" s="94">
        <v>7539</v>
      </c>
      <c r="E25" s="93">
        <v>1555</v>
      </c>
      <c r="F25" s="94">
        <v>1556</v>
      </c>
      <c r="G25" s="95">
        <v>616728</v>
      </c>
      <c r="H25" s="96">
        <v>0.59299999999999997</v>
      </c>
      <c r="I25" s="97"/>
      <c r="J25" s="97"/>
      <c r="K25" s="97">
        <v>14.1</v>
      </c>
      <c r="L25" s="97">
        <v>263.3</v>
      </c>
      <c r="M25" s="98">
        <v>91.7</v>
      </c>
      <c r="N25" s="99">
        <v>49</v>
      </c>
      <c r="O25" s="79">
        <v>71385</v>
      </c>
      <c r="P25" s="79">
        <v>2073357</v>
      </c>
      <c r="Q25" s="74">
        <v>90408</v>
      </c>
      <c r="R25" s="112" t="s">
        <v>26</v>
      </c>
      <c r="S25" s="100">
        <v>18996</v>
      </c>
      <c r="T25" s="101">
        <v>71412</v>
      </c>
      <c r="U25" s="77"/>
      <c r="V25" s="77"/>
    </row>
    <row r="26" spans="1:43" ht="18.75" customHeight="1">
      <c r="A26" s="701"/>
      <c r="B26" s="102">
        <v>25</v>
      </c>
      <c r="C26" s="103">
        <v>18568</v>
      </c>
      <c r="D26" s="104">
        <v>3713</v>
      </c>
      <c r="E26" s="103">
        <v>-3826</v>
      </c>
      <c r="F26" s="104">
        <v>-1198</v>
      </c>
      <c r="G26" s="105">
        <v>616027</v>
      </c>
      <c r="H26" s="106">
        <v>0.60699999999999998</v>
      </c>
      <c r="I26" s="107"/>
      <c r="J26" s="107"/>
      <c r="K26" s="107">
        <v>13.9</v>
      </c>
      <c r="L26" s="107">
        <v>250.1</v>
      </c>
      <c r="M26" s="108">
        <v>90.7</v>
      </c>
      <c r="N26" s="109">
        <v>48.5</v>
      </c>
      <c r="O26" s="83">
        <v>102083</v>
      </c>
      <c r="P26" s="83">
        <v>2122440</v>
      </c>
      <c r="Q26" s="77">
        <v>113576</v>
      </c>
      <c r="R26" s="113">
        <v>2628</v>
      </c>
      <c r="S26" s="110">
        <v>22083</v>
      </c>
      <c r="T26" s="111">
        <v>88865</v>
      </c>
      <c r="U26" s="77"/>
      <c r="V26" s="77"/>
    </row>
    <row r="27" spans="1:43" ht="18.75" customHeight="1">
      <c r="A27" s="701"/>
      <c r="B27" s="102">
        <v>26</v>
      </c>
      <c r="C27" s="103">
        <v>21585</v>
      </c>
      <c r="D27" s="104">
        <v>5701</v>
      </c>
      <c r="E27" s="104">
        <v>1987</v>
      </c>
      <c r="F27" s="104">
        <v>17634</v>
      </c>
      <c r="G27" s="105">
        <v>621520</v>
      </c>
      <c r="H27" s="106">
        <v>0.61856999999999995</v>
      </c>
      <c r="I27" s="107"/>
      <c r="J27" s="107"/>
      <c r="K27" s="107">
        <v>13.3</v>
      </c>
      <c r="L27" s="107">
        <v>237.1</v>
      </c>
      <c r="M27" s="108">
        <v>90.4</v>
      </c>
      <c r="N27" s="109">
        <v>51</v>
      </c>
      <c r="O27" s="83">
        <v>83972</v>
      </c>
      <c r="P27" s="83">
        <v>2162734</v>
      </c>
      <c r="Q27" s="77">
        <v>94271</v>
      </c>
      <c r="R27" s="113">
        <v>18274</v>
      </c>
      <c r="S27" s="110">
        <v>33782</v>
      </c>
      <c r="T27" s="111">
        <v>42215</v>
      </c>
      <c r="U27" s="77"/>
      <c r="V27" s="77"/>
    </row>
    <row r="28" spans="1:43" ht="18.75" customHeight="1">
      <c r="A28" s="701"/>
      <c r="B28" s="102">
        <v>27</v>
      </c>
      <c r="C28" s="103">
        <v>33270</v>
      </c>
      <c r="D28" s="104">
        <v>9264</v>
      </c>
      <c r="E28" s="104">
        <v>3563</v>
      </c>
      <c r="F28" s="104">
        <v>3587</v>
      </c>
      <c r="G28" s="105">
        <v>634990</v>
      </c>
      <c r="H28" s="106">
        <v>0.63300000000000001</v>
      </c>
      <c r="I28" s="107"/>
      <c r="J28" s="107"/>
      <c r="K28" s="107">
        <v>12.1</v>
      </c>
      <c r="L28" s="107">
        <v>224.9</v>
      </c>
      <c r="M28" s="108">
        <v>92.7</v>
      </c>
      <c r="N28" s="109">
        <v>52.3</v>
      </c>
      <c r="O28" s="83">
        <v>86550</v>
      </c>
      <c r="P28" s="83">
        <v>2196144</v>
      </c>
      <c r="Q28" s="77">
        <v>96807</v>
      </c>
      <c r="R28" s="113">
        <v>18299</v>
      </c>
      <c r="S28" s="110">
        <v>41241</v>
      </c>
      <c r="T28" s="111">
        <v>37267</v>
      </c>
      <c r="U28" s="77"/>
      <c r="V28" s="77"/>
    </row>
    <row r="29" spans="1:43" s="77" customFormat="1" ht="18.75" customHeight="1">
      <c r="A29" s="702"/>
      <c r="B29" s="102">
        <v>28</v>
      </c>
      <c r="C29" s="103">
        <v>25019</v>
      </c>
      <c r="D29" s="104">
        <v>6685</v>
      </c>
      <c r="E29" s="104">
        <v>-2579</v>
      </c>
      <c r="F29" s="104">
        <v>56</v>
      </c>
      <c r="G29" s="105">
        <v>633232</v>
      </c>
      <c r="H29" s="106">
        <v>0.63700000000000001</v>
      </c>
      <c r="I29" s="107"/>
      <c r="J29" s="107"/>
      <c r="K29" s="107">
        <v>11</v>
      </c>
      <c r="L29" s="107">
        <v>221</v>
      </c>
      <c r="M29" s="108">
        <v>94.3</v>
      </c>
      <c r="N29" s="109">
        <v>53.8</v>
      </c>
      <c r="O29" s="83">
        <v>72844</v>
      </c>
      <c r="P29" s="83">
        <v>2191445</v>
      </c>
      <c r="Q29" s="77">
        <v>114519</v>
      </c>
      <c r="R29" s="113">
        <v>18303</v>
      </c>
      <c r="S29" s="110">
        <v>47194</v>
      </c>
      <c r="T29" s="111">
        <v>49022</v>
      </c>
      <c r="X29" s="67"/>
      <c r="Y29" s="67"/>
      <c r="Z29" s="67"/>
      <c r="AA29" s="67"/>
      <c r="AB29" s="67"/>
      <c r="AC29" s="67"/>
      <c r="AD29" s="67"/>
      <c r="AE29" s="67"/>
      <c r="AF29" s="67"/>
      <c r="AG29" s="67"/>
      <c r="AH29" s="67"/>
      <c r="AI29" s="67"/>
      <c r="AJ29" s="67"/>
      <c r="AK29" s="67"/>
      <c r="AL29" s="67"/>
      <c r="AM29" s="67"/>
      <c r="AN29" s="67"/>
      <c r="AO29" s="67"/>
      <c r="AP29" s="67"/>
      <c r="AQ29" s="67"/>
    </row>
    <row r="30" spans="1:43" ht="18.75" customHeight="1">
      <c r="A30" s="700" t="s">
        <v>81</v>
      </c>
      <c r="B30" s="92">
        <v>24</v>
      </c>
      <c r="C30" s="93">
        <v>16777</v>
      </c>
      <c r="D30" s="94">
        <v>8905</v>
      </c>
      <c r="E30" s="93">
        <v>2429</v>
      </c>
      <c r="F30" s="94">
        <v>6928</v>
      </c>
      <c r="G30" s="95">
        <v>428031</v>
      </c>
      <c r="H30" s="96">
        <v>0.55100000000000005</v>
      </c>
      <c r="I30" s="97"/>
      <c r="J30" s="97"/>
      <c r="K30" s="97">
        <v>11.3</v>
      </c>
      <c r="L30" s="97">
        <v>130.30000000000001</v>
      </c>
      <c r="M30" s="98">
        <v>92</v>
      </c>
      <c r="N30" s="99">
        <v>52.8</v>
      </c>
      <c r="O30" s="79">
        <v>35011</v>
      </c>
      <c r="P30" s="79">
        <v>1095307</v>
      </c>
      <c r="Q30" s="74">
        <v>122403</v>
      </c>
      <c r="R30" s="75">
        <v>16120</v>
      </c>
      <c r="S30" s="100">
        <v>36185</v>
      </c>
      <c r="T30" s="101">
        <v>70098</v>
      </c>
      <c r="U30" s="77"/>
      <c r="V30" s="77"/>
    </row>
    <row r="31" spans="1:43" ht="18.75" customHeight="1">
      <c r="A31" s="701"/>
      <c r="B31" s="102">
        <v>25</v>
      </c>
      <c r="C31" s="103">
        <v>16802</v>
      </c>
      <c r="D31" s="104">
        <v>8078</v>
      </c>
      <c r="E31" s="104">
        <v>-827</v>
      </c>
      <c r="F31" s="104">
        <v>3368</v>
      </c>
      <c r="G31" s="105">
        <v>427123</v>
      </c>
      <c r="H31" s="106">
        <v>0.57399999999999995</v>
      </c>
      <c r="I31" s="107"/>
      <c r="J31" s="107"/>
      <c r="K31" s="107">
        <v>11.5</v>
      </c>
      <c r="L31" s="107">
        <v>118.7</v>
      </c>
      <c r="M31" s="108">
        <v>92.8</v>
      </c>
      <c r="N31" s="109">
        <v>52.3</v>
      </c>
      <c r="O31" s="83">
        <v>51060</v>
      </c>
      <c r="P31" s="83">
        <v>1109407</v>
      </c>
      <c r="Q31" s="77">
        <v>133818</v>
      </c>
      <c r="R31" s="78">
        <v>20313</v>
      </c>
      <c r="S31" s="110">
        <v>36245</v>
      </c>
      <c r="T31" s="111">
        <v>77260</v>
      </c>
      <c r="U31" s="77"/>
      <c r="V31" s="77"/>
    </row>
    <row r="32" spans="1:43" ht="18.75" customHeight="1">
      <c r="A32" s="701"/>
      <c r="B32" s="102">
        <v>26</v>
      </c>
      <c r="C32" s="103">
        <v>16896</v>
      </c>
      <c r="D32" s="104">
        <v>8279</v>
      </c>
      <c r="E32" s="104">
        <v>201</v>
      </c>
      <c r="F32" s="104">
        <v>124</v>
      </c>
      <c r="G32" s="105">
        <v>431699</v>
      </c>
      <c r="H32" s="106">
        <v>0.59399999999999997</v>
      </c>
      <c r="I32" s="107"/>
      <c r="J32" s="107"/>
      <c r="K32" s="107">
        <v>11.6</v>
      </c>
      <c r="L32" s="107">
        <v>106.2</v>
      </c>
      <c r="M32" s="108">
        <v>93</v>
      </c>
      <c r="N32" s="109">
        <v>54.5</v>
      </c>
      <c r="O32" s="83">
        <v>49463</v>
      </c>
      <c r="P32" s="83">
        <v>1109025</v>
      </c>
      <c r="Q32" s="77">
        <v>127672</v>
      </c>
      <c r="R32" s="78">
        <v>20237</v>
      </c>
      <c r="S32" s="110">
        <v>36300</v>
      </c>
      <c r="T32" s="111">
        <v>71135</v>
      </c>
      <c r="U32" s="77"/>
      <c r="V32" s="77"/>
    </row>
    <row r="33" spans="1:43" ht="18.75" customHeight="1">
      <c r="A33" s="701"/>
      <c r="B33" s="102">
        <v>27</v>
      </c>
      <c r="C33" s="103">
        <v>16402</v>
      </c>
      <c r="D33" s="104">
        <v>8945</v>
      </c>
      <c r="E33" s="104">
        <v>666</v>
      </c>
      <c r="F33" s="104">
        <v>-315</v>
      </c>
      <c r="G33" s="105">
        <v>445291</v>
      </c>
      <c r="H33" s="106">
        <v>0.622</v>
      </c>
      <c r="I33" s="107"/>
      <c r="J33" s="107"/>
      <c r="K33" s="107">
        <v>11.5</v>
      </c>
      <c r="L33" s="107">
        <v>99.8</v>
      </c>
      <c r="M33" s="108">
        <v>95.1</v>
      </c>
      <c r="N33" s="109">
        <v>56.8</v>
      </c>
      <c r="O33" s="83">
        <v>45236</v>
      </c>
      <c r="P33" s="83">
        <v>1100834</v>
      </c>
      <c r="Q33" s="77">
        <v>119042</v>
      </c>
      <c r="R33" s="78">
        <v>19256</v>
      </c>
      <c r="S33" s="110">
        <v>36479</v>
      </c>
      <c r="T33" s="111">
        <v>63307</v>
      </c>
      <c r="U33" s="77"/>
      <c r="V33" s="77"/>
    </row>
    <row r="34" spans="1:43" s="77" customFormat="1" ht="18.75" customHeight="1">
      <c r="A34" s="702"/>
      <c r="B34" s="102">
        <v>28</v>
      </c>
      <c r="C34" s="103">
        <v>10238</v>
      </c>
      <c r="D34" s="104">
        <v>4967</v>
      </c>
      <c r="E34" s="104">
        <v>-3978</v>
      </c>
      <c r="F34" s="104">
        <v>-2668</v>
      </c>
      <c r="G34" s="105">
        <v>442247</v>
      </c>
      <c r="H34" s="106">
        <v>0.64</v>
      </c>
      <c r="I34" s="107"/>
      <c r="J34" s="107"/>
      <c r="K34" s="107">
        <v>11.1</v>
      </c>
      <c r="L34" s="107">
        <v>100.5</v>
      </c>
      <c r="M34" s="108">
        <v>97.7</v>
      </c>
      <c r="N34" s="109">
        <v>55.2</v>
      </c>
      <c r="O34" s="83">
        <v>73816</v>
      </c>
      <c r="P34" s="83">
        <v>1100976</v>
      </c>
      <c r="Q34" s="77">
        <v>113203</v>
      </c>
      <c r="R34" s="78">
        <v>20566</v>
      </c>
      <c r="S34" s="110">
        <v>36499</v>
      </c>
      <c r="T34" s="111">
        <v>56138</v>
      </c>
      <c r="X34" s="67"/>
      <c r="Y34" s="67"/>
      <c r="Z34" s="67"/>
      <c r="AA34" s="67"/>
      <c r="AB34" s="67"/>
      <c r="AC34" s="67"/>
      <c r="AD34" s="67"/>
      <c r="AE34" s="67"/>
      <c r="AF34" s="67"/>
      <c r="AG34" s="67"/>
      <c r="AH34" s="67"/>
      <c r="AI34" s="67"/>
      <c r="AJ34" s="67"/>
      <c r="AK34" s="67"/>
      <c r="AL34" s="67"/>
      <c r="AM34" s="67"/>
      <c r="AN34" s="67"/>
      <c r="AO34" s="67"/>
      <c r="AP34" s="67"/>
      <c r="AQ34" s="67"/>
    </row>
    <row r="35" spans="1:43" ht="18.75" customHeight="1">
      <c r="A35" s="700" t="s">
        <v>29</v>
      </c>
      <c r="B35" s="92">
        <v>24</v>
      </c>
      <c r="C35" s="93">
        <v>10823</v>
      </c>
      <c r="D35" s="94">
        <v>2786</v>
      </c>
      <c r="E35" s="93">
        <v>-1342</v>
      </c>
      <c r="F35" s="94">
        <v>-1384</v>
      </c>
      <c r="G35" s="95">
        <v>420241</v>
      </c>
      <c r="H35" s="96">
        <v>0.54866999999999999</v>
      </c>
      <c r="I35" s="97"/>
      <c r="J35" s="97"/>
      <c r="K35" s="97">
        <v>11.6</v>
      </c>
      <c r="L35" s="97">
        <v>174.3</v>
      </c>
      <c r="M35" s="98">
        <v>97.4</v>
      </c>
      <c r="N35" s="98">
        <v>52.1</v>
      </c>
      <c r="O35" s="79">
        <v>67119</v>
      </c>
      <c r="P35" s="79">
        <v>1142348</v>
      </c>
      <c r="Q35" s="74">
        <v>69083</v>
      </c>
      <c r="R35" s="75">
        <v>14084</v>
      </c>
      <c r="S35" s="100">
        <v>15705</v>
      </c>
      <c r="T35" s="101">
        <v>39294</v>
      </c>
      <c r="U35" s="77"/>
      <c r="V35" s="77"/>
    </row>
    <row r="36" spans="1:43" ht="18.75" customHeight="1">
      <c r="A36" s="701"/>
      <c r="B36" s="102">
        <v>25</v>
      </c>
      <c r="C36" s="103">
        <v>10575</v>
      </c>
      <c r="D36" s="104">
        <v>3649</v>
      </c>
      <c r="E36" s="103">
        <v>863</v>
      </c>
      <c r="F36" s="104">
        <v>721</v>
      </c>
      <c r="G36" s="105">
        <v>418774</v>
      </c>
      <c r="H36" s="106">
        <v>0.56399999999999995</v>
      </c>
      <c r="I36" s="107"/>
      <c r="J36" s="107"/>
      <c r="K36" s="107">
        <v>12</v>
      </c>
      <c r="L36" s="107">
        <v>169</v>
      </c>
      <c r="M36" s="108">
        <v>95.6</v>
      </c>
      <c r="N36" s="114">
        <v>48.3</v>
      </c>
      <c r="O36" s="83">
        <v>55485</v>
      </c>
      <c r="P36" s="83">
        <v>1170964</v>
      </c>
      <c r="Q36" s="77">
        <v>72862</v>
      </c>
      <c r="R36" s="78">
        <v>13942</v>
      </c>
      <c r="S36" s="110">
        <v>13410</v>
      </c>
      <c r="T36" s="111">
        <v>45510</v>
      </c>
      <c r="U36" s="77"/>
      <c r="V36" s="77"/>
    </row>
    <row r="37" spans="1:43" ht="18.75" customHeight="1">
      <c r="A37" s="701"/>
      <c r="B37" s="102">
        <v>26</v>
      </c>
      <c r="C37" s="103">
        <v>17128</v>
      </c>
      <c r="D37" s="104">
        <v>4620</v>
      </c>
      <c r="E37" s="104">
        <v>971</v>
      </c>
      <c r="F37" s="104">
        <v>867</v>
      </c>
      <c r="G37" s="105">
        <v>423318</v>
      </c>
      <c r="H37" s="106">
        <v>0.57499999999999996</v>
      </c>
      <c r="I37" s="107"/>
      <c r="J37" s="107"/>
      <c r="K37" s="107">
        <v>12.2</v>
      </c>
      <c r="L37" s="107">
        <v>162.80000000000001</v>
      </c>
      <c r="M37" s="108">
        <v>93.7</v>
      </c>
      <c r="N37" s="109">
        <v>50.9</v>
      </c>
      <c r="O37" s="83">
        <v>60394</v>
      </c>
      <c r="P37" s="83">
        <v>1189017</v>
      </c>
      <c r="Q37" s="77">
        <v>57469</v>
      </c>
      <c r="R37" s="78">
        <v>13837</v>
      </c>
      <c r="S37" s="110">
        <v>13415</v>
      </c>
      <c r="T37" s="111">
        <v>30217</v>
      </c>
      <c r="U37" s="77"/>
      <c r="V37" s="77"/>
    </row>
    <row r="38" spans="1:43" ht="18.75" customHeight="1">
      <c r="A38" s="701"/>
      <c r="B38" s="102">
        <v>27</v>
      </c>
      <c r="C38" s="103">
        <v>9710</v>
      </c>
      <c r="D38" s="104">
        <v>4324</v>
      </c>
      <c r="E38" s="104">
        <v>-297</v>
      </c>
      <c r="F38" s="104">
        <v>-1412</v>
      </c>
      <c r="G38" s="105">
        <v>441768</v>
      </c>
      <c r="H38" s="106">
        <v>0.60299999999999998</v>
      </c>
      <c r="I38" s="107"/>
      <c r="J38" s="107"/>
      <c r="K38" s="107">
        <v>12.1</v>
      </c>
      <c r="L38" s="107">
        <v>155.19999999999999</v>
      </c>
      <c r="M38" s="108">
        <v>95.8</v>
      </c>
      <c r="N38" s="109">
        <v>53.4</v>
      </c>
      <c r="O38" s="83">
        <v>56084</v>
      </c>
      <c r="P38" s="83">
        <v>1199713</v>
      </c>
      <c r="Q38" s="77">
        <v>46709</v>
      </c>
      <c r="R38" s="78">
        <v>12722</v>
      </c>
      <c r="S38" s="110">
        <v>12920</v>
      </c>
      <c r="T38" s="111">
        <v>21067</v>
      </c>
      <c r="U38" s="77"/>
      <c r="V38" s="77"/>
    </row>
    <row r="39" spans="1:43" s="77" customFormat="1" ht="18.75" customHeight="1">
      <c r="A39" s="702"/>
      <c r="B39" s="102">
        <v>28</v>
      </c>
      <c r="C39" s="103">
        <v>10264</v>
      </c>
      <c r="D39" s="104">
        <v>4150</v>
      </c>
      <c r="E39" s="104">
        <v>-174</v>
      </c>
      <c r="F39" s="104">
        <v>-3873</v>
      </c>
      <c r="G39" s="105">
        <v>439444</v>
      </c>
      <c r="H39" s="106">
        <v>0.625</v>
      </c>
      <c r="I39" s="107"/>
      <c r="J39" s="107"/>
      <c r="K39" s="107">
        <v>11.7</v>
      </c>
      <c r="L39" s="107">
        <v>160.19999999999999</v>
      </c>
      <c r="M39" s="108">
        <v>98.2</v>
      </c>
      <c r="N39" s="109">
        <v>53.5</v>
      </c>
      <c r="O39" s="83">
        <v>61270</v>
      </c>
      <c r="P39" s="83">
        <v>1204508</v>
      </c>
      <c r="Q39" s="77">
        <v>40071</v>
      </c>
      <c r="R39" s="78">
        <v>9022</v>
      </c>
      <c r="S39" s="110">
        <v>6924</v>
      </c>
      <c r="T39" s="111">
        <v>24125</v>
      </c>
      <c r="X39" s="67"/>
      <c r="Y39" s="67"/>
      <c r="Z39" s="67"/>
      <c r="AA39" s="67"/>
      <c r="AB39" s="67"/>
      <c r="AC39" s="67"/>
      <c r="AD39" s="67"/>
      <c r="AE39" s="67"/>
      <c r="AF39" s="67"/>
      <c r="AG39" s="67"/>
      <c r="AH39" s="67"/>
      <c r="AI39" s="67"/>
      <c r="AJ39" s="67"/>
      <c r="AK39" s="67"/>
      <c r="AL39" s="67"/>
      <c r="AM39" s="67"/>
      <c r="AN39" s="67"/>
      <c r="AO39" s="67"/>
      <c r="AP39" s="67"/>
      <c r="AQ39" s="67"/>
    </row>
    <row r="40" spans="1:43" ht="18.75" customHeight="1">
      <c r="A40" s="700" t="s">
        <v>30</v>
      </c>
      <c r="B40" s="92">
        <v>24</v>
      </c>
      <c r="C40" s="93">
        <v>9208</v>
      </c>
      <c r="D40" s="94">
        <v>3589</v>
      </c>
      <c r="E40" s="93">
        <v>-926</v>
      </c>
      <c r="F40" s="94">
        <v>11352</v>
      </c>
      <c r="G40" s="95">
        <v>1128436</v>
      </c>
      <c r="H40" s="96">
        <v>0.73265000000000002</v>
      </c>
      <c r="I40" s="97"/>
      <c r="J40" s="97"/>
      <c r="K40" s="97">
        <v>13.1</v>
      </c>
      <c r="L40" s="97">
        <v>222.6</v>
      </c>
      <c r="M40" s="98">
        <v>96</v>
      </c>
      <c r="N40" s="99">
        <v>52.6</v>
      </c>
      <c r="O40" s="79">
        <v>49207</v>
      </c>
      <c r="P40" s="79">
        <v>3594523</v>
      </c>
      <c r="Q40" s="74">
        <v>189357</v>
      </c>
      <c r="R40" s="75">
        <v>6515</v>
      </c>
      <c r="S40" s="100">
        <v>74325</v>
      </c>
      <c r="T40" s="101">
        <v>108517</v>
      </c>
      <c r="U40" s="77"/>
      <c r="V40" s="77"/>
    </row>
    <row r="41" spans="1:43" ht="18.75" customHeight="1">
      <c r="A41" s="701"/>
      <c r="B41" s="102">
        <v>25</v>
      </c>
      <c r="C41" s="103">
        <v>7856</v>
      </c>
      <c r="D41" s="104">
        <v>2896</v>
      </c>
      <c r="E41" s="115">
        <v>-693</v>
      </c>
      <c r="F41" s="104">
        <v>21304</v>
      </c>
      <c r="G41" s="105">
        <v>1127329</v>
      </c>
      <c r="H41" s="106">
        <v>0.746</v>
      </c>
      <c r="I41" s="107"/>
      <c r="J41" s="107"/>
      <c r="K41" s="107">
        <v>12.7</v>
      </c>
      <c r="L41" s="107">
        <v>213</v>
      </c>
      <c r="M41" s="108">
        <v>94.8</v>
      </c>
      <c r="N41" s="109">
        <v>52.8</v>
      </c>
      <c r="O41" s="83">
        <v>41142</v>
      </c>
      <c r="P41" s="83">
        <v>3677603</v>
      </c>
      <c r="Q41" s="77">
        <v>182446</v>
      </c>
      <c r="R41" s="78">
        <v>6512</v>
      </c>
      <c r="S41" s="110">
        <v>68917</v>
      </c>
      <c r="T41" s="111">
        <v>107017</v>
      </c>
      <c r="U41" s="77"/>
      <c r="V41" s="77"/>
    </row>
    <row r="42" spans="1:43" ht="18.75" customHeight="1">
      <c r="A42" s="701"/>
      <c r="B42" s="102">
        <v>26</v>
      </c>
      <c r="C42" s="103">
        <v>13124</v>
      </c>
      <c r="D42" s="104">
        <v>6380</v>
      </c>
      <c r="E42" s="104">
        <v>3483</v>
      </c>
      <c r="F42" s="104">
        <v>16477</v>
      </c>
      <c r="G42" s="105">
        <v>1147840</v>
      </c>
      <c r="H42" s="106">
        <v>0.755</v>
      </c>
      <c r="I42" s="107"/>
      <c r="J42" s="107"/>
      <c r="K42" s="107">
        <v>12.3</v>
      </c>
      <c r="L42" s="107">
        <v>203.5</v>
      </c>
      <c r="M42" s="108">
        <v>94.6</v>
      </c>
      <c r="N42" s="114">
        <v>52</v>
      </c>
      <c r="O42" s="83">
        <v>37407</v>
      </c>
      <c r="P42" s="83">
        <v>3796255</v>
      </c>
      <c r="Q42" s="77">
        <v>182919</v>
      </c>
      <c r="R42" s="78">
        <v>12006</v>
      </c>
      <c r="S42" s="110">
        <v>68897</v>
      </c>
      <c r="T42" s="111">
        <v>102016</v>
      </c>
      <c r="U42" s="77"/>
      <c r="V42" s="77"/>
    </row>
    <row r="43" spans="1:43" ht="18.75" customHeight="1">
      <c r="A43" s="701"/>
      <c r="B43" s="102">
        <v>27</v>
      </c>
      <c r="C43" s="103">
        <v>11298</v>
      </c>
      <c r="D43" s="104">
        <v>5553</v>
      </c>
      <c r="E43" s="104">
        <v>-827</v>
      </c>
      <c r="F43" s="104">
        <v>7233</v>
      </c>
      <c r="G43" s="105">
        <v>1183350</v>
      </c>
      <c r="H43" s="106">
        <v>0.76500000000000001</v>
      </c>
      <c r="I43" s="107"/>
      <c r="J43" s="107"/>
      <c r="K43" s="107">
        <v>12</v>
      </c>
      <c r="L43" s="107">
        <v>192.9</v>
      </c>
      <c r="M43" s="108">
        <v>94.9</v>
      </c>
      <c r="N43" s="182">
        <v>56.6</v>
      </c>
      <c r="O43" s="83">
        <v>32897</v>
      </c>
      <c r="P43" s="83">
        <v>3810146</v>
      </c>
      <c r="Q43" s="77">
        <v>174186</v>
      </c>
      <c r="R43" s="78">
        <v>12066</v>
      </c>
      <c r="S43" s="110">
        <v>69241</v>
      </c>
      <c r="T43" s="111">
        <v>92879</v>
      </c>
      <c r="U43" s="77"/>
      <c r="V43" s="77"/>
    </row>
    <row r="44" spans="1:43" s="77" customFormat="1" ht="18.75" customHeight="1">
      <c r="A44" s="702"/>
      <c r="B44" s="102">
        <v>28</v>
      </c>
      <c r="C44" s="103">
        <v>9898</v>
      </c>
      <c r="D44" s="104">
        <v>4521</v>
      </c>
      <c r="E44" s="104">
        <v>-1032</v>
      </c>
      <c r="F44" s="104">
        <v>-979</v>
      </c>
      <c r="G44" s="105">
        <v>1191190</v>
      </c>
      <c r="H44" s="106">
        <v>0.76600000000000001</v>
      </c>
      <c r="I44" s="107"/>
      <c r="J44" s="107"/>
      <c r="K44" s="107">
        <v>11.8</v>
      </c>
      <c r="L44" s="107">
        <v>192.3</v>
      </c>
      <c r="M44" s="108">
        <v>96.9</v>
      </c>
      <c r="N44" s="109">
        <v>58.4</v>
      </c>
      <c r="O44" s="83">
        <v>37001</v>
      </c>
      <c r="P44" s="83">
        <v>3821800</v>
      </c>
      <c r="Q44" s="77">
        <v>165289</v>
      </c>
      <c r="R44" s="78">
        <v>12119</v>
      </c>
      <c r="S44" s="110">
        <v>56305</v>
      </c>
      <c r="T44" s="111">
        <v>96865</v>
      </c>
      <c r="X44" s="67"/>
      <c r="Y44" s="67"/>
      <c r="Z44" s="67"/>
      <c r="AA44" s="67"/>
      <c r="AB44" s="67"/>
      <c r="AC44" s="67"/>
      <c r="AD44" s="67"/>
      <c r="AE44" s="67"/>
      <c r="AF44" s="67"/>
      <c r="AG44" s="67"/>
      <c r="AH44" s="67"/>
      <c r="AI44" s="67"/>
      <c r="AJ44" s="67"/>
      <c r="AK44" s="67"/>
      <c r="AL44" s="67"/>
      <c r="AM44" s="67"/>
      <c r="AN44" s="67"/>
      <c r="AO44" s="67"/>
      <c r="AP44" s="67"/>
      <c r="AQ44" s="67"/>
    </row>
    <row r="45" spans="1:43" ht="18.75" customHeight="1">
      <c r="A45" s="700" t="s">
        <v>31</v>
      </c>
      <c r="B45" s="92">
        <v>24</v>
      </c>
      <c r="C45" s="93">
        <v>21877</v>
      </c>
      <c r="D45" s="94">
        <v>9973</v>
      </c>
      <c r="E45" s="93">
        <v>657</v>
      </c>
      <c r="F45" s="94">
        <v>8946</v>
      </c>
      <c r="G45" s="95">
        <v>1001100</v>
      </c>
      <c r="H45" s="96">
        <v>0.74512999999999996</v>
      </c>
      <c r="I45" s="97"/>
      <c r="J45" s="97"/>
      <c r="K45" s="97">
        <v>11.2</v>
      </c>
      <c r="L45" s="97">
        <v>191.9</v>
      </c>
      <c r="M45" s="98">
        <v>95.7</v>
      </c>
      <c r="N45" s="99">
        <v>57.9</v>
      </c>
      <c r="O45" s="79">
        <v>97100</v>
      </c>
      <c r="P45" s="79">
        <v>2872047</v>
      </c>
      <c r="Q45" s="74">
        <v>101561</v>
      </c>
      <c r="R45" s="116">
        <v>16410</v>
      </c>
      <c r="S45" s="117" t="s">
        <v>26</v>
      </c>
      <c r="T45" s="101">
        <v>85151</v>
      </c>
      <c r="U45" s="77"/>
      <c r="V45" s="77"/>
    </row>
    <row r="46" spans="1:43" ht="18.75" customHeight="1">
      <c r="A46" s="701"/>
      <c r="B46" s="102">
        <v>25</v>
      </c>
      <c r="C46" s="103">
        <v>26941</v>
      </c>
      <c r="D46" s="104">
        <v>14379</v>
      </c>
      <c r="E46" s="103">
        <v>4407</v>
      </c>
      <c r="F46" s="104">
        <v>7842</v>
      </c>
      <c r="G46" s="105">
        <v>1001241</v>
      </c>
      <c r="H46" s="106">
        <v>0.75485000000000002</v>
      </c>
      <c r="I46" s="107"/>
      <c r="J46" s="107"/>
      <c r="K46" s="107">
        <v>11.3</v>
      </c>
      <c r="L46" s="107">
        <v>179.3</v>
      </c>
      <c r="M46" s="108">
        <v>91.7</v>
      </c>
      <c r="N46" s="109">
        <v>58.4</v>
      </c>
      <c r="O46" s="83">
        <v>91358</v>
      </c>
      <c r="P46" s="83">
        <v>2963409.9</v>
      </c>
      <c r="Q46" s="77">
        <v>148131</v>
      </c>
      <c r="R46" s="118">
        <v>18819.900000000001</v>
      </c>
      <c r="S46" s="119">
        <v>10000</v>
      </c>
      <c r="T46" s="111">
        <v>119311</v>
      </c>
      <c r="U46" s="77"/>
      <c r="V46" s="77"/>
    </row>
    <row r="47" spans="1:43" ht="18.75" customHeight="1">
      <c r="A47" s="701"/>
      <c r="B47" s="102">
        <v>26</v>
      </c>
      <c r="C47" s="103">
        <v>27414</v>
      </c>
      <c r="D47" s="104">
        <v>9827</v>
      </c>
      <c r="E47" s="104">
        <v>-4552</v>
      </c>
      <c r="F47" s="104">
        <v>15574</v>
      </c>
      <c r="G47" s="105">
        <v>1020593</v>
      </c>
      <c r="H47" s="106">
        <v>0.76446999999999998</v>
      </c>
      <c r="I47" s="107"/>
      <c r="J47" s="107"/>
      <c r="K47" s="107">
        <v>11.2</v>
      </c>
      <c r="L47" s="107">
        <v>164.6</v>
      </c>
      <c r="M47" s="108">
        <v>92.7</v>
      </c>
      <c r="N47" s="109">
        <v>59.3</v>
      </c>
      <c r="O47" s="83">
        <v>90911</v>
      </c>
      <c r="P47" s="83">
        <v>3044061</v>
      </c>
      <c r="Q47" s="77">
        <v>189951</v>
      </c>
      <c r="R47" s="118">
        <v>38933</v>
      </c>
      <c r="S47" s="119">
        <v>35064</v>
      </c>
      <c r="T47" s="111">
        <v>115954</v>
      </c>
      <c r="U47" s="77"/>
      <c r="V47" s="77"/>
    </row>
    <row r="48" spans="1:43" ht="18.75" customHeight="1">
      <c r="A48" s="701"/>
      <c r="B48" s="102">
        <v>27</v>
      </c>
      <c r="C48" s="103">
        <v>16532</v>
      </c>
      <c r="D48" s="104">
        <v>5429</v>
      </c>
      <c r="E48" s="104">
        <v>-4398</v>
      </c>
      <c r="F48" s="104">
        <v>3865</v>
      </c>
      <c r="G48" s="105">
        <v>1055846</v>
      </c>
      <c r="H48" s="106">
        <v>0.77700000000000002</v>
      </c>
      <c r="I48" s="107"/>
      <c r="J48" s="107"/>
      <c r="K48" s="107">
        <v>10.9</v>
      </c>
      <c r="L48" s="107">
        <v>155.69999999999999</v>
      </c>
      <c r="M48" s="108">
        <v>96.3</v>
      </c>
      <c r="N48" s="109">
        <v>62.4</v>
      </c>
      <c r="O48" s="83">
        <v>111797</v>
      </c>
      <c r="P48" s="83">
        <v>3077286</v>
      </c>
      <c r="Q48" s="77">
        <v>208775</v>
      </c>
      <c r="R48" s="78">
        <v>47155</v>
      </c>
      <c r="S48" s="119">
        <v>35289</v>
      </c>
      <c r="T48" s="111">
        <v>126331</v>
      </c>
      <c r="U48" s="77"/>
      <c r="V48" s="77"/>
    </row>
    <row r="49" spans="1:43" s="77" customFormat="1" ht="18.75" customHeight="1">
      <c r="A49" s="702"/>
      <c r="B49" s="102">
        <v>28</v>
      </c>
      <c r="C49" s="103">
        <v>25770</v>
      </c>
      <c r="D49" s="104">
        <v>14599</v>
      </c>
      <c r="E49" s="104">
        <v>9170</v>
      </c>
      <c r="F49" s="104">
        <v>8993</v>
      </c>
      <c r="G49" s="105">
        <v>1060922</v>
      </c>
      <c r="H49" s="106">
        <v>0.77800000000000002</v>
      </c>
      <c r="I49" s="107"/>
      <c r="J49" s="107"/>
      <c r="K49" s="107">
        <v>10.4</v>
      </c>
      <c r="L49" s="107">
        <v>154.19999999999999</v>
      </c>
      <c r="M49" s="108">
        <v>97.1</v>
      </c>
      <c r="N49" s="109">
        <v>63.1</v>
      </c>
      <c r="O49" s="83">
        <v>125328</v>
      </c>
      <c r="P49" s="83">
        <v>3082334</v>
      </c>
      <c r="Q49" s="77">
        <v>202228</v>
      </c>
      <c r="R49" s="78">
        <v>46964</v>
      </c>
      <c r="S49" s="119">
        <v>35517</v>
      </c>
      <c r="T49" s="111">
        <v>119747</v>
      </c>
      <c r="X49" s="67"/>
      <c r="Y49" s="67"/>
      <c r="Z49" s="67"/>
      <c r="AA49" s="67"/>
      <c r="AB49" s="67"/>
      <c r="AC49" s="67"/>
      <c r="AD49" s="67"/>
      <c r="AE49" s="67"/>
      <c r="AF49" s="67"/>
      <c r="AG49" s="67"/>
      <c r="AH49" s="67"/>
      <c r="AI49" s="67"/>
      <c r="AJ49" s="67"/>
      <c r="AK49" s="67"/>
      <c r="AL49" s="67"/>
      <c r="AM49" s="67"/>
      <c r="AN49" s="67"/>
      <c r="AO49" s="67"/>
      <c r="AP49" s="67"/>
      <c r="AQ49" s="67"/>
    </row>
    <row r="50" spans="1:43" ht="18.75" customHeight="1">
      <c r="A50" s="700" t="s">
        <v>32</v>
      </c>
      <c r="B50" s="92">
        <v>24</v>
      </c>
      <c r="C50" s="93">
        <v>191206</v>
      </c>
      <c r="D50" s="94">
        <v>556</v>
      </c>
      <c r="E50" s="93">
        <v>159</v>
      </c>
      <c r="F50" s="94">
        <v>19443</v>
      </c>
      <c r="G50" s="95">
        <v>2947395</v>
      </c>
      <c r="H50" s="96">
        <v>0.86399999999999999</v>
      </c>
      <c r="I50" s="97"/>
      <c r="J50" s="97"/>
      <c r="K50" s="97">
        <v>1</v>
      </c>
      <c r="L50" s="97">
        <v>85.4</v>
      </c>
      <c r="M50" s="98">
        <v>92.7</v>
      </c>
      <c r="N50" s="99">
        <v>83.5</v>
      </c>
      <c r="O50" s="79">
        <v>783925</v>
      </c>
      <c r="P50" s="79">
        <v>5710330</v>
      </c>
      <c r="Q50" s="74">
        <v>1380097</v>
      </c>
      <c r="R50" s="75">
        <v>417923</v>
      </c>
      <c r="S50" s="117" t="s">
        <v>26</v>
      </c>
      <c r="T50" s="101">
        <v>962174</v>
      </c>
      <c r="U50" s="77"/>
      <c r="V50" s="77"/>
    </row>
    <row r="51" spans="1:43" ht="18.75" customHeight="1">
      <c r="A51" s="701"/>
      <c r="B51" s="102">
        <v>25</v>
      </c>
      <c r="C51" s="103">
        <v>252926</v>
      </c>
      <c r="D51" s="104">
        <v>641</v>
      </c>
      <c r="E51" s="115">
        <v>85</v>
      </c>
      <c r="F51" s="104">
        <v>37333</v>
      </c>
      <c r="G51" s="105">
        <v>3050967</v>
      </c>
      <c r="H51" s="106">
        <v>0.871</v>
      </c>
      <c r="I51" s="107"/>
      <c r="J51" s="107"/>
      <c r="K51" s="107">
        <v>0.6</v>
      </c>
      <c r="L51" s="107">
        <v>73.2</v>
      </c>
      <c r="M51" s="108">
        <v>86.2</v>
      </c>
      <c r="N51" s="109">
        <v>85.2</v>
      </c>
      <c r="O51" s="83">
        <v>769804</v>
      </c>
      <c r="P51" s="83">
        <v>5510470</v>
      </c>
      <c r="Q51" s="77">
        <v>1500379</v>
      </c>
      <c r="R51" s="78">
        <v>455171</v>
      </c>
      <c r="S51" s="119" t="s">
        <v>26</v>
      </c>
      <c r="T51" s="111">
        <v>1045208</v>
      </c>
      <c r="U51" s="77"/>
      <c r="V51" s="77"/>
    </row>
    <row r="52" spans="1:43" ht="18.75" customHeight="1">
      <c r="A52" s="701"/>
      <c r="B52" s="102">
        <v>26</v>
      </c>
      <c r="C52" s="103">
        <v>299411</v>
      </c>
      <c r="D52" s="104">
        <v>518</v>
      </c>
      <c r="E52" s="104">
        <v>-123</v>
      </c>
      <c r="F52" s="104">
        <v>111024</v>
      </c>
      <c r="G52" s="105">
        <v>3411288</v>
      </c>
      <c r="H52" s="106">
        <v>0.92500000000000004</v>
      </c>
      <c r="I52" s="107"/>
      <c r="J52" s="107"/>
      <c r="K52" s="107">
        <v>0.7</v>
      </c>
      <c r="L52" s="107">
        <v>49.7</v>
      </c>
      <c r="M52" s="108">
        <v>84.8</v>
      </c>
      <c r="N52" s="109">
        <v>86.5</v>
      </c>
      <c r="O52" s="83">
        <v>781096</v>
      </c>
      <c r="P52" s="83">
        <v>5185797</v>
      </c>
      <c r="Q52" s="77">
        <v>1805072</v>
      </c>
      <c r="R52" s="78">
        <v>566318</v>
      </c>
      <c r="S52" s="119" t="s">
        <v>26</v>
      </c>
      <c r="T52" s="111">
        <v>1238754</v>
      </c>
      <c r="U52" s="77"/>
      <c r="V52" s="77"/>
    </row>
    <row r="53" spans="1:43" ht="18.75" customHeight="1">
      <c r="A53" s="701"/>
      <c r="B53" s="102">
        <v>27</v>
      </c>
      <c r="C53" s="103">
        <v>251542</v>
      </c>
      <c r="D53" s="104">
        <v>552</v>
      </c>
      <c r="E53" s="104">
        <v>34</v>
      </c>
      <c r="F53" s="104">
        <v>58490</v>
      </c>
      <c r="G53" s="105">
        <v>3642202</v>
      </c>
      <c r="H53" s="106">
        <v>1.0032099999999999</v>
      </c>
      <c r="I53" s="107"/>
      <c r="J53" s="107"/>
      <c r="K53" s="107">
        <v>1.3</v>
      </c>
      <c r="L53" s="107">
        <v>32.1</v>
      </c>
      <c r="M53" s="108">
        <v>81.5</v>
      </c>
      <c r="N53" s="109">
        <v>88.7</v>
      </c>
      <c r="O53" s="83">
        <v>987411</v>
      </c>
      <c r="P53" s="83">
        <v>4899832</v>
      </c>
      <c r="Q53" s="77">
        <v>2267333</v>
      </c>
      <c r="R53" s="78">
        <v>624774</v>
      </c>
      <c r="S53" s="119" t="s">
        <v>26</v>
      </c>
      <c r="T53" s="111">
        <v>1642559</v>
      </c>
      <c r="U53" s="77"/>
      <c r="V53" s="77"/>
    </row>
    <row r="54" spans="1:43" s="77" customFormat="1" ht="18.75" customHeight="1">
      <c r="A54" s="702"/>
      <c r="B54" s="102">
        <v>28</v>
      </c>
      <c r="C54" s="103">
        <v>378614</v>
      </c>
      <c r="D54" s="104">
        <v>129171</v>
      </c>
      <c r="E54" s="104">
        <v>128619</v>
      </c>
      <c r="F54" s="104">
        <v>131273</v>
      </c>
      <c r="G54" s="105">
        <v>3843487</v>
      </c>
      <c r="H54" s="106">
        <v>1.101</v>
      </c>
      <c r="I54" s="107"/>
      <c r="J54" s="107"/>
      <c r="K54" s="107">
        <v>1.5</v>
      </c>
      <c r="L54" s="107">
        <v>19.8</v>
      </c>
      <c r="M54" s="108">
        <v>79.599999999999994</v>
      </c>
      <c r="N54" s="109">
        <v>89.5</v>
      </c>
      <c r="O54" s="83">
        <v>1167704</v>
      </c>
      <c r="P54" s="83">
        <v>4654683</v>
      </c>
      <c r="Q54" s="77">
        <v>2577859</v>
      </c>
      <c r="R54" s="78">
        <v>627429</v>
      </c>
      <c r="S54" s="167" t="s">
        <v>290</v>
      </c>
      <c r="T54" s="111">
        <v>1950430</v>
      </c>
      <c r="X54" s="67"/>
      <c r="Y54" s="67"/>
      <c r="Z54" s="67"/>
      <c r="AA54" s="67"/>
      <c r="AB54" s="67"/>
      <c r="AC54" s="67"/>
      <c r="AD54" s="67"/>
      <c r="AE54" s="67"/>
      <c r="AF54" s="67"/>
      <c r="AG54" s="67"/>
      <c r="AH54" s="67"/>
      <c r="AI54" s="67"/>
      <c r="AJ54" s="67"/>
      <c r="AK54" s="67"/>
      <c r="AL54" s="67"/>
      <c r="AM54" s="67"/>
      <c r="AN54" s="67"/>
      <c r="AO54" s="67"/>
      <c r="AP54" s="67"/>
      <c r="AQ54" s="67"/>
    </row>
    <row r="55" spans="1:43" ht="18.75" customHeight="1">
      <c r="A55" s="700" t="s">
        <v>33</v>
      </c>
      <c r="B55" s="92">
        <v>24</v>
      </c>
      <c r="C55" s="93">
        <v>37459</v>
      </c>
      <c r="D55" s="94">
        <v>3879</v>
      </c>
      <c r="E55" s="93">
        <v>-1039</v>
      </c>
      <c r="F55" s="94">
        <v>-32982</v>
      </c>
      <c r="G55" s="95">
        <v>1341813</v>
      </c>
      <c r="H55" s="96">
        <v>0.9</v>
      </c>
      <c r="I55" s="97"/>
      <c r="J55" s="97"/>
      <c r="K55" s="97">
        <v>10.6</v>
      </c>
      <c r="L55" s="97">
        <v>178.8</v>
      </c>
      <c r="M55" s="98">
        <v>94.6</v>
      </c>
      <c r="N55" s="99">
        <v>64.400000000000006</v>
      </c>
      <c r="O55" s="79">
        <v>310796</v>
      </c>
      <c r="P55" s="79">
        <v>3636669</v>
      </c>
      <c r="Q55" s="74">
        <v>100927</v>
      </c>
      <c r="R55" s="75">
        <v>6448</v>
      </c>
      <c r="S55" s="100">
        <v>5139</v>
      </c>
      <c r="T55" s="101">
        <v>89340</v>
      </c>
      <c r="U55" s="77"/>
      <c r="V55" s="77"/>
    </row>
    <row r="56" spans="1:43" ht="18.75" customHeight="1">
      <c r="A56" s="701"/>
      <c r="B56" s="102">
        <v>25</v>
      </c>
      <c r="C56" s="103">
        <v>19169</v>
      </c>
      <c r="D56" s="104">
        <v>7019</v>
      </c>
      <c r="E56" s="115">
        <v>3140</v>
      </c>
      <c r="F56" s="104">
        <v>64219</v>
      </c>
      <c r="G56" s="105">
        <v>1344526</v>
      </c>
      <c r="H56" s="106">
        <v>0.91339999999999999</v>
      </c>
      <c r="I56" s="107"/>
      <c r="J56" s="107"/>
      <c r="K56" s="107">
        <v>11.1</v>
      </c>
      <c r="L56" s="107">
        <v>161.4</v>
      </c>
      <c r="M56" s="108">
        <v>92.3</v>
      </c>
      <c r="N56" s="109">
        <v>64.3</v>
      </c>
      <c r="O56" s="83">
        <v>304445</v>
      </c>
      <c r="P56" s="83">
        <v>3727963</v>
      </c>
      <c r="Q56" s="77">
        <v>156793</v>
      </c>
      <c r="R56" s="78">
        <v>67528</v>
      </c>
      <c r="S56" s="110">
        <v>15145</v>
      </c>
      <c r="T56" s="111">
        <v>74121</v>
      </c>
      <c r="U56" s="77"/>
      <c r="V56" s="77"/>
    </row>
    <row r="57" spans="1:43" ht="18.75" customHeight="1">
      <c r="A57" s="701"/>
      <c r="B57" s="102">
        <v>26</v>
      </c>
      <c r="C57" s="103">
        <v>26725</v>
      </c>
      <c r="D57" s="104">
        <v>7548</v>
      </c>
      <c r="E57" s="104">
        <v>529</v>
      </c>
      <c r="F57" s="104">
        <v>4922</v>
      </c>
      <c r="G57" s="105">
        <v>1371079</v>
      </c>
      <c r="H57" s="106">
        <v>0.91700000000000004</v>
      </c>
      <c r="I57" s="107"/>
      <c r="J57" s="107"/>
      <c r="K57" s="107">
        <v>11.9</v>
      </c>
      <c r="L57" s="107">
        <v>142.9</v>
      </c>
      <c r="M57" s="108">
        <v>93.1</v>
      </c>
      <c r="N57" s="109">
        <v>64.7</v>
      </c>
      <c r="O57" s="83">
        <v>337414</v>
      </c>
      <c r="P57" s="83">
        <v>3753772</v>
      </c>
      <c r="Q57" s="77">
        <v>219617</v>
      </c>
      <c r="R57" s="78">
        <v>71921</v>
      </c>
      <c r="S57" s="110">
        <v>73271</v>
      </c>
      <c r="T57" s="111">
        <v>74425</v>
      </c>
      <c r="U57" s="77"/>
      <c r="V57" s="77"/>
    </row>
    <row r="58" spans="1:43" ht="18.75" customHeight="1">
      <c r="A58" s="701"/>
      <c r="B58" s="102">
        <v>27</v>
      </c>
      <c r="C58" s="103">
        <v>20972</v>
      </c>
      <c r="D58" s="104">
        <v>7113</v>
      </c>
      <c r="E58" s="104">
        <v>-434</v>
      </c>
      <c r="F58" s="104">
        <v>149</v>
      </c>
      <c r="G58" s="105">
        <v>1418897</v>
      </c>
      <c r="H58" s="106">
        <v>0.91700000000000004</v>
      </c>
      <c r="I58" s="107"/>
      <c r="J58" s="107"/>
      <c r="K58" s="107">
        <v>12</v>
      </c>
      <c r="L58" s="107">
        <v>132.30000000000001</v>
      </c>
      <c r="M58" s="108">
        <v>97.1</v>
      </c>
      <c r="N58" s="109">
        <v>69.599999999999994</v>
      </c>
      <c r="O58" s="83">
        <v>355960</v>
      </c>
      <c r="P58" s="83">
        <v>3700173</v>
      </c>
      <c r="Q58" s="77">
        <v>221341</v>
      </c>
      <c r="R58" s="78">
        <v>72504</v>
      </c>
      <c r="S58" s="110">
        <v>72646</v>
      </c>
      <c r="T58" s="111">
        <v>76191</v>
      </c>
      <c r="U58" s="77"/>
      <c r="V58" s="77"/>
    </row>
    <row r="59" spans="1:43" s="77" customFormat="1" ht="18.75" customHeight="1">
      <c r="A59" s="702"/>
      <c r="B59" s="120">
        <v>28</v>
      </c>
      <c r="C59" s="121">
        <v>19649</v>
      </c>
      <c r="D59" s="122">
        <v>5176</v>
      </c>
      <c r="E59" s="122">
        <v>-1937</v>
      </c>
      <c r="F59" s="122">
        <v>-3631</v>
      </c>
      <c r="G59" s="123">
        <v>1433235</v>
      </c>
      <c r="H59" s="124">
        <v>0.90800000000000003</v>
      </c>
      <c r="I59" s="125"/>
      <c r="J59" s="125"/>
      <c r="K59" s="125">
        <v>11.4</v>
      </c>
      <c r="L59" s="125">
        <v>127</v>
      </c>
      <c r="M59" s="126">
        <v>98.7</v>
      </c>
      <c r="N59" s="183">
        <v>69.709999999999994</v>
      </c>
      <c r="O59" s="89">
        <v>339420</v>
      </c>
      <c r="P59" s="89">
        <v>3658645</v>
      </c>
      <c r="Q59" s="81">
        <v>194659</v>
      </c>
      <c r="R59" s="82">
        <v>70810</v>
      </c>
      <c r="S59" s="128">
        <v>50850</v>
      </c>
      <c r="T59" s="129">
        <v>72999</v>
      </c>
      <c r="X59" s="67"/>
      <c r="Y59" s="67"/>
      <c r="Z59" s="67"/>
      <c r="AA59" s="67"/>
      <c r="AB59" s="67"/>
      <c r="AC59" s="67"/>
      <c r="AD59" s="67"/>
      <c r="AE59" s="67"/>
      <c r="AF59" s="67"/>
      <c r="AG59" s="67"/>
      <c r="AH59" s="67"/>
      <c r="AI59" s="67"/>
      <c r="AJ59" s="67"/>
      <c r="AK59" s="67"/>
      <c r="AL59" s="67"/>
      <c r="AM59" s="67"/>
      <c r="AN59" s="67"/>
      <c r="AO59" s="67"/>
      <c r="AP59" s="67"/>
      <c r="AQ59" s="67"/>
    </row>
    <row r="60" spans="1:43" ht="18.75" customHeight="1">
      <c r="A60" s="700" t="s">
        <v>34</v>
      </c>
      <c r="B60" s="92">
        <v>24</v>
      </c>
      <c r="C60" s="93">
        <v>41659</v>
      </c>
      <c r="D60" s="94">
        <v>6291</v>
      </c>
      <c r="E60" s="93">
        <v>1670</v>
      </c>
      <c r="F60" s="94">
        <v>2018</v>
      </c>
      <c r="G60" s="95">
        <v>599654</v>
      </c>
      <c r="H60" s="96">
        <v>0.38530999999999999</v>
      </c>
      <c r="I60" s="97"/>
      <c r="J60" s="97"/>
      <c r="K60" s="97">
        <v>17.399999999999999</v>
      </c>
      <c r="L60" s="97">
        <v>284.89999999999998</v>
      </c>
      <c r="M60" s="98">
        <v>93.8</v>
      </c>
      <c r="N60" s="99">
        <v>44.8</v>
      </c>
      <c r="O60" s="79">
        <v>88854</v>
      </c>
      <c r="P60" s="79">
        <v>2709177</v>
      </c>
      <c r="Q60" s="74">
        <v>113620</v>
      </c>
      <c r="R60" s="75">
        <v>5047</v>
      </c>
      <c r="S60" s="100">
        <v>35493</v>
      </c>
      <c r="T60" s="101">
        <v>73080</v>
      </c>
      <c r="U60" s="77"/>
      <c r="V60" s="77"/>
    </row>
    <row r="61" spans="1:43" ht="18.75" customHeight="1">
      <c r="A61" s="701"/>
      <c r="B61" s="102">
        <v>25</v>
      </c>
      <c r="C61" s="103">
        <v>46448</v>
      </c>
      <c r="D61" s="104">
        <v>6303</v>
      </c>
      <c r="E61" s="103">
        <v>11</v>
      </c>
      <c r="F61" s="104">
        <v>370</v>
      </c>
      <c r="G61" s="105">
        <v>597466</v>
      </c>
      <c r="H61" s="106">
        <v>0.39822000000000002</v>
      </c>
      <c r="I61" s="107"/>
      <c r="J61" s="107"/>
      <c r="K61" s="107">
        <v>17.5</v>
      </c>
      <c r="L61" s="107">
        <v>282.89999999999998</v>
      </c>
      <c r="M61" s="108">
        <v>95.3</v>
      </c>
      <c r="N61" s="109">
        <v>37.700000000000003</v>
      </c>
      <c r="O61" s="83">
        <v>89124</v>
      </c>
      <c r="P61" s="83">
        <v>2739260</v>
      </c>
      <c r="Q61" s="77">
        <v>143172</v>
      </c>
      <c r="R61" s="78">
        <v>5405</v>
      </c>
      <c r="S61" s="110">
        <v>79748</v>
      </c>
      <c r="T61" s="111">
        <v>58019</v>
      </c>
      <c r="U61" s="77"/>
      <c r="V61" s="77"/>
    </row>
    <row r="62" spans="1:43" ht="18.75" customHeight="1">
      <c r="A62" s="701"/>
      <c r="B62" s="102">
        <v>26</v>
      </c>
      <c r="C62" s="103">
        <v>54730</v>
      </c>
      <c r="D62" s="104">
        <v>6332</v>
      </c>
      <c r="E62" s="104">
        <v>29</v>
      </c>
      <c r="F62" s="104">
        <v>442</v>
      </c>
      <c r="G62" s="105">
        <v>600543</v>
      </c>
      <c r="H62" s="106">
        <v>0.41310000000000002</v>
      </c>
      <c r="I62" s="107"/>
      <c r="J62" s="107"/>
      <c r="K62" s="107">
        <v>16.8</v>
      </c>
      <c r="L62" s="107">
        <v>288.60000000000002</v>
      </c>
      <c r="M62" s="108">
        <v>94</v>
      </c>
      <c r="N62" s="109">
        <v>54.6</v>
      </c>
      <c r="O62" s="83">
        <v>77025</v>
      </c>
      <c r="P62" s="83">
        <v>2447454</v>
      </c>
      <c r="Q62" s="77">
        <v>105153</v>
      </c>
      <c r="R62" s="78">
        <v>5818</v>
      </c>
      <c r="S62" s="110">
        <v>47788</v>
      </c>
      <c r="T62" s="111">
        <v>51547</v>
      </c>
      <c r="U62" s="77"/>
      <c r="V62" s="77"/>
    </row>
    <row r="63" spans="1:43" ht="18.75" customHeight="1">
      <c r="A63" s="701"/>
      <c r="B63" s="102">
        <v>27</v>
      </c>
      <c r="C63" s="103">
        <v>36079</v>
      </c>
      <c r="D63" s="104">
        <v>6847</v>
      </c>
      <c r="E63" s="104">
        <v>515</v>
      </c>
      <c r="F63" s="104">
        <v>982</v>
      </c>
      <c r="G63" s="105">
        <v>609544</v>
      </c>
      <c r="H63" s="106">
        <v>0.435</v>
      </c>
      <c r="I63" s="107"/>
      <c r="J63" s="107"/>
      <c r="K63" s="107">
        <v>15.8</v>
      </c>
      <c r="L63" s="107">
        <v>286.5</v>
      </c>
      <c r="M63" s="108">
        <v>92.7</v>
      </c>
      <c r="N63" s="109">
        <v>43.5</v>
      </c>
      <c r="O63" s="83">
        <v>88951</v>
      </c>
      <c r="P63" s="83">
        <v>2446749</v>
      </c>
      <c r="Q63" s="77">
        <v>116632</v>
      </c>
      <c r="R63" s="78">
        <v>6285</v>
      </c>
      <c r="S63" s="110">
        <v>57657</v>
      </c>
      <c r="T63" s="111">
        <v>52690</v>
      </c>
      <c r="U63" s="77"/>
      <c r="V63" s="77"/>
    </row>
    <row r="64" spans="1:43" s="77" customFormat="1" ht="18.75" customHeight="1">
      <c r="A64" s="702"/>
      <c r="B64" s="120">
        <v>28</v>
      </c>
      <c r="C64" s="121">
        <v>36798</v>
      </c>
      <c r="D64" s="122">
        <v>5796</v>
      </c>
      <c r="E64" s="122">
        <v>-1052</v>
      </c>
      <c r="F64" s="122">
        <v>-939</v>
      </c>
      <c r="G64" s="123">
        <v>597362</v>
      </c>
      <c r="H64" s="124">
        <v>0.45100000000000001</v>
      </c>
      <c r="I64" s="125"/>
      <c r="J64" s="125"/>
      <c r="K64" s="125">
        <v>14.6</v>
      </c>
      <c r="L64" s="125">
        <v>298.10000000000002</v>
      </c>
      <c r="M64" s="126">
        <v>94.6</v>
      </c>
      <c r="N64" s="127">
        <v>42.1</v>
      </c>
      <c r="O64" s="89">
        <v>78426</v>
      </c>
      <c r="P64" s="89">
        <v>2450514</v>
      </c>
      <c r="Q64" s="81">
        <v>109381</v>
      </c>
      <c r="R64" s="82">
        <v>6398</v>
      </c>
      <c r="S64" s="128">
        <v>51330</v>
      </c>
      <c r="T64" s="129">
        <v>51653</v>
      </c>
      <c r="X64" s="67"/>
      <c r="Y64" s="67"/>
      <c r="Z64" s="67"/>
      <c r="AA64" s="67"/>
      <c r="AB64" s="67"/>
      <c r="AC64" s="67"/>
      <c r="AD64" s="67"/>
      <c r="AE64" s="67"/>
      <c r="AF64" s="67"/>
      <c r="AG64" s="67"/>
      <c r="AH64" s="67"/>
      <c r="AI64" s="67"/>
      <c r="AJ64" s="67"/>
      <c r="AK64" s="67"/>
      <c r="AL64" s="67"/>
      <c r="AM64" s="67"/>
      <c r="AN64" s="67"/>
      <c r="AO64" s="67"/>
      <c r="AP64" s="67"/>
      <c r="AQ64" s="67"/>
    </row>
    <row r="65" spans="1:43" ht="18.75" customHeight="1">
      <c r="A65" s="700" t="s">
        <v>143</v>
      </c>
      <c r="B65" s="92">
        <v>24</v>
      </c>
      <c r="C65" s="130">
        <v>6641</v>
      </c>
      <c r="D65" s="94">
        <v>3584</v>
      </c>
      <c r="E65" s="93">
        <v>-710</v>
      </c>
      <c r="F65" s="94">
        <v>9558</v>
      </c>
      <c r="G65" s="95">
        <v>259195</v>
      </c>
      <c r="H65" s="96">
        <v>0.36264000000000002</v>
      </c>
      <c r="I65" s="97"/>
      <c r="J65" s="97"/>
      <c r="K65" s="97">
        <v>17.5</v>
      </c>
      <c r="L65" s="97">
        <v>191</v>
      </c>
      <c r="M65" s="98">
        <v>93.8</v>
      </c>
      <c r="N65" s="131">
        <v>37.9</v>
      </c>
      <c r="O65" s="79">
        <v>13757</v>
      </c>
      <c r="P65" s="79">
        <v>890355</v>
      </c>
      <c r="Q65" s="74">
        <v>74775</v>
      </c>
      <c r="R65" s="75">
        <v>16189</v>
      </c>
      <c r="S65" s="100">
        <v>5003</v>
      </c>
      <c r="T65" s="132">
        <v>53583</v>
      </c>
      <c r="U65" s="77"/>
      <c r="V65" s="77"/>
    </row>
    <row r="66" spans="1:43" ht="18.75" customHeight="1">
      <c r="A66" s="701"/>
      <c r="B66" s="102">
        <v>25</v>
      </c>
      <c r="C66" s="133">
        <v>8139</v>
      </c>
      <c r="D66" s="104">
        <v>3733</v>
      </c>
      <c r="E66" s="103">
        <v>149</v>
      </c>
      <c r="F66" s="104">
        <v>8830</v>
      </c>
      <c r="G66" s="105">
        <v>257064</v>
      </c>
      <c r="H66" s="106">
        <v>0.36620000000000003</v>
      </c>
      <c r="I66" s="107"/>
      <c r="J66" s="107"/>
      <c r="K66" s="107">
        <v>16.7</v>
      </c>
      <c r="L66" s="107">
        <v>182.7</v>
      </c>
      <c r="M66" s="108">
        <v>93.5</v>
      </c>
      <c r="N66" s="114">
        <v>36.4</v>
      </c>
      <c r="O66" s="83">
        <v>25912</v>
      </c>
      <c r="P66" s="83">
        <v>877823</v>
      </c>
      <c r="Q66" s="77">
        <v>64482</v>
      </c>
      <c r="R66" s="78">
        <v>15176</v>
      </c>
      <c r="S66" s="110">
        <v>2912</v>
      </c>
      <c r="T66" s="134">
        <v>46394</v>
      </c>
      <c r="U66" s="77"/>
      <c r="V66" s="77"/>
    </row>
    <row r="67" spans="1:43" ht="18.75" customHeight="1">
      <c r="A67" s="701"/>
      <c r="B67" s="102">
        <v>26</v>
      </c>
      <c r="C67" s="133">
        <v>9307</v>
      </c>
      <c r="D67" s="104">
        <v>3909</v>
      </c>
      <c r="E67" s="104">
        <v>176</v>
      </c>
      <c r="F67" s="104">
        <v>6967</v>
      </c>
      <c r="G67" s="105">
        <v>257270</v>
      </c>
      <c r="H67" s="106">
        <v>0.36929000000000001</v>
      </c>
      <c r="I67" s="107"/>
      <c r="J67" s="107"/>
      <c r="K67" s="107">
        <v>15.3</v>
      </c>
      <c r="L67" s="107">
        <v>171.1</v>
      </c>
      <c r="M67" s="108">
        <v>92.1</v>
      </c>
      <c r="N67" s="109">
        <v>35.799999999999997</v>
      </c>
      <c r="O67" s="83">
        <v>33237</v>
      </c>
      <c r="P67" s="83">
        <v>862692</v>
      </c>
      <c r="Q67" s="77">
        <v>57454</v>
      </c>
      <c r="R67" s="78">
        <v>15198</v>
      </c>
      <c r="S67" s="110">
        <v>2927</v>
      </c>
      <c r="T67" s="111">
        <v>39329</v>
      </c>
      <c r="U67" s="77"/>
      <c r="V67" s="77"/>
    </row>
    <row r="68" spans="1:43" ht="18.75" customHeight="1">
      <c r="A68" s="701"/>
      <c r="B68" s="102">
        <v>27</v>
      </c>
      <c r="C68" s="133">
        <v>8853</v>
      </c>
      <c r="D68" s="104">
        <v>4102</v>
      </c>
      <c r="E68" s="104">
        <v>193</v>
      </c>
      <c r="F68" s="104">
        <v>5756</v>
      </c>
      <c r="G68" s="105">
        <v>260729</v>
      </c>
      <c r="H68" s="106">
        <v>0.378</v>
      </c>
      <c r="I68" s="107"/>
      <c r="J68" s="107"/>
      <c r="K68" s="107">
        <v>14.5</v>
      </c>
      <c r="L68" s="107">
        <v>163.4</v>
      </c>
      <c r="M68" s="108">
        <v>93</v>
      </c>
      <c r="N68" s="107">
        <v>37.9</v>
      </c>
      <c r="O68" s="83">
        <v>24934</v>
      </c>
      <c r="P68" s="83">
        <v>847408</v>
      </c>
      <c r="Q68" s="77">
        <v>54032</v>
      </c>
      <c r="R68" s="78">
        <v>15218</v>
      </c>
      <c r="S68" s="110">
        <v>2946</v>
      </c>
      <c r="T68" s="111">
        <v>35868</v>
      </c>
      <c r="U68" s="77"/>
      <c r="V68" s="77"/>
    </row>
    <row r="69" spans="1:43" s="77" customFormat="1" ht="18.75" customHeight="1">
      <c r="A69" s="702"/>
      <c r="B69" s="120">
        <v>28</v>
      </c>
      <c r="C69" s="121">
        <v>23826</v>
      </c>
      <c r="D69" s="122">
        <v>3756</v>
      </c>
      <c r="E69" s="122">
        <v>-346</v>
      </c>
      <c r="F69" s="122">
        <v>-2876</v>
      </c>
      <c r="G69" s="123">
        <v>259902</v>
      </c>
      <c r="H69" s="124">
        <v>0.39400000000000002</v>
      </c>
      <c r="I69" s="125"/>
      <c r="J69" s="125"/>
      <c r="K69" s="125">
        <v>13.8</v>
      </c>
      <c r="L69" s="125">
        <v>164.9</v>
      </c>
      <c r="M69" s="126">
        <v>95.7</v>
      </c>
      <c r="N69" s="125">
        <v>38.6</v>
      </c>
      <c r="O69" s="89">
        <v>23523</v>
      </c>
      <c r="P69" s="89">
        <v>834659</v>
      </c>
      <c r="Q69" s="81">
        <v>49845</v>
      </c>
      <c r="R69" s="82">
        <v>12688</v>
      </c>
      <c r="S69" s="128">
        <v>2950</v>
      </c>
      <c r="T69" s="129">
        <v>34207</v>
      </c>
      <c r="X69" s="67"/>
      <c r="Y69" s="67"/>
      <c r="Z69" s="67"/>
      <c r="AA69" s="67"/>
      <c r="AB69" s="67"/>
      <c r="AC69" s="67"/>
      <c r="AD69" s="67"/>
      <c r="AE69" s="67"/>
      <c r="AF69" s="67"/>
      <c r="AG69" s="67"/>
      <c r="AH69" s="67"/>
      <c r="AI69" s="67"/>
      <c r="AJ69" s="67"/>
      <c r="AK69" s="67"/>
      <c r="AL69" s="67"/>
      <c r="AM69" s="67"/>
      <c r="AN69" s="67"/>
      <c r="AO69" s="67"/>
      <c r="AP69" s="67"/>
      <c r="AQ69" s="67"/>
    </row>
    <row r="70" spans="1:43" ht="18.75" customHeight="1">
      <c r="A70" s="714" t="s">
        <v>35</v>
      </c>
      <c r="B70" s="102">
        <v>24</v>
      </c>
      <c r="C70" s="103">
        <v>21411</v>
      </c>
      <c r="D70" s="104">
        <v>5568</v>
      </c>
      <c r="E70" s="103">
        <v>623</v>
      </c>
      <c r="F70" s="104">
        <v>1834</v>
      </c>
      <c r="G70" s="105">
        <v>263473</v>
      </c>
      <c r="H70" s="106">
        <v>0.36242999999999997</v>
      </c>
      <c r="I70" s="107"/>
      <c r="J70" s="107"/>
      <c r="K70" s="107">
        <v>16.600000000000001</v>
      </c>
      <c r="L70" s="107">
        <v>216.7</v>
      </c>
      <c r="M70" s="108">
        <v>93.8</v>
      </c>
      <c r="N70" s="146">
        <v>40.799999999999997</v>
      </c>
      <c r="O70" s="83">
        <v>33534</v>
      </c>
      <c r="P70" s="83">
        <v>980266</v>
      </c>
      <c r="Q70" s="77">
        <v>84630</v>
      </c>
      <c r="R70" s="78">
        <v>21777</v>
      </c>
      <c r="S70" s="110">
        <v>17379</v>
      </c>
      <c r="T70" s="134">
        <v>45474</v>
      </c>
      <c r="U70" s="77"/>
      <c r="V70" s="77"/>
    </row>
    <row r="71" spans="1:43" ht="18.75" customHeight="1">
      <c r="A71" s="701"/>
      <c r="B71" s="102">
        <v>25</v>
      </c>
      <c r="C71" s="103">
        <v>25300</v>
      </c>
      <c r="D71" s="104">
        <v>4216</v>
      </c>
      <c r="E71" s="103">
        <v>-1352</v>
      </c>
      <c r="F71" s="104">
        <v>2983</v>
      </c>
      <c r="G71" s="105">
        <v>260864</v>
      </c>
      <c r="H71" s="106">
        <v>0.37267</v>
      </c>
      <c r="I71" s="107"/>
      <c r="J71" s="107"/>
      <c r="K71" s="107">
        <v>16.5</v>
      </c>
      <c r="L71" s="107">
        <v>215.8</v>
      </c>
      <c r="M71" s="108">
        <v>93.4</v>
      </c>
      <c r="N71" s="146">
        <v>39.299999999999997</v>
      </c>
      <c r="O71" s="83">
        <v>40666</v>
      </c>
      <c r="P71" s="83">
        <v>989769</v>
      </c>
      <c r="Q71" s="77">
        <v>90157</v>
      </c>
      <c r="R71" s="78">
        <v>26112</v>
      </c>
      <c r="S71" s="110">
        <v>17466</v>
      </c>
      <c r="T71" s="134">
        <v>46579</v>
      </c>
      <c r="U71" s="77"/>
      <c r="V71" s="77"/>
    </row>
    <row r="72" spans="1:43" ht="18.75" customHeight="1">
      <c r="A72" s="701"/>
      <c r="B72" s="102">
        <v>26</v>
      </c>
      <c r="C72" s="103">
        <v>20074</v>
      </c>
      <c r="D72" s="104">
        <v>5048</v>
      </c>
      <c r="E72" s="104">
        <v>832</v>
      </c>
      <c r="F72" s="104">
        <v>847</v>
      </c>
      <c r="G72" s="105">
        <v>260067</v>
      </c>
      <c r="H72" s="106">
        <v>0.372</v>
      </c>
      <c r="I72" s="107"/>
      <c r="J72" s="107"/>
      <c r="K72" s="107">
        <v>16.2</v>
      </c>
      <c r="L72" s="107">
        <v>213.2</v>
      </c>
      <c r="M72" s="108">
        <v>93.4</v>
      </c>
      <c r="N72" s="146">
        <v>42</v>
      </c>
      <c r="O72" s="83">
        <v>35694</v>
      </c>
      <c r="P72" s="83">
        <v>985390</v>
      </c>
      <c r="Q72" s="77">
        <v>80133</v>
      </c>
      <c r="R72" s="78">
        <v>26127</v>
      </c>
      <c r="S72" s="110">
        <v>17566</v>
      </c>
      <c r="T72" s="111">
        <v>36440</v>
      </c>
      <c r="U72" s="77"/>
      <c r="V72" s="77"/>
    </row>
    <row r="73" spans="1:43" ht="18.75" customHeight="1">
      <c r="A73" s="701"/>
      <c r="B73" s="102">
        <v>27</v>
      </c>
      <c r="C73" s="103">
        <v>16356</v>
      </c>
      <c r="D73" s="104">
        <v>5651</v>
      </c>
      <c r="E73" s="104">
        <v>603</v>
      </c>
      <c r="F73" s="104">
        <v>631</v>
      </c>
      <c r="G73" s="105">
        <v>264906</v>
      </c>
      <c r="H73" s="106">
        <v>0.379</v>
      </c>
      <c r="I73" s="107"/>
      <c r="J73" s="107"/>
      <c r="K73" s="107">
        <v>15.9</v>
      </c>
      <c r="L73" s="107">
        <v>202.4</v>
      </c>
      <c r="M73" s="108">
        <v>92.3</v>
      </c>
      <c r="N73" s="146">
        <v>43.9</v>
      </c>
      <c r="O73" s="83">
        <v>30363</v>
      </c>
      <c r="P73" s="83">
        <v>970518</v>
      </c>
      <c r="Q73" s="77">
        <v>87223</v>
      </c>
      <c r="R73" s="78">
        <v>26155</v>
      </c>
      <c r="S73" s="110">
        <v>17694</v>
      </c>
      <c r="T73" s="111">
        <v>43374</v>
      </c>
      <c r="U73" s="77"/>
      <c r="V73" s="77"/>
    </row>
    <row r="74" spans="1:43" s="77" customFormat="1" ht="18.75" customHeight="1">
      <c r="A74" s="702"/>
      <c r="B74" s="102">
        <v>28</v>
      </c>
      <c r="C74" s="103">
        <v>15314</v>
      </c>
      <c r="D74" s="104">
        <v>4603</v>
      </c>
      <c r="E74" s="104">
        <v>-1048</v>
      </c>
      <c r="F74" s="104">
        <v>-4035</v>
      </c>
      <c r="G74" s="105">
        <v>263483</v>
      </c>
      <c r="H74" s="106">
        <v>0.39624999999999999</v>
      </c>
      <c r="I74" s="107"/>
      <c r="J74" s="107"/>
      <c r="K74" s="107">
        <v>15.5</v>
      </c>
      <c r="L74" s="107">
        <v>202.6</v>
      </c>
      <c r="M74" s="108">
        <v>96.7</v>
      </c>
      <c r="N74" s="146">
        <v>42.9</v>
      </c>
      <c r="O74" s="83">
        <v>31731</v>
      </c>
      <c r="P74" s="83">
        <v>962708</v>
      </c>
      <c r="Q74" s="77">
        <v>85058</v>
      </c>
      <c r="R74" s="78">
        <v>23168</v>
      </c>
      <c r="S74" s="110">
        <v>16815</v>
      </c>
      <c r="T74" s="111">
        <v>45075</v>
      </c>
      <c r="X74" s="67"/>
      <c r="Y74" s="67"/>
      <c r="Z74" s="67"/>
      <c r="AA74" s="67"/>
      <c r="AB74" s="67"/>
      <c r="AC74" s="67"/>
      <c r="AD74" s="67"/>
      <c r="AE74" s="67"/>
      <c r="AF74" s="67"/>
      <c r="AG74" s="67"/>
      <c r="AH74" s="67"/>
      <c r="AI74" s="67"/>
      <c r="AJ74" s="67"/>
      <c r="AK74" s="67"/>
      <c r="AL74" s="67"/>
      <c r="AM74" s="67"/>
      <c r="AN74" s="67"/>
      <c r="AO74" s="67"/>
      <c r="AP74" s="67"/>
      <c r="AQ74" s="67"/>
    </row>
    <row r="75" spans="1:43" ht="18.75" customHeight="1">
      <c r="A75" s="700" t="s">
        <v>36</v>
      </c>
      <c r="B75" s="92">
        <v>24</v>
      </c>
      <c r="C75" s="130">
        <v>14577</v>
      </c>
      <c r="D75" s="94">
        <v>5209</v>
      </c>
      <c r="E75" s="93">
        <v>-137</v>
      </c>
      <c r="F75" s="94">
        <v>-118</v>
      </c>
      <c r="G75" s="95">
        <v>514453</v>
      </c>
      <c r="H75" s="96">
        <v>0.432</v>
      </c>
      <c r="I75" s="97"/>
      <c r="J75" s="97"/>
      <c r="K75" s="97">
        <v>14.7</v>
      </c>
      <c r="L75" s="97">
        <v>192</v>
      </c>
      <c r="M75" s="98">
        <v>93.8</v>
      </c>
      <c r="N75" s="99">
        <v>40.5</v>
      </c>
      <c r="O75" s="79">
        <v>34039</v>
      </c>
      <c r="P75" s="79">
        <v>1585380</v>
      </c>
      <c r="Q75" s="74">
        <v>105868</v>
      </c>
      <c r="R75" s="75">
        <v>25144</v>
      </c>
      <c r="S75" s="100">
        <v>23576</v>
      </c>
      <c r="T75" s="101">
        <v>57148</v>
      </c>
      <c r="U75" s="77"/>
      <c r="V75" s="77"/>
    </row>
    <row r="76" spans="1:43" ht="18.75" customHeight="1">
      <c r="A76" s="701"/>
      <c r="B76" s="102">
        <v>25</v>
      </c>
      <c r="C76" s="133">
        <v>17748</v>
      </c>
      <c r="D76" s="104">
        <v>4765</v>
      </c>
      <c r="E76" s="103">
        <v>-443</v>
      </c>
      <c r="F76" s="104">
        <v>-390</v>
      </c>
      <c r="G76" s="105">
        <v>511274</v>
      </c>
      <c r="H76" s="106">
        <v>0.44400000000000001</v>
      </c>
      <c r="I76" s="107"/>
      <c r="J76" s="107"/>
      <c r="K76" s="107">
        <v>14.2</v>
      </c>
      <c r="L76" s="107">
        <v>185</v>
      </c>
      <c r="M76" s="108">
        <v>92.5</v>
      </c>
      <c r="N76" s="135">
        <v>40.1</v>
      </c>
      <c r="O76" s="83">
        <v>53464</v>
      </c>
      <c r="P76" s="83">
        <v>1594259</v>
      </c>
      <c r="Q76" s="77">
        <v>114438</v>
      </c>
      <c r="R76" s="78">
        <v>27652</v>
      </c>
      <c r="S76" s="110">
        <v>23643</v>
      </c>
      <c r="T76" s="111">
        <v>63143</v>
      </c>
      <c r="U76" s="77"/>
      <c r="V76" s="77"/>
    </row>
    <row r="77" spans="1:43" ht="18.75" customHeight="1">
      <c r="A77" s="701"/>
      <c r="B77" s="102">
        <v>26</v>
      </c>
      <c r="C77" s="133">
        <v>18199.120999999999</v>
      </c>
      <c r="D77" s="104">
        <v>6336.1090000000004</v>
      </c>
      <c r="E77" s="104">
        <v>1570.78</v>
      </c>
      <c r="F77" s="104">
        <v>1623.777</v>
      </c>
      <c r="G77" s="105">
        <v>510776.10399999999</v>
      </c>
      <c r="H77" s="106">
        <v>0.45400000000000001</v>
      </c>
      <c r="I77" s="107"/>
      <c r="J77" s="107"/>
      <c r="K77" s="107">
        <v>13.5</v>
      </c>
      <c r="L77" s="107">
        <v>179.6</v>
      </c>
      <c r="M77" s="108">
        <v>92.1</v>
      </c>
      <c r="N77" s="136">
        <v>42.3</v>
      </c>
      <c r="O77" s="83">
        <v>45294</v>
      </c>
      <c r="P77" s="83">
        <v>1592163</v>
      </c>
      <c r="Q77" s="77">
        <v>100766</v>
      </c>
      <c r="R77" s="78">
        <v>29989</v>
      </c>
      <c r="S77" s="110">
        <v>23714</v>
      </c>
      <c r="T77" s="111">
        <v>47063</v>
      </c>
      <c r="U77" s="77"/>
      <c r="V77" s="77"/>
    </row>
    <row r="78" spans="1:43" ht="18.75" customHeight="1">
      <c r="A78" s="701"/>
      <c r="B78" s="102">
        <v>27</v>
      </c>
      <c r="C78" s="133">
        <v>14950</v>
      </c>
      <c r="D78" s="104">
        <v>6947</v>
      </c>
      <c r="E78" s="104">
        <v>611</v>
      </c>
      <c r="F78" s="104">
        <v>636</v>
      </c>
      <c r="G78" s="105">
        <v>522947</v>
      </c>
      <c r="H78" s="106">
        <v>0.47599999999999998</v>
      </c>
      <c r="I78" s="107"/>
      <c r="J78" s="107"/>
      <c r="K78" s="107">
        <v>12.7</v>
      </c>
      <c r="L78" s="107">
        <v>170.1</v>
      </c>
      <c r="M78" s="108">
        <v>92.7</v>
      </c>
      <c r="N78" s="109">
        <v>45.2</v>
      </c>
      <c r="O78" s="83">
        <v>53530</v>
      </c>
      <c r="P78" s="83">
        <v>1576046</v>
      </c>
      <c r="Q78" s="77">
        <v>102188</v>
      </c>
      <c r="R78" s="78">
        <v>33062</v>
      </c>
      <c r="S78" s="110">
        <v>23781</v>
      </c>
      <c r="T78" s="111">
        <v>45345</v>
      </c>
      <c r="U78" s="77"/>
      <c r="V78" s="77"/>
    </row>
    <row r="79" spans="1:43" s="77" customFormat="1" ht="18.75" customHeight="1">
      <c r="A79" s="702"/>
      <c r="B79" s="102">
        <v>28</v>
      </c>
      <c r="C79" s="103">
        <v>10833</v>
      </c>
      <c r="D79" s="104">
        <v>4500</v>
      </c>
      <c r="E79" s="104">
        <v>-2447</v>
      </c>
      <c r="F79" s="104">
        <v>-5742</v>
      </c>
      <c r="G79" s="105">
        <v>514141</v>
      </c>
      <c r="H79" s="106">
        <v>0.49609999999999999</v>
      </c>
      <c r="I79" s="107"/>
      <c r="J79" s="107"/>
      <c r="K79" s="107">
        <v>12</v>
      </c>
      <c r="L79" s="107">
        <v>171</v>
      </c>
      <c r="M79" s="108">
        <v>95.4</v>
      </c>
      <c r="N79" s="109">
        <v>45.2</v>
      </c>
      <c r="O79" s="83">
        <v>46061</v>
      </c>
      <c r="P79" s="83">
        <v>1567518</v>
      </c>
      <c r="Q79" s="77">
        <v>99873</v>
      </c>
      <c r="R79" s="78">
        <v>33139</v>
      </c>
      <c r="S79" s="110">
        <v>23798</v>
      </c>
      <c r="T79" s="111">
        <v>42936</v>
      </c>
      <c r="X79" s="67"/>
      <c r="Y79" s="67"/>
      <c r="Z79" s="67"/>
      <c r="AA79" s="67"/>
      <c r="AB79" s="67"/>
      <c r="AC79" s="67"/>
      <c r="AD79" s="67"/>
      <c r="AE79" s="67"/>
      <c r="AF79" s="67"/>
      <c r="AG79" s="67"/>
      <c r="AH79" s="67"/>
      <c r="AI79" s="67"/>
      <c r="AJ79" s="67"/>
      <c r="AK79" s="67"/>
      <c r="AL79" s="67"/>
      <c r="AM79" s="67"/>
      <c r="AN79" s="67"/>
      <c r="AO79" s="67"/>
      <c r="AP79" s="67"/>
      <c r="AQ79" s="67"/>
    </row>
    <row r="80" spans="1:43" ht="18.75" customHeight="1">
      <c r="A80" s="700" t="s">
        <v>37</v>
      </c>
      <c r="B80" s="92">
        <v>24</v>
      </c>
      <c r="C80" s="130">
        <v>16233</v>
      </c>
      <c r="D80" s="94">
        <v>6166</v>
      </c>
      <c r="E80" s="93">
        <v>842</v>
      </c>
      <c r="F80" s="94">
        <v>814</v>
      </c>
      <c r="G80" s="95">
        <v>459366</v>
      </c>
      <c r="H80" s="96">
        <v>0.48499999999999999</v>
      </c>
      <c r="I80" s="97"/>
      <c r="J80" s="97"/>
      <c r="K80" s="97">
        <v>18.399999999999999</v>
      </c>
      <c r="L80" s="97">
        <v>209.8</v>
      </c>
      <c r="M80" s="98">
        <v>93.7</v>
      </c>
      <c r="N80" s="99">
        <v>43.3</v>
      </c>
      <c r="O80" s="79">
        <v>61360</v>
      </c>
      <c r="P80" s="79">
        <v>1454079</v>
      </c>
      <c r="Q80" s="74">
        <v>84025</v>
      </c>
      <c r="R80" s="75">
        <v>23225</v>
      </c>
      <c r="S80" s="100">
        <v>13057</v>
      </c>
      <c r="T80" s="101">
        <v>47743</v>
      </c>
      <c r="U80" s="77"/>
      <c r="V80" s="77"/>
    </row>
    <row r="81" spans="1:43" ht="18.75" customHeight="1">
      <c r="A81" s="701"/>
      <c r="B81" s="102">
        <v>25</v>
      </c>
      <c r="C81" s="133">
        <v>18183</v>
      </c>
      <c r="D81" s="104">
        <v>5772</v>
      </c>
      <c r="E81" s="104">
        <v>-395</v>
      </c>
      <c r="F81" s="104">
        <v>-273</v>
      </c>
      <c r="G81" s="105">
        <v>460397</v>
      </c>
      <c r="H81" s="106">
        <v>0.499</v>
      </c>
      <c r="I81" s="107"/>
      <c r="J81" s="107"/>
      <c r="K81" s="107">
        <v>17</v>
      </c>
      <c r="L81" s="107">
        <v>202.2</v>
      </c>
      <c r="M81" s="108">
        <v>93.6</v>
      </c>
      <c r="N81" s="109">
        <v>41.8</v>
      </c>
      <c r="O81" s="83">
        <v>69510</v>
      </c>
      <c r="P81" s="83">
        <v>1476556</v>
      </c>
      <c r="Q81" s="77">
        <v>89712</v>
      </c>
      <c r="R81" s="78">
        <v>23347</v>
      </c>
      <c r="S81" s="110">
        <v>16375</v>
      </c>
      <c r="T81" s="111">
        <v>49990</v>
      </c>
      <c r="U81" s="77"/>
      <c r="V81" s="77"/>
    </row>
    <row r="82" spans="1:43" ht="18.75" customHeight="1">
      <c r="A82" s="701"/>
      <c r="B82" s="102">
        <v>26</v>
      </c>
      <c r="C82" s="133">
        <v>16757</v>
      </c>
      <c r="D82" s="104">
        <v>6310</v>
      </c>
      <c r="E82" s="104">
        <v>539</v>
      </c>
      <c r="F82" s="104">
        <v>5428</v>
      </c>
      <c r="G82" s="105">
        <v>461080</v>
      </c>
      <c r="H82" s="106">
        <v>0.50988999999999995</v>
      </c>
      <c r="I82" s="107"/>
      <c r="J82" s="107"/>
      <c r="K82" s="107">
        <v>15.3</v>
      </c>
      <c r="L82" s="107">
        <v>195</v>
      </c>
      <c r="M82" s="108">
        <v>92.5</v>
      </c>
      <c r="N82" s="109">
        <v>43.7</v>
      </c>
      <c r="O82" s="83">
        <v>71648</v>
      </c>
      <c r="P82" s="83">
        <v>1496457</v>
      </c>
      <c r="Q82" s="77">
        <v>83160</v>
      </c>
      <c r="R82" s="78">
        <v>28236</v>
      </c>
      <c r="S82" s="110">
        <v>16379</v>
      </c>
      <c r="T82" s="111">
        <v>38545</v>
      </c>
      <c r="U82" s="77"/>
      <c r="V82" s="77"/>
    </row>
    <row r="83" spans="1:43" ht="18.75" customHeight="1">
      <c r="A83" s="701"/>
      <c r="B83" s="102">
        <v>27</v>
      </c>
      <c r="C83" s="133">
        <v>13523</v>
      </c>
      <c r="D83" s="104">
        <v>6941</v>
      </c>
      <c r="E83" s="104">
        <v>630</v>
      </c>
      <c r="F83" s="104">
        <v>4657</v>
      </c>
      <c r="G83" s="105">
        <v>474455</v>
      </c>
      <c r="H83" s="106">
        <v>0.52400000000000002</v>
      </c>
      <c r="I83" s="107"/>
      <c r="J83" s="107"/>
      <c r="K83" s="107">
        <v>13.6</v>
      </c>
      <c r="L83" s="107">
        <v>189.7</v>
      </c>
      <c r="M83" s="108">
        <v>92.2</v>
      </c>
      <c r="N83" s="109">
        <v>45.2</v>
      </c>
      <c r="O83" s="83">
        <v>93726</v>
      </c>
      <c r="P83" s="83">
        <v>1515916</v>
      </c>
      <c r="Q83" s="77">
        <v>90573</v>
      </c>
      <c r="R83" s="78">
        <v>32263</v>
      </c>
      <c r="S83" s="110">
        <v>16197</v>
      </c>
      <c r="T83" s="111">
        <v>42113</v>
      </c>
      <c r="U83" s="77"/>
      <c r="V83" s="77"/>
    </row>
    <row r="84" spans="1:43" s="77" customFormat="1" ht="18.75" customHeight="1">
      <c r="A84" s="702"/>
      <c r="B84" s="102">
        <v>28</v>
      </c>
      <c r="C84" s="103">
        <v>15643</v>
      </c>
      <c r="D84" s="104">
        <v>6502</v>
      </c>
      <c r="E84" s="104">
        <v>-439</v>
      </c>
      <c r="F84" s="104">
        <v>-7316</v>
      </c>
      <c r="G84" s="105">
        <v>473251</v>
      </c>
      <c r="H84" s="106">
        <v>0.53400000000000003</v>
      </c>
      <c r="I84" s="107"/>
      <c r="J84" s="107"/>
      <c r="K84" s="107">
        <v>11.8</v>
      </c>
      <c r="L84" s="107">
        <v>195.8</v>
      </c>
      <c r="M84" s="108">
        <v>94.2</v>
      </c>
      <c r="N84" s="109">
        <v>45.3</v>
      </c>
      <c r="O84" s="83">
        <v>87967</v>
      </c>
      <c r="P84" s="83">
        <v>1536572</v>
      </c>
      <c r="Q84" s="77">
        <v>83740</v>
      </c>
      <c r="R84" s="78">
        <v>25386</v>
      </c>
      <c r="S84" s="110">
        <v>15121</v>
      </c>
      <c r="T84" s="111">
        <v>43233</v>
      </c>
      <c r="X84" s="67"/>
      <c r="Y84" s="67"/>
      <c r="Z84" s="67"/>
      <c r="AA84" s="67"/>
      <c r="AB84" s="67"/>
      <c r="AC84" s="67"/>
      <c r="AD84" s="67"/>
      <c r="AE84" s="67"/>
      <c r="AF84" s="67"/>
      <c r="AG84" s="67"/>
      <c r="AH84" s="67"/>
      <c r="AI84" s="67"/>
      <c r="AJ84" s="67"/>
      <c r="AK84" s="67"/>
      <c r="AL84" s="67"/>
      <c r="AM84" s="67"/>
      <c r="AN84" s="67"/>
      <c r="AO84" s="67"/>
      <c r="AP84" s="67"/>
      <c r="AQ84" s="67"/>
    </row>
    <row r="85" spans="1:43" ht="18.75" customHeight="1">
      <c r="A85" s="700" t="s">
        <v>38</v>
      </c>
      <c r="B85" s="92">
        <v>24</v>
      </c>
      <c r="C85" s="93">
        <v>21665</v>
      </c>
      <c r="D85" s="94">
        <v>6792</v>
      </c>
      <c r="E85" s="93">
        <v>200</v>
      </c>
      <c r="F85" s="94">
        <v>215</v>
      </c>
      <c r="G85" s="95">
        <v>717727</v>
      </c>
      <c r="H85" s="96">
        <v>0.66700000000000004</v>
      </c>
      <c r="I85" s="97"/>
      <c r="J85" s="97"/>
      <c r="K85" s="97">
        <v>15</v>
      </c>
      <c r="L85" s="97">
        <v>241.1</v>
      </c>
      <c r="M85" s="98">
        <v>94.2</v>
      </c>
      <c r="N85" s="98">
        <v>49.5</v>
      </c>
      <c r="O85" s="79">
        <v>104763</v>
      </c>
      <c r="P85" s="79">
        <v>2621962</v>
      </c>
      <c r="Q85" s="74">
        <v>145533</v>
      </c>
      <c r="R85" s="75">
        <v>8892</v>
      </c>
      <c r="S85" s="100">
        <v>55287</v>
      </c>
      <c r="T85" s="101">
        <v>81354</v>
      </c>
      <c r="U85" s="77"/>
      <c r="V85" s="77"/>
    </row>
    <row r="86" spans="1:43" ht="18.75" customHeight="1">
      <c r="A86" s="701"/>
      <c r="B86" s="102">
        <v>25</v>
      </c>
      <c r="C86" s="103">
        <v>27933</v>
      </c>
      <c r="D86" s="104">
        <v>12377</v>
      </c>
      <c r="E86" s="104">
        <v>5585</v>
      </c>
      <c r="F86" s="104">
        <v>5595</v>
      </c>
      <c r="G86" s="105">
        <v>717113</v>
      </c>
      <c r="H86" s="106">
        <v>0.68400000000000005</v>
      </c>
      <c r="I86" s="107"/>
      <c r="J86" s="107"/>
      <c r="K86" s="107">
        <v>14.9</v>
      </c>
      <c r="L86" s="107">
        <v>239.1</v>
      </c>
      <c r="M86" s="108">
        <v>92.9</v>
      </c>
      <c r="N86" s="108">
        <v>49.7</v>
      </c>
      <c r="O86" s="83">
        <v>74094</v>
      </c>
      <c r="P86" s="83">
        <v>2681661</v>
      </c>
      <c r="Q86" s="77">
        <v>138189</v>
      </c>
      <c r="R86" s="78">
        <v>8901</v>
      </c>
      <c r="S86" s="110">
        <v>48046</v>
      </c>
      <c r="T86" s="111">
        <v>81242</v>
      </c>
      <c r="U86" s="77"/>
      <c r="V86" s="77"/>
    </row>
    <row r="87" spans="1:43" ht="18.75" customHeight="1">
      <c r="A87" s="701"/>
      <c r="B87" s="102">
        <v>26</v>
      </c>
      <c r="C87" s="103">
        <v>22368</v>
      </c>
      <c r="D87" s="104">
        <v>6614</v>
      </c>
      <c r="E87" s="104">
        <v>-5763</v>
      </c>
      <c r="F87" s="104">
        <v>-5753</v>
      </c>
      <c r="G87" s="105">
        <v>727836</v>
      </c>
      <c r="H87" s="106">
        <v>0.69084000000000001</v>
      </c>
      <c r="I87" s="107"/>
      <c r="J87" s="107"/>
      <c r="K87" s="107">
        <v>14.5</v>
      </c>
      <c r="L87" s="107">
        <v>229.8</v>
      </c>
      <c r="M87" s="108">
        <v>91</v>
      </c>
      <c r="N87" s="109">
        <v>51.6</v>
      </c>
      <c r="O87" s="83">
        <v>85945</v>
      </c>
      <c r="P87" s="83">
        <v>2725834</v>
      </c>
      <c r="Q87" s="77">
        <v>164441</v>
      </c>
      <c r="R87" s="78">
        <v>8911</v>
      </c>
      <c r="S87" s="110">
        <v>74247</v>
      </c>
      <c r="T87" s="111">
        <v>81283</v>
      </c>
      <c r="U87" s="77"/>
      <c r="V87" s="77"/>
    </row>
    <row r="88" spans="1:43" ht="18.75" customHeight="1">
      <c r="A88" s="701"/>
      <c r="B88" s="102">
        <v>27</v>
      </c>
      <c r="C88" s="103">
        <v>19562</v>
      </c>
      <c r="D88" s="104">
        <v>6142</v>
      </c>
      <c r="E88" s="104">
        <v>-472</v>
      </c>
      <c r="F88" s="104">
        <v>-463</v>
      </c>
      <c r="G88" s="105">
        <v>754663</v>
      </c>
      <c r="H88" s="106">
        <v>0.70999000000000001</v>
      </c>
      <c r="I88" s="107"/>
      <c r="J88" s="107"/>
      <c r="K88" s="107">
        <v>14</v>
      </c>
      <c r="L88" s="107">
        <v>223.1</v>
      </c>
      <c r="M88" s="108">
        <v>94.9</v>
      </c>
      <c r="N88" s="109">
        <v>57.3</v>
      </c>
      <c r="O88" s="184">
        <v>82393</v>
      </c>
      <c r="P88" s="184">
        <v>2728101</v>
      </c>
      <c r="Q88" s="185">
        <v>145953</v>
      </c>
      <c r="R88" s="186">
        <v>8920</v>
      </c>
      <c r="S88" s="187">
        <v>72523</v>
      </c>
      <c r="T88" s="111">
        <v>64510</v>
      </c>
      <c r="U88" s="77"/>
      <c r="V88" s="77"/>
    </row>
    <row r="89" spans="1:43" s="77" customFormat="1" ht="18.75" customHeight="1">
      <c r="A89" s="702"/>
      <c r="B89" s="102">
        <v>28</v>
      </c>
      <c r="C89" s="103">
        <v>15352</v>
      </c>
      <c r="D89" s="104">
        <v>6562</v>
      </c>
      <c r="E89" s="104">
        <v>420</v>
      </c>
      <c r="F89" s="104">
        <v>422</v>
      </c>
      <c r="G89" s="105">
        <v>747215</v>
      </c>
      <c r="H89" s="106">
        <v>0.71953999999999996</v>
      </c>
      <c r="I89" s="107"/>
      <c r="J89" s="107"/>
      <c r="K89" s="107">
        <v>13.5</v>
      </c>
      <c r="L89" s="107">
        <v>228</v>
      </c>
      <c r="M89" s="108">
        <v>97.6</v>
      </c>
      <c r="N89" s="109">
        <v>57</v>
      </c>
      <c r="O89" s="184">
        <v>91121</v>
      </c>
      <c r="P89" s="184">
        <v>2723827</v>
      </c>
      <c r="Q89" s="185">
        <v>121133</v>
      </c>
      <c r="R89" s="186">
        <v>8921</v>
      </c>
      <c r="S89" s="187">
        <v>54903</v>
      </c>
      <c r="T89" s="111">
        <v>57309</v>
      </c>
      <c r="X89" s="67"/>
      <c r="Y89" s="67"/>
      <c r="Z89" s="67"/>
      <c r="AA89" s="67"/>
      <c r="AB89" s="67"/>
      <c r="AC89" s="67"/>
      <c r="AD89" s="67"/>
      <c r="AE89" s="67"/>
      <c r="AF89" s="67"/>
      <c r="AG89" s="67"/>
      <c r="AH89" s="67"/>
      <c r="AI89" s="67"/>
      <c r="AJ89" s="67"/>
      <c r="AK89" s="67"/>
      <c r="AL89" s="67"/>
      <c r="AM89" s="67"/>
      <c r="AN89" s="67"/>
      <c r="AO89" s="67"/>
      <c r="AP89" s="67"/>
      <c r="AQ89" s="67"/>
    </row>
    <row r="90" spans="1:43" ht="18.75" customHeight="1">
      <c r="A90" s="700" t="s">
        <v>39</v>
      </c>
      <c r="B90" s="92">
        <v>24</v>
      </c>
      <c r="C90" s="93">
        <v>17227</v>
      </c>
      <c r="D90" s="94">
        <v>6018</v>
      </c>
      <c r="E90" s="93">
        <v>-523</v>
      </c>
      <c r="F90" s="94">
        <v>-5696</v>
      </c>
      <c r="G90" s="95">
        <v>1298579</v>
      </c>
      <c r="H90" s="96">
        <v>0.92600000000000005</v>
      </c>
      <c r="I90" s="97"/>
      <c r="J90" s="97"/>
      <c r="K90" s="97">
        <v>15.5</v>
      </c>
      <c r="L90" s="97">
        <v>244.5</v>
      </c>
      <c r="M90" s="98">
        <v>100.6</v>
      </c>
      <c r="N90" s="99">
        <v>62.1</v>
      </c>
      <c r="O90" s="188">
        <v>324086</v>
      </c>
      <c r="P90" s="188">
        <v>4773946</v>
      </c>
      <c r="Q90" s="189">
        <v>214408</v>
      </c>
      <c r="R90" s="190">
        <v>2119</v>
      </c>
      <c r="S90" s="191">
        <v>106084</v>
      </c>
      <c r="T90" s="101">
        <v>106205</v>
      </c>
      <c r="U90" s="77"/>
      <c r="V90" s="77"/>
    </row>
    <row r="91" spans="1:43" ht="18.75" customHeight="1">
      <c r="A91" s="701"/>
      <c r="B91" s="102">
        <v>25</v>
      </c>
      <c r="C91" s="103">
        <v>17148</v>
      </c>
      <c r="D91" s="104">
        <v>6171</v>
      </c>
      <c r="E91" s="103">
        <v>153</v>
      </c>
      <c r="F91" s="104">
        <v>4155</v>
      </c>
      <c r="G91" s="105">
        <v>1307191</v>
      </c>
      <c r="H91" s="106">
        <v>0.92700000000000005</v>
      </c>
      <c r="I91" s="107"/>
      <c r="J91" s="107"/>
      <c r="K91" s="107">
        <v>15.5</v>
      </c>
      <c r="L91" s="107">
        <v>232.7</v>
      </c>
      <c r="M91" s="137">
        <v>98.7</v>
      </c>
      <c r="N91" s="109">
        <v>62.5</v>
      </c>
      <c r="O91" s="83">
        <v>296005</v>
      </c>
      <c r="P91" s="83">
        <v>4866281</v>
      </c>
      <c r="Q91" s="77">
        <v>199243</v>
      </c>
      <c r="R91" s="78">
        <v>6121</v>
      </c>
      <c r="S91" s="110">
        <v>88254</v>
      </c>
      <c r="T91" s="111">
        <v>104868</v>
      </c>
      <c r="U91" s="77"/>
      <c r="V91" s="77"/>
    </row>
    <row r="92" spans="1:43" ht="18.75" customHeight="1">
      <c r="A92" s="701"/>
      <c r="B92" s="102">
        <v>26</v>
      </c>
      <c r="C92" s="103">
        <v>20841</v>
      </c>
      <c r="D92" s="104">
        <v>11743</v>
      </c>
      <c r="E92" s="104">
        <v>5572</v>
      </c>
      <c r="F92" s="104">
        <v>69575</v>
      </c>
      <c r="G92" s="105">
        <v>1340004</v>
      </c>
      <c r="H92" s="106">
        <v>0.92083000000000004</v>
      </c>
      <c r="I92" s="107"/>
      <c r="J92" s="107"/>
      <c r="K92" s="107">
        <v>15.1</v>
      </c>
      <c r="L92" s="107">
        <v>212.7</v>
      </c>
      <c r="M92" s="108">
        <v>93.4</v>
      </c>
      <c r="N92" s="109">
        <v>66.099999999999994</v>
      </c>
      <c r="O92" s="83">
        <v>296362</v>
      </c>
      <c r="P92" s="83">
        <v>4902266</v>
      </c>
      <c r="Q92" s="77">
        <v>243084</v>
      </c>
      <c r="R92" s="78">
        <v>70124</v>
      </c>
      <c r="S92" s="110">
        <v>88287</v>
      </c>
      <c r="T92" s="111">
        <v>84673</v>
      </c>
      <c r="U92" s="77"/>
      <c r="V92" s="77"/>
    </row>
    <row r="93" spans="1:43" ht="18.75" customHeight="1">
      <c r="A93" s="701"/>
      <c r="B93" s="102">
        <v>27</v>
      </c>
      <c r="C93" s="103">
        <v>19774</v>
      </c>
      <c r="D93" s="104">
        <v>12749</v>
      </c>
      <c r="E93" s="104">
        <v>1006</v>
      </c>
      <c r="F93" s="104">
        <v>1030</v>
      </c>
      <c r="G93" s="105">
        <v>1407843</v>
      </c>
      <c r="H93" s="106">
        <v>0.92052</v>
      </c>
      <c r="I93" s="107"/>
      <c r="J93" s="107"/>
      <c r="K93" s="107">
        <v>14.3</v>
      </c>
      <c r="L93" s="107">
        <v>197.3</v>
      </c>
      <c r="M93" s="108">
        <v>98.8</v>
      </c>
      <c r="N93" s="109">
        <v>70</v>
      </c>
      <c r="O93" s="83">
        <v>254135</v>
      </c>
      <c r="P93" s="83">
        <v>4856520</v>
      </c>
      <c r="Q93" s="77">
        <v>246506</v>
      </c>
      <c r="R93" s="78">
        <v>70149</v>
      </c>
      <c r="S93" s="110">
        <v>88324</v>
      </c>
      <c r="T93" s="111">
        <v>88033</v>
      </c>
      <c r="U93" s="77"/>
      <c r="V93" s="77"/>
    </row>
    <row r="94" spans="1:43" s="77" customFormat="1" ht="18.75" customHeight="1">
      <c r="A94" s="702"/>
      <c r="B94" s="102">
        <v>28</v>
      </c>
      <c r="C94" s="103">
        <v>26799</v>
      </c>
      <c r="D94" s="104">
        <v>18860</v>
      </c>
      <c r="E94" s="104">
        <v>6112</v>
      </c>
      <c r="F94" s="104">
        <v>6136</v>
      </c>
      <c r="G94" s="105">
        <v>1412218</v>
      </c>
      <c r="H94" s="106">
        <v>0.92100000000000004</v>
      </c>
      <c r="I94" s="107"/>
      <c r="J94" s="107"/>
      <c r="K94" s="107">
        <v>13.8</v>
      </c>
      <c r="L94" s="107">
        <v>192.7</v>
      </c>
      <c r="M94" s="108">
        <v>99.6</v>
      </c>
      <c r="N94" s="109">
        <v>70.8</v>
      </c>
      <c r="O94" s="83">
        <v>307030</v>
      </c>
      <c r="P94" s="83">
        <v>4787056</v>
      </c>
      <c r="Q94" s="77">
        <v>248477</v>
      </c>
      <c r="R94" s="78">
        <v>70173</v>
      </c>
      <c r="S94" s="110">
        <v>88354</v>
      </c>
      <c r="T94" s="111">
        <v>89950</v>
      </c>
      <c r="X94" s="67"/>
      <c r="Y94" s="67"/>
      <c r="Z94" s="67"/>
      <c r="AA94" s="67"/>
      <c r="AB94" s="67"/>
      <c r="AC94" s="67"/>
      <c r="AD94" s="67"/>
      <c r="AE94" s="67"/>
      <c r="AF94" s="67"/>
      <c r="AG94" s="67"/>
      <c r="AH94" s="67"/>
      <c r="AI94" s="67"/>
      <c r="AJ94" s="67"/>
      <c r="AK94" s="67"/>
      <c r="AL94" s="67"/>
      <c r="AM94" s="67"/>
      <c r="AN94" s="67"/>
      <c r="AO94" s="67"/>
      <c r="AP94" s="67"/>
      <c r="AQ94" s="67"/>
    </row>
    <row r="95" spans="1:43" ht="18.75" customHeight="1">
      <c r="A95" s="700" t="s">
        <v>147</v>
      </c>
      <c r="B95" s="92">
        <v>24</v>
      </c>
      <c r="C95" s="130">
        <v>21904</v>
      </c>
      <c r="D95" s="94">
        <v>5974</v>
      </c>
      <c r="E95" s="93">
        <v>1704</v>
      </c>
      <c r="F95" s="94">
        <v>976</v>
      </c>
      <c r="G95" s="95">
        <v>418661</v>
      </c>
      <c r="H95" s="96">
        <v>0.53800000000000003</v>
      </c>
      <c r="I95" s="97"/>
      <c r="J95" s="97"/>
      <c r="K95" s="97">
        <v>14.1</v>
      </c>
      <c r="L95" s="97">
        <v>200</v>
      </c>
      <c r="M95" s="98">
        <v>94.9</v>
      </c>
      <c r="N95" s="99">
        <v>40.5</v>
      </c>
      <c r="O95" s="79">
        <v>79755</v>
      </c>
      <c r="P95" s="79">
        <v>1308561</v>
      </c>
      <c r="Q95" s="74">
        <v>64868</v>
      </c>
      <c r="R95" s="75">
        <v>20754</v>
      </c>
      <c r="S95" s="100">
        <v>4000</v>
      </c>
      <c r="T95" s="101">
        <v>40114</v>
      </c>
      <c r="U95" s="77"/>
      <c r="V95" s="77"/>
    </row>
    <row r="96" spans="1:43" ht="18.75" customHeight="1">
      <c r="A96" s="701"/>
      <c r="B96" s="102">
        <v>25</v>
      </c>
      <c r="C96" s="133">
        <v>21201</v>
      </c>
      <c r="D96" s="104">
        <v>3074</v>
      </c>
      <c r="E96" s="103">
        <v>-2900</v>
      </c>
      <c r="F96" s="104">
        <v>-4320</v>
      </c>
      <c r="G96" s="105">
        <v>415716</v>
      </c>
      <c r="H96" s="106">
        <v>0.55400000000000005</v>
      </c>
      <c r="I96" s="107"/>
      <c r="J96" s="107"/>
      <c r="K96" s="107">
        <v>14.6</v>
      </c>
      <c r="L96" s="107">
        <v>194.8</v>
      </c>
      <c r="M96" s="137">
        <v>96.1</v>
      </c>
      <c r="N96" s="109">
        <v>42.7</v>
      </c>
      <c r="O96" s="83">
        <v>85639</v>
      </c>
      <c r="P96" s="83">
        <v>1342521</v>
      </c>
      <c r="Q96" s="77">
        <v>66980</v>
      </c>
      <c r="R96" s="78">
        <v>22169</v>
      </c>
      <c r="S96" s="110">
        <v>6667</v>
      </c>
      <c r="T96" s="111">
        <v>38144</v>
      </c>
      <c r="U96" s="77"/>
      <c r="V96" s="77"/>
    </row>
    <row r="97" spans="1:43" ht="18.75" customHeight="1">
      <c r="A97" s="701"/>
      <c r="B97" s="102">
        <v>26</v>
      </c>
      <c r="C97" s="133">
        <v>15297</v>
      </c>
      <c r="D97" s="104">
        <v>3697</v>
      </c>
      <c r="E97" s="104">
        <v>622</v>
      </c>
      <c r="F97" s="104">
        <v>1871</v>
      </c>
      <c r="G97" s="105">
        <v>419914</v>
      </c>
      <c r="H97" s="106">
        <v>0.56100000000000005</v>
      </c>
      <c r="I97" s="107"/>
      <c r="J97" s="107"/>
      <c r="K97" s="107">
        <v>14.7</v>
      </c>
      <c r="L97" s="107">
        <v>189.3</v>
      </c>
      <c r="M97" s="108">
        <v>95.8</v>
      </c>
      <c r="N97" s="109">
        <v>44</v>
      </c>
      <c r="O97" s="83">
        <v>83210</v>
      </c>
      <c r="P97" s="83">
        <v>1366016</v>
      </c>
      <c r="Q97" s="77">
        <v>61238</v>
      </c>
      <c r="R97" s="78">
        <v>24900</v>
      </c>
      <c r="S97" s="110">
        <v>10000</v>
      </c>
      <c r="T97" s="111">
        <v>26338</v>
      </c>
      <c r="U97" s="77"/>
      <c r="V97" s="77"/>
    </row>
    <row r="98" spans="1:43" ht="18.75" customHeight="1">
      <c r="A98" s="701"/>
      <c r="B98" s="102">
        <v>27</v>
      </c>
      <c r="C98" s="133">
        <v>18637</v>
      </c>
      <c r="D98" s="104">
        <v>3490</v>
      </c>
      <c r="E98" s="104">
        <v>-207</v>
      </c>
      <c r="F98" s="104">
        <v>-9486</v>
      </c>
      <c r="G98" s="105">
        <v>432905</v>
      </c>
      <c r="H98" s="106">
        <v>0.57499999999999996</v>
      </c>
      <c r="I98" s="107"/>
      <c r="J98" s="107"/>
      <c r="K98" s="107">
        <v>14.4</v>
      </c>
      <c r="L98" s="107">
        <v>184.7</v>
      </c>
      <c r="M98" s="108">
        <v>97.9</v>
      </c>
      <c r="N98" s="109">
        <v>45.7</v>
      </c>
      <c r="O98" s="83">
        <v>93551</v>
      </c>
      <c r="P98" s="83">
        <v>1390607</v>
      </c>
      <c r="Q98" s="77">
        <v>52549</v>
      </c>
      <c r="R98" s="78">
        <v>17470</v>
      </c>
      <c r="S98" s="119">
        <v>14000</v>
      </c>
      <c r="T98" s="111">
        <v>21079</v>
      </c>
      <c r="U98" s="77"/>
      <c r="V98" s="77"/>
    </row>
    <row r="99" spans="1:43" s="77" customFormat="1" ht="18.75" customHeight="1">
      <c r="A99" s="702"/>
      <c r="B99" s="102">
        <v>28</v>
      </c>
      <c r="C99" s="103">
        <v>15539</v>
      </c>
      <c r="D99" s="104">
        <v>3276</v>
      </c>
      <c r="E99" s="104">
        <v>-213</v>
      </c>
      <c r="F99" s="104">
        <v>-9356</v>
      </c>
      <c r="G99" s="105">
        <v>430175</v>
      </c>
      <c r="H99" s="106">
        <v>0.58499999999999996</v>
      </c>
      <c r="I99" s="107"/>
      <c r="J99" s="107"/>
      <c r="K99" s="107">
        <v>14.3</v>
      </c>
      <c r="L99" s="107">
        <v>188.4</v>
      </c>
      <c r="M99" s="108">
        <v>99.8</v>
      </c>
      <c r="N99" s="109">
        <v>46.6</v>
      </c>
      <c r="O99" s="83">
        <v>71678</v>
      </c>
      <c r="P99" s="83">
        <v>1405530</v>
      </c>
      <c r="Q99" s="77">
        <v>47043</v>
      </c>
      <c r="R99" s="78">
        <v>10077</v>
      </c>
      <c r="S99" s="119">
        <v>18683</v>
      </c>
      <c r="T99" s="111">
        <v>18283</v>
      </c>
      <c r="X99" s="67"/>
      <c r="Y99" s="67"/>
      <c r="Z99" s="67"/>
      <c r="AA99" s="67"/>
      <c r="AB99" s="67"/>
      <c r="AC99" s="67"/>
      <c r="AD99" s="67"/>
      <c r="AE99" s="67"/>
      <c r="AF99" s="67"/>
      <c r="AG99" s="67"/>
      <c r="AH99" s="67"/>
      <c r="AI99" s="67"/>
      <c r="AJ99" s="67"/>
      <c r="AK99" s="67"/>
      <c r="AL99" s="67"/>
      <c r="AM99" s="67"/>
      <c r="AN99" s="67"/>
      <c r="AO99" s="67"/>
      <c r="AP99" s="67"/>
      <c r="AQ99" s="67"/>
    </row>
    <row r="100" spans="1:43" ht="18.75" customHeight="1">
      <c r="A100" s="700" t="s">
        <v>153</v>
      </c>
      <c r="B100" s="92">
        <v>24</v>
      </c>
      <c r="C100" s="130">
        <v>6698</v>
      </c>
      <c r="D100" s="94">
        <v>1249</v>
      </c>
      <c r="E100" s="93">
        <v>-23</v>
      </c>
      <c r="F100" s="94">
        <v>4677</v>
      </c>
      <c r="G100" s="95">
        <v>318007</v>
      </c>
      <c r="H100" s="96">
        <v>0.51500000000000001</v>
      </c>
      <c r="I100" s="97"/>
      <c r="J100" s="97"/>
      <c r="K100" s="97">
        <v>15.4</v>
      </c>
      <c r="L100" s="97">
        <v>215.5</v>
      </c>
      <c r="M100" s="98">
        <v>94.7</v>
      </c>
      <c r="N100" s="138">
        <v>45.1</v>
      </c>
      <c r="O100" s="79">
        <v>94345</v>
      </c>
      <c r="P100" s="79">
        <v>1030573</v>
      </c>
      <c r="Q100" s="74">
        <v>69526</v>
      </c>
      <c r="R100" s="75">
        <v>14547</v>
      </c>
      <c r="S100" s="100">
        <v>10216</v>
      </c>
      <c r="T100" s="101">
        <v>44763</v>
      </c>
      <c r="U100" s="77"/>
      <c r="V100" s="77"/>
    </row>
    <row r="101" spans="1:43" ht="18.75" customHeight="1">
      <c r="A101" s="701"/>
      <c r="B101" s="102">
        <v>25</v>
      </c>
      <c r="C101" s="133">
        <v>7480</v>
      </c>
      <c r="D101" s="104">
        <v>1165</v>
      </c>
      <c r="E101" s="103">
        <v>-84</v>
      </c>
      <c r="F101" s="104">
        <v>3496</v>
      </c>
      <c r="G101" s="105">
        <v>317384</v>
      </c>
      <c r="H101" s="106">
        <v>0.52730999999999995</v>
      </c>
      <c r="I101" s="107"/>
      <c r="J101" s="107"/>
      <c r="K101" s="107">
        <v>15</v>
      </c>
      <c r="L101" s="107">
        <v>206.1</v>
      </c>
      <c r="M101" s="108">
        <v>92.2</v>
      </c>
      <c r="N101" s="109">
        <v>44.1</v>
      </c>
      <c r="O101" s="83">
        <v>101633</v>
      </c>
      <c r="P101" s="83">
        <v>1048780</v>
      </c>
      <c r="Q101" s="77">
        <v>72017</v>
      </c>
      <c r="R101" s="78">
        <v>18126</v>
      </c>
      <c r="S101" s="110">
        <v>11923</v>
      </c>
      <c r="T101" s="111">
        <v>41968</v>
      </c>
      <c r="U101" s="77"/>
      <c r="V101" s="77"/>
    </row>
    <row r="102" spans="1:43" ht="18.75" customHeight="1">
      <c r="A102" s="701"/>
      <c r="B102" s="102">
        <v>26</v>
      </c>
      <c r="C102" s="133">
        <v>6169</v>
      </c>
      <c r="D102" s="104">
        <v>1100</v>
      </c>
      <c r="E102" s="103">
        <v>-65</v>
      </c>
      <c r="F102" s="104">
        <v>804</v>
      </c>
      <c r="G102" s="105">
        <v>319583</v>
      </c>
      <c r="H102" s="106">
        <v>0.52900000000000003</v>
      </c>
      <c r="I102" s="107"/>
      <c r="J102" s="107"/>
      <c r="K102" s="107">
        <v>14.5</v>
      </c>
      <c r="L102" s="107">
        <v>198.7</v>
      </c>
      <c r="M102" s="137">
        <v>92.9</v>
      </c>
      <c r="N102" s="109">
        <v>44.1</v>
      </c>
      <c r="O102" s="83">
        <v>99598</v>
      </c>
      <c r="P102" s="83">
        <v>1059453</v>
      </c>
      <c r="Q102" s="77">
        <v>67610</v>
      </c>
      <c r="R102" s="78">
        <v>18996</v>
      </c>
      <c r="S102" s="110">
        <v>12345</v>
      </c>
      <c r="T102" s="111">
        <v>36269</v>
      </c>
      <c r="U102" s="77"/>
      <c r="V102" s="77"/>
    </row>
    <row r="103" spans="1:43" ht="18.75" customHeight="1">
      <c r="A103" s="701"/>
      <c r="B103" s="102">
        <v>27</v>
      </c>
      <c r="C103" s="133">
        <v>4599</v>
      </c>
      <c r="D103" s="104">
        <v>1110</v>
      </c>
      <c r="E103" s="104">
        <v>10</v>
      </c>
      <c r="F103" s="104">
        <v>108</v>
      </c>
      <c r="G103" s="105">
        <v>328555</v>
      </c>
      <c r="H103" s="106">
        <v>0.53900000000000003</v>
      </c>
      <c r="I103" s="107"/>
      <c r="J103" s="107"/>
      <c r="K103" s="107">
        <v>14.1</v>
      </c>
      <c r="L103" s="107">
        <v>194.7</v>
      </c>
      <c r="M103" s="108">
        <v>95.1</v>
      </c>
      <c r="N103" s="109">
        <v>46.7</v>
      </c>
      <c r="O103" s="83">
        <v>107163</v>
      </c>
      <c r="P103" s="83">
        <v>1064689</v>
      </c>
      <c r="Q103" s="77">
        <v>63864</v>
      </c>
      <c r="R103" s="78">
        <v>19094</v>
      </c>
      <c r="S103" s="110">
        <v>12069</v>
      </c>
      <c r="T103" s="111">
        <v>32701</v>
      </c>
      <c r="U103" s="77"/>
      <c r="V103" s="77"/>
    </row>
    <row r="104" spans="1:43" s="77" customFormat="1" ht="18.75" customHeight="1">
      <c r="A104" s="702"/>
      <c r="B104" s="102">
        <v>28</v>
      </c>
      <c r="C104" s="103">
        <v>5587</v>
      </c>
      <c r="D104" s="104">
        <v>999</v>
      </c>
      <c r="E104" s="104">
        <v>-111</v>
      </c>
      <c r="F104" s="104">
        <v>-3527</v>
      </c>
      <c r="G104" s="105">
        <v>328458</v>
      </c>
      <c r="H104" s="106">
        <v>0.55000000000000004</v>
      </c>
      <c r="I104" s="107"/>
      <c r="J104" s="107"/>
      <c r="K104" s="107">
        <v>13.2</v>
      </c>
      <c r="L104" s="107">
        <v>199.6</v>
      </c>
      <c r="M104" s="108">
        <v>96</v>
      </c>
      <c r="N104" s="109">
        <v>47.4</v>
      </c>
      <c r="O104" s="83">
        <v>106319</v>
      </c>
      <c r="P104" s="83">
        <v>1065246</v>
      </c>
      <c r="Q104" s="77">
        <v>53695</v>
      </c>
      <c r="R104" s="78">
        <v>15678</v>
      </c>
      <c r="S104" s="110">
        <v>9082</v>
      </c>
      <c r="T104" s="111">
        <v>28935</v>
      </c>
      <c r="X104" s="67"/>
      <c r="Y104" s="67"/>
      <c r="Z104" s="67"/>
      <c r="AA104" s="67"/>
      <c r="AB104" s="67"/>
      <c r="AC104" s="67"/>
      <c r="AD104" s="67"/>
      <c r="AE104" s="67"/>
      <c r="AF104" s="67"/>
      <c r="AG104" s="67"/>
      <c r="AH104" s="67"/>
      <c r="AI104" s="67"/>
      <c r="AJ104" s="67"/>
      <c r="AK104" s="67"/>
      <c r="AL104" s="67"/>
      <c r="AM104" s="67"/>
      <c r="AN104" s="67"/>
      <c r="AO104" s="67"/>
      <c r="AP104" s="67"/>
      <c r="AQ104" s="67"/>
    </row>
    <row r="105" spans="1:43" ht="18.75" customHeight="1">
      <c r="A105" s="700" t="s">
        <v>40</v>
      </c>
      <c r="B105" s="92">
        <v>24</v>
      </c>
      <c r="C105" s="93">
        <v>5513</v>
      </c>
      <c r="D105" s="94">
        <v>582</v>
      </c>
      <c r="E105" s="93">
        <v>82</v>
      </c>
      <c r="F105" s="94">
        <v>82</v>
      </c>
      <c r="G105" s="95">
        <v>518042</v>
      </c>
      <c r="H105" s="96">
        <v>0.55700000000000005</v>
      </c>
      <c r="I105" s="97"/>
      <c r="J105" s="97"/>
      <c r="K105" s="97">
        <v>14.6</v>
      </c>
      <c r="L105" s="97">
        <v>251.7</v>
      </c>
      <c r="M105" s="98">
        <v>95</v>
      </c>
      <c r="N105" s="99">
        <v>47.7</v>
      </c>
      <c r="O105" s="79">
        <v>150374</v>
      </c>
      <c r="P105" s="79">
        <v>1769526</v>
      </c>
      <c r="Q105" s="74">
        <v>51461</v>
      </c>
      <c r="R105" s="75">
        <v>21</v>
      </c>
      <c r="S105" s="117" t="s">
        <v>26</v>
      </c>
      <c r="T105" s="101">
        <v>51440</v>
      </c>
      <c r="U105" s="77"/>
      <c r="V105" s="77"/>
    </row>
    <row r="106" spans="1:43" ht="18.75" customHeight="1">
      <c r="A106" s="701"/>
      <c r="B106" s="102">
        <v>25</v>
      </c>
      <c r="C106" s="103">
        <v>11215</v>
      </c>
      <c r="D106" s="104">
        <v>670</v>
      </c>
      <c r="E106" s="104">
        <v>88</v>
      </c>
      <c r="F106" s="104">
        <v>89</v>
      </c>
      <c r="G106" s="105">
        <v>514600</v>
      </c>
      <c r="H106" s="106">
        <v>0.55000000000000004</v>
      </c>
      <c r="I106" s="107"/>
      <c r="J106" s="107"/>
      <c r="K106" s="107">
        <v>15.4</v>
      </c>
      <c r="L106" s="107">
        <v>254.4</v>
      </c>
      <c r="M106" s="108">
        <v>94.2</v>
      </c>
      <c r="N106" s="109">
        <v>47.4</v>
      </c>
      <c r="O106" s="83">
        <v>142000</v>
      </c>
      <c r="P106" s="83">
        <v>1841985</v>
      </c>
      <c r="Q106" s="77">
        <v>50833</v>
      </c>
      <c r="R106" s="78">
        <v>21</v>
      </c>
      <c r="S106" s="119" t="s">
        <v>26</v>
      </c>
      <c r="T106" s="111">
        <v>50812</v>
      </c>
      <c r="U106" s="77"/>
      <c r="V106" s="77"/>
    </row>
    <row r="107" spans="1:43" ht="18.75" customHeight="1">
      <c r="A107" s="701"/>
      <c r="B107" s="102">
        <v>26</v>
      </c>
      <c r="C107" s="103">
        <v>7450</v>
      </c>
      <c r="D107" s="104">
        <v>675</v>
      </c>
      <c r="E107" s="104">
        <v>5</v>
      </c>
      <c r="F107" s="104">
        <v>5</v>
      </c>
      <c r="G107" s="105">
        <v>522433</v>
      </c>
      <c r="H107" s="106">
        <v>0.55300000000000005</v>
      </c>
      <c r="I107" s="107"/>
      <c r="J107" s="107"/>
      <c r="K107" s="107">
        <v>15.7</v>
      </c>
      <c r="L107" s="107">
        <v>254.3</v>
      </c>
      <c r="M107" s="108">
        <v>94.2</v>
      </c>
      <c r="N107" s="181" t="s">
        <v>209</v>
      </c>
      <c r="O107" s="83">
        <v>119728</v>
      </c>
      <c r="P107" s="83">
        <v>1919825</v>
      </c>
      <c r="Q107" s="77">
        <v>30196</v>
      </c>
      <c r="R107" s="78">
        <v>21</v>
      </c>
      <c r="S107" s="119" t="s">
        <v>26</v>
      </c>
      <c r="T107" s="111">
        <v>30175</v>
      </c>
      <c r="U107" s="77"/>
      <c r="V107" s="77"/>
    </row>
    <row r="108" spans="1:43" ht="18.75" customHeight="1">
      <c r="A108" s="701"/>
      <c r="B108" s="102">
        <v>27</v>
      </c>
      <c r="C108" s="103">
        <v>5100</v>
      </c>
      <c r="D108" s="104">
        <v>683</v>
      </c>
      <c r="E108" s="104">
        <v>8</v>
      </c>
      <c r="F108" s="104">
        <v>8</v>
      </c>
      <c r="G108" s="105">
        <v>542927</v>
      </c>
      <c r="H108" s="106">
        <v>0.56699999999999995</v>
      </c>
      <c r="I108" s="107"/>
      <c r="J108" s="107"/>
      <c r="K108" s="107">
        <v>16.2</v>
      </c>
      <c r="L108" s="107">
        <v>248.8</v>
      </c>
      <c r="M108" s="108">
        <v>95</v>
      </c>
      <c r="N108" s="181">
        <v>53.1</v>
      </c>
      <c r="O108" s="83">
        <v>78528</v>
      </c>
      <c r="P108" s="83">
        <v>1958692</v>
      </c>
      <c r="Q108" s="77">
        <v>21110</v>
      </c>
      <c r="R108" s="78">
        <v>21</v>
      </c>
      <c r="S108" s="119" t="s">
        <v>26</v>
      </c>
      <c r="T108" s="111">
        <v>21089</v>
      </c>
      <c r="U108" s="77"/>
      <c r="V108" s="77"/>
    </row>
    <row r="109" spans="1:43" s="77" customFormat="1" ht="18.75" customHeight="1">
      <c r="A109" s="702"/>
      <c r="B109" s="102">
        <v>28</v>
      </c>
      <c r="C109" s="103">
        <v>5156</v>
      </c>
      <c r="D109" s="104">
        <v>690</v>
      </c>
      <c r="E109" s="104">
        <v>7</v>
      </c>
      <c r="F109" s="104">
        <v>7</v>
      </c>
      <c r="G109" s="105">
        <v>542128</v>
      </c>
      <c r="H109" s="106">
        <v>0.58399999999999996</v>
      </c>
      <c r="I109" s="107"/>
      <c r="J109" s="107"/>
      <c r="K109" s="107">
        <v>14.9</v>
      </c>
      <c r="L109" s="107">
        <v>259.5</v>
      </c>
      <c r="M109" s="108">
        <v>94.7</v>
      </c>
      <c r="N109" s="168">
        <v>52.7</v>
      </c>
      <c r="O109" s="83">
        <v>88967</v>
      </c>
      <c r="P109" s="83">
        <v>2005069</v>
      </c>
      <c r="Q109" s="77">
        <v>20306</v>
      </c>
      <c r="R109" s="78">
        <v>21</v>
      </c>
      <c r="S109" s="167" t="s">
        <v>291</v>
      </c>
      <c r="T109" s="111">
        <v>20285</v>
      </c>
      <c r="X109" s="67"/>
      <c r="Y109" s="67"/>
      <c r="Z109" s="67"/>
      <c r="AA109" s="67"/>
      <c r="AB109" s="67"/>
      <c r="AC109" s="67"/>
      <c r="AD109" s="67"/>
      <c r="AE109" s="67"/>
      <c r="AF109" s="67"/>
      <c r="AG109" s="67"/>
      <c r="AH109" s="67"/>
      <c r="AI109" s="67"/>
      <c r="AJ109" s="67"/>
      <c r="AK109" s="67"/>
      <c r="AL109" s="67"/>
      <c r="AM109" s="67"/>
      <c r="AN109" s="67"/>
      <c r="AO109" s="67"/>
      <c r="AP109" s="67"/>
      <c r="AQ109" s="67"/>
    </row>
    <row r="110" spans="1:43" ht="18.75" customHeight="1">
      <c r="A110" s="700" t="s">
        <v>41</v>
      </c>
      <c r="B110" s="92">
        <v>24</v>
      </c>
      <c r="C110" s="93">
        <v>30710</v>
      </c>
      <c r="D110" s="94">
        <v>13968</v>
      </c>
      <c r="E110" s="93">
        <v>1555</v>
      </c>
      <c r="F110" s="94">
        <v>1313</v>
      </c>
      <c r="G110" s="95">
        <v>1549647</v>
      </c>
      <c r="H110" s="96">
        <v>0.71699999999999997</v>
      </c>
      <c r="I110" s="97"/>
      <c r="J110" s="97"/>
      <c r="K110" s="97">
        <v>18.100000000000001</v>
      </c>
      <c r="L110" s="97">
        <v>253.8</v>
      </c>
      <c r="M110" s="98">
        <v>97.2</v>
      </c>
      <c r="N110" s="99">
        <v>61.7</v>
      </c>
      <c r="O110" s="79">
        <v>508997</v>
      </c>
      <c r="P110" s="79">
        <v>5583504</v>
      </c>
      <c r="Q110" s="74">
        <v>345276</v>
      </c>
      <c r="R110" s="75">
        <v>144186</v>
      </c>
      <c r="S110" s="100">
        <v>57970</v>
      </c>
      <c r="T110" s="101">
        <v>143120</v>
      </c>
      <c r="U110" s="77"/>
      <c r="V110" s="77"/>
    </row>
    <row r="111" spans="1:43" ht="18.75" customHeight="1">
      <c r="A111" s="701"/>
      <c r="B111" s="102">
        <v>25</v>
      </c>
      <c r="C111" s="103">
        <v>46971</v>
      </c>
      <c r="D111" s="104">
        <v>24270</v>
      </c>
      <c r="E111" s="103">
        <v>10302</v>
      </c>
      <c r="F111" s="104">
        <v>17913</v>
      </c>
      <c r="G111" s="105">
        <v>1567380</v>
      </c>
      <c r="H111" s="106">
        <v>0.72799999999999998</v>
      </c>
      <c r="I111" s="139"/>
      <c r="J111" s="107"/>
      <c r="K111" s="107">
        <v>19</v>
      </c>
      <c r="L111" s="107">
        <v>227.5</v>
      </c>
      <c r="M111" s="108">
        <v>98.7</v>
      </c>
      <c r="N111" s="109">
        <v>61</v>
      </c>
      <c r="O111" s="83">
        <v>501446</v>
      </c>
      <c r="P111" s="83">
        <v>5598100</v>
      </c>
      <c r="Q111" s="77">
        <v>329766</v>
      </c>
      <c r="R111" s="78">
        <v>157925</v>
      </c>
      <c r="S111" s="110">
        <v>47989</v>
      </c>
      <c r="T111" s="111">
        <v>123853</v>
      </c>
      <c r="U111" s="77"/>
      <c r="V111" s="77"/>
    </row>
    <row r="112" spans="1:43" ht="18.75" customHeight="1">
      <c r="A112" s="701"/>
      <c r="B112" s="102">
        <v>26</v>
      </c>
      <c r="C112" s="103">
        <v>22113</v>
      </c>
      <c r="D112" s="104">
        <v>6627</v>
      </c>
      <c r="E112" s="104">
        <v>-17643</v>
      </c>
      <c r="F112" s="104">
        <v>-25494</v>
      </c>
      <c r="G112" s="105">
        <v>1577204</v>
      </c>
      <c r="H112" s="106">
        <v>0.73799999999999999</v>
      </c>
      <c r="I112" s="107"/>
      <c r="J112" s="107"/>
      <c r="K112" s="107">
        <v>19</v>
      </c>
      <c r="L112" s="107">
        <v>208.4</v>
      </c>
      <c r="M112" s="108">
        <v>99.9</v>
      </c>
      <c r="N112" s="109">
        <v>62.5</v>
      </c>
      <c r="O112" s="83">
        <v>520540</v>
      </c>
      <c r="P112" s="83">
        <v>5596599</v>
      </c>
      <c r="Q112" s="77">
        <v>345032</v>
      </c>
      <c r="R112" s="78">
        <v>161270</v>
      </c>
      <c r="S112" s="110">
        <v>31552</v>
      </c>
      <c r="T112" s="111">
        <v>152211</v>
      </c>
      <c r="U112" s="77"/>
      <c r="V112" s="77"/>
    </row>
    <row r="113" spans="1:43" ht="18.75" customHeight="1">
      <c r="A113" s="701"/>
      <c r="B113" s="102">
        <v>27</v>
      </c>
      <c r="C113" s="103">
        <v>23181</v>
      </c>
      <c r="D113" s="104">
        <v>9107</v>
      </c>
      <c r="E113" s="104">
        <v>2480</v>
      </c>
      <c r="F113" s="104">
        <v>-544</v>
      </c>
      <c r="G113" s="105">
        <v>1631292</v>
      </c>
      <c r="H113" s="106">
        <v>0.75</v>
      </c>
      <c r="I113" s="107"/>
      <c r="J113" s="107"/>
      <c r="K113" s="107">
        <v>19.399999999999999</v>
      </c>
      <c r="L113" s="107">
        <v>189</v>
      </c>
      <c r="M113" s="108">
        <v>99.8</v>
      </c>
      <c r="N113" s="109">
        <v>65.400000000000006</v>
      </c>
      <c r="O113" s="83">
        <v>416926</v>
      </c>
      <c r="P113" s="83">
        <v>5544846</v>
      </c>
      <c r="Q113" s="77">
        <v>337890</v>
      </c>
      <c r="R113" s="78">
        <v>160186</v>
      </c>
      <c r="S113" s="110">
        <v>28492</v>
      </c>
      <c r="T113" s="111">
        <v>149212</v>
      </c>
      <c r="U113" s="77"/>
      <c r="V113" s="77"/>
    </row>
    <row r="114" spans="1:43" s="77" customFormat="1" ht="18.75" customHeight="1">
      <c r="A114" s="702"/>
      <c r="B114" s="102">
        <v>28</v>
      </c>
      <c r="C114" s="103">
        <v>18795</v>
      </c>
      <c r="D114" s="104">
        <v>3765</v>
      </c>
      <c r="E114" s="104">
        <v>-5342</v>
      </c>
      <c r="F114" s="104">
        <v>-20340</v>
      </c>
      <c r="G114" s="105">
        <v>1641995</v>
      </c>
      <c r="H114" s="106">
        <v>0.76500000000000001</v>
      </c>
      <c r="I114" s="166"/>
      <c r="J114" s="166"/>
      <c r="K114" s="107">
        <v>18.399999999999999</v>
      </c>
      <c r="L114" s="107">
        <v>183.4</v>
      </c>
      <c r="M114" s="108">
        <v>101.1</v>
      </c>
      <c r="N114" s="109">
        <v>64.7</v>
      </c>
      <c r="O114" s="83">
        <v>349678</v>
      </c>
      <c r="P114" s="83">
        <v>5517030</v>
      </c>
      <c r="Q114" s="77">
        <v>325977</v>
      </c>
      <c r="R114" s="78">
        <v>147901</v>
      </c>
      <c r="S114" s="110">
        <v>22154</v>
      </c>
      <c r="T114" s="111">
        <v>155922</v>
      </c>
      <c r="X114" s="67"/>
      <c r="Y114" s="67"/>
      <c r="Z114" s="67"/>
      <c r="AA114" s="67"/>
      <c r="AB114" s="67"/>
      <c r="AC114" s="67"/>
      <c r="AD114" s="67"/>
      <c r="AE114" s="67"/>
      <c r="AF114" s="67"/>
      <c r="AG114" s="67"/>
      <c r="AH114" s="67"/>
      <c r="AI114" s="67"/>
      <c r="AJ114" s="67"/>
      <c r="AK114" s="67"/>
      <c r="AL114" s="67"/>
      <c r="AM114" s="67"/>
      <c r="AN114" s="67"/>
      <c r="AO114" s="67"/>
      <c r="AP114" s="67"/>
      <c r="AQ114" s="67"/>
    </row>
    <row r="115" spans="1:43" ht="18.75" customHeight="1">
      <c r="A115" s="700" t="s">
        <v>42</v>
      </c>
      <c r="B115" s="92">
        <v>24</v>
      </c>
      <c r="C115" s="93">
        <v>11124</v>
      </c>
      <c r="D115" s="94">
        <v>693</v>
      </c>
      <c r="E115" s="93">
        <v>-38</v>
      </c>
      <c r="F115" s="94">
        <v>210</v>
      </c>
      <c r="G115" s="95">
        <v>1052110</v>
      </c>
      <c r="H115" s="96">
        <v>0.58399999999999996</v>
      </c>
      <c r="I115" s="97"/>
      <c r="J115" s="97"/>
      <c r="K115" s="97">
        <v>17.3</v>
      </c>
      <c r="L115" s="97">
        <v>345</v>
      </c>
      <c r="M115" s="98">
        <v>98.8</v>
      </c>
      <c r="N115" s="99">
        <v>54.7</v>
      </c>
      <c r="O115" s="79">
        <v>137844</v>
      </c>
      <c r="P115" s="79">
        <v>4275285</v>
      </c>
      <c r="Q115" s="74">
        <v>83833</v>
      </c>
      <c r="R115" s="75">
        <v>578</v>
      </c>
      <c r="S115" s="117" t="s">
        <v>26</v>
      </c>
      <c r="T115" s="101">
        <v>83255</v>
      </c>
      <c r="U115" s="77"/>
      <c r="V115" s="77"/>
    </row>
    <row r="116" spans="1:43" ht="18.75" customHeight="1">
      <c r="A116" s="701"/>
      <c r="B116" s="102">
        <v>25</v>
      </c>
      <c r="C116" s="103">
        <v>9738</v>
      </c>
      <c r="D116" s="104">
        <v>725</v>
      </c>
      <c r="E116" s="103">
        <v>32</v>
      </c>
      <c r="F116" s="104">
        <v>8137</v>
      </c>
      <c r="G116" s="105">
        <v>1051484</v>
      </c>
      <c r="H116" s="106">
        <v>0.59499999999999997</v>
      </c>
      <c r="I116" s="107"/>
      <c r="J116" s="107"/>
      <c r="K116" s="107">
        <v>16.2</v>
      </c>
      <c r="L116" s="107">
        <v>341.1</v>
      </c>
      <c r="M116" s="108">
        <v>97.3</v>
      </c>
      <c r="N116" s="109">
        <v>53.5</v>
      </c>
      <c r="O116" s="83">
        <v>122978</v>
      </c>
      <c r="P116" s="83">
        <v>4340766</v>
      </c>
      <c r="Q116" s="77">
        <v>83436</v>
      </c>
      <c r="R116" s="78">
        <v>877</v>
      </c>
      <c r="S116" s="119" t="s">
        <v>26</v>
      </c>
      <c r="T116" s="111">
        <v>82559</v>
      </c>
      <c r="U116" s="77"/>
      <c r="V116" s="77"/>
    </row>
    <row r="117" spans="1:43" ht="18.75" customHeight="1">
      <c r="A117" s="701"/>
      <c r="B117" s="102">
        <v>26</v>
      </c>
      <c r="C117" s="103">
        <v>13580</v>
      </c>
      <c r="D117" s="104">
        <v>2081</v>
      </c>
      <c r="E117" s="104">
        <v>1356</v>
      </c>
      <c r="F117" s="104">
        <v>14506</v>
      </c>
      <c r="G117" s="105">
        <v>1061225</v>
      </c>
      <c r="H117" s="106">
        <v>0.60399999999999998</v>
      </c>
      <c r="I117" s="107"/>
      <c r="J117" s="107"/>
      <c r="K117" s="107">
        <v>15.8</v>
      </c>
      <c r="L117" s="107">
        <v>333</v>
      </c>
      <c r="M117" s="108">
        <v>96</v>
      </c>
      <c r="N117" s="109">
        <v>53.9</v>
      </c>
      <c r="O117" s="83">
        <v>104887</v>
      </c>
      <c r="P117" s="83">
        <v>4394651</v>
      </c>
      <c r="Q117" s="77">
        <v>54871</v>
      </c>
      <c r="R117" s="78">
        <v>1237</v>
      </c>
      <c r="S117" s="119" t="s">
        <v>26</v>
      </c>
      <c r="T117" s="111">
        <v>53634</v>
      </c>
      <c r="U117" s="77"/>
      <c r="V117" s="77"/>
    </row>
    <row r="118" spans="1:43" ht="18.75" customHeight="1">
      <c r="A118" s="701"/>
      <c r="B118" s="102">
        <v>27</v>
      </c>
      <c r="C118" s="103">
        <v>10744</v>
      </c>
      <c r="D118" s="104">
        <v>877</v>
      </c>
      <c r="E118" s="104">
        <v>-1204</v>
      </c>
      <c r="F118" s="104">
        <v>23146</v>
      </c>
      <c r="G118" s="105">
        <v>1094619</v>
      </c>
      <c r="H118" s="106">
        <v>0.62061999999999995</v>
      </c>
      <c r="I118" s="107"/>
      <c r="J118" s="107"/>
      <c r="K118" s="107">
        <v>16.8</v>
      </c>
      <c r="L118" s="107">
        <v>320.60000000000002</v>
      </c>
      <c r="M118" s="108">
        <v>96.1</v>
      </c>
      <c r="N118" s="109">
        <v>55.5</v>
      </c>
      <c r="O118" s="83">
        <v>105231</v>
      </c>
      <c r="P118" s="83">
        <v>4414460</v>
      </c>
      <c r="Q118" s="77">
        <v>46395</v>
      </c>
      <c r="R118" s="78">
        <v>1636</v>
      </c>
      <c r="S118" s="119" t="s">
        <v>26</v>
      </c>
      <c r="T118" s="111">
        <v>44759</v>
      </c>
      <c r="U118" s="77"/>
      <c r="V118" s="77"/>
    </row>
    <row r="119" spans="1:43" s="77" customFormat="1" ht="18.75" customHeight="1">
      <c r="A119" s="702"/>
      <c r="B119" s="120">
        <v>28</v>
      </c>
      <c r="C119" s="121">
        <v>40524</v>
      </c>
      <c r="D119" s="122">
        <v>1829</v>
      </c>
      <c r="E119" s="122">
        <v>952</v>
      </c>
      <c r="F119" s="122">
        <v>13286</v>
      </c>
      <c r="G119" s="123">
        <v>1097045</v>
      </c>
      <c r="H119" s="124">
        <v>0.63400000000000001</v>
      </c>
      <c r="I119" s="125"/>
      <c r="J119" s="125"/>
      <c r="K119" s="125">
        <v>16.100000000000001</v>
      </c>
      <c r="L119" s="125">
        <v>324.7</v>
      </c>
      <c r="M119" s="126">
        <v>96.7</v>
      </c>
      <c r="N119" s="127">
        <v>54.3</v>
      </c>
      <c r="O119" s="89">
        <v>95360</v>
      </c>
      <c r="P119" s="89">
        <v>4491397</v>
      </c>
      <c r="Q119" s="81">
        <v>43351</v>
      </c>
      <c r="R119" s="82">
        <v>2047</v>
      </c>
      <c r="S119" s="448" t="s">
        <v>294</v>
      </c>
      <c r="T119" s="129">
        <v>41304</v>
      </c>
      <c r="X119" s="67"/>
      <c r="Y119" s="67"/>
      <c r="Z119" s="67"/>
      <c r="AA119" s="67"/>
      <c r="AB119" s="67"/>
      <c r="AC119" s="67"/>
      <c r="AD119" s="67"/>
      <c r="AE119" s="67"/>
      <c r="AF119" s="67"/>
      <c r="AG119" s="67"/>
      <c r="AH119" s="67"/>
      <c r="AI119" s="67"/>
      <c r="AJ119" s="67"/>
      <c r="AK119" s="67"/>
      <c r="AL119" s="67"/>
      <c r="AM119" s="67"/>
      <c r="AN119" s="67"/>
      <c r="AO119" s="67"/>
      <c r="AP119" s="67"/>
      <c r="AQ119" s="67"/>
    </row>
    <row r="120" spans="1:43" ht="18.75" customHeight="1">
      <c r="A120" s="700" t="s">
        <v>142</v>
      </c>
      <c r="B120" s="92">
        <v>24</v>
      </c>
      <c r="C120" s="93">
        <v>6315</v>
      </c>
      <c r="D120" s="94">
        <v>503</v>
      </c>
      <c r="E120" s="93">
        <v>-1938</v>
      </c>
      <c r="F120" s="94">
        <v>919</v>
      </c>
      <c r="G120" s="95">
        <v>310091</v>
      </c>
      <c r="H120" s="96">
        <v>0.39100000000000001</v>
      </c>
      <c r="I120" s="97"/>
      <c r="J120" s="97"/>
      <c r="K120" s="97">
        <v>11.6</v>
      </c>
      <c r="L120" s="97">
        <v>196.7</v>
      </c>
      <c r="M120" s="98">
        <v>93.3</v>
      </c>
      <c r="N120" s="99">
        <v>34.4</v>
      </c>
      <c r="O120" s="79">
        <v>51612</v>
      </c>
      <c r="P120" s="79">
        <v>1092055</v>
      </c>
      <c r="Q120" s="74">
        <v>136515</v>
      </c>
      <c r="R120" s="75">
        <v>18290</v>
      </c>
      <c r="S120" s="100">
        <v>35027</v>
      </c>
      <c r="T120" s="101">
        <v>83198</v>
      </c>
      <c r="U120" s="77"/>
      <c r="V120" s="77"/>
    </row>
    <row r="121" spans="1:43" ht="18.75" customHeight="1">
      <c r="A121" s="701"/>
      <c r="B121" s="102">
        <v>25</v>
      </c>
      <c r="C121" s="103">
        <v>15046</v>
      </c>
      <c r="D121" s="104">
        <v>7549</v>
      </c>
      <c r="E121" s="103">
        <v>7046</v>
      </c>
      <c r="F121" s="104">
        <v>9968</v>
      </c>
      <c r="G121" s="105">
        <v>310503</v>
      </c>
      <c r="H121" s="106">
        <v>0.39700000000000002</v>
      </c>
      <c r="I121" s="107"/>
      <c r="J121" s="107"/>
      <c r="K121" s="107">
        <v>12.1</v>
      </c>
      <c r="L121" s="107">
        <v>185.6</v>
      </c>
      <c r="M121" s="108">
        <v>90.4</v>
      </c>
      <c r="N121" s="108">
        <v>33</v>
      </c>
      <c r="O121" s="83">
        <v>67193</v>
      </c>
      <c r="P121" s="83">
        <v>1102237</v>
      </c>
      <c r="Q121" s="77">
        <v>151674</v>
      </c>
      <c r="R121" s="78">
        <v>18627</v>
      </c>
      <c r="S121" s="110">
        <v>39246</v>
      </c>
      <c r="T121" s="111">
        <v>93801</v>
      </c>
      <c r="U121" s="77"/>
      <c r="V121" s="77"/>
    </row>
    <row r="122" spans="1:43" ht="18.75" customHeight="1">
      <c r="A122" s="701"/>
      <c r="B122" s="102">
        <v>26</v>
      </c>
      <c r="C122" s="103">
        <v>11256</v>
      </c>
      <c r="D122" s="104">
        <v>2580</v>
      </c>
      <c r="E122" s="104">
        <v>-4970</v>
      </c>
      <c r="F122" s="104">
        <v>1375</v>
      </c>
      <c r="G122" s="105">
        <v>313443</v>
      </c>
      <c r="H122" s="106">
        <v>0.40100000000000002</v>
      </c>
      <c r="I122" s="107"/>
      <c r="J122" s="107"/>
      <c r="K122" s="107">
        <v>12</v>
      </c>
      <c r="L122" s="107">
        <v>171</v>
      </c>
      <c r="M122" s="108">
        <v>92</v>
      </c>
      <c r="N122" s="108">
        <v>36.799999999999997</v>
      </c>
      <c r="O122" s="83">
        <v>60266</v>
      </c>
      <c r="P122" s="83">
        <v>1104299</v>
      </c>
      <c r="Q122" s="77">
        <v>159366</v>
      </c>
      <c r="R122" s="78">
        <v>22466</v>
      </c>
      <c r="S122" s="110">
        <v>44217</v>
      </c>
      <c r="T122" s="111">
        <v>92683</v>
      </c>
      <c r="U122" s="77"/>
      <c r="V122" s="77"/>
    </row>
    <row r="123" spans="1:43" ht="18.75" customHeight="1">
      <c r="A123" s="701"/>
      <c r="B123" s="102">
        <v>27</v>
      </c>
      <c r="C123" s="103">
        <v>8866</v>
      </c>
      <c r="D123" s="104">
        <v>2973</v>
      </c>
      <c r="E123" s="104">
        <v>393</v>
      </c>
      <c r="F123" s="104">
        <v>3831</v>
      </c>
      <c r="G123" s="105">
        <v>323123</v>
      </c>
      <c r="H123" s="106">
        <v>0.41299999999999998</v>
      </c>
      <c r="I123" s="107"/>
      <c r="J123" s="107"/>
      <c r="K123" s="107">
        <v>11.7</v>
      </c>
      <c r="L123" s="107">
        <v>159.80000000000001</v>
      </c>
      <c r="M123" s="108">
        <v>92.1</v>
      </c>
      <c r="N123" s="109">
        <v>37.9</v>
      </c>
      <c r="O123" s="83">
        <v>98020</v>
      </c>
      <c r="P123" s="83">
        <v>1108930</v>
      </c>
      <c r="Q123" s="77">
        <v>165820</v>
      </c>
      <c r="R123" s="78">
        <v>23933</v>
      </c>
      <c r="S123" s="110">
        <v>48094</v>
      </c>
      <c r="T123" s="111">
        <v>93793</v>
      </c>
      <c r="U123" s="77"/>
      <c r="V123" s="77"/>
    </row>
    <row r="124" spans="1:43" s="77" customFormat="1" ht="18.75" customHeight="1">
      <c r="A124" s="702"/>
      <c r="B124" s="120">
        <v>28</v>
      </c>
      <c r="C124" s="121">
        <v>7243</v>
      </c>
      <c r="D124" s="122">
        <v>1804</v>
      </c>
      <c r="E124" s="122">
        <v>-1168</v>
      </c>
      <c r="F124" s="122">
        <v>2900</v>
      </c>
      <c r="G124" s="123">
        <v>321627</v>
      </c>
      <c r="H124" s="124">
        <v>0.42099999999999999</v>
      </c>
      <c r="I124" s="125"/>
      <c r="J124" s="125"/>
      <c r="K124" s="125">
        <v>11.3</v>
      </c>
      <c r="L124" s="125">
        <v>160.6</v>
      </c>
      <c r="M124" s="126">
        <v>95.4</v>
      </c>
      <c r="N124" s="127">
        <v>37.4</v>
      </c>
      <c r="O124" s="89">
        <v>92917</v>
      </c>
      <c r="P124" s="89">
        <v>1111794</v>
      </c>
      <c r="Q124" s="81">
        <v>165074</v>
      </c>
      <c r="R124" s="82">
        <v>25501</v>
      </c>
      <c r="S124" s="128">
        <v>48537</v>
      </c>
      <c r="T124" s="129">
        <v>91036</v>
      </c>
      <c r="X124" s="67"/>
      <c r="Y124" s="67"/>
      <c r="Z124" s="67"/>
      <c r="AA124" s="67"/>
      <c r="AB124" s="67"/>
      <c r="AC124" s="67"/>
      <c r="AD124" s="67"/>
      <c r="AE124" s="67"/>
      <c r="AF124" s="67"/>
      <c r="AG124" s="67"/>
      <c r="AH124" s="67"/>
      <c r="AI124" s="67"/>
      <c r="AJ124" s="67"/>
      <c r="AK124" s="67"/>
      <c r="AL124" s="67"/>
      <c r="AM124" s="67"/>
      <c r="AN124" s="67"/>
      <c r="AO124" s="67"/>
      <c r="AP124" s="67"/>
      <c r="AQ124" s="67"/>
    </row>
    <row r="125" spans="1:43" ht="18.75" customHeight="1">
      <c r="A125" s="700" t="s">
        <v>43</v>
      </c>
      <c r="B125" s="92">
        <v>24</v>
      </c>
      <c r="C125" s="93">
        <v>14714</v>
      </c>
      <c r="D125" s="94">
        <v>4773</v>
      </c>
      <c r="E125" s="93">
        <v>-550</v>
      </c>
      <c r="F125" s="94">
        <v>5450</v>
      </c>
      <c r="G125" s="95">
        <v>284415</v>
      </c>
      <c r="H125" s="96">
        <v>0.221</v>
      </c>
      <c r="I125" s="97"/>
      <c r="J125" s="97"/>
      <c r="K125" s="97">
        <v>14.6</v>
      </c>
      <c r="L125" s="97">
        <v>179.7</v>
      </c>
      <c r="M125" s="98">
        <v>89.8</v>
      </c>
      <c r="N125" s="99">
        <v>33.299999999999997</v>
      </c>
      <c r="O125" s="79">
        <v>78492</v>
      </c>
      <c r="P125" s="79">
        <v>994217</v>
      </c>
      <c r="Q125" s="74">
        <v>59775</v>
      </c>
      <c r="R125" s="75">
        <v>4652</v>
      </c>
      <c r="S125" s="100">
        <v>17283</v>
      </c>
      <c r="T125" s="101">
        <v>37840</v>
      </c>
      <c r="U125" s="77"/>
      <c r="V125" s="77"/>
    </row>
    <row r="126" spans="1:43" ht="18.75" customHeight="1">
      <c r="A126" s="701"/>
      <c r="B126" s="102">
        <v>25</v>
      </c>
      <c r="C126" s="103">
        <v>19057</v>
      </c>
      <c r="D126" s="104">
        <v>5284</v>
      </c>
      <c r="E126" s="103">
        <v>511</v>
      </c>
      <c r="F126" s="104">
        <v>2811</v>
      </c>
      <c r="G126" s="105">
        <v>284659</v>
      </c>
      <c r="H126" s="106">
        <v>0.224</v>
      </c>
      <c r="I126" s="107"/>
      <c r="J126" s="107"/>
      <c r="K126" s="107">
        <v>13.2</v>
      </c>
      <c r="L126" s="107">
        <v>178.2</v>
      </c>
      <c r="M126" s="108">
        <v>89.8</v>
      </c>
      <c r="N126" s="109">
        <v>32.299999999999997</v>
      </c>
      <c r="O126" s="83">
        <v>79491</v>
      </c>
      <c r="P126" s="83">
        <v>991450</v>
      </c>
      <c r="Q126" s="77">
        <v>52435</v>
      </c>
      <c r="R126" s="78">
        <v>4652</v>
      </c>
      <c r="S126" s="110">
        <v>14978</v>
      </c>
      <c r="T126" s="111">
        <v>32805</v>
      </c>
      <c r="U126" s="77"/>
      <c r="V126" s="77"/>
    </row>
    <row r="127" spans="1:43" ht="18.75" customHeight="1">
      <c r="A127" s="701"/>
      <c r="B127" s="102">
        <v>26</v>
      </c>
      <c r="C127" s="103">
        <v>17928</v>
      </c>
      <c r="D127" s="104">
        <v>5040</v>
      </c>
      <c r="E127" s="104">
        <v>-244</v>
      </c>
      <c r="F127" s="104">
        <v>4678</v>
      </c>
      <c r="G127" s="105">
        <v>283523</v>
      </c>
      <c r="H127" s="106">
        <v>0.22900000000000001</v>
      </c>
      <c r="I127" s="107"/>
      <c r="J127" s="107"/>
      <c r="K127" s="107">
        <v>12.6</v>
      </c>
      <c r="L127" s="107">
        <v>177.3</v>
      </c>
      <c r="M127" s="108">
        <v>90.5</v>
      </c>
      <c r="N127" s="109">
        <v>33.700000000000003</v>
      </c>
      <c r="O127" s="83">
        <v>87561</v>
      </c>
      <c r="P127" s="83">
        <v>978608</v>
      </c>
      <c r="Q127" s="77">
        <v>38281</v>
      </c>
      <c r="R127" s="78">
        <v>4652</v>
      </c>
      <c r="S127" s="110">
        <v>13109</v>
      </c>
      <c r="T127" s="111">
        <v>20520</v>
      </c>
      <c r="U127" s="77"/>
      <c r="V127" s="77"/>
    </row>
    <row r="128" spans="1:43" ht="18.75" customHeight="1">
      <c r="A128" s="701"/>
      <c r="B128" s="102">
        <v>27</v>
      </c>
      <c r="C128" s="103">
        <v>17224</v>
      </c>
      <c r="D128" s="104">
        <v>8386</v>
      </c>
      <c r="E128" s="104">
        <v>3346</v>
      </c>
      <c r="F128" s="104">
        <v>19411</v>
      </c>
      <c r="G128" s="105">
        <v>289303</v>
      </c>
      <c r="H128" s="106">
        <v>0.24199999999999999</v>
      </c>
      <c r="I128" s="107"/>
      <c r="J128" s="107"/>
      <c r="K128" s="107">
        <v>10.5</v>
      </c>
      <c r="L128" s="107">
        <v>168.8</v>
      </c>
      <c r="M128" s="108">
        <v>85.8</v>
      </c>
      <c r="N128" s="109">
        <v>34.9</v>
      </c>
      <c r="O128" s="83">
        <v>82256</v>
      </c>
      <c r="P128" s="83">
        <v>984709</v>
      </c>
      <c r="Q128" s="77">
        <v>55660</v>
      </c>
      <c r="R128" s="78">
        <v>10830</v>
      </c>
      <c r="S128" s="110">
        <v>25767</v>
      </c>
      <c r="T128" s="111">
        <v>19063</v>
      </c>
      <c r="U128" s="77"/>
      <c r="V128" s="77"/>
    </row>
    <row r="129" spans="1:43" s="77" customFormat="1" ht="18.75" customHeight="1">
      <c r="A129" s="702"/>
      <c r="B129" s="120">
        <v>28</v>
      </c>
      <c r="C129" s="121">
        <v>19910</v>
      </c>
      <c r="D129" s="122">
        <v>7947</v>
      </c>
      <c r="E129" s="122">
        <v>-440</v>
      </c>
      <c r="F129" s="122">
        <v>6759</v>
      </c>
      <c r="G129" s="123">
        <v>283771</v>
      </c>
      <c r="H129" s="124">
        <v>0.25198999999999999</v>
      </c>
      <c r="I129" s="125"/>
      <c r="J129" s="125"/>
      <c r="K129" s="125">
        <v>7.6</v>
      </c>
      <c r="L129" s="125">
        <v>174.4</v>
      </c>
      <c r="M129" s="126">
        <v>87.3</v>
      </c>
      <c r="N129" s="127">
        <v>34.6</v>
      </c>
      <c r="O129" s="89">
        <v>73271</v>
      </c>
      <c r="P129" s="89">
        <v>977401</v>
      </c>
      <c r="Q129" s="81">
        <v>57612</v>
      </c>
      <c r="R129" s="82">
        <v>15888</v>
      </c>
      <c r="S129" s="128">
        <v>24678</v>
      </c>
      <c r="T129" s="129">
        <v>17046</v>
      </c>
      <c r="X129" s="67"/>
      <c r="Y129" s="67"/>
      <c r="Z129" s="67"/>
      <c r="AA129" s="67"/>
      <c r="AB129" s="67"/>
      <c r="AC129" s="67"/>
      <c r="AD129" s="67"/>
      <c r="AE129" s="67"/>
      <c r="AF129" s="67"/>
      <c r="AG129" s="67"/>
      <c r="AH129" s="67"/>
      <c r="AI129" s="67"/>
      <c r="AJ129" s="67"/>
      <c r="AK129" s="67"/>
      <c r="AL129" s="67"/>
      <c r="AM129" s="67"/>
      <c r="AN129" s="67"/>
      <c r="AO129" s="67"/>
      <c r="AP129" s="67"/>
      <c r="AQ129" s="67"/>
    </row>
    <row r="130" spans="1:43" ht="18.75" customHeight="1">
      <c r="A130" s="714" t="s">
        <v>82</v>
      </c>
      <c r="B130" s="102">
        <v>24</v>
      </c>
      <c r="C130" s="103">
        <v>11476</v>
      </c>
      <c r="D130" s="104">
        <v>1503</v>
      </c>
      <c r="E130" s="103">
        <v>-807</v>
      </c>
      <c r="F130" s="104">
        <v>-159</v>
      </c>
      <c r="G130" s="105">
        <v>421554</v>
      </c>
      <c r="H130" s="106">
        <v>0.47077000000000002</v>
      </c>
      <c r="I130" s="107"/>
      <c r="J130" s="107"/>
      <c r="K130" s="107">
        <v>14</v>
      </c>
      <c r="L130" s="107">
        <v>222.1</v>
      </c>
      <c r="M130" s="108">
        <v>93.4</v>
      </c>
      <c r="N130" s="114">
        <v>45.5</v>
      </c>
      <c r="O130" s="83">
        <v>70947</v>
      </c>
      <c r="P130" s="83">
        <v>1361347</v>
      </c>
      <c r="Q130" s="77">
        <v>95255</v>
      </c>
      <c r="R130" s="78">
        <v>16723</v>
      </c>
      <c r="S130" s="110">
        <v>10587</v>
      </c>
      <c r="T130" s="134">
        <v>67945</v>
      </c>
      <c r="U130" s="77"/>
      <c r="V130" s="77"/>
    </row>
    <row r="131" spans="1:43" ht="18.75" customHeight="1">
      <c r="A131" s="701"/>
      <c r="B131" s="102">
        <v>25</v>
      </c>
      <c r="C131" s="103">
        <v>16024</v>
      </c>
      <c r="D131" s="104">
        <v>1639</v>
      </c>
      <c r="E131" s="103">
        <v>136</v>
      </c>
      <c r="F131" s="104">
        <v>4952</v>
      </c>
      <c r="G131" s="105">
        <v>424903</v>
      </c>
      <c r="H131" s="106">
        <v>0.47525000000000001</v>
      </c>
      <c r="I131" s="107"/>
      <c r="J131" s="107"/>
      <c r="K131" s="107">
        <v>13.4</v>
      </c>
      <c r="L131" s="107">
        <v>212.4</v>
      </c>
      <c r="M131" s="108">
        <v>91.4</v>
      </c>
      <c r="N131" s="114">
        <v>45.5</v>
      </c>
      <c r="O131" s="83">
        <v>62420</v>
      </c>
      <c r="P131" s="83">
        <v>1380791</v>
      </c>
      <c r="Q131" s="77">
        <v>97608</v>
      </c>
      <c r="R131" s="78">
        <v>21540</v>
      </c>
      <c r="S131" s="110">
        <v>12027</v>
      </c>
      <c r="T131" s="134">
        <v>64041</v>
      </c>
      <c r="U131" s="77"/>
      <c r="V131" s="77"/>
    </row>
    <row r="132" spans="1:43" ht="18.75" customHeight="1">
      <c r="A132" s="701"/>
      <c r="B132" s="102">
        <v>26</v>
      </c>
      <c r="C132" s="103">
        <v>10229</v>
      </c>
      <c r="D132" s="104">
        <v>1688</v>
      </c>
      <c r="E132" s="104">
        <v>49</v>
      </c>
      <c r="F132" s="104">
        <v>4852</v>
      </c>
      <c r="G132" s="105">
        <v>427245</v>
      </c>
      <c r="H132" s="106">
        <v>0.48399999999999999</v>
      </c>
      <c r="I132" s="107"/>
      <c r="J132" s="107"/>
      <c r="K132" s="107">
        <v>12.8</v>
      </c>
      <c r="L132" s="107">
        <v>203</v>
      </c>
      <c r="M132" s="108">
        <v>92.7</v>
      </c>
      <c r="N132" s="109">
        <v>47.5</v>
      </c>
      <c r="O132" s="83">
        <v>57169</v>
      </c>
      <c r="P132" s="83">
        <v>1383985</v>
      </c>
      <c r="Q132" s="77">
        <v>98821</v>
      </c>
      <c r="R132" s="78">
        <v>26343</v>
      </c>
      <c r="S132" s="110">
        <v>12510</v>
      </c>
      <c r="T132" s="111">
        <v>59968</v>
      </c>
      <c r="U132" s="77"/>
      <c r="V132" s="77"/>
    </row>
    <row r="133" spans="1:43" ht="18.75" customHeight="1">
      <c r="A133" s="701"/>
      <c r="B133" s="102">
        <v>27</v>
      </c>
      <c r="C133" s="103">
        <v>9193</v>
      </c>
      <c r="D133" s="104">
        <v>1618</v>
      </c>
      <c r="E133" s="104">
        <v>-70</v>
      </c>
      <c r="F133" s="104">
        <v>-2526</v>
      </c>
      <c r="G133" s="105">
        <v>440117</v>
      </c>
      <c r="H133" s="106">
        <v>0.501</v>
      </c>
      <c r="I133" s="107"/>
      <c r="J133" s="107"/>
      <c r="K133" s="107">
        <v>12.1</v>
      </c>
      <c r="L133" s="107">
        <v>197.5</v>
      </c>
      <c r="M133" s="108">
        <v>93.2</v>
      </c>
      <c r="N133" s="109">
        <v>50.3</v>
      </c>
      <c r="O133" s="83">
        <v>61577</v>
      </c>
      <c r="P133" s="83">
        <v>1384461</v>
      </c>
      <c r="Q133" s="77">
        <v>88410</v>
      </c>
      <c r="R133" s="78">
        <v>23887</v>
      </c>
      <c r="S133" s="110">
        <v>14299</v>
      </c>
      <c r="T133" s="111">
        <v>50224</v>
      </c>
      <c r="U133" s="77"/>
      <c r="V133" s="77"/>
    </row>
    <row r="134" spans="1:43" s="77" customFormat="1" ht="18.75" customHeight="1">
      <c r="A134" s="702"/>
      <c r="B134" s="102">
        <v>28</v>
      </c>
      <c r="C134" s="103">
        <v>8150</v>
      </c>
      <c r="D134" s="104">
        <v>1661</v>
      </c>
      <c r="E134" s="104">
        <v>43</v>
      </c>
      <c r="F134" s="104">
        <v>-4753</v>
      </c>
      <c r="G134" s="105">
        <v>438006</v>
      </c>
      <c r="H134" s="106">
        <v>0.51800000000000002</v>
      </c>
      <c r="I134" s="107"/>
      <c r="J134" s="107"/>
      <c r="K134" s="107">
        <v>11.4</v>
      </c>
      <c r="L134" s="107">
        <v>200</v>
      </c>
      <c r="M134" s="108">
        <v>96.4</v>
      </c>
      <c r="N134" s="109">
        <v>49.5</v>
      </c>
      <c r="O134" s="83">
        <v>64851</v>
      </c>
      <c r="P134" s="83">
        <v>1370792</v>
      </c>
      <c r="Q134" s="77">
        <v>81981</v>
      </c>
      <c r="R134" s="78">
        <v>19091</v>
      </c>
      <c r="S134" s="110">
        <v>14465</v>
      </c>
      <c r="T134" s="111">
        <v>48425</v>
      </c>
      <c r="X134" s="67"/>
      <c r="Y134" s="67"/>
      <c r="Z134" s="67"/>
      <c r="AA134" s="67"/>
      <c r="AB134" s="67"/>
      <c r="AC134" s="67"/>
      <c r="AD134" s="67"/>
      <c r="AE134" s="67"/>
      <c r="AF134" s="67"/>
      <c r="AG134" s="67"/>
      <c r="AH134" s="67"/>
      <c r="AI134" s="67"/>
      <c r="AJ134" s="67"/>
      <c r="AK134" s="67"/>
      <c r="AL134" s="67"/>
      <c r="AM134" s="67"/>
      <c r="AN134" s="67"/>
      <c r="AO134" s="67"/>
      <c r="AP134" s="67"/>
      <c r="AQ134" s="67"/>
    </row>
    <row r="135" spans="1:43" ht="18.75" customHeight="1">
      <c r="A135" s="700" t="s">
        <v>45</v>
      </c>
      <c r="B135" s="92">
        <v>24</v>
      </c>
      <c r="C135" s="93">
        <v>12605</v>
      </c>
      <c r="D135" s="94">
        <v>2711</v>
      </c>
      <c r="E135" s="93">
        <v>-149</v>
      </c>
      <c r="F135" s="94">
        <v>1467</v>
      </c>
      <c r="G135" s="95">
        <v>581891</v>
      </c>
      <c r="H135" s="96">
        <v>0.54600000000000004</v>
      </c>
      <c r="I135" s="97"/>
      <c r="J135" s="97"/>
      <c r="K135" s="97">
        <v>13.8</v>
      </c>
      <c r="L135" s="97">
        <v>255.1</v>
      </c>
      <c r="M135" s="98">
        <v>91.7</v>
      </c>
      <c r="N135" s="99">
        <v>44.3</v>
      </c>
      <c r="O135" s="79">
        <v>82502</v>
      </c>
      <c r="P135" s="79">
        <v>2081722</v>
      </c>
      <c r="Q135" s="74">
        <v>134326</v>
      </c>
      <c r="R135" s="75">
        <v>12572</v>
      </c>
      <c r="S135" s="100">
        <v>18275</v>
      </c>
      <c r="T135" s="101">
        <v>103479</v>
      </c>
      <c r="U135" s="77"/>
      <c r="V135" s="77"/>
    </row>
    <row r="136" spans="1:43" ht="18.75" customHeight="1">
      <c r="A136" s="701"/>
      <c r="B136" s="102">
        <v>25</v>
      </c>
      <c r="C136" s="103">
        <v>13417</v>
      </c>
      <c r="D136" s="104">
        <v>4095</v>
      </c>
      <c r="E136" s="103">
        <v>1384</v>
      </c>
      <c r="F136" s="104">
        <v>6710</v>
      </c>
      <c r="G136" s="105">
        <v>581694</v>
      </c>
      <c r="H136" s="106">
        <v>0.55600000000000005</v>
      </c>
      <c r="I136" s="107"/>
      <c r="J136" s="107"/>
      <c r="K136" s="107">
        <v>13.7</v>
      </c>
      <c r="L136" s="107">
        <v>251.3</v>
      </c>
      <c r="M136" s="108">
        <v>90.1</v>
      </c>
      <c r="N136" s="109">
        <v>43.9</v>
      </c>
      <c r="O136" s="83">
        <v>87883</v>
      </c>
      <c r="P136" s="83">
        <v>2128351</v>
      </c>
      <c r="Q136" s="77">
        <v>144649</v>
      </c>
      <c r="R136" s="78">
        <v>17897</v>
      </c>
      <c r="S136" s="110">
        <v>18444</v>
      </c>
      <c r="T136" s="111">
        <v>108308</v>
      </c>
      <c r="U136" s="77"/>
      <c r="V136" s="77"/>
    </row>
    <row r="137" spans="1:43" ht="18.75" customHeight="1">
      <c r="A137" s="701"/>
      <c r="B137" s="102">
        <v>26</v>
      </c>
      <c r="C137" s="103">
        <v>14215</v>
      </c>
      <c r="D137" s="104">
        <v>4576</v>
      </c>
      <c r="E137" s="104">
        <v>481</v>
      </c>
      <c r="F137" s="104">
        <v>7169</v>
      </c>
      <c r="G137" s="105">
        <v>589041</v>
      </c>
      <c r="H137" s="106">
        <v>0.56599999999999995</v>
      </c>
      <c r="I137" s="107"/>
      <c r="J137" s="107"/>
      <c r="K137" s="107">
        <v>14.6</v>
      </c>
      <c r="L137" s="107">
        <v>241.8</v>
      </c>
      <c r="M137" s="108">
        <v>91.2</v>
      </c>
      <c r="N137" s="109">
        <v>46</v>
      </c>
      <c r="O137" s="83">
        <v>84610</v>
      </c>
      <c r="P137" s="83">
        <v>2153988</v>
      </c>
      <c r="Q137" s="77">
        <v>153844</v>
      </c>
      <c r="R137" s="78">
        <v>24586</v>
      </c>
      <c r="S137" s="110">
        <v>18562</v>
      </c>
      <c r="T137" s="111">
        <v>110696</v>
      </c>
      <c r="U137" s="77"/>
      <c r="V137" s="77"/>
    </row>
    <row r="138" spans="1:43" ht="18.75" customHeight="1">
      <c r="A138" s="701"/>
      <c r="B138" s="102">
        <v>27</v>
      </c>
      <c r="C138" s="103">
        <v>11637</v>
      </c>
      <c r="D138" s="104">
        <v>2631</v>
      </c>
      <c r="E138" s="104">
        <v>-1945</v>
      </c>
      <c r="F138" s="104">
        <v>1060</v>
      </c>
      <c r="G138" s="105">
        <v>608404.64399999997</v>
      </c>
      <c r="H138" s="106">
        <v>0.58599999999999997</v>
      </c>
      <c r="I138" s="107"/>
      <c r="J138" s="107"/>
      <c r="K138" s="107">
        <v>14.9</v>
      </c>
      <c r="L138" s="107">
        <v>226.2</v>
      </c>
      <c r="M138" s="108">
        <v>94.4</v>
      </c>
      <c r="N138" s="109">
        <v>50.3</v>
      </c>
      <c r="O138" s="83">
        <v>63460</v>
      </c>
      <c r="P138" s="83">
        <v>2142806</v>
      </c>
      <c r="Q138" s="77">
        <v>156205</v>
      </c>
      <c r="R138" s="78">
        <v>27591</v>
      </c>
      <c r="S138" s="110">
        <v>18771</v>
      </c>
      <c r="T138" s="111">
        <v>109843</v>
      </c>
      <c r="U138" s="77"/>
      <c r="V138" s="77"/>
    </row>
    <row r="139" spans="1:43" s="77" customFormat="1" ht="18.75" customHeight="1">
      <c r="A139" s="702"/>
      <c r="B139" s="102">
        <v>28</v>
      </c>
      <c r="C139" s="103">
        <v>12234</v>
      </c>
      <c r="D139" s="104">
        <v>2739</v>
      </c>
      <c r="E139" s="104">
        <v>108</v>
      </c>
      <c r="F139" s="104">
        <v>-413</v>
      </c>
      <c r="G139" s="105">
        <v>607029</v>
      </c>
      <c r="H139" s="106">
        <v>0.60199999999999998</v>
      </c>
      <c r="I139" s="107"/>
      <c r="J139" s="107"/>
      <c r="K139" s="107">
        <v>14.8</v>
      </c>
      <c r="L139" s="107">
        <v>224.7</v>
      </c>
      <c r="M139" s="108">
        <v>95.9</v>
      </c>
      <c r="N139" s="109">
        <v>52.3</v>
      </c>
      <c r="O139" s="83">
        <v>67504</v>
      </c>
      <c r="P139" s="83">
        <v>2123019</v>
      </c>
      <c r="Q139" s="77">
        <v>149358</v>
      </c>
      <c r="R139" s="78">
        <v>27070</v>
      </c>
      <c r="S139" s="110">
        <v>18921</v>
      </c>
      <c r="T139" s="111">
        <v>103367</v>
      </c>
      <c r="X139" s="67"/>
      <c r="Y139" s="67"/>
      <c r="Z139" s="67"/>
      <c r="AA139" s="67"/>
      <c r="AB139" s="67"/>
      <c r="AC139" s="67"/>
      <c r="AD139" s="67"/>
      <c r="AE139" s="67"/>
      <c r="AF139" s="67"/>
      <c r="AG139" s="67"/>
      <c r="AH139" s="67"/>
      <c r="AI139" s="67"/>
      <c r="AJ139" s="67"/>
      <c r="AK139" s="67"/>
      <c r="AL139" s="67"/>
      <c r="AM139" s="67"/>
      <c r="AN139" s="67"/>
      <c r="AO139" s="67"/>
      <c r="AP139" s="67"/>
      <c r="AQ139" s="67"/>
    </row>
    <row r="140" spans="1:43" ht="18.75" customHeight="1">
      <c r="A140" s="700" t="s">
        <v>88</v>
      </c>
      <c r="B140" s="92">
        <v>24</v>
      </c>
      <c r="C140" s="93">
        <v>25745</v>
      </c>
      <c r="D140" s="94">
        <v>6973</v>
      </c>
      <c r="E140" s="93">
        <v>208</v>
      </c>
      <c r="F140" s="94">
        <v>1370</v>
      </c>
      <c r="G140" s="95">
        <v>259739</v>
      </c>
      <c r="H140" s="96">
        <v>0.28699999999999998</v>
      </c>
      <c r="I140" s="97"/>
      <c r="J140" s="97"/>
      <c r="K140" s="97">
        <v>20.8</v>
      </c>
      <c r="L140" s="97">
        <v>212.3</v>
      </c>
      <c r="M140" s="98">
        <v>93</v>
      </c>
      <c r="N140" s="99">
        <v>40.6</v>
      </c>
      <c r="O140" s="79">
        <v>15498</v>
      </c>
      <c r="P140" s="79">
        <v>929949</v>
      </c>
      <c r="Q140" s="74">
        <v>78808</v>
      </c>
      <c r="R140" s="75">
        <v>14054</v>
      </c>
      <c r="S140" s="100">
        <v>4163</v>
      </c>
      <c r="T140" s="101">
        <v>60591</v>
      </c>
      <c r="U140" s="77"/>
      <c r="V140" s="77"/>
    </row>
    <row r="141" spans="1:43" ht="18.75" customHeight="1">
      <c r="A141" s="701"/>
      <c r="B141" s="102">
        <v>25</v>
      </c>
      <c r="C141" s="103">
        <v>33717</v>
      </c>
      <c r="D141" s="104">
        <v>8806</v>
      </c>
      <c r="E141" s="103">
        <v>1833</v>
      </c>
      <c r="F141" s="104">
        <v>1853</v>
      </c>
      <c r="G141" s="105">
        <v>260838</v>
      </c>
      <c r="H141" s="106">
        <v>0.29399999999999998</v>
      </c>
      <c r="I141" s="107"/>
      <c r="J141" s="107"/>
      <c r="K141" s="107">
        <v>20.100000000000001</v>
      </c>
      <c r="L141" s="107">
        <v>197.5</v>
      </c>
      <c r="M141" s="108">
        <v>91.8</v>
      </c>
      <c r="N141" s="109">
        <v>42.3</v>
      </c>
      <c r="O141" s="83">
        <v>38740</v>
      </c>
      <c r="P141" s="83">
        <v>913474</v>
      </c>
      <c r="Q141" s="77">
        <v>79191</v>
      </c>
      <c r="R141" s="78">
        <v>14073</v>
      </c>
      <c r="S141" s="110">
        <v>7226</v>
      </c>
      <c r="T141" s="111">
        <v>57892</v>
      </c>
      <c r="U141" s="77"/>
      <c r="V141" s="77"/>
    </row>
    <row r="142" spans="1:43" ht="18.75" customHeight="1">
      <c r="A142" s="701"/>
      <c r="B142" s="102">
        <v>26</v>
      </c>
      <c r="C142" s="103">
        <v>32642</v>
      </c>
      <c r="D142" s="104">
        <v>9013</v>
      </c>
      <c r="E142" s="104">
        <v>207</v>
      </c>
      <c r="F142" s="104">
        <v>227</v>
      </c>
      <c r="G142" s="105">
        <v>258260</v>
      </c>
      <c r="H142" s="106">
        <v>0.3</v>
      </c>
      <c r="I142" s="107"/>
      <c r="J142" s="107"/>
      <c r="K142" s="107">
        <v>18.899999999999999</v>
      </c>
      <c r="L142" s="107">
        <v>187.6</v>
      </c>
      <c r="M142" s="108">
        <v>92.8</v>
      </c>
      <c r="N142" s="109">
        <v>44.9</v>
      </c>
      <c r="O142" s="83">
        <v>35049</v>
      </c>
      <c r="P142" s="83">
        <v>895817</v>
      </c>
      <c r="Q142" s="77">
        <v>69983</v>
      </c>
      <c r="R142" s="78">
        <v>14093</v>
      </c>
      <c r="S142" s="110">
        <v>10316</v>
      </c>
      <c r="T142" s="111">
        <v>45574</v>
      </c>
      <c r="U142" s="77"/>
      <c r="V142" s="77"/>
    </row>
    <row r="143" spans="1:43" ht="18.75" customHeight="1">
      <c r="A143" s="701"/>
      <c r="B143" s="102">
        <v>27</v>
      </c>
      <c r="C143" s="103">
        <v>26350</v>
      </c>
      <c r="D143" s="104">
        <v>6819</v>
      </c>
      <c r="E143" s="104">
        <v>-2194</v>
      </c>
      <c r="F143" s="104">
        <v>-2175</v>
      </c>
      <c r="G143" s="105">
        <v>264348</v>
      </c>
      <c r="H143" s="106">
        <v>0.32</v>
      </c>
      <c r="I143" s="107"/>
      <c r="J143" s="107"/>
      <c r="K143" s="107">
        <v>16.7</v>
      </c>
      <c r="L143" s="107">
        <v>180.4</v>
      </c>
      <c r="M143" s="108">
        <v>94.3</v>
      </c>
      <c r="N143" s="109">
        <v>45.8</v>
      </c>
      <c r="O143" s="83">
        <v>33566</v>
      </c>
      <c r="P143" s="83">
        <v>877952</v>
      </c>
      <c r="Q143" s="77">
        <v>66838</v>
      </c>
      <c r="R143" s="78">
        <v>14112</v>
      </c>
      <c r="S143" s="110">
        <v>12447</v>
      </c>
      <c r="T143" s="111">
        <v>40279</v>
      </c>
      <c r="U143" s="77"/>
      <c r="V143" s="77"/>
    </row>
    <row r="144" spans="1:43" s="77" customFormat="1" ht="18.75" customHeight="1">
      <c r="A144" s="702"/>
      <c r="B144" s="102">
        <v>28</v>
      </c>
      <c r="C144" s="103">
        <v>22392</v>
      </c>
      <c r="D144" s="104">
        <v>7604</v>
      </c>
      <c r="E144" s="104">
        <v>785</v>
      </c>
      <c r="F144" s="104">
        <v>798</v>
      </c>
      <c r="G144" s="105">
        <v>257382</v>
      </c>
      <c r="H144" s="106">
        <v>0.32900000000000001</v>
      </c>
      <c r="I144" s="107"/>
      <c r="J144" s="107"/>
      <c r="K144" s="107">
        <v>14.6</v>
      </c>
      <c r="L144" s="107">
        <v>182.1</v>
      </c>
      <c r="M144" s="108">
        <v>94.2</v>
      </c>
      <c r="N144" s="109">
        <v>44.7</v>
      </c>
      <c r="O144" s="83">
        <v>27959</v>
      </c>
      <c r="P144" s="83">
        <v>858721</v>
      </c>
      <c r="Q144" s="77">
        <v>69306</v>
      </c>
      <c r="R144" s="78">
        <v>14124</v>
      </c>
      <c r="S144" s="110">
        <v>12607</v>
      </c>
      <c r="T144" s="111">
        <v>42575</v>
      </c>
      <c r="X144" s="67"/>
      <c r="Y144" s="67"/>
      <c r="Z144" s="67"/>
      <c r="AA144" s="67"/>
      <c r="AB144" s="67"/>
      <c r="AC144" s="67"/>
      <c r="AD144" s="67"/>
      <c r="AE144" s="67"/>
      <c r="AF144" s="67"/>
      <c r="AG144" s="67"/>
      <c r="AH144" s="67"/>
      <c r="AI144" s="67"/>
      <c r="AJ144" s="67"/>
      <c r="AK144" s="67"/>
      <c r="AL144" s="67"/>
      <c r="AM144" s="67"/>
      <c r="AN144" s="67"/>
      <c r="AO144" s="67"/>
      <c r="AP144" s="67"/>
      <c r="AQ144" s="67"/>
    </row>
    <row r="145" spans="1:43" ht="18.75" customHeight="1">
      <c r="A145" s="700" t="s">
        <v>197</v>
      </c>
      <c r="B145" s="92">
        <v>24</v>
      </c>
      <c r="C145" s="93">
        <v>13715</v>
      </c>
      <c r="D145" s="94">
        <v>2623</v>
      </c>
      <c r="E145" s="93">
        <v>-885</v>
      </c>
      <c r="F145" s="94">
        <v>-866</v>
      </c>
      <c r="G145" s="95">
        <v>271698</v>
      </c>
      <c r="H145" s="96">
        <v>0.22800000000000001</v>
      </c>
      <c r="I145" s="97"/>
      <c r="J145" s="97"/>
      <c r="K145" s="97">
        <v>14.7</v>
      </c>
      <c r="L145" s="97">
        <v>158.6</v>
      </c>
      <c r="M145" s="98">
        <v>95.2</v>
      </c>
      <c r="N145" s="99">
        <v>26.2</v>
      </c>
      <c r="O145" s="79">
        <v>34830</v>
      </c>
      <c r="P145" s="79">
        <v>820754</v>
      </c>
      <c r="Q145" s="74">
        <v>62635</v>
      </c>
      <c r="R145" s="75">
        <v>8583</v>
      </c>
      <c r="S145" s="100">
        <v>20427</v>
      </c>
      <c r="T145" s="101">
        <v>33625</v>
      </c>
      <c r="U145" s="77"/>
      <c r="V145" s="77"/>
    </row>
    <row r="146" spans="1:43" ht="18.75" customHeight="1">
      <c r="A146" s="701"/>
      <c r="B146" s="102">
        <v>25</v>
      </c>
      <c r="C146" s="103">
        <v>13610</v>
      </c>
      <c r="D146" s="104">
        <v>2765</v>
      </c>
      <c r="E146" s="103">
        <v>142</v>
      </c>
      <c r="F146" s="104">
        <v>-1884</v>
      </c>
      <c r="G146" s="105">
        <v>268415</v>
      </c>
      <c r="H146" s="106">
        <v>0.22900000000000001</v>
      </c>
      <c r="I146" s="107"/>
      <c r="J146" s="107"/>
      <c r="K146" s="107">
        <v>13.6</v>
      </c>
      <c r="L146" s="107">
        <v>158.5</v>
      </c>
      <c r="M146" s="108">
        <v>92.9</v>
      </c>
      <c r="N146" s="109">
        <v>25.3</v>
      </c>
      <c r="O146" s="83">
        <v>48161</v>
      </c>
      <c r="P146" s="83">
        <v>834498</v>
      </c>
      <c r="Q146" s="77">
        <v>69395</v>
      </c>
      <c r="R146" s="78">
        <v>7833</v>
      </c>
      <c r="S146" s="110">
        <v>23511</v>
      </c>
      <c r="T146" s="111">
        <v>38051</v>
      </c>
      <c r="U146" s="77"/>
      <c r="V146" s="77"/>
    </row>
    <row r="147" spans="1:43" ht="18.75" customHeight="1">
      <c r="A147" s="701"/>
      <c r="B147" s="102">
        <v>26</v>
      </c>
      <c r="C147" s="103">
        <v>20016</v>
      </c>
      <c r="D147" s="104">
        <v>2351</v>
      </c>
      <c r="E147" s="104">
        <v>-414</v>
      </c>
      <c r="F147" s="104">
        <v>-1597</v>
      </c>
      <c r="G147" s="105">
        <v>268921</v>
      </c>
      <c r="H147" s="106">
        <v>0.23299</v>
      </c>
      <c r="I147" s="107"/>
      <c r="J147" s="107"/>
      <c r="K147" s="107">
        <v>12</v>
      </c>
      <c r="L147" s="107">
        <v>158</v>
      </c>
      <c r="M147" s="108">
        <v>94.5</v>
      </c>
      <c r="N147" s="109">
        <v>28.6</v>
      </c>
      <c r="O147" s="83">
        <v>50526</v>
      </c>
      <c r="P147" s="83">
        <v>837859</v>
      </c>
      <c r="Q147" s="77">
        <v>48702</v>
      </c>
      <c r="R147" s="78">
        <v>8006</v>
      </c>
      <c r="S147" s="110">
        <v>23623</v>
      </c>
      <c r="T147" s="111">
        <v>17073</v>
      </c>
      <c r="U147" s="77"/>
      <c r="V147" s="77"/>
    </row>
    <row r="148" spans="1:43" ht="18.75" customHeight="1">
      <c r="A148" s="701"/>
      <c r="B148" s="102">
        <v>27</v>
      </c>
      <c r="C148" s="103">
        <v>16956</v>
      </c>
      <c r="D148" s="104">
        <v>2634</v>
      </c>
      <c r="E148" s="104">
        <v>283</v>
      </c>
      <c r="F148" s="104">
        <v>246</v>
      </c>
      <c r="G148" s="105">
        <v>275394</v>
      </c>
      <c r="H148" s="106">
        <v>0.24471999999999999</v>
      </c>
      <c r="I148" s="107"/>
      <c r="J148" s="107"/>
      <c r="K148" s="107">
        <v>10.8</v>
      </c>
      <c r="L148" s="107">
        <v>157.19999999999999</v>
      </c>
      <c r="M148" s="108">
        <v>93.8</v>
      </c>
      <c r="N148" s="109">
        <v>28.1</v>
      </c>
      <c r="O148" s="83">
        <v>53404</v>
      </c>
      <c r="P148" s="83">
        <v>842425</v>
      </c>
      <c r="Q148" s="77">
        <v>47416</v>
      </c>
      <c r="R148" s="78">
        <v>9122</v>
      </c>
      <c r="S148" s="110">
        <v>23757</v>
      </c>
      <c r="T148" s="111">
        <v>14537</v>
      </c>
      <c r="U148" s="77"/>
      <c r="V148" s="77"/>
    </row>
    <row r="149" spans="1:43" s="77" customFormat="1" ht="18.75" customHeight="1">
      <c r="A149" s="702"/>
      <c r="B149" s="102">
        <v>28</v>
      </c>
      <c r="C149" s="103">
        <v>12217</v>
      </c>
      <c r="D149" s="104">
        <v>990</v>
      </c>
      <c r="E149" s="104">
        <v>-1643</v>
      </c>
      <c r="F149" s="104">
        <v>-3673</v>
      </c>
      <c r="G149" s="105">
        <v>270593</v>
      </c>
      <c r="H149" s="106">
        <v>0.25800000000000001</v>
      </c>
      <c r="I149" s="107"/>
      <c r="J149" s="107"/>
      <c r="K149" s="107">
        <v>10.199999999999999</v>
      </c>
      <c r="L149" s="107">
        <v>161.30000000000001</v>
      </c>
      <c r="M149" s="108">
        <v>96.1</v>
      </c>
      <c r="N149" s="109">
        <v>28.1</v>
      </c>
      <c r="O149" s="83">
        <v>53936</v>
      </c>
      <c r="P149" s="83">
        <v>848434</v>
      </c>
      <c r="Q149" s="77">
        <v>42996</v>
      </c>
      <c r="R149" s="78">
        <v>8393</v>
      </c>
      <c r="S149" s="110">
        <v>21141</v>
      </c>
      <c r="T149" s="111">
        <v>13462</v>
      </c>
      <c r="X149" s="67"/>
      <c r="Y149" s="67"/>
      <c r="Z149" s="67"/>
      <c r="AA149" s="67"/>
      <c r="AB149" s="67"/>
      <c r="AC149" s="67"/>
      <c r="AD149" s="67"/>
      <c r="AE149" s="67"/>
      <c r="AF149" s="67"/>
      <c r="AG149" s="67"/>
      <c r="AH149" s="67"/>
      <c r="AI149" s="67"/>
      <c r="AJ149" s="67"/>
      <c r="AK149" s="67"/>
      <c r="AL149" s="67"/>
      <c r="AM149" s="67"/>
      <c r="AN149" s="67"/>
      <c r="AO149" s="67"/>
      <c r="AP149" s="67"/>
      <c r="AQ149" s="67"/>
    </row>
    <row r="150" spans="1:43" ht="18.75" customHeight="1">
      <c r="A150" s="700" t="s">
        <v>46</v>
      </c>
      <c r="B150" s="92">
        <v>24</v>
      </c>
      <c r="C150" s="93">
        <v>52358</v>
      </c>
      <c r="D150" s="94">
        <v>1951</v>
      </c>
      <c r="E150" s="93">
        <v>5</v>
      </c>
      <c r="F150" s="94">
        <v>45</v>
      </c>
      <c r="G150" s="140">
        <v>928546</v>
      </c>
      <c r="H150" s="96">
        <v>0.57199999999999995</v>
      </c>
      <c r="I150" s="97"/>
      <c r="J150" s="97"/>
      <c r="K150" s="97">
        <v>15</v>
      </c>
      <c r="L150" s="97">
        <v>257.3</v>
      </c>
      <c r="M150" s="98">
        <v>95</v>
      </c>
      <c r="N150" s="99">
        <v>45.9</v>
      </c>
      <c r="O150" s="79">
        <v>37088</v>
      </c>
      <c r="P150" s="79">
        <v>3218885</v>
      </c>
      <c r="Q150" s="74">
        <v>130350</v>
      </c>
      <c r="R150" s="75">
        <v>7560</v>
      </c>
      <c r="S150" s="100">
        <v>30953</v>
      </c>
      <c r="T150" s="101">
        <v>91837</v>
      </c>
      <c r="U150" s="77"/>
      <c r="V150" s="77"/>
    </row>
    <row r="151" spans="1:43" ht="18.75" customHeight="1">
      <c r="A151" s="701"/>
      <c r="B151" s="102">
        <v>25</v>
      </c>
      <c r="C151" s="103">
        <v>43014</v>
      </c>
      <c r="D151" s="104">
        <v>1936</v>
      </c>
      <c r="E151" s="103">
        <v>-15</v>
      </c>
      <c r="F151" s="104">
        <v>29</v>
      </c>
      <c r="G151" s="105">
        <v>930375</v>
      </c>
      <c r="H151" s="106">
        <v>0.58099999999999996</v>
      </c>
      <c r="I151" s="107"/>
      <c r="J151" s="107"/>
      <c r="K151" s="107">
        <v>14.8</v>
      </c>
      <c r="L151" s="107">
        <v>254.2</v>
      </c>
      <c r="M151" s="108">
        <v>95.4</v>
      </c>
      <c r="N151" s="109">
        <v>47.9</v>
      </c>
      <c r="O151" s="83">
        <v>52602</v>
      </c>
      <c r="P151" s="83">
        <v>3313900</v>
      </c>
      <c r="Q151" s="77">
        <v>129906</v>
      </c>
      <c r="R151" s="78">
        <v>8579</v>
      </c>
      <c r="S151" s="110">
        <v>34123</v>
      </c>
      <c r="T151" s="111">
        <v>87204</v>
      </c>
      <c r="U151" s="77"/>
      <c r="V151" s="77"/>
    </row>
    <row r="152" spans="1:43" ht="18.75" customHeight="1">
      <c r="A152" s="701"/>
      <c r="B152" s="102">
        <v>26</v>
      </c>
      <c r="C152" s="103">
        <v>41237</v>
      </c>
      <c r="D152" s="104">
        <v>4190</v>
      </c>
      <c r="E152" s="104">
        <v>2254</v>
      </c>
      <c r="F152" s="104">
        <v>2304</v>
      </c>
      <c r="G152" s="105">
        <v>949248</v>
      </c>
      <c r="H152" s="106">
        <v>0.59599999999999997</v>
      </c>
      <c r="I152" s="107"/>
      <c r="J152" s="107"/>
      <c r="K152" s="107">
        <v>14.2</v>
      </c>
      <c r="L152" s="107">
        <v>247.7</v>
      </c>
      <c r="M152" s="108">
        <v>95.5</v>
      </c>
      <c r="N152" s="109">
        <v>49.6</v>
      </c>
      <c r="O152" s="83">
        <v>61543</v>
      </c>
      <c r="P152" s="83">
        <v>3382699</v>
      </c>
      <c r="Q152" s="77">
        <v>110408</v>
      </c>
      <c r="R152" s="78">
        <v>9598</v>
      </c>
      <c r="S152" s="110">
        <v>34307</v>
      </c>
      <c r="T152" s="111">
        <v>66503</v>
      </c>
      <c r="U152" s="77"/>
      <c r="V152" s="77"/>
    </row>
    <row r="153" spans="1:43" ht="18.75" customHeight="1">
      <c r="A153" s="701"/>
      <c r="B153" s="102">
        <v>27</v>
      </c>
      <c r="C153" s="103">
        <v>35480</v>
      </c>
      <c r="D153" s="104">
        <v>4121</v>
      </c>
      <c r="E153" s="104">
        <v>-69</v>
      </c>
      <c r="F153" s="104">
        <v>-2098</v>
      </c>
      <c r="G153" s="105">
        <v>982964</v>
      </c>
      <c r="H153" s="106">
        <v>0.61799999999999999</v>
      </c>
      <c r="I153" s="107"/>
      <c r="J153" s="107"/>
      <c r="K153" s="107">
        <v>13.1</v>
      </c>
      <c r="L153" s="107">
        <v>240</v>
      </c>
      <c r="M153" s="108">
        <v>96.6</v>
      </c>
      <c r="N153" s="109">
        <v>52.5</v>
      </c>
      <c r="O153" s="83">
        <v>62761</v>
      </c>
      <c r="P153" s="83">
        <v>3450720</v>
      </c>
      <c r="Q153" s="77">
        <v>98087</v>
      </c>
      <c r="R153" s="78">
        <v>9664</v>
      </c>
      <c r="S153" s="110">
        <v>31978</v>
      </c>
      <c r="T153" s="111">
        <v>56445</v>
      </c>
      <c r="U153" s="77"/>
      <c r="V153" s="77"/>
    </row>
    <row r="154" spans="1:43" s="77" customFormat="1" ht="18.75" customHeight="1">
      <c r="A154" s="702"/>
      <c r="B154" s="102">
        <v>28</v>
      </c>
      <c r="C154" s="103">
        <v>35480</v>
      </c>
      <c r="D154" s="104">
        <v>3367</v>
      </c>
      <c r="E154" s="104">
        <v>-754</v>
      </c>
      <c r="F154" s="104">
        <v>-719</v>
      </c>
      <c r="G154" s="105">
        <v>983175</v>
      </c>
      <c r="H154" s="106">
        <v>0.63400000000000001</v>
      </c>
      <c r="I154" s="107"/>
      <c r="J154" s="107"/>
      <c r="K154" s="107">
        <v>12.1</v>
      </c>
      <c r="L154" s="107">
        <v>243.8</v>
      </c>
      <c r="M154" s="108">
        <v>98.4</v>
      </c>
      <c r="N154" s="109">
        <v>52.7</v>
      </c>
      <c r="O154" s="83">
        <v>55744</v>
      </c>
      <c r="P154" s="83">
        <v>3507146</v>
      </c>
      <c r="Q154" s="77">
        <v>91842</v>
      </c>
      <c r="R154" s="78">
        <v>11759</v>
      </c>
      <c r="S154" s="110">
        <v>21324</v>
      </c>
      <c r="T154" s="111">
        <v>58759</v>
      </c>
      <c r="X154" s="67"/>
      <c r="Y154" s="67"/>
      <c r="Z154" s="67"/>
      <c r="AA154" s="67"/>
      <c r="AB154" s="67"/>
      <c r="AC154" s="67"/>
      <c r="AD154" s="67"/>
      <c r="AE154" s="67"/>
      <c r="AF154" s="67"/>
      <c r="AG154" s="67"/>
      <c r="AH154" s="67"/>
      <c r="AI154" s="67"/>
      <c r="AJ154" s="67"/>
      <c r="AK154" s="67"/>
      <c r="AL154" s="67"/>
      <c r="AM154" s="67"/>
      <c r="AN154" s="67"/>
      <c r="AO154" s="67"/>
      <c r="AP154" s="67"/>
      <c r="AQ154" s="67"/>
    </row>
    <row r="155" spans="1:43" ht="18.75" customHeight="1">
      <c r="A155" s="700" t="s">
        <v>196</v>
      </c>
      <c r="B155" s="92">
        <v>24</v>
      </c>
      <c r="C155" s="93">
        <v>14665</v>
      </c>
      <c r="D155" s="94">
        <v>4210</v>
      </c>
      <c r="E155" s="93">
        <v>-2244</v>
      </c>
      <c r="F155" s="94">
        <v>-2181</v>
      </c>
      <c r="G155" s="140">
        <v>256426</v>
      </c>
      <c r="H155" s="96">
        <v>0.30199999999999999</v>
      </c>
      <c r="I155" s="97"/>
      <c r="J155" s="97"/>
      <c r="K155" s="97">
        <v>14</v>
      </c>
      <c r="L155" s="97">
        <v>123.5</v>
      </c>
      <c r="M155" s="98">
        <v>90.5</v>
      </c>
      <c r="N155" s="99">
        <v>35.1</v>
      </c>
      <c r="O155" s="79">
        <v>41170</v>
      </c>
      <c r="P155" s="79">
        <v>720254</v>
      </c>
      <c r="Q155" s="74">
        <v>64155</v>
      </c>
      <c r="R155" s="75">
        <v>18047</v>
      </c>
      <c r="S155" s="100">
        <v>13103</v>
      </c>
      <c r="T155" s="101">
        <v>33005</v>
      </c>
      <c r="U155" s="77"/>
      <c r="V155" s="77"/>
    </row>
    <row r="156" spans="1:43" ht="18.75" customHeight="1">
      <c r="A156" s="701"/>
      <c r="B156" s="102">
        <v>25</v>
      </c>
      <c r="C156" s="103">
        <v>17067</v>
      </c>
      <c r="D156" s="104">
        <v>4105</v>
      </c>
      <c r="E156" s="103">
        <v>-105</v>
      </c>
      <c r="F156" s="104">
        <v>-1623</v>
      </c>
      <c r="G156" s="105">
        <v>255442</v>
      </c>
      <c r="H156" s="106">
        <v>0.307</v>
      </c>
      <c r="I156" s="107"/>
      <c r="J156" s="107"/>
      <c r="K156" s="107">
        <v>13.3</v>
      </c>
      <c r="L156" s="107">
        <v>114.1</v>
      </c>
      <c r="M156" s="108">
        <v>90.3</v>
      </c>
      <c r="N156" s="109">
        <v>34.5</v>
      </c>
      <c r="O156" s="83">
        <v>47086</v>
      </c>
      <c r="P156" s="83">
        <v>722113</v>
      </c>
      <c r="Q156" s="77">
        <v>69767</v>
      </c>
      <c r="R156" s="78">
        <v>16529</v>
      </c>
      <c r="S156" s="110">
        <v>11889</v>
      </c>
      <c r="T156" s="111">
        <v>41349</v>
      </c>
      <c r="U156" s="77"/>
      <c r="V156" s="77"/>
    </row>
    <row r="157" spans="1:43" ht="18.75" customHeight="1">
      <c r="A157" s="701"/>
      <c r="B157" s="102">
        <v>26</v>
      </c>
      <c r="C157" s="103">
        <v>16915</v>
      </c>
      <c r="D157" s="104">
        <v>5369</v>
      </c>
      <c r="E157" s="104">
        <v>1263</v>
      </c>
      <c r="F157" s="104">
        <v>1222</v>
      </c>
      <c r="G157" s="105">
        <v>258435</v>
      </c>
      <c r="H157" s="106">
        <v>0.312</v>
      </c>
      <c r="I157" s="107"/>
      <c r="J157" s="107"/>
      <c r="K157" s="107">
        <v>12.1</v>
      </c>
      <c r="L157" s="107">
        <v>108.2</v>
      </c>
      <c r="M157" s="108">
        <v>91.6</v>
      </c>
      <c r="N157" s="109">
        <v>36.200000000000003</v>
      </c>
      <c r="O157" s="83">
        <v>51064</v>
      </c>
      <c r="P157" s="83">
        <v>721170</v>
      </c>
      <c r="Q157" s="77">
        <v>59148</v>
      </c>
      <c r="R157" s="78">
        <v>16488</v>
      </c>
      <c r="S157" s="110">
        <v>10730</v>
      </c>
      <c r="T157" s="111">
        <v>31930</v>
      </c>
      <c r="U157" s="77"/>
      <c r="V157" s="77"/>
    </row>
    <row r="158" spans="1:43" ht="18.75" customHeight="1">
      <c r="A158" s="701"/>
      <c r="B158" s="102">
        <v>27</v>
      </c>
      <c r="C158" s="103">
        <v>14273</v>
      </c>
      <c r="D158" s="104">
        <v>5631</v>
      </c>
      <c r="E158" s="104">
        <v>262</v>
      </c>
      <c r="F158" s="104">
        <v>-1547</v>
      </c>
      <c r="G158" s="105">
        <v>262947</v>
      </c>
      <c r="H158" s="106">
        <v>0.32900000000000001</v>
      </c>
      <c r="I158" s="107"/>
      <c r="J158" s="107"/>
      <c r="K158" s="107">
        <v>11.2</v>
      </c>
      <c r="L158" s="107">
        <v>106.6</v>
      </c>
      <c r="M158" s="108">
        <v>92.2</v>
      </c>
      <c r="N158" s="109">
        <v>40.299999999999997</v>
      </c>
      <c r="O158" s="83">
        <v>46104</v>
      </c>
      <c r="P158" s="83">
        <v>716467</v>
      </c>
      <c r="Q158" s="77">
        <v>55081</v>
      </c>
      <c r="R158" s="78">
        <v>14679</v>
      </c>
      <c r="S158" s="110">
        <v>9525</v>
      </c>
      <c r="T158" s="111">
        <v>30877</v>
      </c>
      <c r="U158" s="77"/>
      <c r="V158" s="77"/>
    </row>
    <row r="159" spans="1:43" s="77" customFormat="1" ht="18.75" customHeight="1">
      <c r="A159" s="702"/>
      <c r="B159" s="102">
        <v>28</v>
      </c>
      <c r="C159" s="103">
        <v>9907</v>
      </c>
      <c r="D159" s="104">
        <v>4027</v>
      </c>
      <c r="E159" s="104">
        <v>-1604</v>
      </c>
      <c r="F159" s="104">
        <v>1175</v>
      </c>
      <c r="G159" s="105">
        <v>259856</v>
      </c>
      <c r="H159" s="106">
        <v>0.34100000000000003</v>
      </c>
      <c r="I159" s="107"/>
      <c r="J159" s="107"/>
      <c r="K159" s="107">
        <v>10</v>
      </c>
      <c r="L159" s="107">
        <v>107.1</v>
      </c>
      <c r="M159" s="108">
        <v>93.4</v>
      </c>
      <c r="N159" s="109">
        <v>37.5</v>
      </c>
      <c r="O159" s="83">
        <v>40184</v>
      </c>
      <c r="P159" s="83">
        <v>710696</v>
      </c>
      <c r="Q159" s="77">
        <v>55739</v>
      </c>
      <c r="R159" s="78">
        <v>17458</v>
      </c>
      <c r="S159" s="110">
        <v>8330</v>
      </c>
      <c r="T159" s="111">
        <v>29951</v>
      </c>
      <c r="X159" s="67"/>
      <c r="Y159" s="67"/>
      <c r="Z159" s="67"/>
      <c r="AA159" s="67"/>
      <c r="AB159" s="67"/>
      <c r="AC159" s="67"/>
      <c r="AD159" s="67"/>
      <c r="AE159" s="67"/>
      <c r="AF159" s="67"/>
      <c r="AG159" s="67"/>
      <c r="AH159" s="67"/>
      <c r="AI159" s="67"/>
      <c r="AJ159" s="67"/>
      <c r="AK159" s="67"/>
      <c r="AL159" s="67"/>
      <c r="AM159" s="67"/>
      <c r="AN159" s="67"/>
      <c r="AO159" s="67"/>
      <c r="AP159" s="67"/>
      <c r="AQ159" s="67"/>
    </row>
    <row r="160" spans="1:43" ht="18.75" customHeight="1">
      <c r="A160" s="700" t="s">
        <v>152</v>
      </c>
      <c r="B160" s="92">
        <v>24</v>
      </c>
      <c r="C160" s="130">
        <v>24676</v>
      </c>
      <c r="D160" s="94">
        <v>258</v>
      </c>
      <c r="E160" s="93">
        <v>-592</v>
      </c>
      <c r="F160" s="94">
        <v>-3152</v>
      </c>
      <c r="G160" s="95">
        <v>383409</v>
      </c>
      <c r="H160" s="96">
        <v>0.29099999999999998</v>
      </c>
      <c r="I160" s="97"/>
      <c r="J160" s="97"/>
      <c r="K160" s="97">
        <v>14.3</v>
      </c>
      <c r="L160" s="97">
        <v>192.1</v>
      </c>
      <c r="M160" s="98">
        <v>96.2</v>
      </c>
      <c r="N160" s="138">
        <v>32.1</v>
      </c>
      <c r="O160" s="79">
        <v>46033</v>
      </c>
      <c r="P160" s="79">
        <v>1222424</v>
      </c>
      <c r="Q160" s="74">
        <v>134867</v>
      </c>
      <c r="R160" s="75">
        <v>7329</v>
      </c>
      <c r="S160" s="100">
        <v>13920</v>
      </c>
      <c r="T160" s="101">
        <v>113618</v>
      </c>
      <c r="U160" s="77"/>
      <c r="V160" s="77"/>
    </row>
    <row r="161" spans="1:43" ht="18.75" customHeight="1">
      <c r="A161" s="701"/>
      <c r="B161" s="102">
        <v>25</v>
      </c>
      <c r="C161" s="133">
        <v>24229</v>
      </c>
      <c r="D161" s="104">
        <v>508</v>
      </c>
      <c r="E161" s="103">
        <v>250</v>
      </c>
      <c r="F161" s="104">
        <v>392</v>
      </c>
      <c r="G161" s="105">
        <v>380439</v>
      </c>
      <c r="H161" s="106">
        <v>0.29560999999999998</v>
      </c>
      <c r="I161" s="107"/>
      <c r="J161" s="107"/>
      <c r="K161" s="107">
        <v>14.4</v>
      </c>
      <c r="L161" s="107">
        <v>183.2</v>
      </c>
      <c r="M161" s="108">
        <v>95.9</v>
      </c>
      <c r="N161" s="108">
        <v>33.4</v>
      </c>
      <c r="O161" s="83">
        <v>46323</v>
      </c>
      <c r="P161" s="83">
        <v>1229232</v>
      </c>
      <c r="Q161" s="77">
        <v>131457</v>
      </c>
      <c r="R161" s="78">
        <v>7472</v>
      </c>
      <c r="S161" s="110">
        <v>12477</v>
      </c>
      <c r="T161" s="111">
        <v>111509</v>
      </c>
      <c r="U161" s="77"/>
      <c r="V161" s="77"/>
    </row>
    <row r="162" spans="1:43" ht="18.75" customHeight="1">
      <c r="A162" s="701"/>
      <c r="B162" s="102">
        <v>26</v>
      </c>
      <c r="C162" s="133">
        <v>21445</v>
      </c>
      <c r="D162" s="104">
        <v>849</v>
      </c>
      <c r="E162" s="103">
        <v>341</v>
      </c>
      <c r="F162" s="104">
        <v>308</v>
      </c>
      <c r="G162" s="105">
        <v>382915</v>
      </c>
      <c r="H162" s="106">
        <v>0.30081999999999998</v>
      </c>
      <c r="I162" s="107"/>
      <c r="J162" s="107"/>
      <c r="K162" s="107">
        <v>14</v>
      </c>
      <c r="L162" s="107">
        <v>179.8</v>
      </c>
      <c r="M162" s="137">
        <v>96.9</v>
      </c>
      <c r="N162" s="109">
        <v>33.9</v>
      </c>
      <c r="O162" s="83">
        <v>96650</v>
      </c>
      <c r="P162" s="83">
        <v>1228351</v>
      </c>
      <c r="Q162" s="77">
        <v>106210</v>
      </c>
      <c r="R162" s="78">
        <v>7439</v>
      </c>
      <c r="S162" s="110">
        <v>11027</v>
      </c>
      <c r="T162" s="111">
        <v>87744</v>
      </c>
      <c r="U162" s="77"/>
      <c r="V162" s="77"/>
    </row>
    <row r="163" spans="1:43" ht="18.75" customHeight="1">
      <c r="A163" s="701"/>
      <c r="B163" s="102">
        <v>27</v>
      </c>
      <c r="C163" s="133">
        <v>20773</v>
      </c>
      <c r="D163" s="104">
        <v>1101</v>
      </c>
      <c r="E163" s="104">
        <v>253</v>
      </c>
      <c r="F163" s="104">
        <v>290</v>
      </c>
      <c r="G163" s="105">
        <v>391982</v>
      </c>
      <c r="H163" s="106">
        <v>0.31562000000000001</v>
      </c>
      <c r="I163" s="107"/>
      <c r="J163" s="107"/>
      <c r="K163" s="107">
        <v>13.8</v>
      </c>
      <c r="L163" s="107">
        <v>179.4</v>
      </c>
      <c r="M163" s="108">
        <v>97.4</v>
      </c>
      <c r="N163" s="109">
        <v>34</v>
      </c>
      <c r="O163" s="83">
        <v>80365</v>
      </c>
      <c r="P163" s="83">
        <v>1228635</v>
      </c>
      <c r="Q163" s="77">
        <v>98367</v>
      </c>
      <c r="R163" s="78">
        <v>7476</v>
      </c>
      <c r="S163" s="110">
        <v>11549</v>
      </c>
      <c r="T163" s="111">
        <v>79342</v>
      </c>
      <c r="U163" s="77"/>
      <c r="V163" s="77"/>
    </row>
    <row r="164" spans="1:43" s="77" customFormat="1" ht="18.75" customHeight="1">
      <c r="A164" s="702"/>
      <c r="B164" s="102">
        <v>28</v>
      </c>
      <c r="C164" s="103">
        <v>20140</v>
      </c>
      <c r="D164" s="104">
        <v>637</v>
      </c>
      <c r="E164" s="104">
        <v>-465</v>
      </c>
      <c r="F164" s="104">
        <v>-606</v>
      </c>
      <c r="G164" s="105">
        <v>387938</v>
      </c>
      <c r="H164" s="106">
        <v>0.32607000000000003</v>
      </c>
      <c r="I164" s="107"/>
      <c r="J164" s="107"/>
      <c r="K164" s="107">
        <v>12.8</v>
      </c>
      <c r="L164" s="107">
        <v>186.3</v>
      </c>
      <c r="M164" s="108">
        <v>97.9</v>
      </c>
      <c r="N164" s="109">
        <v>34.5</v>
      </c>
      <c r="O164" s="83">
        <v>101552</v>
      </c>
      <c r="P164" s="83">
        <v>1231999</v>
      </c>
      <c r="Q164" s="77">
        <v>82287</v>
      </c>
      <c r="R164" s="78">
        <v>7334</v>
      </c>
      <c r="S164" s="110">
        <v>9515</v>
      </c>
      <c r="T164" s="111">
        <v>65438</v>
      </c>
      <c r="X164" s="67"/>
      <c r="Y164" s="67"/>
      <c r="Z164" s="67"/>
      <c r="AA164" s="67"/>
      <c r="AB164" s="67"/>
      <c r="AC164" s="67"/>
      <c r="AD164" s="67"/>
      <c r="AE164" s="67"/>
      <c r="AF164" s="67"/>
      <c r="AG164" s="67"/>
      <c r="AH164" s="67"/>
      <c r="AI164" s="67"/>
      <c r="AJ164" s="67"/>
      <c r="AK164" s="67"/>
      <c r="AL164" s="67"/>
      <c r="AM164" s="67"/>
      <c r="AN164" s="67"/>
      <c r="AO164" s="67"/>
      <c r="AP164" s="67"/>
      <c r="AQ164" s="67"/>
    </row>
    <row r="165" spans="1:43" ht="18.75" customHeight="1">
      <c r="A165" s="700" t="s">
        <v>47</v>
      </c>
      <c r="B165" s="92">
        <v>24</v>
      </c>
      <c r="C165" s="93">
        <v>28447</v>
      </c>
      <c r="D165" s="94">
        <v>11505</v>
      </c>
      <c r="E165" s="93">
        <v>-262</v>
      </c>
      <c r="F165" s="94">
        <v>-287</v>
      </c>
      <c r="G165" s="95">
        <v>430199</v>
      </c>
      <c r="H165" s="96">
        <v>0.35199999999999998</v>
      </c>
      <c r="I165" s="97"/>
      <c r="J165" s="97"/>
      <c r="K165" s="97">
        <v>14.6</v>
      </c>
      <c r="L165" s="97">
        <v>201.1</v>
      </c>
      <c r="M165" s="98">
        <v>95</v>
      </c>
      <c r="N165" s="99">
        <v>35.700000000000003</v>
      </c>
      <c r="O165" s="79">
        <v>63343</v>
      </c>
      <c r="P165" s="79">
        <v>1445912</v>
      </c>
      <c r="Q165" s="74">
        <v>78888</v>
      </c>
      <c r="R165" s="75">
        <v>1731</v>
      </c>
      <c r="S165" s="100">
        <v>34331</v>
      </c>
      <c r="T165" s="101">
        <v>42826</v>
      </c>
      <c r="U165" s="77"/>
      <c r="V165" s="77"/>
    </row>
    <row r="166" spans="1:43" ht="18.75" customHeight="1">
      <c r="A166" s="714"/>
      <c r="B166" s="102">
        <v>25</v>
      </c>
      <c r="C166" s="103">
        <v>42209</v>
      </c>
      <c r="D166" s="104">
        <v>15255</v>
      </c>
      <c r="E166" s="103">
        <v>3750</v>
      </c>
      <c r="F166" s="104">
        <v>3765</v>
      </c>
      <c r="G166" s="105">
        <v>428829</v>
      </c>
      <c r="H166" s="106">
        <v>0.36199999999999999</v>
      </c>
      <c r="I166" s="107"/>
      <c r="J166" s="107"/>
      <c r="K166" s="107">
        <v>13.9</v>
      </c>
      <c r="L166" s="107">
        <v>198.9</v>
      </c>
      <c r="M166" s="108">
        <v>94</v>
      </c>
      <c r="N166" s="109">
        <v>34.200000000000003</v>
      </c>
      <c r="O166" s="83">
        <v>59054</v>
      </c>
      <c r="P166" s="83">
        <v>1461976</v>
      </c>
      <c r="Q166" s="77">
        <v>78984</v>
      </c>
      <c r="R166" s="78">
        <v>1737</v>
      </c>
      <c r="S166" s="110">
        <v>34538</v>
      </c>
      <c r="T166" s="111">
        <v>42709</v>
      </c>
      <c r="U166" s="77"/>
      <c r="V166" s="77"/>
    </row>
    <row r="167" spans="1:43" ht="18.75" customHeight="1">
      <c r="A167" s="714"/>
      <c r="B167" s="102">
        <v>26</v>
      </c>
      <c r="C167" s="103">
        <v>28491</v>
      </c>
      <c r="D167" s="104">
        <v>16027</v>
      </c>
      <c r="E167" s="104">
        <v>772</v>
      </c>
      <c r="F167" s="104">
        <v>813</v>
      </c>
      <c r="G167" s="105">
        <v>432367</v>
      </c>
      <c r="H167" s="106">
        <v>0.36899999999999999</v>
      </c>
      <c r="I167" s="107"/>
      <c r="J167" s="107"/>
      <c r="K167" s="107">
        <v>13</v>
      </c>
      <c r="L167" s="107">
        <v>194.2</v>
      </c>
      <c r="M167" s="108">
        <v>94.2</v>
      </c>
      <c r="N167" s="109">
        <v>38.1</v>
      </c>
      <c r="O167" s="83">
        <v>52679</v>
      </c>
      <c r="P167" s="83">
        <v>1462248</v>
      </c>
      <c r="Q167" s="77">
        <v>67464</v>
      </c>
      <c r="R167" s="78">
        <v>1743</v>
      </c>
      <c r="S167" s="110">
        <v>37334</v>
      </c>
      <c r="T167" s="111">
        <v>28387</v>
      </c>
      <c r="U167" s="77"/>
      <c r="V167" s="77"/>
    </row>
    <row r="168" spans="1:43" ht="18.75" customHeight="1">
      <c r="A168" s="714"/>
      <c r="B168" s="102">
        <v>27</v>
      </c>
      <c r="C168" s="103">
        <v>24521</v>
      </c>
      <c r="D168" s="104">
        <v>13090</v>
      </c>
      <c r="E168" s="104">
        <v>-2937</v>
      </c>
      <c r="F168" s="104">
        <v>-2935</v>
      </c>
      <c r="G168" s="105">
        <v>444531</v>
      </c>
      <c r="H168" s="106">
        <v>0.38700000000000001</v>
      </c>
      <c r="I168" s="107"/>
      <c r="J168" s="107"/>
      <c r="K168" s="107">
        <v>12.3</v>
      </c>
      <c r="L168" s="107">
        <v>189</v>
      </c>
      <c r="M168" s="108">
        <v>94.5</v>
      </c>
      <c r="N168" s="109">
        <v>38.9</v>
      </c>
      <c r="O168" s="83">
        <v>57009</v>
      </c>
      <c r="P168" s="83">
        <v>1457013</v>
      </c>
      <c r="Q168" s="77">
        <v>65921</v>
      </c>
      <c r="R168" s="78">
        <v>1745</v>
      </c>
      <c r="S168" s="110">
        <v>36668</v>
      </c>
      <c r="T168" s="111">
        <v>27508</v>
      </c>
      <c r="U168" s="77"/>
      <c r="V168" s="77"/>
    </row>
    <row r="169" spans="1:43" s="77" customFormat="1" ht="18.75" customHeight="1">
      <c r="A169" s="713"/>
      <c r="B169" s="102">
        <v>28</v>
      </c>
      <c r="C169" s="103">
        <v>34513</v>
      </c>
      <c r="D169" s="104">
        <v>16247</v>
      </c>
      <c r="E169" s="104">
        <v>3157</v>
      </c>
      <c r="F169" s="104">
        <v>3154</v>
      </c>
      <c r="G169" s="105">
        <v>441806</v>
      </c>
      <c r="H169" s="106">
        <v>0.39900000000000002</v>
      </c>
      <c r="I169" s="107"/>
      <c r="J169" s="107"/>
      <c r="K169" s="107">
        <v>11.3</v>
      </c>
      <c r="L169" s="107">
        <v>175.2</v>
      </c>
      <c r="M169" s="108">
        <v>95.1</v>
      </c>
      <c r="N169" s="109">
        <v>34.6</v>
      </c>
      <c r="O169" s="83">
        <v>59179</v>
      </c>
      <c r="P169" s="83">
        <v>1492427</v>
      </c>
      <c r="Q169" s="77">
        <v>136214</v>
      </c>
      <c r="R169" s="78">
        <v>1742</v>
      </c>
      <c r="S169" s="110">
        <v>36927</v>
      </c>
      <c r="T169" s="111">
        <v>97545</v>
      </c>
      <c r="X169" s="67"/>
      <c r="Y169" s="67"/>
      <c r="Z169" s="67"/>
      <c r="AA169" s="67"/>
      <c r="AB169" s="67"/>
      <c r="AC169" s="67"/>
      <c r="AD169" s="67"/>
      <c r="AE169" s="67"/>
      <c r="AF169" s="67"/>
      <c r="AG169" s="67"/>
      <c r="AH169" s="67"/>
      <c r="AI169" s="67"/>
      <c r="AJ169" s="67"/>
      <c r="AK169" s="67"/>
      <c r="AL169" s="67"/>
      <c r="AM169" s="67"/>
      <c r="AN169" s="67"/>
      <c r="AO169" s="67"/>
      <c r="AP169" s="67"/>
      <c r="AQ169" s="67"/>
    </row>
    <row r="170" spans="1:43" ht="18.75" customHeight="1">
      <c r="A170" s="714" t="s">
        <v>48</v>
      </c>
      <c r="B170" s="92">
        <v>24</v>
      </c>
      <c r="C170" s="93">
        <v>16267</v>
      </c>
      <c r="D170" s="94">
        <v>2502</v>
      </c>
      <c r="E170" s="93">
        <v>-113</v>
      </c>
      <c r="F170" s="94">
        <v>-1738</v>
      </c>
      <c r="G170" s="95">
        <v>325352</v>
      </c>
      <c r="H170" s="96">
        <v>0.33400000000000002</v>
      </c>
      <c r="I170" s="97"/>
      <c r="J170" s="97"/>
      <c r="K170" s="97">
        <v>15.8</v>
      </c>
      <c r="L170" s="97">
        <v>181.2</v>
      </c>
      <c r="M170" s="98">
        <v>95.4</v>
      </c>
      <c r="N170" s="99">
        <v>35.200000000000003</v>
      </c>
      <c r="O170" s="79">
        <v>58930</v>
      </c>
      <c r="P170" s="79">
        <v>1049711</v>
      </c>
      <c r="Q170" s="74">
        <v>89233</v>
      </c>
      <c r="R170" s="75">
        <v>11249</v>
      </c>
      <c r="S170" s="100">
        <v>33634</v>
      </c>
      <c r="T170" s="101">
        <v>44350</v>
      </c>
      <c r="U170" s="77"/>
      <c r="V170" s="77"/>
    </row>
    <row r="171" spans="1:43" ht="18.75" customHeight="1">
      <c r="A171" s="701"/>
      <c r="B171" s="102">
        <v>25</v>
      </c>
      <c r="C171" s="103">
        <v>16713</v>
      </c>
      <c r="D171" s="104">
        <v>2536</v>
      </c>
      <c r="E171" s="103">
        <v>34</v>
      </c>
      <c r="F171" s="104">
        <v>33</v>
      </c>
      <c r="G171" s="105">
        <v>323674</v>
      </c>
      <c r="H171" s="106">
        <v>0.33700000000000002</v>
      </c>
      <c r="I171" s="107"/>
      <c r="J171" s="107"/>
      <c r="K171" s="107">
        <v>15</v>
      </c>
      <c r="L171" s="107">
        <v>173</v>
      </c>
      <c r="M171" s="108">
        <v>92.5</v>
      </c>
      <c r="N171" s="109">
        <v>34.4</v>
      </c>
      <c r="O171" s="83">
        <v>57495</v>
      </c>
      <c r="P171" s="83">
        <v>1053934</v>
      </c>
      <c r="Q171" s="77">
        <v>100046</v>
      </c>
      <c r="R171" s="78">
        <v>11248</v>
      </c>
      <c r="S171" s="110">
        <v>34266</v>
      </c>
      <c r="T171" s="111">
        <v>54532</v>
      </c>
      <c r="U171" s="77"/>
      <c r="V171" s="77"/>
    </row>
    <row r="172" spans="1:43" ht="18.75" customHeight="1">
      <c r="A172" s="701"/>
      <c r="B172" s="102">
        <v>26</v>
      </c>
      <c r="C172" s="103">
        <v>17281</v>
      </c>
      <c r="D172" s="104">
        <v>2760</v>
      </c>
      <c r="E172" s="104">
        <v>224</v>
      </c>
      <c r="F172" s="104">
        <v>-1067</v>
      </c>
      <c r="G172" s="105">
        <v>324296</v>
      </c>
      <c r="H172" s="106">
        <v>0.34300000000000003</v>
      </c>
      <c r="I172" s="107"/>
      <c r="J172" s="107"/>
      <c r="K172" s="107">
        <v>14.4</v>
      </c>
      <c r="L172" s="107">
        <v>165.7</v>
      </c>
      <c r="M172" s="108">
        <v>93.2</v>
      </c>
      <c r="N172" s="109">
        <v>36.700000000000003</v>
      </c>
      <c r="O172" s="83">
        <v>58735</v>
      </c>
      <c r="P172" s="83">
        <v>1048713</v>
      </c>
      <c r="Q172" s="77">
        <v>90166</v>
      </c>
      <c r="R172" s="78">
        <v>9957</v>
      </c>
      <c r="S172" s="110">
        <v>34083</v>
      </c>
      <c r="T172" s="111">
        <v>46126</v>
      </c>
      <c r="U172" s="77"/>
      <c r="V172" s="77"/>
    </row>
    <row r="173" spans="1:43" ht="18.75" customHeight="1">
      <c r="A173" s="701"/>
      <c r="B173" s="102">
        <v>27</v>
      </c>
      <c r="C173" s="103">
        <v>12655</v>
      </c>
      <c r="D173" s="104">
        <v>2846</v>
      </c>
      <c r="E173" s="104">
        <v>86</v>
      </c>
      <c r="F173" s="104">
        <v>2062</v>
      </c>
      <c r="G173" s="105">
        <v>330745</v>
      </c>
      <c r="H173" s="106">
        <v>0.35827999999999999</v>
      </c>
      <c r="I173" s="107"/>
      <c r="J173" s="107"/>
      <c r="K173" s="107">
        <v>12.7</v>
      </c>
      <c r="L173" s="107">
        <v>157</v>
      </c>
      <c r="M173" s="108">
        <v>93.6</v>
      </c>
      <c r="N173" s="109">
        <v>38.4</v>
      </c>
      <c r="O173" s="83">
        <v>58011</v>
      </c>
      <c r="P173" s="83">
        <v>1040509</v>
      </c>
      <c r="Q173" s="77">
        <v>88592</v>
      </c>
      <c r="R173" s="78">
        <v>9960</v>
      </c>
      <c r="S173" s="110">
        <v>33886</v>
      </c>
      <c r="T173" s="111">
        <v>44746</v>
      </c>
      <c r="U173" s="77"/>
      <c r="V173" s="77"/>
    </row>
    <row r="174" spans="1:43" s="77" customFormat="1" ht="18.75" customHeight="1">
      <c r="A174" s="702"/>
      <c r="B174" s="102">
        <v>28</v>
      </c>
      <c r="C174" s="103">
        <v>17566</v>
      </c>
      <c r="D174" s="104">
        <v>2769</v>
      </c>
      <c r="E174" s="104">
        <v>-77</v>
      </c>
      <c r="F174" s="104">
        <v>1866</v>
      </c>
      <c r="G174" s="105">
        <v>327942</v>
      </c>
      <c r="H174" s="106">
        <v>0.37070999999999998</v>
      </c>
      <c r="I174" s="107"/>
      <c r="J174" s="107"/>
      <c r="K174" s="107">
        <v>11.3</v>
      </c>
      <c r="L174" s="107">
        <v>159.30000000000001</v>
      </c>
      <c r="M174" s="108">
        <v>94.3</v>
      </c>
      <c r="N174" s="109">
        <v>37.700000000000003</v>
      </c>
      <c r="O174" s="83">
        <v>73122</v>
      </c>
      <c r="P174" s="83">
        <v>1034680</v>
      </c>
      <c r="Q174" s="77">
        <v>87124</v>
      </c>
      <c r="R174" s="78">
        <v>9138</v>
      </c>
      <c r="S174" s="110">
        <v>32946</v>
      </c>
      <c r="T174" s="111">
        <v>45040</v>
      </c>
      <c r="X174" s="67"/>
      <c r="Y174" s="67"/>
      <c r="Z174" s="67"/>
      <c r="AA174" s="67"/>
      <c r="AB174" s="67"/>
      <c r="AC174" s="67"/>
      <c r="AD174" s="67"/>
      <c r="AE174" s="67"/>
      <c r="AF174" s="67"/>
      <c r="AG174" s="67"/>
      <c r="AH174" s="67"/>
      <c r="AI174" s="67"/>
      <c r="AJ174" s="67"/>
      <c r="AK174" s="67"/>
      <c r="AL174" s="67"/>
      <c r="AM174" s="67"/>
      <c r="AN174" s="67"/>
      <c r="AO174" s="67"/>
      <c r="AP174" s="67"/>
      <c r="AQ174" s="67"/>
    </row>
    <row r="175" spans="1:43" ht="18.75" customHeight="1">
      <c r="A175" s="714" t="s">
        <v>90</v>
      </c>
      <c r="B175" s="92">
        <v>24</v>
      </c>
      <c r="C175" s="93">
        <v>27598</v>
      </c>
      <c r="D175" s="94">
        <v>3826</v>
      </c>
      <c r="E175" s="93">
        <v>-1350</v>
      </c>
      <c r="F175" s="94">
        <v>1202</v>
      </c>
      <c r="G175" s="95">
        <v>472896</v>
      </c>
      <c r="H175" s="96">
        <v>0.28999999999999998</v>
      </c>
      <c r="I175" s="97"/>
      <c r="J175" s="97"/>
      <c r="K175" s="97">
        <v>16.7</v>
      </c>
      <c r="L175" s="97">
        <v>235.6</v>
      </c>
      <c r="M175" s="98">
        <v>97</v>
      </c>
      <c r="N175" s="99">
        <v>27.4</v>
      </c>
      <c r="O175" s="79">
        <v>65743</v>
      </c>
      <c r="P175" s="79">
        <v>1675767</v>
      </c>
      <c r="Q175" s="74">
        <v>88779</v>
      </c>
      <c r="R175" s="75">
        <v>15571</v>
      </c>
      <c r="S175" s="100">
        <v>7384</v>
      </c>
      <c r="T175" s="101">
        <v>65823</v>
      </c>
      <c r="U175" s="77"/>
      <c r="V175" s="77"/>
    </row>
    <row r="176" spans="1:43" ht="18.75" customHeight="1">
      <c r="A176" s="701"/>
      <c r="B176" s="102">
        <v>25</v>
      </c>
      <c r="C176" s="103">
        <v>30070</v>
      </c>
      <c r="D176" s="104">
        <v>3831</v>
      </c>
      <c r="E176" s="103">
        <v>5</v>
      </c>
      <c r="F176" s="104">
        <v>1904</v>
      </c>
      <c r="G176" s="105">
        <v>472087</v>
      </c>
      <c r="H176" s="106">
        <v>0.29799999999999999</v>
      </c>
      <c r="I176" s="107"/>
      <c r="J176" s="107"/>
      <c r="K176" s="107">
        <v>16.3</v>
      </c>
      <c r="L176" s="107">
        <v>231</v>
      </c>
      <c r="M176" s="108">
        <v>95.6</v>
      </c>
      <c r="N176" s="109">
        <v>28.1</v>
      </c>
      <c r="O176" s="83">
        <v>55188</v>
      </c>
      <c r="P176" s="83">
        <v>1686087</v>
      </c>
      <c r="Q176" s="77">
        <v>101248</v>
      </c>
      <c r="R176" s="78">
        <v>17471</v>
      </c>
      <c r="S176" s="110">
        <v>7400</v>
      </c>
      <c r="T176" s="111">
        <v>76377</v>
      </c>
      <c r="U176" s="77"/>
      <c r="V176" s="77"/>
    </row>
    <row r="177" spans="1:43" ht="18.75" customHeight="1">
      <c r="A177" s="701"/>
      <c r="B177" s="102">
        <v>26</v>
      </c>
      <c r="C177" s="103">
        <v>21240</v>
      </c>
      <c r="D177" s="104">
        <v>4100</v>
      </c>
      <c r="E177" s="104">
        <v>270</v>
      </c>
      <c r="F177" s="104">
        <v>296</v>
      </c>
      <c r="G177" s="105">
        <v>472408</v>
      </c>
      <c r="H177" s="106">
        <v>0.30599999999999999</v>
      </c>
      <c r="I177" s="107"/>
      <c r="J177" s="107"/>
      <c r="K177" s="107">
        <v>15.6</v>
      </c>
      <c r="L177" s="107">
        <v>226.4</v>
      </c>
      <c r="M177" s="108">
        <v>97.1</v>
      </c>
      <c r="N177" s="109">
        <v>30</v>
      </c>
      <c r="O177" s="83">
        <v>48882</v>
      </c>
      <c r="P177" s="83">
        <v>1672861</v>
      </c>
      <c r="Q177" s="77">
        <v>85683</v>
      </c>
      <c r="R177" s="78">
        <v>17497</v>
      </c>
      <c r="S177" s="110">
        <v>7412</v>
      </c>
      <c r="T177" s="111">
        <v>60774</v>
      </c>
      <c r="U177" s="77"/>
      <c r="V177" s="77"/>
    </row>
    <row r="178" spans="1:43" ht="18.75" customHeight="1">
      <c r="A178" s="701"/>
      <c r="B178" s="102">
        <v>27</v>
      </c>
      <c r="C178" s="103">
        <v>20628</v>
      </c>
      <c r="D178" s="104">
        <v>4594</v>
      </c>
      <c r="E178" s="104">
        <v>494</v>
      </c>
      <c r="F178" s="104">
        <v>526</v>
      </c>
      <c r="G178" s="105">
        <v>481038</v>
      </c>
      <c r="H178" s="106">
        <v>0.32100000000000001</v>
      </c>
      <c r="I178" s="107"/>
      <c r="J178" s="107"/>
      <c r="K178" s="107">
        <v>14.7</v>
      </c>
      <c r="L178" s="107">
        <v>216.2</v>
      </c>
      <c r="M178" s="108">
        <v>96.8</v>
      </c>
      <c r="N178" s="109">
        <v>32.799999999999997</v>
      </c>
      <c r="O178" s="83">
        <v>64585</v>
      </c>
      <c r="P178" s="83">
        <v>1648629</v>
      </c>
      <c r="Q178" s="77">
        <v>81296</v>
      </c>
      <c r="R178" s="78">
        <v>17528</v>
      </c>
      <c r="S178" s="110">
        <v>7425</v>
      </c>
      <c r="T178" s="111">
        <v>56343</v>
      </c>
      <c r="U178" s="77"/>
      <c r="V178" s="77"/>
    </row>
    <row r="179" spans="1:43" s="77" customFormat="1" ht="18.75" customHeight="1">
      <c r="A179" s="702"/>
      <c r="B179" s="120">
        <v>28</v>
      </c>
      <c r="C179" s="121">
        <v>26695</v>
      </c>
      <c r="D179" s="122">
        <v>5343</v>
      </c>
      <c r="E179" s="122">
        <v>748</v>
      </c>
      <c r="F179" s="122">
        <v>764</v>
      </c>
      <c r="G179" s="123">
        <v>476564</v>
      </c>
      <c r="H179" s="124">
        <v>0.33300000000000002</v>
      </c>
      <c r="I179" s="125"/>
      <c r="J179" s="125"/>
      <c r="K179" s="125">
        <v>13.8</v>
      </c>
      <c r="L179" s="125">
        <v>220.5</v>
      </c>
      <c r="M179" s="126">
        <v>97</v>
      </c>
      <c r="N179" s="127">
        <v>31.3</v>
      </c>
      <c r="O179" s="89">
        <v>59750</v>
      </c>
      <c r="P179" s="89">
        <v>1636543</v>
      </c>
      <c r="Q179" s="81">
        <v>75833</v>
      </c>
      <c r="R179" s="82">
        <v>17545</v>
      </c>
      <c r="S179" s="128">
        <v>7432</v>
      </c>
      <c r="T179" s="129">
        <v>50856</v>
      </c>
      <c r="X179" s="67"/>
      <c r="Y179" s="67"/>
      <c r="Z179" s="67"/>
      <c r="AA179" s="67"/>
      <c r="AB179" s="67"/>
      <c r="AC179" s="67"/>
      <c r="AD179" s="67"/>
      <c r="AE179" s="67"/>
      <c r="AF179" s="67"/>
      <c r="AG179" s="67"/>
      <c r="AH179" s="67"/>
      <c r="AI179" s="67"/>
      <c r="AJ179" s="67"/>
      <c r="AK179" s="67"/>
      <c r="AL179" s="67"/>
      <c r="AM179" s="67"/>
      <c r="AN179" s="67"/>
      <c r="AO179" s="67"/>
      <c r="AP179" s="67"/>
      <c r="AQ179" s="67"/>
    </row>
    <row r="180" spans="1:43">
      <c r="A180" s="91"/>
      <c r="T180" s="67"/>
      <c r="U180" s="67"/>
      <c r="V180" s="67"/>
    </row>
    <row r="219" spans="1:1">
      <c r="A219" s="141" t="s">
        <v>50</v>
      </c>
    </row>
    <row r="220" spans="1:1">
      <c r="A220" s="142" t="s">
        <v>51</v>
      </c>
    </row>
    <row r="221" spans="1:1">
      <c r="A221" s="143" t="s">
        <v>52</v>
      </c>
    </row>
    <row r="222" spans="1:1">
      <c r="A222" s="142" t="s">
        <v>53</v>
      </c>
    </row>
    <row r="223" spans="1:1">
      <c r="A223" s="142" t="s">
        <v>54</v>
      </c>
    </row>
    <row r="224" spans="1:1">
      <c r="A224" s="142" t="s">
        <v>55</v>
      </c>
    </row>
    <row r="225" spans="1:1">
      <c r="A225" s="142" t="s">
        <v>59</v>
      </c>
    </row>
    <row r="226" spans="1:1">
      <c r="A226" s="142" t="s">
        <v>60</v>
      </c>
    </row>
    <row r="227" spans="1:1">
      <c r="A227" s="142" t="s">
        <v>61</v>
      </c>
    </row>
    <row r="228" spans="1:1">
      <c r="A228" s="142" t="s">
        <v>63</v>
      </c>
    </row>
    <row r="229" spans="1:1">
      <c r="A229" s="142" t="s">
        <v>64</v>
      </c>
    </row>
    <row r="230" spans="1:1">
      <c r="A230" s="142" t="s">
        <v>65</v>
      </c>
    </row>
    <row r="231" spans="1:1">
      <c r="A231" s="144" t="s">
        <v>66</v>
      </c>
    </row>
    <row r="232" spans="1:1">
      <c r="A232" s="29" t="s">
        <v>67</v>
      </c>
    </row>
  </sheetData>
  <autoFilter ref="A4:AQ179" xr:uid="{00000000-0009-0000-0000-000008000000}"/>
  <customSheetViews>
    <customSheetView guid="{B07D689D-A88D-4FD6-A5A1-1BAAB5F2B100}" scale="85" showPageBreaks="1" showGridLines="0" printArea="1" view="pageBreakPreview">
      <pane xSplit="2" ySplit="4" topLeftCell="H173" activePane="bottomRight" state="frozen"/>
      <selection pane="bottomRight" activeCell="U139" sqref="U139"/>
      <rowBreaks count="2" manualBreakCount="2">
        <brk id="59" max="19" man="1"/>
        <brk id="119" max="19" man="1"/>
      </rowBreaks>
      <pageMargins left="0.59055118110236227" right="0.59055118110236227" top="0.6692913385826772" bottom="0.31496062992125984" header="0.51181102362204722" footer="0.51181102362204722"/>
      <pageSetup paperSize="9" scale="46" orientation="landscape" r:id="rId1"/>
      <headerFooter alignWithMargins="0"/>
    </customSheetView>
    <customSheetView guid="{47FE580C-1B40-484B-A27C-9C582BD9B048}" scale="85" showPageBreaks="1" showGridLines="0" printArea="1" view="pageBreakPreview">
      <pane xSplit="2" ySplit="4" topLeftCell="C137" activePane="bottomRight" state="frozen"/>
      <selection pane="bottomRight" activeCell="B150" sqref="A150:IV154"/>
      <rowBreaks count="2" manualBreakCount="2">
        <brk id="64" max="19" man="1"/>
        <brk id="124" max="19" man="1"/>
      </rowBreaks>
      <pageMargins left="0.59055118110236227" right="0.59055118110236227" top="0.6692913385826772" bottom="0.31496062992125984" header="0.51181102362204722" footer="0.51181102362204722"/>
      <pageSetup paperSize="9" scale="46" orientation="landscape" r:id="rId2"/>
      <headerFooter alignWithMargins="0"/>
    </customSheetView>
    <customSheetView guid="{9CD6CDFB-0526-4987-BB9B-F12261C08409}" showPageBreaks="1" showGridLines="0" view="pageBreakPreview">
      <pane xSplit="2" ySplit="4" topLeftCell="C164" activePane="bottomRight" state="frozen"/>
      <selection pane="bottomRight" activeCell="H184" sqref="H184"/>
      <rowBreaks count="3" manualBreakCount="3">
        <brk id="64" max="19" man="1"/>
        <brk id="124" max="19" man="1"/>
        <brk id="195" max="38" man="1"/>
      </rowBreaks>
      <pageMargins left="0.59055118110236227" right="0.59055118110236227" top="0.6692913385826772" bottom="0.31496062992125984" header="0.51181102362204722" footer="0.51181102362204722"/>
      <pageSetup paperSize="9" scale="46" orientation="landscape" r:id="rId3"/>
      <headerFooter alignWithMargins="0"/>
    </customSheetView>
  </customSheetViews>
  <mergeCells count="53">
    <mergeCell ref="A160:A164"/>
    <mergeCell ref="A175:A179"/>
    <mergeCell ref="A65:A69"/>
    <mergeCell ref="A120:A124"/>
    <mergeCell ref="A140:A144"/>
    <mergeCell ref="A95:A99"/>
    <mergeCell ref="A130:A134"/>
    <mergeCell ref="A170:A174"/>
    <mergeCell ref="A165:A169"/>
    <mergeCell ref="A155:A159"/>
    <mergeCell ref="A150:A154"/>
    <mergeCell ref="A145:A149"/>
    <mergeCell ref="A115:A119"/>
    <mergeCell ref="A105:A109"/>
    <mergeCell ref="A135:A139"/>
    <mergeCell ref="A125:A129"/>
    <mergeCell ref="S2:T2"/>
    <mergeCell ref="M3:M4"/>
    <mergeCell ref="N3:N4"/>
    <mergeCell ref="O3:O4"/>
    <mergeCell ref="P3:P4"/>
    <mergeCell ref="A3:A4"/>
    <mergeCell ref="H3:H4"/>
    <mergeCell ref="D3:D4"/>
    <mergeCell ref="A60:A64"/>
    <mergeCell ref="A100:A104"/>
    <mergeCell ref="A80:A84"/>
    <mergeCell ref="A15:A19"/>
    <mergeCell ref="C3:C4"/>
    <mergeCell ref="A25:A29"/>
    <mergeCell ref="A50:A54"/>
    <mergeCell ref="A55:A59"/>
    <mergeCell ref="A85:A89"/>
    <mergeCell ref="A90:A94"/>
    <mergeCell ref="A70:A74"/>
    <mergeCell ref="A75:A79"/>
    <mergeCell ref="A45:A49"/>
    <mergeCell ref="I3:I4"/>
    <mergeCell ref="A20:A24"/>
    <mergeCell ref="A110:A114"/>
    <mergeCell ref="F3:F4"/>
    <mergeCell ref="Q3:Q4"/>
    <mergeCell ref="L3:L4"/>
    <mergeCell ref="A35:A39"/>
    <mergeCell ref="A30:A34"/>
    <mergeCell ref="B3:B4"/>
    <mergeCell ref="A10:A14"/>
    <mergeCell ref="K3:K4"/>
    <mergeCell ref="G3:G4"/>
    <mergeCell ref="E3:E4"/>
    <mergeCell ref="A5:A9"/>
    <mergeCell ref="J3:J4"/>
    <mergeCell ref="A40:A44"/>
  </mergeCells>
  <phoneticPr fontId="2"/>
  <pageMargins left="0.59055118110236227" right="0.59055118110236227" top="0.6692913385826772" bottom="0.31496062992125984" header="0.51181102362204722" footer="0.51181102362204722"/>
  <pageSetup paperSize="9" scale="45" orientation="landscape" r:id="rId4"/>
  <headerFooter alignWithMargins="0"/>
  <rowBreaks count="3" manualBreakCount="3">
    <brk id="59" max="19" man="1"/>
    <brk id="119" max="19" man="1"/>
    <brk id="195"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16</vt:i4>
      </vt:variant>
    </vt:vector>
  </HeadingPairs>
  <TitlesOfParts>
    <vt:vector size="29" baseType="lpstr">
      <vt:lpstr>表紙</vt:lpstr>
      <vt:lpstr>目次</vt:lpstr>
      <vt:lpstr>29予算（歳入）</vt:lpstr>
      <vt:lpstr>29予算 (歳出)</vt:lpstr>
      <vt:lpstr>決算歳入（県）</vt:lpstr>
      <vt:lpstr>決算歳出（県）</vt:lpstr>
      <vt:lpstr>決算歳入 (市)</vt:lpstr>
      <vt:lpstr>決算歳出（市）</vt:lpstr>
      <vt:lpstr>財政指標（県）</vt:lpstr>
      <vt:lpstr>財政指標 (市)</vt:lpstr>
      <vt:lpstr>発行実績 （県)</vt:lpstr>
      <vt:lpstr>発行実績 (市)</vt:lpstr>
      <vt:lpstr>共同発行債</vt:lpstr>
      <vt:lpstr>'29予算 (歳出)'!Print_Area</vt:lpstr>
      <vt:lpstr>'29予算（歳入）'!Print_Area</vt:lpstr>
      <vt:lpstr>'決算歳出（県）'!Print_Area</vt:lpstr>
      <vt:lpstr>'決算歳出（市）'!Print_Area</vt:lpstr>
      <vt:lpstr>'決算歳入 (市)'!Print_Area</vt:lpstr>
      <vt:lpstr>'決算歳入（県）'!Print_Area</vt:lpstr>
      <vt:lpstr>'財政指標 (市)'!Print_Area</vt:lpstr>
      <vt:lpstr>'財政指標（県）'!Print_Area</vt:lpstr>
      <vt:lpstr>'発行実績 （県)'!Print_Area</vt:lpstr>
      <vt:lpstr>'発行実績 (市)'!Print_Area</vt:lpstr>
      <vt:lpstr>'決算歳出（県）'!Print_Titles</vt:lpstr>
      <vt:lpstr>'決算歳出（市）'!Print_Titles</vt:lpstr>
      <vt:lpstr>'決算歳入 (市)'!Print_Titles</vt:lpstr>
      <vt:lpstr>'決算歳入（県）'!Print_Titles</vt:lpstr>
      <vt:lpstr>'財政指標 (市)'!Print_Titles</vt:lpstr>
      <vt:lpstr>'財政指標（県）'!Print_Titles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川口　麻美</dc:creator>
  <cp:lastModifiedBy>chihousai2</cp:lastModifiedBy>
  <cp:lastPrinted>2017-10-16T23:03:10Z</cp:lastPrinted>
  <dcterms:created xsi:type="dcterms:W3CDTF">2008-09-26T01:13:55Z</dcterms:created>
  <dcterms:modified xsi:type="dcterms:W3CDTF">2018-08-01T04:56:39Z</dcterms:modified>
</cp:coreProperties>
</file>