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F09F84E4-DC82-4E7C-B548-5461FAFB352C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3-4年度)" sheetId="2" r:id="rId1"/>
    <sheet name="2.公営企業会計予算(R3-4年度)" sheetId="9" r:id="rId2"/>
    <sheet name="3.(1)普通会計決算（R元-2年度)" sheetId="5" r:id="rId3"/>
    <sheet name="3.(2)財政指標等（H28‐R2年度）" sheetId="6" r:id="rId4"/>
    <sheet name="4.公営企業会計決算（R元-2年度）" sheetId="10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'2.公営企業会計予算(R3-4年度)'!$A$1:$O$49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'4.公営企業会計決算（R元-2年度）'!$A$1:$O$49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2" l="1"/>
  <c r="F27" i="2" l="1"/>
  <c r="I31" i="8" l="1"/>
  <c r="I34" i="8"/>
  <c r="I41" i="8" s="1"/>
  <c r="J31" i="8"/>
  <c r="E31" i="8" l="1"/>
  <c r="E34" i="8" l="1"/>
  <c r="E41" i="8" s="1"/>
  <c r="E44" i="8" s="1"/>
  <c r="F31" i="8"/>
  <c r="F34" i="8" s="1"/>
  <c r="F37" i="8" s="1"/>
  <c r="F42" i="8" s="1"/>
  <c r="G31" i="8"/>
  <c r="G34" i="8" s="1"/>
  <c r="H31" i="8"/>
  <c r="H34" i="8" s="1"/>
  <c r="J34" i="8"/>
  <c r="J37" i="8" s="1"/>
  <c r="J42" i="8" s="1"/>
  <c r="I37" i="8"/>
  <c r="I42" i="8" s="1"/>
  <c r="I44" i="8"/>
  <c r="G37" i="8" l="1"/>
  <c r="G42" i="8" s="1"/>
  <c r="G41" i="8"/>
  <c r="G44" i="8" s="1"/>
  <c r="E37" i="8"/>
  <c r="E42" i="8" s="1"/>
  <c r="J41" i="8"/>
  <c r="J44" i="8" s="1"/>
  <c r="F41" i="8"/>
  <c r="F44" i="8" s="1"/>
  <c r="H41" i="8"/>
  <c r="H44" i="8" s="1"/>
  <c r="H37" i="8"/>
  <c r="H42" i="8" s="1"/>
  <c r="I20" i="6"/>
  <c r="H45" i="5" l="1"/>
  <c r="H26" i="5"/>
  <c r="H27" i="5" s="1"/>
  <c r="F14" i="10"/>
  <c r="G14" i="10"/>
  <c r="H14" i="10"/>
  <c r="I14" i="10"/>
  <c r="J14" i="10"/>
  <c r="K14" i="10"/>
  <c r="L14" i="10"/>
  <c r="M14" i="10"/>
  <c r="N14" i="10"/>
  <c r="O14" i="10"/>
  <c r="F15" i="10"/>
  <c r="G15" i="10"/>
  <c r="H15" i="10"/>
  <c r="I15" i="10"/>
  <c r="J15" i="10"/>
  <c r="K15" i="10"/>
  <c r="L15" i="10"/>
  <c r="M15" i="10"/>
  <c r="N15" i="10"/>
  <c r="O15" i="10"/>
  <c r="F16" i="10"/>
  <c r="G16" i="10"/>
  <c r="H16" i="10"/>
  <c r="I16" i="10"/>
  <c r="J16" i="10"/>
  <c r="K16" i="10"/>
  <c r="L16" i="10"/>
  <c r="M16" i="10"/>
  <c r="N16" i="10"/>
  <c r="O16" i="10"/>
  <c r="F24" i="10"/>
  <c r="G24" i="10"/>
  <c r="G27" i="10" s="1"/>
  <c r="H24" i="10"/>
  <c r="I24" i="10"/>
  <c r="J24" i="10"/>
  <c r="K24" i="10"/>
  <c r="K27" i="10" s="1"/>
  <c r="L24" i="10"/>
  <c r="M24" i="10"/>
  <c r="M27" i="10" s="1"/>
  <c r="N24" i="10"/>
  <c r="O24" i="10"/>
  <c r="O27" i="10" s="1"/>
  <c r="F27" i="10"/>
  <c r="H27" i="10"/>
  <c r="I27" i="10"/>
  <c r="J27" i="10"/>
  <c r="L27" i="10"/>
  <c r="N27" i="10"/>
  <c r="F39" i="10"/>
  <c r="G39" i="10"/>
  <c r="H39" i="10"/>
  <c r="I39" i="10"/>
  <c r="J39" i="10"/>
  <c r="J45" i="10" s="1"/>
  <c r="K39" i="10"/>
  <c r="L39" i="10"/>
  <c r="L45" i="10" s="1"/>
  <c r="M39" i="10"/>
  <c r="N39" i="10"/>
  <c r="O39" i="10"/>
  <c r="F44" i="10"/>
  <c r="G44" i="10"/>
  <c r="H44" i="10"/>
  <c r="I44" i="10"/>
  <c r="J44" i="10"/>
  <c r="K44" i="10"/>
  <c r="L44" i="10"/>
  <c r="M44" i="10"/>
  <c r="M45" i="10" s="1"/>
  <c r="N44" i="10"/>
  <c r="O44" i="10"/>
  <c r="F45" i="10"/>
  <c r="G45" i="10"/>
  <c r="H45" i="10"/>
  <c r="K45" i="10"/>
  <c r="N45" i="10"/>
  <c r="O45" i="10"/>
  <c r="F14" i="9"/>
  <c r="G14" i="9"/>
  <c r="H14" i="9"/>
  <c r="I14" i="9"/>
  <c r="J14" i="9"/>
  <c r="K14" i="9"/>
  <c r="L14" i="9"/>
  <c r="M14" i="9"/>
  <c r="N14" i="9"/>
  <c r="O14" i="9"/>
  <c r="F15" i="9"/>
  <c r="G15" i="9"/>
  <c r="H15" i="9"/>
  <c r="I15" i="9"/>
  <c r="J15" i="9"/>
  <c r="K15" i="9"/>
  <c r="L15" i="9"/>
  <c r="M15" i="9"/>
  <c r="N15" i="9"/>
  <c r="O15" i="9"/>
  <c r="F16" i="9"/>
  <c r="G16" i="9"/>
  <c r="H16" i="9"/>
  <c r="I16" i="9"/>
  <c r="J16" i="9"/>
  <c r="K16" i="9"/>
  <c r="L16" i="9"/>
  <c r="M16" i="9"/>
  <c r="N16" i="9"/>
  <c r="O16" i="9"/>
  <c r="F24" i="9"/>
  <c r="F27" i="9" s="1"/>
  <c r="G24" i="9"/>
  <c r="H24" i="9"/>
  <c r="I24" i="9"/>
  <c r="I27" i="9" s="1"/>
  <c r="J24" i="9"/>
  <c r="J27" i="9" s="1"/>
  <c r="K24" i="9"/>
  <c r="L24" i="9"/>
  <c r="M24" i="9"/>
  <c r="M27" i="9" s="1"/>
  <c r="N24" i="9"/>
  <c r="N27" i="9" s="1"/>
  <c r="O24" i="9"/>
  <c r="G27" i="9"/>
  <c r="H27" i="9"/>
  <c r="K27" i="9"/>
  <c r="L27" i="9"/>
  <c r="O27" i="9"/>
  <c r="F39" i="9"/>
  <c r="F45" i="9" s="1"/>
  <c r="G39" i="9"/>
  <c r="H39" i="9"/>
  <c r="I39" i="9"/>
  <c r="J39" i="9"/>
  <c r="K39" i="9"/>
  <c r="L39" i="9"/>
  <c r="M39" i="9"/>
  <c r="N39" i="9"/>
  <c r="O39" i="9"/>
  <c r="F44" i="9"/>
  <c r="G44" i="9"/>
  <c r="G45" i="9" s="1"/>
  <c r="H44" i="9"/>
  <c r="H45" i="9" s="1"/>
  <c r="I44" i="9"/>
  <c r="J44" i="9"/>
  <c r="K44" i="9"/>
  <c r="L44" i="9"/>
  <c r="M44" i="9"/>
  <c r="N44" i="9"/>
  <c r="O44" i="9"/>
  <c r="O45" i="9" s="1"/>
  <c r="I45" i="9"/>
  <c r="J45" i="9"/>
  <c r="M45" i="9"/>
  <c r="N45" i="9"/>
  <c r="I45" i="10" l="1"/>
  <c r="L45" i="9"/>
  <c r="K45" i="9"/>
  <c r="F32" i="2"/>
  <c r="F39" i="2"/>
  <c r="F28" i="2"/>
  <c r="F45" i="2" s="1"/>
  <c r="F14" i="2"/>
  <c r="I9" i="2" l="1"/>
  <c r="G28" i="2"/>
  <c r="G27" i="2"/>
  <c r="F45" i="5"/>
  <c r="G44" i="5" s="1"/>
  <c r="F27" i="5"/>
  <c r="G19" i="5" s="1"/>
  <c r="G18" i="2"/>
  <c r="N31" i="8"/>
  <c r="N34" i="8" s="1"/>
  <c r="M31" i="8"/>
  <c r="M34" i="8" s="1"/>
  <c r="L31" i="8"/>
  <c r="L34" i="8" s="1"/>
  <c r="L37" i="8" s="1"/>
  <c r="L42" i="8" s="1"/>
  <c r="K31" i="8"/>
  <c r="K34" i="8" s="1"/>
  <c r="I19" i="6"/>
  <c r="I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I19" i="2"/>
  <c r="G14" i="2"/>
  <c r="G16" i="2"/>
  <c r="G29" i="5"/>
  <c r="G35" i="5"/>
  <c r="G41" i="5"/>
  <c r="G9" i="2"/>
  <c r="G31" i="5"/>
  <c r="G33" i="5"/>
  <c r="G37" i="5"/>
  <c r="G39" i="5"/>
  <c r="G43" i="5"/>
  <c r="G21" i="2"/>
  <c r="G45" i="5"/>
  <c r="G28" i="5"/>
  <c r="G30" i="5"/>
  <c r="G32" i="5"/>
  <c r="G34" i="5"/>
  <c r="G36" i="5"/>
  <c r="G38" i="5"/>
  <c r="G40" i="5"/>
  <c r="G42" i="5"/>
  <c r="I45" i="5" l="1"/>
  <c r="G41" i="2"/>
  <c r="G45" i="2"/>
  <c r="G29" i="2"/>
  <c r="G19" i="2"/>
  <c r="G25" i="2"/>
  <c r="G24" i="2"/>
  <c r="G36" i="2"/>
  <c r="G12" i="2"/>
  <c r="G39" i="2"/>
  <c r="G11" i="2"/>
  <c r="G38" i="2"/>
  <c r="I27" i="2"/>
  <c r="G22" i="2"/>
  <c r="G15" i="2"/>
  <c r="G43" i="2"/>
  <c r="G23" i="2"/>
  <c r="G30" i="2"/>
  <c r="G26" i="2"/>
  <c r="G32" i="2"/>
  <c r="G13" i="2"/>
  <c r="G40" i="2"/>
  <c r="G20" i="2"/>
  <c r="G17" i="2"/>
  <c r="G10" i="2"/>
  <c r="G31" i="2"/>
  <c r="I23" i="6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G42" i="2"/>
  <c r="I45" i="2"/>
  <c r="G18" i="5"/>
  <c r="G35" i="2"/>
  <c r="G25" i="5"/>
  <c r="G16" i="5"/>
  <c r="G13" i="5"/>
  <c r="G14" i="5"/>
  <c r="I2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L6" authorId="0" shapeId="0" xr:uid="{00000000-0006-0000-0400-000001000000}">
      <text>
        <r>
          <rPr>
            <sz val="9"/>
            <color indexed="81"/>
            <rFont val="MS P ゴシック"/>
            <family val="3"/>
            <charset val="128"/>
          </rPr>
          <t>令和２年度から法適用企業になったため、令和元年度の数値は法非適用当時ベースとなっています（参考までに下部「法非適用企業」欄に令和元年度数値を記入しております）。</t>
        </r>
      </text>
    </comment>
    <comment ref="N6" authorId="0" shapeId="0" xr:uid="{00000000-0006-0000-0400-000002000000}">
      <text>
        <r>
          <rPr>
            <sz val="9"/>
            <color indexed="81"/>
            <rFont val="MS P ゴシック"/>
            <family val="3"/>
            <charset val="128"/>
          </rPr>
          <t>令和２年度から法適用企業になったため、令和元年度の数値は法非適用当時ベースとなっています（参考までに下部「法非適用企業」欄に令和元年度数値を記入しております）。</t>
        </r>
      </text>
    </comment>
  </commentList>
</comments>
</file>

<file path=xl/sharedStrings.xml><?xml version="1.0" encoding="utf-8"?>
<sst xmlns="http://schemas.openxmlformats.org/spreadsheetml/2006/main" count="474" uniqueCount="263">
  <si>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</si>
  <si>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</si>
  <si>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</si>
  <si>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</si>
  <si>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</si>
  <si>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</si>
  <si>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</si>
  <si>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</si>
  <si>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</si>
  <si>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</si>
  <si>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</si>
  <si>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</si>
  <si>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</si>
  <si>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</si>
  <si>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</si>
  <si>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</si>
  <si>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</si>
  <si>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</si>
  <si>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</si>
  <si>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</si>
  <si>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</si>
  <si>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</si>
  <si>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</si>
  <si>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</si>
  <si>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</si>
  <si>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</si>
  <si>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</si>
  <si>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</si>
  <si>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</si>
  <si>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</si>
  <si>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</si>
  <si>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</si>
  <si>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</si>
  <si>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</si>
  <si>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</si>
  <si>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</si>
  <si>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</si>
  <si>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</si>
  <si>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</si>
  <si>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</si>
  <si>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</si>
  <si>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</si>
  <si>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</si>
  <si>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</si>
  <si>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</si>
  <si>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</si>
  <si>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</si>
  <si>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</si>
  <si>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</si>
  <si>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</si>
  <si>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</si>
  <si>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</si>
  <si>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</si>
  <si>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</si>
  <si>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</si>
  <si>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</si>
  <si>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</si>
  <si>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</si>
  <si>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</si>
  <si>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</si>
  <si>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</si>
  <si>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</si>
  <si>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</si>
  <si>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</si>
  <si>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</si>
  <si>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</si>
  <si>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</si>
  <si>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</si>
  <si>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</si>
  <si>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</si>
  <si>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</si>
  <si>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</si>
  <si>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</si>
  <si>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</si>
  <si>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</si>
  <si>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</si>
  <si>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</si>
  <si>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</si>
  <si>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</si>
  <si>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</si>
  <si>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</si>
  <si>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</si>
  <si>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</si>
  <si>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</si>
  <si>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</si>
  <si>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</si>
  <si>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</si>
  <si>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</si>
  <si>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</si>
  <si>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</si>
  <si>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</si>
  <si>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</si>
  <si>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</si>
  <si>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</si>
  <si>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</si>
  <si>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</si>
  <si>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</si>
  <si>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</si>
  <si>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</si>
  <si>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</si>
  <si>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</si>
  <si>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</si>
  <si>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</si>
  <si>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</si>
  <si>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</si>
  <si>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</si>
  <si>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</si>
  <si>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</si>
  <si>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</si>
  <si>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</si>
  <si>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</si>
  <si>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</si>
  <si>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</si>
  <si>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</si>
  <si>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</si>
  <si>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</si>
  <si>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</si>
  <si>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</si>
  <si>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</si>
  <si>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</si>
  <si>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</si>
  <si>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</si>
  <si>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</si>
  <si>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</si>
  <si>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</si>
  <si>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</si>
  <si>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</si>
  <si>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</si>
  <si>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</si>
  <si>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</si>
  <si>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</si>
  <si>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</si>
  <si>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</si>
  <si>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</si>
  <si>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</si>
  <si>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</si>
  <si>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</si>
  <si>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</si>
  <si>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</si>
  <si>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</si>
  <si>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</si>
  <si>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</si>
  <si>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</si>
  <si>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</si>
  <si>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</si>
  <si>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</si>
  <si>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</si>
  <si>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</si>
  <si>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</si>
  <si>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</si>
  <si>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</si>
  <si>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</si>
  <si>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</si>
  <si>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</si>
  <si>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</si>
  <si>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</si>
  <si>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</si>
  <si>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</si>
  <si>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</si>
  <si>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</si>
  <si>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</si>
  <si>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</si>
  <si>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</si>
  <si>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</si>
  <si>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</si>
  <si>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</si>
  <si>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</si>
  <si>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</si>
  <si>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</si>
  <si>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</si>
  <si>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</si>
  <si>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</si>
  <si>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</si>
  <si>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</si>
  <si>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</si>
  <si>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</si>
  <si>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</si>
  <si>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</si>
  <si>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</si>
  <si>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</si>
  <si>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</si>
  <si>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</si>
  <si>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</si>
  <si>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</si>
  <si>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</si>
  <si>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</si>
  <si>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</si>
  <si>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</si>
  <si>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</si>
  <si>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</si>
  <si>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</si>
  <si>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</si>
  <si>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</si>
  <si>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</si>
  <si>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</si>
  <si>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</si>
  <si>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</si>
  <si>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</si>
  <si>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</si>
  <si>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</si>
  <si>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</si>
  <si>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</si>
  <si>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</si>
  <si>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</si>
  <si>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</si>
  <si>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</si>
  <si>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</si>
  <si>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</si>
  <si>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</si>
  <si>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</si>
  <si>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</si>
  <si>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</si>
  <si>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</si>
  <si>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</si>
  <si>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</si>
  <si>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</si>
  <si>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</si>
  <si>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</si>
  <si>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</si>
  <si>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</si>
  <si>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</si>
  <si>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</si>
  <si>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</si>
  <si>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</si>
  <si>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</si>
  <si>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</si>
  <si>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</si>
  <si>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</si>
  <si>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</si>
  <si>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</si>
  <si>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令和元年度</t>
    <rPh sb="0" eb="2">
      <t>レイワ</t>
    </rPh>
    <rPh sb="2" eb="5">
      <t>ガンネンド</t>
    </rPh>
    <phoneticPr fontId="18"/>
  </si>
  <si>
    <t>(令和２年度決算額）</t>
    <phoneticPr fontId="16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</si>
  <si>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</si>
  <si>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</si>
  <si>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</si>
  <si>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北海道</t>
    <rPh sb="0" eb="3">
      <t>ホッカイドウ</t>
    </rPh>
    <phoneticPr fontId="9"/>
  </si>
  <si>
    <t>特定環境保全公共下水道事業</t>
    <rPh sb="0" eb="13">
      <t>トクテイカンキョウホゼンコウキョウゲスイドウジギョウ</t>
    </rPh>
    <phoneticPr fontId="9"/>
  </si>
  <si>
    <t>公共下水道事業</t>
    <rPh sb="0" eb="7">
      <t>コウキョウゲスイドウジギョウ</t>
    </rPh>
    <phoneticPr fontId="9"/>
  </si>
  <si>
    <t>流域下水道事業</t>
    <rPh sb="0" eb="2">
      <t>リュウイキ</t>
    </rPh>
    <rPh sb="2" eb="5">
      <t>ゲスイドウ</t>
    </rPh>
    <rPh sb="5" eb="7">
      <t>ジギョウ</t>
    </rPh>
    <phoneticPr fontId="9"/>
  </si>
  <si>
    <t>特定公共下水道事業</t>
    <rPh sb="0" eb="9">
      <t>トクテイコウキョウゲスイドウジギョウ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</si>
  <si>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9"/>
  </si>
  <si>
    <t>電気事業</t>
    <rPh sb="0" eb="2">
      <t>デンキ</t>
    </rPh>
    <rPh sb="2" eb="4">
      <t>ジギョウ</t>
    </rPh>
    <phoneticPr fontId="9"/>
  </si>
  <si>
    <t>病院事業</t>
    <rPh sb="0" eb="2">
      <t>ビョウイン</t>
    </rPh>
    <rPh sb="2" eb="4">
      <t>ジギョウ</t>
    </rPh>
    <phoneticPr fontId="9"/>
  </si>
  <si>
    <t>（参考）流域下水道事業</t>
    <rPh sb="1" eb="3">
      <t>サンコウ</t>
    </rPh>
    <rPh sb="4" eb="6">
      <t>リュウイキ</t>
    </rPh>
    <rPh sb="6" eb="9">
      <t>ゲスイドウ</t>
    </rPh>
    <rPh sb="9" eb="11">
      <t>ジギョウ</t>
    </rPh>
    <phoneticPr fontId="14"/>
  </si>
  <si>
    <t>（参考）特定公共下水道事業</t>
    <rPh sb="1" eb="3">
      <t>サンコウ</t>
    </rPh>
    <rPh sb="4" eb="11">
      <t>トクテイコウキョウゲスイドウ</t>
    </rPh>
    <rPh sb="11" eb="13">
      <t>ジギョウ</t>
    </rPh>
    <phoneticPr fontId="14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</si>
  <si>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14"/>
  </si>
  <si>
    <t>公共下水道事業</t>
    <rPh sb="0" eb="2">
      <t>コウキョウ</t>
    </rPh>
    <rPh sb="2" eb="5">
      <t>ゲスイドウ</t>
    </rPh>
    <rPh sb="5" eb="7">
      <t>ジギョウ</t>
    </rPh>
    <phoneticPr fontId="14"/>
  </si>
  <si>
    <t>流域下水道事業</t>
    <rPh sb="0" eb="2">
      <t>リュウイキ</t>
    </rPh>
    <rPh sb="2" eb="5">
      <t>ゲスイドウ</t>
    </rPh>
    <rPh sb="5" eb="7">
      <t>ジギョウ</t>
    </rPh>
    <phoneticPr fontId="14"/>
  </si>
  <si>
    <t>特定公共下水道事業</t>
    <rPh sb="0" eb="2">
      <t>トクテイ</t>
    </rPh>
    <rPh sb="2" eb="4">
      <t>コウキョウ</t>
    </rPh>
    <rPh sb="4" eb="7">
      <t>ゲスイドウ</t>
    </rPh>
    <rPh sb="7" eb="9">
      <t>ジギョウ</t>
    </rPh>
    <phoneticPr fontId="14"/>
  </si>
  <si>
    <t>工業用水道事業</t>
    <rPh sb="0" eb="7">
      <t>コウギョウヨウスイドウジギョウ</t>
    </rPh>
    <phoneticPr fontId="14"/>
  </si>
  <si>
    <t>電気事業</t>
    <rPh sb="0" eb="2">
      <t>デンキ</t>
    </rPh>
    <rPh sb="2" eb="4">
      <t>ジギョウ</t>
    </rPh>
    <phoneticPr fontId="14"/>
  </si>
  <si>
    <t>病院事業</t>
    <rPh sb="0" eb="2">
      <t>ビョウイン</t>
    </rPh>
    <rPh sb="2" eb="4">
      <t>ジギョウ</t>
    </rPh>
    <phoneticPr fontId="14"/>
  </si>
  <si>
    <t>(令和２年度決算ﾍﾞｰｽ）</t>
    <phoneticPr fontId="14"/>
  </si>
  <si>
    <t>北海道</t>
    <rPh sb="0" eb="3">
      <t>ホッカイドウ</t>
    </rPh>
    <phoneticPr fontId="14"/>
  </si>
  <si>
    <t>北海道住宅供給公社</t>
    <rPh sb="0" eb="3">
      <t>ホッカイドウ</t>
    </rPh>
    <rPh sb="3" eb="5">
      <t>ジュウタク</t>
    </rPh>
    <rPh sb="5" eb="7">
      <t>キョウキュウ</t>
    </rPh>
    <rPh sb="7" eb="9">
      <t>コウシャ</t>
    </rPh>
    <phoneticPr fontId="14"/>
  </si>
  <si>
    <t>北海道土地開発公社</t>
    <rPh sb="0" eb="3">
      <t>ホッカイドウ</t>
    </rPh>
    <rPh sb="3" eb="5">
      <t>トチ</t>
    </rPh>
    <rPh sb="5" eb="7">
      <t>カイハツ</t>
    </rPh>
    <rPh sb="7" eb="9">
      <t>コウシャ</t>
    </rPh>
    <phoneticPr fontId="14"/>
  </si>
  <si>
    <t>道南いさりび鉄道株式会社</t>
    <rPh sb="0" eb="2">
      <t>ドウナン</t>
    </rPh>
    <rPh sb="6" eb="8">
      <t>テツドウ</t>
    </rPh>
    <rPh sb="8" eb="12">
      <t>カブシキガイシャ</t>
    </rPh>
    <phoneticPr fontId="14"/>
  </si>
  <si>
    <t xml:space="preserve">               －</t>
  </si>
  <si>
    <t xml:space="preserve">         ▲ 240</t>
  </si>
  <si>
    <t xml:space="preserve">      ▲ 9,361</t>
    <phoneticPr fontId="16"/>
  </si>
  <si>
    <t xml:space="preserve">      ▲ 9,331</t>
    <phoneticPr fontId="16"/>
  </si>
  <si>
    <t xml:space="preserve">      ▲ 9,629</t>
    <phoneticPr fontId="16"/>
  </si>
  <si>
    <t xml:space="preserve">      ▲ 9,599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</si>
</sst>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25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1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vertical="center"/>
    </xf>
    <xf numFmtId="0" fontId="0" fillId="0" borderId="8" xfId="0" applyNumberFormat="1" applyBorder="1" applyAlignment="1">
      <alignment horizontal="centerContinuous" vertical="center"/>
    </xf>
    <xf numFmtId="0" fontId="2" fillId="0" borderId="8" xfId="0" applyNumberFormat="1" applyFont="1" applyBorder="1" applyAlignment="1">
      <alignment horizontal="centerContinuous" vertical="center" wrapText="1"/>
    </xf>
    <xf numFmtId="41" fontId="0" fillId="0" borderId="8" xfId="0" applyNumberFormat="1" applyBorder="1" applyAlignment="1">
      <alignment horizontal="centerContinuous" vertical="center"/>
    </xf>
    <xf numFmtId="0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2" fillId="0" borderId="8" xfId="1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41" fontId="10" fillId="0" borderId="8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9" xfId="0" applyNumberFormat="1" applyBorder="1" applyAlignment="1">
      <alignment horizontal="left"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41" fontId="0" fillId="0" borderId="8" xfId="0" applyNumberFormat="1" applyBorder="1" applyAlignment="1">
      <alignment horizontal="right"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Continuous" vertical="center"/>
    </xf>
    <xf numFmtId="41" fontId="0" fillId="0" borderId="8" xfId="0" applyNumberFormat="1" applyBorder="1" applyAlignment="1">
      <alignment horizontal="center" vertical="center" shrinkToFit="1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1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82" fontId="0" fillId="0" borderId="8" xfId="0" applyNumberFormat="1" applyBorder="1" applyAlignment="1">
      <alignment vertical="center"/>
    </xf>
    <xf numFmtId="182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11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41" fontId="0" fillId="0" borderId="8" xfId="0" applyNumberFormat="1" applyFill="1" applyBorder="1" applyAlignment="1">
      <alignment horizontal="left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8" xfId="0" applyNumberFormat="1" applyFont="1" applyBorder="1" applyAlignment="1">
      <alignment horizontal="center" vertical="center"/>
    </xf>
    <xf numFmtId="41" fontId="0" fillId="0" borderId="8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41" fontId="3" fillId="0" borderId="5" xfId="0" applyNumberFormat="1" applyFont="1" applyBorder="1" applyAlignment="1">
      <alignment horizontal="distributed" vertical="center" justifyLastLine="1"/>
    </xf>
    <xf numFmtId="177" fontId="0" fillId="0" borderId="8" xfId="1" applyNumberFormat="1" applyFont="1" applyBorder="1" applyAlignment="1">
      <alignment vertical="center"/>
    </xf>
    <xf numFmtId="0" fontId="0" fillId="0" borderId="8" xfId="0" applyBorder="1" applyAlignment="1">
      <alignment horizontal="center" vertical="center" textRotation="255"/>
    </xf>
    <xf numFmtId="41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180" fontId="15" fillId="0" borderId="8" xfId="1" applyNumberFormat="1" applyFont="1" applyBorder="1" applyAlignment="1">
      <alignment vertical="center" textRotation="255"/>
    </xf>
    <xf numFmtId="0" fontId="13" fillId="0" borderId="8" xfId="3" applyFont="1" applyBorder="1" applyAlignment="1">
      <alignment vertical="center"/>
    </xf>
    <xf numFmtId="0" fontId="12" fillId="0" borderId="8" xfId="2" applyNumberFormat="1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3" fillId="0" borderId="8" xfId="3" applyFont="1" applyBorder="1" applyAlignment="1">
      <alignment vertical="center" textRotation="255"/>
    </xf>
    <xf numFmtId="0" fontId="0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textRotation="255"/>
    </xf>
    <xf numFmtId="41" fontId="17" fillId="0" borderId="8" xfId="0" applyNumberFormat="1" applyFont="1" applyBorder="1" applyAlignment="1">
      <alignment horizontal="right" vertical="center"/>
    </xf>
    <xf numFmtId="41" fontId="0" fillId="0" borderId="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1152525</xdr:colOff>
      <xdr:row>45</xdr:row>
      <xdr:rowOff>0</xdr:rowOff>
    </xdr:from>
    <xdr:to>
      <xdr:col>6</xdr:col>
      <xdr:colOff>771525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386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G3" sqref="G3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7" t="s">
        <v>0</v>
      </c>
      <c r="B1" s="17"/>
      <c r="C1" s="17"/>
      <c r="D1" s="17"/>
      <c r="E1" s="22" t="s">
        <v>235</v>
      </c>
      <c r="F1" s="1"/>
    </row>
    <row r="3" spans="1:11" ht="14.25">
      <c r="A3" s="11" t="s">
        <v>92</v>
      </c>
    </row>
    <row r="5" spans="1:11">
      <c r="A5" s="18" t="s">
        <v>216</v>
      </c>
      <c r="B5" s="18"/>
      <c r="C5" s="18"/>
      <c r="D5" s="18"/>
      <c r="E5" s="18"/>
    </row>
    <row r="6" spans="1:11" ht="14.25">
      <c r="A6" s="3"/>
      <c r="H6" s="4"/>
      <c r="I6" s="10" t="s">
        <v>1</v>
      </c>
    </row>
    <row r="7" spans="1:11" ht="27" customHeight="1">
      <c r="A7" s="5"/>
      <c r="B7" s="6"/>
      <c r="C7" s="6"/>
      <c r="D7" s="6"/>
      <c r="E7" s="60"/>
      <c r="F7" s="50" t="s">
        <v>217</v>
      </c>
      <c r="G7" s="50"/>
      <c r="H7" s="50" t="s">
        <v>218</v>
      </c>
      <c r="I7" s="51" t="s">
        <v>21</v>
      </c>
    </row>
    <row r="8" spans="1:11" ht="17.100000000000001" customHeight="1">
      <c r="A8" s="19"/>
      <c r="B8" s="20"/>
      <c r="C8" s="20"/>
      <c r="D8" s="20"/>
      <c r="E8" s="61"/>
      <c r="F8" s="53" t="s">
        <v>90</v>
      </c>
      <c r="G8" s="53" t="s">
        <v>2</v>
      </c>
      <c r="H8" s="67" t="s">
        <v>233</v>
      </c>
      <c r="I8" s="54"/>
    </row>
    <row r="9" spans="1:11" ht="18" customHeight="1">
      <c r="A9" s="102" t="s">
        <v>87</v>
      </c>
      <c r="B9" s="102" t="s">
        <v>89</v>
      </c>
      <c r="C9" s="62" t="s">
        <v>3</v>
      </c>
      <c r="D9" s="55"/>
      <c r="E9" s="55"/>
      <c r="F9" s="56">
        <f>622184+116587</f>
        <v>738771</v>
      </c>
      <c r="G9" s="57">
        <f>F9/$F$27*100</f>
        <v>26.293449691516756</v>
      </c>
      <c r="H9" s="56">
        <v>573266.6</v>
      </c>
      <c r="I9" s="57">
        <f>(F9/H9-1)*100</f>
        <v>28.870406892709255</v>
      </c>
      <c r="K9" s="26"/>
    </row>
    <row r="10" spans="1:11" ht="18" customHeight="1">
      <c r="A10" s="102"/>
      <c r="B10" s="102"/>
      <c r="C10" s="64"/>
      <c r="D10" s="66" t="s">
        <v>22</v>
      </c>
      <c r="E10" s="55"/>
      <c r="F10" s="56">
        <v>160151</v>
      </c>
      <c r="G10" s="57">
        <f t="shared" ref="G10:G26" si="0">F10/$F$27*100</f>
        <v>5.6999019473505319</v>
      </c>
      <c r="H10" s="56">
        <v>151458.5</v>
      </c>
      <c r="I10" s="57">
        <f t="shared" ref="I10:I27" si="1">(F10/H10-1)*100</f>
        <v>5.7391958853415304</v>
      </c>
    </row>
    <row r="11" spans="1:11" ht="18" customHeight="1">
      <c r="A11" s="102"/>
      <c r="B11" s="102"/>
      <c r="C11" s="64"/>
      <c r="D11" s="64"/>
      <c r="E11" s="49" t="s">
        <v>23</v>
      </c>
      <c r="F11" s="56">
        <v>133173</v>
      </c>
      <c r="G11" s="57">
        <f t="shared" si="0"/>
        <v>4.7397333893295226</v>
      </c>
      <c r="H11" s="56">
        <v>138831.9</v>
      </c>
      <c r="I11" s="57">
        <f t="shared" si="1"/>
        <v>-4.0760804973496656</v>
      </c>
    </row>
    <row r="12" spans="1:11" ht="18" customHeight="1">
      <c r="A12" s="102"/>
      <c r="B12" s="102"/>
      <c r="C12" s="64"/>
      <c r="D12" s="64"/>
      <c r="E12" s="49" t="s">
        <v>24</v>
      </c>
      <c r="F12" s="56">
        <v>7954</v>
      </c>
      <c r="G12" s="57">
        <f t="shared" si="0"/>
        <v>0.28308921011561672</v>
      </c>
      <c r="H12" s="56">
        <v>11743.9</v>
      </c>
      <c r="I12" s="57">
        <f t="shared" si="1"/>
        <v>-32.271221655497747</v>
      </c>
    </row>
    <row r="13" spans="1:11" ht="18" customHeight="1">
      <c r="A13" s="102"/>
      <c r="B13" s="102"/>
      <c r="C13" s="64"/>
      <c r="D13" s="65"/>
      <c r="E13" s="49" t="s">
        <v>25</v>
      </c>
      <c r="F13" s="56">
        <v>664</v>
      </c>
      <c r="G13" s="57">
        <f t="shared" si="0"/>
        <v>2.3632290107715552E-2</v>
      </c>
      <c r="H13" s="56">
        <v>882.8</v>
      </c>
      <c r="I13" s="57">
        <f t="shared" si="1"/>
        <v>-24.784775713638417</v>
      </c>
    </row>
    <row r="14" spans="1:11" ht="18" customHeight="1">
      <c r="A14" s="102"/>
      <c r="B14" s="102"/>
      <c r="C14" s="64"/>
      <c r="D14" s="62" t="s">
        <v>26</v>
      </c>
      <c r="E14" s="55"/>
      <c r="F14" s="56">
        <f>F15+F16</f>
        <v>140577</v>
      </c>
      <c r="G14" s="57">
        <f t="shared" si="0"/>
        <v>5.003247660349893</v>
      </c>
      <c r="H14" s="56">
        <v>109057.1</v>
      </c>
      <c r="I14" s="57">
        <f t="shared" si="1"/>
        <v>28.902198939821421</v>
      </c>
    </row>
    <row r="15" spans="1:11" ht="18" customHeight="1">
      <c r="A15" s="102"/>
      <c r="B15" s="102"/>
      <c r="C15" s="64"/>
      <c r="D15" s="64"/>
      <c r="E15" s="49" t="s">
        <v>27</v>
      </c>
      <c r="F15" s="56">
        <v>5401</v>
      </c>
      <c r="G15" s="57">
        <f t="shared" si="0"/>
        <v>0.1922259019153188</v>
      </c>
      <c r="H15" s="56">
        <v>4533.8999999999996</v>
      </c>
      <c r="I15" s="57">
        <f t="shared" si="1"/>
        <v>19.124815280442895</v>
      </c>
    </row>
    <row r="16" spans="1:11" ht="18" customHeight="1">
      <c r="A16" s="102"/>
      <c r="B16" s="102"/>
      <c r="C16" s="64"/>
      <c r="D16" s="65"/>
      <c r="E16" s="49" t="s">
        <v>28</v>
      </c>
      <c r="F16" s="56">
        <v>135176</v>
      </c>
      <c r="G16" s="57">
        <f t="shared" si="0"/>
        <v>4.811021758434574</v>
      </c>
      <c r="H16" s="56">
        <v>104523.185</v>
      </c>
      <c r="I16" s="57">
        <f t="shared" si="1"/>
        <v>29.326330804022092</v>
      </c>
      <c r="K16" s="27"/>
    </row>
    <row r="17" spans="1:26" ht="18" customHeight="1">
      <c r="A17" s="102"/>
      <c r="B17" s="102"/>
      <c r="C17" s="64"/>
      <c r="D17" s="103" t="s">
        <v>29</v>
      </c>
      <c r="E17" s="104"/>
      <c r="F17" s="56">
        <v>275032</v>
      </c>
      <c r="G17" s="57">
        <f t="shared" si="0"/>
        <v>9.788608453170518</v>
      </c>
      <c r="H17" s="56">
        <v>151665.4</v>
      </c>
      <c r="I17" s="57">
        <f t="shared" si="1"/>
        <v>81.341294718505353</v>
      </c>
    </row>
    <row r="18" spans="1:26" ht="18" customHeight="1">
      <c r="A18" s="102"/>
      <c r="B18" s="102"/>
      <c r="C18" s="64"/>
      <c r="D18" s="103" t="s">
        <v>93</v>
      </c>
      <c r="E18" s="105"/>
      <c r="F18" s="56">
        <v>15264</v>
      </c>
      <c r="G18" s="57">
        <f t="shared" si="0"/>
        <v>0.54325794609061773</v>
      </c>
      <c r="H18" s="56">
        <v>16089.8</v>
      </c>
      <c r="I18" s="57">
        <f t="shared" si="1"/>
        <v>-5.1324441571678925</v>
      </c>
    </row>
    <row r="19" spans="1:26" ht="18" customHeight="1">
      <c r="A19" s="102"/>
      <c r="B19" s="102"/>
      <c r="C19" s="63"/>
      <c r="D19" s="103" t="s">
        <v>94</v>
      </c>
      <c r="E19" s="105"/>
      <c r="F19" s="96">
        <v>0</v>
      </c>
      <c r="G19" s="57">
        <f t="shared" si="0"/>
        <v>0</v>
      </c>
      <c r="H19" s="56">
        <v>165.8</v>
      </c>
      <c r="I19" s="57">
        <f t="shared" si="1"/>
        <v>-100</v>
      </c>
      <c r="Z19" s="2" t="s">
        <v>95</v>
      </c>
    </row>
    <row r="20" spans="1:26" ht="18" customHeight="1">
      <c r="A20" s="102"/>
      <c r="B20" s="102"/>
      <c r="C20" s="55" t="s">
        <v>4</v>
      </c>
      <c r="D20" s="55"/>
      <c r="E20" s="55"/>
      <c r="F20" s="56">
        <v>105246</v>
      </c>
      <c r="G20" s="57">
        <f t="shared" si="0"/>
        <v>3.7457891636696252</v>
      </c>
      <c r="H20" s="56">
        <v>71039</v>
      </c>
      <c r="I20" s="57">
        <f t="shared" si="1"/>
        <v>48.152423316769656</v>
      </c>
    </row>
    <row r="21" spans="1:26" ht="18" customHeight="1">
      <c r="A21" s="102"/>
      <c r="B21" s="102"/>
      <c r="C21" s="55" t="s">
        <v>5</v>
      </c>
      <c r="D21" s="55"/>
      <c r="E21" s="55"/>
      <c r="F21" s="56">
        <v>637000</v>
      </c>
      <c r="G21" s="57">
        <f t="shared" si="0"/>
        <v>22.671338552130731</v>
      </c>
      <c r="H21" s="56">
        <v>631000</v>
      </c>
      <c r="I21" s="57">
        <f t="shared" si="1"/>
        <v>0.95087163232963068</v>
      </c>
    </row>
    <row r="22" spans="1:26" ht="18" customHeight="1">
      <c r="A22" s="102"/>
      <c r="B22" s="102"/>
      <c r="C22" s="55" t="s">
        <v>30</v>
      </c>
      <c r="D22" s="55"/>
      <c r="E22" s="55"/>
      <c r="F22" s="96">
        <v>27502</v>
      </c>
      <c r="G22" s="57">
        <f t="shared" si="0"/>
        <v>0.9788181363590257</v>
      </c>
      <c r="H22" s="56">
        <v>28104.5</v>
      </c>
      <c r="I22" s="57">
        <f t="shared" si="1"/>
        <v>-2.1437848031453988</v>
      </c>
    </row>
    <row r="23" spans="1:26" ht="18" customHeight="1">
      <c r="A23" s="102"/>
      <c r="B23" s="102"/>
      <c r="C23" s="55" t="s">
        <v>6</v>
      </c>
      <c r="D23" s="55"/>
      <c r="E23" s="55"/>
      <c r="F23" s="56">
        <v>583771</v>
      </c>
      <c r="G23" s="57">
        <f t="shared" si="0"/>
        <v>20.776875946492794</v>
      </c>
      <c r="H23" s="56">
        <v>523371.4</v>
      </c>
      <c r="I23" s="57">
        <f t="shared" si="1"/>
        <v>11.540485399087519</v>
      </c>
    </row>
    <row r="24" spans="1:26" ht="18" customHeight="1">
      <c r="A24" s="102"/>
      <c r="B24" s="102"/>
      <c r="C24" s="55" t="s">
        <v>31</v>
      </c>
      <c r="D24" s="55"/>
      <c r="E24" s="55"/>
      <c r="F24" s="56">
        <v>6545</v>
      </c>
      <c r="G24" s="57">
        <f t="shared" si="0"/>
        <v>0.23294177523343115</v>
      </c>
      <c r="H24" s="56">
        <v>6734.1</v>
      </c>
      <c r="I24" s="57">
        <f t="shared" si="1"/>
        <v>-2.8080961078689071</v>
      </c>
    </row>
    <row r="25" spans="1:26" ht="18" customHeight="1">
      <c r="A25" s="102"/>
      <c r="B25" s="102"/>
      <c r="C25" s="55" t="s">
        <v>7</v>
      </c>
      <c r="D25" s="55"/>
      <c r="E25" s="55"/>
      <c r="F25" s="56">
        <v>243184</v>
      </c>
      <c r="G25" s="57">
        <f t="shared" si="0"/>
        <v>8.6551127071606899</v>
      </c>
      <c r="H25" s="56">
        <v>331505.90000000002</v>
      </c>
      <c r="I25" s="57">
        <f t="shared" si="1"/>
        <v>-26.642632906382669</v>
      </c>
    </row>
    <row r="26" spans="1:26" ht="18" customHeight="1">
      <c r="A26" s="102"/>
      <c r="B26" s="102"/>
      <c r="C26" s="55" t="s">
        <v>8</v>
      </c>
      <c r="D26" s="55"/>
      <c r="E26" s="55"/>
      <c r="F26" s="56">
        <v>467696</v>
      </c>
      <c r="G26" s="57">
        <f t="shared" si="0"/>
        <v>16.645674027436947</v>
      </c>
      <c r="H26" s="56">
        <v>823113.49999999988</v>
      </c>
      <c r="I26" s="57">
        <f t="shared" si="1"/>
        <v>-43.179646549351936</v>
      </c>
    </row>
    <row r="27" spans="1:26" ht="18" customHeight="1">
      <c r="A27" s="102"/>
      <c r="B27" s="102"/>
      <c r="C27" s="55" t="s">
        <v>9</v>
      </c>
      <c r="D27" s="55"/>
      <c r="E27" s="55"/>
      <c r="F27" s="56">
        <f>SUM(F9,F20:F26)</f>
        <v>2809715</v>
      </c>
      <c r="G27" s="57">
        <f>F27/$F$27*100</f>
        <v>100</v>
      </c>
      <c r="H27" s="56">
        <v>2988135</v>
      </c>
      <c r="I27" s="57">
        <f t="shared" si="1"/>
        <v>-5.9709484343913548</v>
      </c>
    </row>
    <row r="28" spans="1:26" ht="18" customHeight="1">
      <c r="A28" s="102"/>
      <c r="B28" s="102" t="s">
        <v>88</v>
      </c>
      <c r="C28" s="62" t="s">
        <v>10</v>
      </c>
      <c r="D28" s="55"/>
      <c r="E28" s="55"/>
      <c r="F28" s="56">
        <f>F29+F30+F31</f>
        <v>1003482</v>
      </c>
      <c r="G28" s="57">
        <f>F28/$F$45*100</f>
        <v>35.714725514865385</v>
      </c>
      <c r="H28" s="56">
        <v>1006226</v>
      </c>
      <c r="I28" s="57">
        <f>(F28/H28-1)*100</f>
        <v>-0.27270215637441586</v>
      </c>
    </row>
    <row r="29" spans="1:26" ht="18" customHeight="1">
      <c r="A29" s="102"/>
      <c r="B29" s="102"/>
      <c r="C29" s="64"/>
      <c r="D29" s="55" t="s">
        <v>11</v>
      </c>
      <c r="E29" s="55"/>
      <c r="F29" s="56">
        <v>552572</v>
      </c>
      <c r="G29" s="57">
        <f t="shared" ref="G29:G44" si="2">F29/$F$45*100</f>
        <v>19.666478628615359</v>
      </c>
      <c r="H29" s="56">
        <v>560476.1</v>
      </c>
      <c r="I29" s="57">
        <f t="shared" ref="I29:I45" si="3">(F29/H29-1)*100</f>
        <v>-1.410247466395087</v>
      </c>
    </row>
    <row r="30" spans="1:26" ht="18" customHeight="1">
      <c r="A30" s="102"/>
      <c r="B30" s="102"/>
      <c r="C30" s="64"/>
      <c r="D30" s="55" t="s">
        <v>32</v>
      </c>
      <c r="E30" s="55"/>
      <c r="F30" s="56">
        <v>73005</v>
      </c>
      <c r="G30" s="57">
        <f t="shared" si="2"/>
        <v>2.5983062339062859</v>
      </c>
      <c r="H30" s="56">
        <v>75288.2</v>
      </c>
      <c r="I30" s="57">
        <f t="shared" si="3"/>
        <v>-3.0326133444550374</v>
      </c>
    </row>
    <row r="31" spans="1:26" ht="18" customHeight="1">
      <c r="A31" s="102"/>
      <c r="B31" s="102"/>
      <c r="C31" s="63"/>
      <c r="D31" s="55" t="s">
        <v>12</v>
      </c>
      <c r="E31" s="55"/>
      <c r="F31" s="56">
        <v>377905</v>
      </c>
      <c r="G31" s="57">
        <f t="shared" si="2"/>
        <v>13.449940652343741</v>
      </c>
      <c r="H31" s="56">
        <v>370461.7</v>
      </c>
      <c r="I31" s="57">
        <f t="shared" si="3"/>
        <v>2.0091955524687233</v>
      </c>
    </row>
    <row r="32" spans="1:26" ht="18" customHeight="1">
      <c r="A32" s="102"/>
      <c r="B32" s="102"/>
      <c r="C32" s="62" t="s">
        <v>13</v>
      </c>
      <c r="D32" s="55"/>
      <c r="E32" s="55"/>
      <c r="F32" s="56">
        <f>F33+F34+F35+F36+F37+F38+200</f>
        <v>1422441</v>
      </c>
      <c r="G32" s="57">
        <f t="shared" si="2"/>
        <v>50.625810802875023</v>
      </c>
      <c r="H32" s="56">
        <v>1615205.2999999998</v>
      </c>
      <c r="I32" s="57">
        <f t="shared" si="3"/>
        <v>-11.934352865236376</v>
      </c>
    </row>
    <row r="33" spans="1:9" ht="18" customHeight="1">
      <c r="A33" s="102"/>
      <c r="B33" s="102"/>
      <c r="C33" s="64"/>
      <c r="D33" s="55" t="s">
        <v>14</v>
      </c>
      <c r="E33" s="55"/>
      <c r="F33" s="56">
        <v>83659</v>
      </c>
      <c r="G33" s="57">
        <f t="shared" si="2"/>
        <v>2.9774905995803849</v>
      </c>
      <c r="H33" s="56">
        <v>71856.2</v>
      </c>
      <c r="I33" s="57">
        <f t="shared" si="3"/>
        <v>16.425583317793048</v>
      </c>
    </row>
    <row r="34" spans="1:9" ht="18" customHeight="1">
      <c r="A34" s="102"/>
      <c r="B34" s="102"/>
      <c r="C34" s="64"/>
      <c r="D34" s="55" t="s">
        <v>33</v>
      </c>
      <c r="E34" s="55"/>
      <c r="F34" s="56">
        <v>27879</v>
      </c>
      <c r="G34" s="57">
        <f t="shared" si="2"/>
        <v>0.99223586733885816</v>
      </c>
      <c r="H34" s="56">
        <v>27527.4</v>
      </c>
      <c r="I34" s="57">
        <f t="shared" si="3"/>
        <v>1.277272826347553</v>
      </c>
    </row>
    <row r="35" spans="1:9" ht="18" customHeight="1">
      <c r="A35" s="102"/>
      <c r="B35" s="102"/>
      <c r="C35" s="64"/>
      <c r="D35" s="55" t="s">
        <v>34</v>
      </c>
      <c r="E35" s="55"/>
      <c r="F35" s="56">
        <v>891453</v>
      </c>
      <c r="G35" s="57">
        <f t="shared" si="2"/>
        <v>31.727523965953843</v>
      </c>
      <c r="H35" s="56">
        <v>977951.7</v>
      </c>
      <c r="I35" s="57">
        <f t="shared" si="3"/>
        <v>-8.8448846706846496</v>
      </c>
    </row>
    <row r="36" spans="1:9" ht="18" customHeight="1">
      <c r="A36" s="102"/>
      <c r="B36" s="102"/>
      <c r="C36" s="64"/>
      <c r="D36" s="55" t="s">
        <v>35</v>
      </c>
      <c r="E36" s="55"/>
      <c r="F36" s="56">
        <v>30115</v>
      </c>
      <c r="G36" s="57">
        <f t="shared" si="2"/>
        <v>1.0718168924606233</v>
      </c>
      <c r="H36" s="56">
        <v>29188.9</v>
      </c>
      <c r="I36" s="57">
        <f t="shared" si="3"/>
        <v>3.1727814340382743</v>
      </c>
    </row>
    <row r="37" spans="1:9" ht="18" customHeight="1">
      <c r="A37" s="102"/>
      <c r="B37" s="102"/>
      <c r="C37" s="64"/>
      <c r="D37" s="55" t="s">
        <v>15</v>
      </c>
      <c r="E37" s="55"/>
      <c r="F37" s="56">
        <v>12185</v>
      </c>
      <c r="G37" s="57">
        <f t="shared" si="2"/>
        <v>0.43367387795559331</v>
      </c>
      <c r="H37" s="56">
        <v>10571.7</v>
      </c>
      <c r="I37" s="57">
        <f t="shared" si="3"/>
        <v>15.260554120907699</v>
      </c>
    </row>
    <row r="38" spans="1:9" ht="18" customHeight="1">
      <c r="A38" s="102"/>
      <c r="B38" s="102"/>
      <c r="C38" s="63"/>
      <c r="D38" s="55" t="s">
        <v>36</v>
      </c>
      <c r="E38" s="55"/>
      <c r="F38" s="56">
        <v>376950</v>
      </c>
      <c r="G38" s="57">
        <f t="shared" si="2"/>
        <v>13.415951439914725</v>
      </c>
      <c r="H38" s="56">
        <v>497909.4</v>
      </c>
      <c r="I38" s="57">
        <f t="shared" si="3"/>
        <v>-24.293455797380005</v>
      </c>
    </row>
    <row r="39" spans="1:9" ht="18" customHeight="1">
      <c r="A39" s="102"/>
      <c r="B39" s="102"/>
      <c r="C39" s="62" t="s">
        <v>16</v>
      </c>
      <c r="D39" s="55"/>
      <c r="E39" s="55"/>
      <c r="F39" s="56">
        <f>F40+F43</f>
        <v>383792</v>
      </c>
      <c r="G39" s="57">
        <f t="shared" si="2"/>
        <v>13.65946368225959</v>
      </c>
      <c r="H39" s="56">
        <v>366703.7</v>
      </c>
      <c r="I39" s="57">
        <f t="shared" si="3"/>
        <v>4.6599747970909489</v>
      </c>
    </row>
    <row r="40" spans="1:9" ht="18" customHeight="1">
      <c r="A40" s="102"/>
      <c r="B40" s="102"/>
      <c r="C40" s="64"/>
      <c r="D40" s="62" t="s">
        <v>17</v>
      </c>
      <c r="E40" s="55"/>
      <c r="F40" s="56">
        <v>381285</v>
      </c>
      <c r="G40" s="57">
        <f t="shared" si="2"/>
        <v>13.57023755078362</v>
      </c>
      <c r="H40" s="56">
        <v>363843.5</v>
      </c>
      <c r="I40" s="57">
        <f t="shared" si="3"/>
        <v>4.7936818989483099</v>
      </c>
    </row>
    <row r="41" spans="1:9" ht="18" customHeight="1">
      <c r="A41" s="102"/>
      <c r="B41" s="102"/>
      <c r="C41" s="64"/>
      <c r="D41" s="64"/>
      <c r="E41" s="58" t="s">
        <v>91</v>
      </c>
      <c r="F41" s="56">
        <v>312252</v>
      </c>
      <c r="G41" s="57">
        <f t="shared" si="2"/>
        <v>11.113297967943367</v>
      </c>
      <c r="H41" s="56">
        <v>296615.5</v>
      </c>
      <c r="I41" s="59">
        <f t="shared" si="3"/>
        <v>5.2716395468207056</v>
      </c>
    </row>
    <row r="42" spans="1:9" ht="18" customHeight="1">
      <c r="A42" s="102"/>
      <c r="B42" s="102"/>
      <c r="C42" s="64"/>
      <c r="D42" s="63"/>
      <c r="E42" s="49" t="s">
        <v>37</v>
      </c>
      <c r="F42" s="56">
        <v>69033</v>
      </c>
      <c r="G42" s="57">
        <f t="shared" si="2"/>
        <v>2.4569395828402523</v>
      </c>
      <c r="H42" s="56">
        <v>67228</v>
      </c>
      <c r="I42" s="59">
        <f t="shared" si="3"/>
        <v>2.6848931992622171</v>
      </c>
    </row>
    <row r="43" spans="1:9" ht="18" customHeight="1">
      <c r="A43" s="102"/>
      <c r="B43" s="102"/>
      <c r="C43" s="64"/>
      <c r="D43" s="55" t="s">
        <v>38</v>
      </c>
      <c r="E43" s="55"/>
      <c r="F43" s="56">
        <v>2507</v>
      </c>
      <c r="G43" s="57">
        <f t="shared" si="2"/>
        <v>8.9226131475968209E-2</v>
      </c>
      <c r="H43" s="56">
        <v>2860.2</v>
      </c>
      <c r="I43" s="59">
        <f t="shared" si="3"/>
        <v>-12.348786798126</v>
      </c>
    </row>
    <row r="44" spans="1:9" ht="18" customHeight="1">
      <c r="A44" s="102"/>
      <c r="B44" s="102"/>
      <c r="C44" s="63"/>
      <c r="D44" s="55" t="s">
        <v>39</v>
      </c>
      <c r="E44" s="55"/>
      <c r="F44" s="96">
        <v>0</v>
      </c>
      <c r="G44" s="57">
        <f t="shared" si="2"/>
        <v>0</v>
      </c>
      <c r="H44" s="56">
        <v>0</v>
      </c>
      <c r="I44" s="57">
        <v>0</v>
      </c>
    </row>
    <row r="45" spans="1:9" ht="18" customHeight="1">
      <c r="A45" s="102"/>
      <c r="B45" s="102"/>
      <c r="C45" s="49" t="s">
        <v>18</v>
      </c>
      <c r="D45" s="49"/>
      <c r="E45" s="49"/>
      <c r="F45" s="56">
        <f>SUM(F28,F32,F39)</f>
        <v>2809715</v>
      </c>
      <c r="G45" s="57">
        <f>F45/$F$45*100</f>
        <v>100</v>
      </c>
      <c r="H45" s="56">
        <v>2988135</v>
      </c>
      <c r="I45" s="57">
        <f t="shared" si="3"/>
        <v>-5.9709484343913548</v>
      </c>
    </row>
    <row r="46" spans="1:9">
      <c r="A46" s="24" t="s">
        <v>19</v>
      </c>
    </row>
    <row r="47" spans="1:9">
      <c r="A47" s="25" t="s">
        <v>20</v>
      </c>
    </row>
    <row r="48" spans="1:9">
      <c r="A48" s="2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29" sqref="L29"/>
      <selection pane="topRight" activeCell="L29" sqref="L29"/>
      <selection pane="bottomLeft" activeCell="L29" sqref="L29"/>
      <selection pane="bottomRight" activeCell="L29" sqref="L29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/>
      <c r="E1" s="14"/>
      <c r="F1" s="14"/>
      <c r="G1" s="14"/>
    </row>
    <row r="2" spans="1:25" ht="15" customHeight="1"/>
    <row r="3" spans="1:25" ht="15" customHeight="1">
      <c r="A3" s="15" t="s">
        <v>46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220</v>
      </c>
      <c r="B5" s="13"/>
      <c r="C5" s="13"/>
      <c r="D5" s="13"/>
      <c r="K5" s="16"/>
      <c r="O5" s="16" t="s">
        <v>47</v>
      </c>
    </row>
    <row r="6" spans="1:25" ht="15.95" customHeight="1">
      <c r="A6" s="108" t="s">
        <v>48</v>
      </c>
      <c r="B6" s="109"/>
      <c r="C6" s="109"/>
      <c r="D6" s="109"/>
      <c r="E6" s="109"/>
      <c r="F6" s="114" t="s">
        <v>242</v>
      </c>
      <c r="G6" s="115"/>
      <c r="H6" s="114" t="s">
        <v>241</v>
      </c>
      <c r="I6" s="115"/>
      <c r="J6" s="114" t="s">
        <v>240</v>
      </c>
      <c r="K6" s="115"/>
      <c r="L6" s="114" t="s">
        <v>239</v>
      </c>
      <c r="M6" s="115"/>
      <c r="N6" s="114" t="s">
        <v>238</v>
      </c>
      <c r="O6" s="115"/>
    </row>
    <row r="7" spans="1:25" ht="15.95" customHeight="1">
      <c r="A7" s="109"/>
      <c r="B7" s="109"/>
      <c r="C7" s="109"/>
      <c r="D7" s="109"/>
      <c r="E7" s="109"/>
      <c r="F7" s="53" t="s">
        <v>219</v>
      </c>
      <c r="G7" s="67" t="s">
        <v>218</v>
      </c>
      <c r="H7" s="53" t="s">
        <v>219</v>
      </c>
      <c r="I7" s="67" t="s">
        <v>218</v>
      </c>
      <c r="J7" s="53" t="s">
        <v>219</v>
      </c>
      <c r="K7" s="67" t="s">
        <v>218</v>
      </c>
      <c r="L7" s="53" t="s">
        <v>219</v>
      </c>
      <c r="M7" s="67" t="s">
        <v>218</v>
      </c>
      <c r="N7" s="53" t="s">
        <v>219</v>
      </c>
      <c r="O7" s="67" t="s">
        <v>218</v>
      </c>
    </row>
    <row r="8" spans="1:25" ht="15.95" customHeight="1">
      <c r="A8" s="106" t="s">
        <v>82</v>
      </c>
      <c r="B8" s="62" t="s">
        <v>49</v>
      </c>
      <c r="C8" s="94"/>
      <c r="D8" s="94"/>
      <c r="E8" s="95" t="s">
        <v>40</v>
      </c>
      <c r="F8" s="96">
        <v>16134</v>
      </c>
      <c r="G8" s="96">
        <v>16160</v>
      </c>
      <c r="H8" s="96">
        <v>6063</v>
      </c>
      <c r="I8" s="96">
        <v>5485</v>
      </c>
      <c r="J8" s="96">
        <v>2290</v>
      </c>
      <c r="K8" s="96">
        <v>2184</v>
      </c>
      <c r="L8" s="96">
        <v>943</v>
      </c>
      <c r="M8" s="96">
        <v>942</v>
      </c>
      <c r="N8" s="96">
        <v>4394</v>
      </c>
      <c r="O8" s="96">
        <v>4687</v>
      </c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06"/>
      <c r="B9" s="64"/>
      <c r="C9" s="94" t="s">
        <v>50</v>
      </c>
      <c r="D9" s="94"/>
      <c r="E9" s="95" t="s">
        <v>41</v>
      </c>
      <c r="F9" s="96">
        <v>16126</v>
      </c>
      <c r="G9" s="96">
        <v>16145</v>
      </c>
      <c r="H9" s="96">
        <v>6063</v>
      </c>
      <c r="I9" s="96">
        <v>5485</v>
      </c>
      <c r="J9" s="96">
        <v>2290</v>
      </c>
      <c r="K9" s="96">
        <v>2184</v>
      </c>
      <c r="L9" s="96">
        <v>943</v>
      </c>
      <c r="M9" s="96">
        <v>942</v>
      </c>
      <c r="N9" s="96">
        <v>4394</v>
      </c>
      <c r="O9" s="96">
        <v>4687</v>
      </c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06"/>
      <c r="B10" s="63"/>
      <c r="C10" s="94" t="s">
        <v>51</v>
      </c>
      <c r="D10" s="94"/>
      <c r="E10" s="95" t="s">
        <v>42</v>
      </c>
      <c r="F10" s="96">
        <v>8</v>
      </c>
      <c r="G10" s="96">
        <v>15</v>
      </c>
      <c r="H10" s="96">
        <v>0</v>
      </c>
      <c r="I10" s="96">
        <v>0</v>
      </c>
      <c r="J10" s="69">
        <v>0</v>
      </c>
      <c r="K10" s="69">
        <v>0</v>
      </c>
      <c r="L10" s="96">
        <v>0</v>
      </c>
      <c r="M10" s="96">
        <v>0</v>
      </c>
      <c r="N10" s="96">
        <v>0</v>
      </c>
      <c r="O10" s="96">
        <v>0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06"/>
      <c r="B11" s="62" t="s">
        <v>52</v>
      </c>
      <c r="C11" s="94"/>
      <c r="D11" s="94"/>
      <c r="E11" s="95" t="s">
        <v>43</v>
      </c>
      <c r="F11" s="96">
        <v>16445</v>
      </c>
      <c r="G11" s="96">
        <v>17276</v>
      </c>
      <c r="H11" s="96">
        <v>3337</v>
      </c>
      <c r="I11" s="96">
        <v>3179</v>
      </c>
      <c r="J11" s="96">
        <v>2302</v>
      </c>
      <c r="K11" s="96">
        <v>2453</v>
      </c>
      <c r="L11" s="96">
        <v>1202</v>
      </c>
      <c r="M11" s="96">
        <v>1160</v>
      </c>
      <c r="N11" s="96">
        <v>4383</v>
      </c>
      <c r="O11" s="96">
        <v>4803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06"/>
      <c r="B12" s="64"/>
      <c r="C12" s="94" t="s">
        <v>53</v>
      </c>
      <c r="D12" s="94"/>
      <c r="E12" s="95" t="s">
        <v>44</v>
      </c>
      <c r="F12" s="96">
        <v>16391</v>
      </c>
      <c r="G12" s="96">
        <v>16694</v>
      </c>
      <c r="H12" s="96">
        <v>3337</v>
      </c>
      <c r="I12" s="96">
        <v>3147</v>
      </c>
      <c r="J12" s="96">
        <v>2295</v>
      </c>
      <c r="K12" s="96">
        <v>2416</v>
      </c>
      <c r="L12" s="96">
        <v>1202</v>
      </c>
      <c r="M12" s="96">
        <v>1160</v>
      </c>
      <c r="N12" s="96">
        <v>4383</v>
      </c>
      <c r="O12" s="96">
        <v>4803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06"/>
      <c r="B13" s="63"/>
      <c r="C13" s="94" t="s">
        <v>54</v>
      </c>
      <c r="D13" s="94"/>
      <c r="E13" s="95" t="s">
        <v>45</v>
      </c>
      <c r="F13" s="96">
        <v>54</v>
      </c>
      <c r="G13" s="96">
        <v>582</v>
      </c>
      <c r="H13" s="69">
        <v>0</v>
      </c>
      <c r="I13" s="69">
        <v>32</v>
      </c>
      <c r="J13" s="69">
        <v>7</v>
      </c>
      <c r="K13" s="69">
        <v>37</v>
      </c>
      <c r="L13" s="96">
        <v>0</v>
      </c>
      <c r="M13" s="96">
        <v>0</v>
      </c>
      <c r="N13" s="96">
        <v>0</v>
      </c>
      <c r="O13" s="96">
        <v>0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06"/>
      <c r="B14" s="94" t="s">
        <v>55</v>
      </c>
      <c r="C14" s="94"/>
      <c r="D14" s="94"/>
      <c r="E14" s="95" t="s">
        <v>96</v>
      </c>
      <c r="F14" s="96">
        <f t="shared" ref="F14:O14" si="0">F9-F12</f>
        <v>-265</v>
      </c>
      <c r="G14" s="96">
        <f t="shared" si="0"/>
        <v>-549</v>
      </c>
      <c r="H14" s="96">
        <f t="shared" si="0"/>
        <v>2726</v>
      </c>
      <c r="I14" s="96">
        <f t="shared" si="0"/>
        <v>2338</v>
      </c>
      <c r="J14" s="96">
        <f t="shared" si="0"/>
        <v>-5</v>
      </c>
      <c r="K14" s="96">
        <f t="shared" si="0"/>
        <v>-232</v>
      </c>
      <c r="L14" s="96">
        <f t="shared" si="0"/>
        <v>-259</v>
      </c>
      <c r="M14" s="96">
        <f t="shared" si="0"/>
        <v>-218</v>
      </c>
      <c r="N14" s="96">
        <f t="shared" si="0"/>
        <v>11</v>
      </c>
      <c r="O14" s="96">
        <f t="shared" si="0"/>
        <v>-116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06"/>
      <c r="B15" s="94" t="s">
        <v>56</v>
      </c>
      <c r="C15" s="94"/>
      <c r="D15" s="94"/>
      <c r="E15" s="95" t="s">
        <v>97</v>
      </c>
      <c r="F15" s="96">
        <f t="shared" ref="F15:O15" si="1">F10-F13</f>
        <v>-46</v>
      </c>
      <c r="G15" s="96">
        <f t="shared" si="1"/>
        <v>-567</v>
      </c>
      <c r="H15" s="96">
        <f t="shared" si="1"/>
        <v>0</v>
      </c>
      <c r="I15" s="96">
        <f t="shared" si="1"/>
        <v>-32</v>
      </c>
      <c r="J15" s="96">
        <f t="shared" si="1"/>
        <v>-7</v>
      </c>
      <c r="K15" s="96">
        <f t="shared" si="1"/>
        <v>-37</v>
      </c>
      <c r="L15" s="96">
        <f t="shared" si="1"/>
        <v>0</v>
      </c>
      <c r="M15" s="96">
        <f t="shared" si="1"/>
        <v>0</v>
      </c>
      <c r="N15" s="96">
        <f t="shared" si="1"/>
        <v>0</v>
      </c>
      <c r="O15" s="96">
        <f t="shared" si="1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06"/>
      <c r="B16" s="94" t="s">
        <v>57</v>
      </c>
      <c r="C16" s="94"/>
      <c r="D16" s="94"/>
      <c r="E16" s="95" t="s">
        <v>98</v>
      </c>
      <c r="F16" s="96">
        <f t="shared" ref="F16:O16" si="2">F8-F11</f>
        <v>-311</v>
      </c>
      <c r="G16" s="96">
        <f t="shared" si="2"/>
        <v>-1116</v>
      </c>
      <c r="H16" s="96">
        <f t="shared" si="2"/>
        <v>2726</v>
      </c>
      <c r="I16" s="96">
        <f t="shared" si="2"/>
        <v>2306</v>
      </c>
      <c r="J16" s="96">
        <f t="shared" si="2"/>
        <v>-12</v>
      </c>
      <c r="K16" s="96">
        <f t="shared" si="2"/>
        <v>-269</v>
      </c>
      <c r="L16" s="96">
        <f t="shared" si="2"/>
        <v>-259</v>
      </c>
      <c r="M16" s="96">
        <f t="shared" si="2"/>
        <v>-218</v>
      </c>
      <c r="N16" s="96">
        <f t="shared" si="2"/>
        <v>11</v>
      </c>
      <c r="O16" s="96">
        <f t="shared" si="2"/>
        <v>-116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06"/>
      <c r="B17" s="94" t="s">
        <v>58</v>
      </c>
      <c r="C17" s="94"/>
      <c r="D17" s="94"/>
      <c r="E17" s="53"/>
      <c r="F17" s="96">
        <v>54381</v>
      </c>
      <c r="G17" s="96">
        <v>55340</v>
      </c>
      <c r="H17" s="69">
        <v>0</v>
      </c>
      <c r="I17" s="69">
        <v>0</v>
      </c>
      <c r="J17" s="96">
        <v>177</v>
      </c>
      <c r="K17" s="96">
        <v>422</v>
      </c>
      <c r="L17" s="96">
        <v>10929</v>
      </c>
      <c r="M17" s="96">
        <v>10630</v>
      </c>
      <c r="N17" s="69">
        <v>420</v>
      </c>
      <c r="O17" s="70">
        <v>378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06"/>
      <c r="B18" s="94" t="s">
        <v>59</v>
      </c>
      <c r="C18" s="94"/>
      <c r="D18" s="94"/>
      <c r="E18" s="53"/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06" t="s">
        <v>83</v>
      </c>
      <c r="B19" s="62" t="s">
        <v>60</v>
      </c>
      <c r="C19" s="94"/>
      <c r="D19" s="94"/>
      <c r="E19" s="95"/>
      <c r="F19" s="96">
        <v>1749</v>
      </c>
      <c r="G19" s="96">
        <v>1760</v>
      </c>
      <c r="H19" s="96">
        <v>549</v>
      </c>
      <c r="I19" s="96">
        <v>816</v>
      </c>
      <c r="J19" s="96">
        <v>1891</v>
      </c>
      <c r="K19" s="96">
        <v>937</v>
      </c>
      <c r="L19" s="96">
        <v>889</v>
      </c>
      <c r="M19" s="96">
        <v>1147</v>
      </c>
      <c r="N19" s="96">
        <v>2550</v>
      </c>
      <c r="O19" s="96">
        <v>2563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06"/>
      <c r="B20" s="63"/>
      <c r="C20" s="94" t="s">
        <v>61</v>
      </c>
      <c r="D20" s="94"/>
      <c r="E20" s="95"/>
      <c r="F20" s="96">
        <v>683</v>
      </c>
      <c r="G20" s="96">
        <v>661</v>
      </c>
      <c r="H20" s="96">
        <v>530</v>
      </c>
      <c r="I20" s="96">
        <v>800</v>
      </c>
      <c r="J20" s="96">
        <v>1219</v>
      </c>
      <c r="K20" s="69">
        <v>377</v>
      </c>
      <c r="L20" s="96">
        <v>521</v>
      </c>
      <c r="M20" s="96">
        <v>740</v>
      </c>
      <c r="N20" s="96">
        <v>855</v>
      </c>
      <c r="O20" s="96">
        <v>967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06"/>
      <c r="B21" s="94" t="s">
        <v>62</v>
      </c>
      <c r="C21" s="94"/>
      <c r="D21" s="94"/>
      <c r="E21" s="95" t="s">
        <v>99</v>
      </c>
      <c r="F21" s="96">
        <v>1749</v>
      </c>
      <c r="G21" s="96">
        <v>1760</v>
      </c>
      <c r="H21" s="96">
        <v>549</v>
      </c>
      <c r="I21" s="96">
        <v>816</v>
      </c>
      <c r="J21" s="96">
        <v>1891</v>
      </c>
      <c r="K21" s="96">
        <v>937</v>
      </c>
      <c r="L21" s="96">
        <v>889</v>
      </c>
      <c r="M21" s="96">
        <v>1147</v>
      </c>
      <c r="N21" s="96">
        <v>2550</v>
      </c>
      <c r="O21" s="96">
        <v>2563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06"/>
      <c r="B22" s="62" t="s">
        <v>63</v>
      </c>
      <c r="C22" s="94"/>
      <c r="D22" s="94"/>
      <c r="E22" s="95" t="s">
        <v>100</v>
      </c>
      <c r="F22" s="96">
        <v>2356</v>
      </c>
      <c r="G22" s="96">
        <v>2261</v>
      </c>
      <c r="H22" s="96">
        <v>2486</v>
      </c>
      <c r="I22" s="96">
        <v>3816</v>
      </c>
      <c r="J22" s="96">
        <v>2864</v>
      </c>
      <c r="K22" s="96">
        <v>1904</v>
      </c>
      <c r="L22" s="96">
        <v>916</v>
      </c>
      <c r="M22" s="96">
        <v>1177</v>
      </c>
      <c r="N22" s="96">
        <v>3615</v>
      </c>
      <c r="O22" s="96">
        <v>3566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06"/>
      <c r="B23" s="63" t="s">
        <v>64</v>
      </c>
      <c r="C23" s="94" t="s">
        <v>65</v>
      </c>
      <c r="D23" s="94"/>
      <c r="E23" s="95"/>
      <c r="F23" s="96">
        <v>1638</v>
      </c>
      <c r="G23" s="96">
        <v>1582</v>
      </c>
      <c r="H23" s="96">
        <v>797</v>
      </c>
      <c r="I23" s="96">
        <v>617</v>
      </c>
      <c r="J23" s="96">
        <v>848</v>
      </c>
      <c r="K23" s="96">
        <v>937</v>
      </c>
      <c r="L23" s="96">
        <v>325</v>
      </c>
      <c r="M23" s="96">
        <v>340</v>
      </c>
      <c r="N23" s="96">
        <v>1544</v>
      </c>
      <c r="O23" s="96">
        <v>1623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06"/>
      <c r="B24" s="94" t="s">
        <v>101</v>
      </c>
      <c r="C24" s="94"/>
      <c r="D24" s="94"/>
      <c r="E24" s="95" t="s">
        <v>102</v>
      </c>
      <c r="F24" s="96">
        <f t="shared" ref="F24:O24" si="3">F21-F22</f>
        <v>-607</v>
      </c>
      <c r="G24" s="96">
        <f t="shared" si="3"/>
        <v>-501</v>
      </c>
      <c r="H24" s="96">
        <f t="shared" si="3"/>
        <v>-1937</v>
      </c>
      <c r="I24" s="96">
        <f t="shared" si="3"/>
        <v>-3000</v>
      </c>
      <c r="J24" s="96">
        <f t="shared" si="3"/>
        <v>-973</v>
      </c>
      <c r="K24" s="96">
        <f t="shared" si="3"/>
        <v>-967</v>
      </c>
      <c r="L24" s="96">
        <f t="shared" si="3"/>
        <v>-27</v>
      </c>
      <c r="M24" s="96">
        <f t="shared" si="3"/>
        <v>-30</v>
      </c>
      <c r="N24" s="96">
        <f t="shared" si="3"/>
        <v>-1065</v>
      </c>
      <c r="O24" s="96">
        <f t="shared" si="3"/>
        <v>-1003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06"/>
      <c r="B25" s="62" t="s">
        <v>66</v>
      </c>
      <c r="C25" s="62"/>
      <c r="D25" s="62"/>
      <c r="E25" s="111" t="s">
        <v>103</v>
      </c>
      <c r="F25" s="116">
        <v>608</v>
      </c>
      <c r="G25" s="116">
        <v>501</v>
      </c>
      <c r="H25" s="116">
        <v>1937</v>
      </c>
      <c r="I25" s="116">
        <v>3000</v>
      </c>
      <c r="J25" s="116">
        <v>974</v>
      </c>
      <c r="K25" s="116">
        <v>967</v>
      </c>
      <c r="L25" s="116">
        <v>26</v>
      </c>
      <c r="M25" s="116">
        <v>30</v>
      </c>
      <c r="N25" s="116">
        <v>1066</v>
      </c>
      <c r="O25" s="116">
        <v>1003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06"/>
      <c r="B26" s="83" t="s">
        <v>67</v>
      </c>
      <c r="C26" s="83"/>
      <c r="D26" s="83"/>
      <c r="E26" s="112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06"/>
      <c r="B27" s="94" t="s">
        <v>104</v>
      </c>
      <c r="C27" s="94"/>
      <c r="D27" s="94"/>
      <c r="E27" s="95" t="s">
        <v>105</v>
      </c>
      <c r="F27" s="96">
        <f t="shared" ref="F27:O27" si="4">F24+F25</f>
        <v>1</v>
      </c>
      <c r="G27" s="96">
        <f t="shared" si="4"/>
        <v>0</v>
      </c>
      <c r="H27" s="96">
        <f t="shared" si="4"/>
        <v>0</v>
      </c>
      <c r="I27" s="96">
        <f t="shared" si="4"/>
        <v>0</v>
      </c>
      <c r="J27" s="96">
        <f t="shared" si="4"/>
        <v>1</v>
      </c>
      <c r="K27" s="96">
        <f t="shared" si="4"/>
        <v>0</v>
      </c>
      <c r="L27" s="96">
        <f t="shared" si="4"/>
        <v>-1</v>
      </c>
      <c r="M27" s="96">
        <f t="shared" si="4"/>
        <v>0</v>
      </c>
      <c r="N27" s="96">
        <f t="shared" si="4"/>
        <v>1</v>
      </c>
      <c r="O27" s="96">
        <f t="shared" si="4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106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10" t="s">
        <v>68</v>
      </c>
      <c r="B30" s="110"/>
      <c r="C30" s="110"/>
      <c r="D30" s="110"/>
      <c r="E30" s="110"/>
      <c r="F30" s="119" t="s">
        <v>237</v>
      </c>
      <c r="G30" s="118"/>
      <c r="H30" s="119" t="s">
        <v>236</v>
      </c>
      <c r="I30" s="118"/>
      <c r="J30" s="118"/>
      <c r="K30" s="118"/>
      <c r="L30" s="118"/>
      <c r="M30" s="118"/>
      <c r="N30" s="118"/>
      <c r="O30" s="118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10"/>
      <c r="B31" s="110"/>
      <c r="C31" s="110"/>
      <c r="D31" s="110"/>
      <c r="E31" s="110"/>
      <c r="F31" s="53" t="s">
        <v>219</v>
      </c>
      <c r="G31" s="67" t="s">
        <v>218</v>
      </c>
      <c r="H31" s="53" t="s">
        <v>219</v>
      </c>
      <c r="I31" s="67" t="s">
        <v>218</v>
      </c>
      <c r="J31" s="53" t="s">
        <v>219</v>
      </c>
      <c r="K31" s="67" t="s">
        <v>218</v>
      </c>
      <c r="L31" s="53" t="s">
        <v>219</v>
      </c>
      <c r="M31" s="67" t="s">
        <v>218</v>
      </c>
      <c r="N31" s="53" t="s">
        <v>219</v>
      </c>
      <c r="O31" s="67" t="s">
        <v>218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06" t="s">
        <v>84</v>
      </c>
      <c r="B32" s="62" t="s">
        <v>49</v>
      </c>
      <c r="C32" s="94"/>
      <c r="D32" s="94"/>
      <c r="E32" s="95" t="s">
        <v>40</v>
      </c>
      <c r="F32" s="96">
        <v>5</v>
      </c>
      <c r="G32" s="96">
        <v>6</v>
      </c>
      <c r="H32" s="96">
        <v>105</v>
      </c>
      <c r="I32" s="96">
        <v>119</v>
      </c>
      <c r="J32" s="96"/>
      <c r="K32" s="96"/>
      <c r="L32" s="96"/>
      <c r="M32" s="96"/>
      <c r="N32" s="96"/>
      <c r="O32" s="96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13"/>
      <c r="B33" s="64"/>
      <c r="C33" s="62" t="s">
        <v>69</v>
      </c>
      <c r="D33" s="94"/>
      <c r="E33" s="95"/>
      <c r="F33" s="96">
        <v>0</v>
      </c>
      <c r="G33" s="96">
        <v>0</v>
      </c>
      <c r="H33" s="96">
        <v>0</v>
      </c>
      <c r="I33" s="96">
        <v>0</v>
      </c>
      <c r="J33" s="96"/>
      <c r="K33" s="96"/>
      <c r="L33" s="96"/>
      <c r="M33" s="96"/>
      <c r="N33" s="96"/>
      <c r="O33" s="96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13"/>
      <c r="B34" s="64"/>
      <c r="C34" s="63"/>
      <c r="D34" s="94" t="s">
        <v>70</v>
      </c>
      <c r="E34" s="95"/>
      <c r="F34" s="96">
        <v>0</v>
      </c>
      <c r="G34" s="96">
        <v>0</v>
      </c>
      <c r="H34" s="96">
        <v>0</v>
      </c>
      <c r="I34" s="96">
        <v>0</v>
      </c>
      <c r="J34" s="96"/>
      <c r="K34" s="96"/>
      <c r="L34" s="96"/>
      <c r="M34" s="96"/>
      <c r="N34" s="96"/>
      <c r="O34" s="96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13"/>
      <c r="B35" s="63"/>
      <c r="C35" s="94" t="s">
        <v>71</v>
      </c>
      <c r="D35" s="94"/>
      <c r="E35" s="95"/>
      <c r="F35" s="96">
        <v>5</v>
      </c>
      <c r="G35" s="96">
        <v>6</v>
      </c>
      <c r="H35" s="96">
        <v>105</v>
      </c>
      <c r="I35" s="96">
        <v>119</v>
      </c>
      <c r="J35" s="70"/>
      <c r="K35" s="70"/>
      <c r="L35" s="96"/>
      <c r="M35" s="96"/>
      <c r="N35" s="96"/>
      <c r="O35" s="96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13"/>
      <c r="B36" s="62" t="s">
        <v>52</v>
      </c>
      <c r="C36" s="94"/>
      <c r="D36" s="94"/>
      <c r="E36" s="95" t="s">
        <v>41</v>
      </c>
      <c r="F36" s="96">
        <v>5</v>
      </c>
      <c r="G36" s="96">
        <v>6</v>
      </c>
      <c r="H36" s="96">
        <v>105</v>
      </c>
      <c r="I36" s="96">
        <v>119</v>
      </c>
      <c r="J36" s="96"/>
      <c r="K36" s="96"/>
      <c r="L36" s="96"/>
      <c r="M36" s="96"/>
      <c r="N36" s="96"/>
      <c r="O36" s="96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13"/>
      <c r="B37" s="64"/>
      <c r="C37" s="94" t="s">
        <v>72</v>
      </c>
      <c r="D37" s="94"/>
      <c r="E37" s="95"/>
      <c r="F37" s="96">
        <v>0</v>
      </c>
      <c r="G37" s="96">
        <v>0</v>
      </c>
      <c r="H37" s="96">
        <v>0</v>
      </c>
      <c r="I37" s="96">
        <v>0</v>
      </c>
      <c r="J37" s="96"/>
      <c r="K37" s="96"/>
      <c r="L37" s="96"/>
      <c r="M37" s="96"/>
      <c r="N37" s="96"/>
      <c r="O37" s="96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13"/>
      <c r="B38" s="63"/>
      <c r="C38" s="94" t="s">
        <v>73</v>
      </c>
      <c r="D38" s="94"/>
      <c r="E38" s="95"/>
      <c r="F38" s="96">
        <v>5</v>
      </c>
      <c r="G38" s="96">
        <v>6</v>
      </c>
      <c r="H38" s="96">
        <v>105</v>
      </c>
      <c r="I38" s="96">
        <v>119</v>
      </c>
      <c r="J38" s="96"/>
      <c r="K38" s="70"/>
      <c r="L38" s="96"/>
      <c r="M38" s="96"/>
      <c r="N38" s="96"/>
      <c r="O38" s="96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13"/>
      <c r="B39" s="49" t="s">
        <v>74</v>
      </c>
      <c r="C39" s="49"/>
      <c r="D39" s="49"/>
      <c r="E39" s="95" t="s">
        <v>107</v>
      </c>
      <c r="F39" s="96">
        <f t="shared" ref="F39:O39" si="5">F32-F36</f>
        <v>0</v>
      </c>
      <c r="G39" s="96">
        <f t="shared" si="5"/>
        <v>0</v>
      </c>
      <c r="H39" s="96">
        <f t="shared" si="5"/>
        <v>0</v>
      </c>
      <c r="I39" s="96">
        <f t="shared" si="5"/>
        <v>0</v>
      </c>
      <c r="J39" s="96">
        <f t="shared" si="5"/>
        <v>0</v>
      </c>
      <c r="K39" s="96">
        <f t="shared" si="5"/>
        <v>0</v>
      </c>
      <c r="L39" s="96">
        <f t="shared" si="5"/>
        <v>0</v>
      </c>
      <c r="M39" s="96">
        <f t="shared" si="5"/>
        <v>0</v>
      </c>
      <c r="N39" s="96">
        <f t="shared" si="5"/>
        <v>0</v>
      </c>
      <c r="O39" s="96">
        <f t="shared" si="5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06" t="s">
        <v>85</v>
      </c>
      <c r="B40" s="62" t="s">
        <v>75</v>
      </c>
      <c r="C40" s="94"/>
      <c r="D40" s="94"/>
      <c r="E40" s="95" t="s">
        <v>43</v>
      </c>
      <c r="F40" s="96">
        <v>31</v>
      </c>
      <c r="G40" s="96">
        <v>30</v>
      </c>
      <c r="H40" s="96">
        <v>672</v>
      </c>
      <c r="I40" s="96">
        <v>667</v>
      </c>
      <c r="J40" s="96"/>
      <c r="K40" s="96"/>
      <c r="L40" s="96"/>
      <c r="M40" s="96"/>
      <c r="N40" s="96"/>
      <c r="O40" s="96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07"/>
      <c r="B41" s="63"/>
      <c r="C41" s="94" t="s">
        <v>76</v>
      </c>
      <c r="D41" s="94"/>
      <c r="E41" s="95"/>
      <c r="F41" s="70">
        <v>0</v>
      </c>
      <c r="G41" s="70">
        <v>0</v>
      </c>
      <c r="H41" s="70">
        <v>0</v>
      </c>
      <c r="I41" s="70">
        <v>0</v>
      </c>
      <c r="J41" s="96"/>
      <c r="K41" s="96"/>
      <c r="L41" s="96"/>
      <c r="M41" s="96"/>
      <c r="N41" s="96"/>
      <c r="O41" s="96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07"/>
      <c r="B42" s="62" t="s">
        <v>63</v>
      </c>
      <c r="C42" s="94"/>
      <c r="D42" s="94"/>
      <c r="E42" s="95" t="s">
        <v>44</v>
      </c>
      <c r="F42" s="96">
        <v>31</v>
      </c>
      <c r="G42" s="96">
        <v>30</v>
      </c>
      <c r="H42" s="96">
        <v>672</v>
      </c>
      <c r="I42" s="96">
        <v>667</v>
      </c>
      <c r="J42" s="96"/>
      <c r="K42" s="96"/>
      <c r="L42" s="96"/>
      <c r="M42" s="96"/>
      <c r="N42" s="96"/>
      <c r="O42" s="96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07"/>
      <c r="B43" s="63"/>
      <c r="C43" s="94" t="s">
        <v>77</v>
      </c>
      <c r="D43" s="94"/>
      <c r="E43" s="95"/>
      <c r="F43" s="96">
        <v>31</v>
      </c>
      <c r="G43" s="96">
        <v>30</v>
      </c>
      <c r="H43" s="96">
        <v>672</v>
      </c>
      <c r="I43" s="96">
        <v>667</v>
      </c>
      <c r="J43" s="70"/>
      <c r="K43" s="70"/>
      <c r="L43" s="96"/>
      <c r="M43" s="96"/>
      <c r="N43" s="96"/>
      <c r="O43" s="96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07"/>
      <c r="B44" s="94" t="s">
        <v>74</v>
      </c>
      <c r="C44" s="94"/>
      <c r="D44" s="94"/>
      <c r="E44" s="95" t="s">
        <v>108</v>
      </c>
      <c r="F44" s="70">
        <f t="shared" ref="F44:O44" si="6">F40-F42</f>
        <v>0</v>
      </c>
      <c r="G44" s="70">
        <f t="shared" si="6"/>
        <v>0</v>
      </c>
      <c r="H44" s="70">
        <f t="shared" si="6"/>
        <v>0</v>
      </c>
      <c r="I44" s="70">
        <f t="shared" si="6"/>
        <v>0</v>
      </c>
      <c r="J44" s="70">
        <f t="shared" si="6"/>
        <v>0</v>
      </c>
      <c r="K44" s="70">
        <f t="shared" si="6"/>
        <v>0</v>
      </c>
      <c r="L44" s="70">
        <f t="shared" si="6"/>
        <v>0</v>
      </c>
      <c r="M44" s="70">
        <f t="shared" si="6"/>
        <v>0</v>
      </c>
      <c r="N44" s="70">
        <f t="shared" si="6"/>
        <v>0</v>
      </c>
      <c r="O44" s="70">
        <f t="shared" si="6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06" t="s">
        <v>86</v>
      </c>
      <c r="B45" s="49" t="s">
        <v>78</v>
      </c>
      <c r="C45" s="49"/>
      <c r="D45" s="49"/>
      <c r="E45" s="95" t="s">
        <v>109</v>
      </c>
      <c r="F45" s="96">
        <f t="shared" ref="F45:O45" si="7">F39+F44</f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6">
        <f t="shared" si="7"/>
        <v>0</v>
      </c>
      <c r="N45" s="96">
        <f t="shared" si="7"/>
        <v>0</v>
      </c>
      <c r="O45" s="96">
        <f t="shared" si="7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07"/>
      <c r="B46" s="94" t="s">
        <v>79</v>
      </c>
      <c r="C46" s="94"/>
      <c r="D46" s="94"/>
      <c r="E46" s="94"/>
      <c r="F46" s="70">
        <v>0</v>
      </c>
      <c r="G46" s="70">
        <v>0</v>
      </c>
      <c r="H46" s="70">
        <v>0</v>
      </c>
      <c r="I46" s="70">
        <v>0</v>
      </c>
      <c r="J46" s="70"/>
      <c r="K46" s="70"/>
      <c r="L46" s="96"/>
      <c r="M46" s="96"/>
      <c r="N46" s="70"/>
      <c r="O46" s="70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07"/>
      <c r="B47" s="94" t="s">
        <v>80</v>
      </c>
      <c r="C47" s="94"/>
      <c r="D47" s="94"/>
      <c r="E47" s="94"/>
      <c r="F47" s="96">
        <v>0</v>
      </c>
      <c r="G47" s="96">
        <v>0</v>
      </c>
      <c r="H47" s="96">
        <v>0</v>
      </c>
      <c r="I47" s="96">
        <v>0</v>
      </c>
      <c r="J47" s="96"/>
      <c r="K47" s="96"/>
      <c r="L47" s="96"/>
      <c r="M47" s="96"/>
      <c r="N47" s="96"/>
      <c r="O47" s="96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07"/>
      <c r="B48" s="94" t="s">
        <v>81</v>
      </c>
      <c r="C48" s="94"/>
      <c r="D48" s="94"/>
      <c r="E48" s="94"/>
      <c r="F48" s="96">
        <v>0</v>
      </c>
      <c r="G48" s="96">
        <v>0</v>
      </c>
      <c r="H48" s="96">
        <v>0</v>
      </c>
      <c r="I48" s="96">
        <v>0</v>
      </c>
      <c r="J48" s="96"/>
      <c r="K48" s="96"/>
      <c r="L48" s="96"/>
      <c r="M48" s="96"/>
      <c r="N48" s="96"/>
      <c r="O48" s="96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6" ht="15.95" customHeight="1">
      <c r="A49" s="9" t="s">
        <v>110</v>
      </c>
      <c r="O49" s="8"/>
      <c r="P49" s="8"/>
    </row>
    <row r="50" spans="1:16" ht="15.95" customHeight="1">
      <c r="A50" s="9"/>
      <c r="O50" s="8"/>
      <c r="P50" s="8"/>
    </row>
  </sheetData>
  <mergeCells count="28">
    <mergeCell ref="N6:O6"/>
    <mergeCell ref="L6:M6"/>
    <mergeCell ref="J6:K6"/>
    <mergeCell ref="L25:L26"/>
    <mergeCell ref="M25:M26"/>
    <mergeCell ref="N25:N26"/>
    <mergeCell ref="O25:O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14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F43" sqref="F43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7" t="s">
        <v>0</v>
      </c>
      <c r="B1" s="17"/>
      <c r="C1" s="17"/>
      <c r="D1" s="17"/>
      <c r="E1" s="22" t="s">
        <v>253</v>
      </c>
      <c r="F1" s="1"/>
    </row>
    <row r="3" spans="1:9" ht="14.25">
      <c r="A3" s="11" t="s">
        <v>111</v>
      </c>
    </row>
    <row r="5" spans="1:9">
      <c r="A5" s="18" t="s">
        <v>221</v>
      </c>
      <c r="B5" s="18"/>
      <c r="C5" s="18"/>
      <c r="D5" s="18"/>
      <c r="E5" s="18"/>
    </row>
    <row r="6" spans="1:9" ht="14.25">
      <c r="A6" s="3"/>
      <c r="H6" s="4"/>
      <c r="I6" s="10" t="s">
        <v>1</v>
      </c>
    </row>
    <row r="7" spans="1:9" ht="27" customHeight="1">
      <c r="A7" s="5"/>
      <c r="B7" s="6"/>
      <c r="C7" s="6"/>
      <c r="D7" s="6"/>
      <c r="E7" s="60"/>
      <c r="F7" s="50" t="s">
        <v>222</v>
      </c>
      <c r="G7" s="50"/>
      <c r="H7" s="50" t="s">
        <v>223</v>
      </c>
      <c r="I7" s="71" t="s">
        <v>21</v>
      </c>
    </row>
    <row r="8" spans="1:9" ht="17.100000000000001" customHeight="1">
      <c r="A8" s="19"/>
      <c r="B8" s="20"/>
      <c r="C8" s="20"/>
      <c r="D8" s="20"/>
      <c r="E8" s="61"/>
      <c r="F8" s="53" t="s">
        <v>234</v>
      </c>
      <c r="G8" s="53" t="s">
        <v>2</v>
      </c>
      <c r="H8" s="53" t="s">
        <v>234</v>
      </c>
      <c r="I8" s="54"/>
    </row>
    <row r="9" spans="1:9" ht="18" customHeight="1">
      <c r="A9" s="102" t="s">
        <v>87</v>
      </c>
      <c r="B9" s="102" t="s">
        <v>89</v>
      </c>
      <c r="C9" s="62" t="s">
        <v>3</v>
      </c>
      <c r="D9" s="55"/>
      <c r="E9" s="55"/>
      <c r="F9" s="56">
        <v>688657</v>
      </c>
      <c r="G9" s="57">
        <f>F9/$F$27*100</f>
        <v>21.953852269753085</v>
      </c>
      <c r="H9" s="97">
        <v>667833.59999999998</v>
      </c>
      <c r="I9" s="57">
        <f t="shared" ref="I9:I45" si="0">(F9/H9-1)*100</f>
        <v>3.1180521614965206</v>
      </c>
    </row>
    <row r="10" spans="1:9" ht="18" customHeight="1">
      <c r="A10" s="102"/>
      <c r="B10" s="102"/>
      <c r="C10" s="64"/>
      <c r="D10" s="62" t="s">
        <v>22</v>
      </c>
      <c r="E10" s="55"/>
      <c r="F10" s="56">
        <v>158456</v>
      </c>
      <c r="G10" s="57">
        <f t="shared" ref="G10:G27" si="1">F10/$F$27*100</f>
        <v>5.0514546650306249</v>
      </c>
      <c r="H10" s="96">
        <v>162551.4</v>
      </c>
      <c r="I10" s="57">
        <f t="shared" si="0"/>
        <v>-2.5194492326734763</v>
      </c>
    </row>
    <row r="11" spans="1:9" ht="18" customHeight="1">
      <c r="A11" s="102"/>
      <c r="B11" s="102"/>
      <c r="C11" s="64"/>
      <c r="D11" s="64"/>
      <c r="E11" s="49" t="s">
        <v>23</v>
      </c>
      <c r="F11" s="56">
        <v>133569</v>
      </c>
      <c r="G11" s="57">
        <f t="shared" si="1"/>
        <v>4.2580763628608294</v>
      </c>
      <c r="H11" s="96">
        <v>133086.70000000001</v>
      </c>
      <c r="I11" s="57">
        <f t="shared" si="0"/>
        <v>0.36239534078159608</v>
      </c>
    </row>
    <row r="12" spans="1:9" ht="18" customHeight="1">
      <c r="A12" s="102"/>
      <c r="B12" s="102"/>
      <c r="C12" s="64"/>
      <c r="D12" s="64"/>
      <c r="E12" s="49" t="s">
        <v>24</v>
      </c>
      <c r="F12" s="56">
        <v>10006</v>
      </c>
      <c r="G12" s="57">
        <f t="shared" si="1"/>
        <v>0.31898353724880363</v>
      </c>
      <c r="H12" s="96">
        <v>15489.8</v>
      </c>
      <c r="I12" s="57">
        <f t="shared" si="0"/>
        <v>-35.402652067812369</v>
      </c>
    </row>
    <row r="13" spans="1:9" ht="18" customHeight="1">
      <c r="A13" s="102"/>
      <c r="B13" s="102"/>
      <c r="C13" s="64"/>
      <c r="D13" s="63"/>
      <c r="E13" s="49" t="s">
        <v>25</v>
      </c>
      <c r="F13" s="56">
        <v>941</v>
      </c>
      <c r="G13" s="57">
        <f t="shared" si="1"/>
        <v>2.9998351844006024E-2</v>
      </c>
      <c r="H13" s="96">
        <v>758.2</v>
      </c>
      <c r="I13" s="57">
        <f t="shared" si="0"/>
        <v>24.109733579530456</v>
      </c>
    </row>
    <row r="14" spans="1:9" ht="18" customHeight="1">
      <c r="A14" s="102"/>
      <c r="B14" s="102"/>
      <c r="C14" s="64"/>
      <c r="D14" s="62" t="s">
        <v>26</v>
      </c>
      <c r="E14" s="55"/>
      <c r="F14" s="56">
        <v>122866</v>
      </c>
      <c r="G14" s="57">
        <f t="shared" si="1"/>
        <v>3.9168730049581759</v>
      </c>
      <c r="H14" s="96">
        <v>128875</v>
      </c>
      <c r="I14" s="57">
        <f t="shared" si="0"/>
        <v>-4.662657613967025</v>
      </c>
    </row>
    <row r="15" spans="1:9" ht="18" customHeight="1">
      <c r="A15" s="102"/>
      <c r="B15" s="102"/>
      <c r="C15" s="64"/>
      <c r="D15" s="64"/>
      <c r="E15" s="49" t="s">
        <v>27</v>
      </c>
      <c r="F15" s="56">
        <v>5012</v>
      </c>
      <c r="G15" s="57">
        <f t="shared" si="1"/>
        <v>0.15977868166010431</v>
      </c>
      <c r="H15" s="96">
        <v>4908.8</v>
      </c>
      <c r="I15" s="57">
        <f t="shared" si="0"/>
        <v>2.1023468057366435</v>
      </c>
    </row>
    <row r="16" spans="1:9" ht="18" customHeight="1">
      <c r="A16" s="102"/>
      <c r="B16" s="102"/>
      <c r="C16" s="64"/>
      <c r="D16" s="63"/>
      <c r="E16" s="49" t="s">
        <v>28</v>
      </c>
      <c r="F16" s="56">
        <v>117854</v>
      </c>
      <c r="G16" s="57">
        <f t="shared" si="1"/>
        <v>3.7570943232980722</v>
      </c>
      <c r="H16" s="96">
        <v>123966.3</v>
      </c>
      <c r="I16" s="57">
        <f t="shared" si="0"/>
        <v>-4.9306142072482633</v>
      </c>
    </row>
    <row r="17" spans="1:9" ht="18" customHeight="1">
      <c r="A17" s="102"/>
      <c r="B17" s="102"/>
      <c r="C17" s="64"/>
      <c r="D17" s="103" t="s">
        <v>29</v>
      </c>
      <c r="E17" s="104"/>
      <c r="F17" s="56">
        <v>246610</v>
      </c>
      <c r="G17" s="57">
        <f t="shared" si="1"/>
        <v>7.8617359705104404</v>
      </c>
      <c r="H17" s="96">
        <v>210250.4</v>
      </c>
      <c r="I17" s="57">
        <f t="shared" si="0"/>
        <v>17.293474828109723</v>
      </c>
    </row>
    <row r="18" spans="1:9" ht="18" customHeight="1">
      <c r="A18" s="102"/>
      <c r="B18" s="102"/>
      <c r="C18" s="64"/>
      <c r="D18" s="103" t="s">
        <v>93</v>
      </c>
      <c r="E18" s="105"/>
      <c r="F18" s="56">
        <v>15882</v>
      </c>
      <c r="G18" s="57">
        <f t="shared" si="1"/>
        <v>0.50630587033634822</v>
      </c>
      <c r="H18" s="96">
        <v>15905.5</v>
      </c>
      <c r="I18" s="57">
        <f t="shared" si="0"/>
        <v>-0.14774763446606665</v>
      </c>
    </row>
    <row r="19" spans="1:9" ht="18" customHeight="1">
      <c r="A19" s="102"/>
      <c r="B19" s="102"/>
      <c r="C19" s="63"/>
      <c r="D19" s="103" t="s">
        <v>94</v>
      </c>
      <c r="E19" s="105"/>
      <c r="F19" s="56">
        <v>400</v>
      </c>
      <c r="G19" s="57">
        <f t="shared" si="1"/>
        <v>1.2751690475666747E-2</v>
      </c>
      <c r="H19" s="96">
        <v>597.20000000000005</v>
      </c>
      <c r="I19" s="57">
        <f t="shared" si="0"/>
        <v>-33.020763563295382</v>
      </c>
    </row>
    <row r="20" spans="1:9" ht="18" customHeight="1">
      <c r="A20" s="102"/>
      <c r="B20" s="102"/>
      <c r="C20" s="55" t="s">
        <v>4</v>
      </c>
      <c r="D20" s="55"/>
      <c r="E20" s="55"/>
      <c r="F20" s="56">
        <v>89136</v>
      </c>
      <c r="G20" s="57">
        <f t="shared" si="1"/>
        <v>2.8415867055975776</v>
      </c>
      <c r="H20" s="96">
        <v>96467.9</v>
      </c>
      <c r="I20" s="57">
        <f t="shared" si="0"/>
        <v>-7.6003520341999753</v>
      </c>
    </row>
    <row r="21" spans="1:9" ht="18" customHeight="1">
      <c r="A21" s="102"/>
      <c r="B21" s="102"/>
      <c r="C21" s="55" t="s">
        <v>5</v>
      </c>
      <c r="D21" s="55"/>
      <c r="E21" s="55"/>
      <c r="F21" s="56">
        <v>615432</v>
      </c>
      <c r="G21" s="57">
        <f t="shared" si="1"/>
        <v>19.619495932051343</v>
      </c>
      <c r="H21" s="96">
        <v>608954.80000000005</v>
      </c>
      <c r="I21" s="57">
        <f t="shared" si="0"/>
        <v>1.0636585835270385</v>
      </c>
    </row>
    <row r="22" spans="1:9" ht="18" customHeight="1">
      <c r="A22" s="102"/>
      <c r="B22" s="102"/>
      <c r="C22" s="55" t="s">
        <v>30</v>
      </c>
      <c r="D22" s="55"/>
      <c r="E22" s="55"/>
      <c r="F22" s="56">
        <v>26760</v>
      </c>
      <c r="G22" s="57">
        <f t="shared" si="1"/>
        <v>0.85308809282210529</v>
      </c>
      <c r="H22" s="96">
        <v>27961.3</v>
      </c>
      <c r="I22" s="57">
        <f t="shared" si="0"/>
        <v>-4.2962952366306322</v>
      </c>
    </row>
    <row r="23" spans="1:9" ht="18" customHeight="1">
      <c r="A23" s="102"/>
      <c r="B23" s="102"/>
      <c r="C23" s="55" t="s">
        <v>6</v>
      </c>
      <c r="D23" s="55"/>
      <c r="E23" s="55"/>
      <c r="F23" s="56">
        <v>664997</v>
      </c>
      <c r="G23" s="57">
        <f t="shared" si="1"/>
        <v>21.199589778117396</v>
      </c>
      <c r="H23" s="96">
        <v>399795.20000000001</v>
      </c>
      <c r="I23" s="57">
        <f t="shared" si="0"/>
        <v>66.334413219568404</v>
      </c>
    </row>
    <row r="24" spans="1:9" ht="18" customHeight="1">
      <c r="A24" s="102"/>
      <c r="B24" s="102"/>
      <c r="C24" s="55" t="s">
        <v>31</v>
      </c>
      <c r="D24" s="55"/>
      <c r="E24" s="55"/>
      <c r="F24" s="56">
        <v>5976</v>
      </c>
      <c r="G24" s="57">
        <f t="shared" si="1"/>
        <v>0.19051025570646118</v>
      </c>
      <c r="H24" s="96">
        <v>13442.4</v>
      </c>
      <c r="I24" s="57">
        <f t="shared" si="0"/>
        <v>-55.543652919121577</v>
      </c>
    </row>
    <row r="25" spans="1:9" ht="18" customHeight="1">
      <c r="A25" s="102"/>
      <c r="B25" s="102"/>
      <c r="C25" s="55" t="s">
        <v>7</v>
      </c>
      <c r="D25" s="55"/>
      <c r="E25" s="55"/>
      <c r="F25" s="56">
        <v>393386</v>
      </c>
      <c r="G25" s="57">
        <f t="shared" si="1"/>
        <v>12.540841273651596</v>
      </c>
      <c r="H25" s="96">
        <v>358733.3</v>
      </c>
      <c r="I25" s="57">
        <f t="shared" si="0"/>
        <v>9.6597388644990687</v>
      </c>
    </row>
    <row r="26" spans="1:9" ht="18" customHeight="1">
      <c r="A26" s="102"/>
      <c r="B26" s="102"/>
      <c r="C26" s="55" t="s">
        <v>8</v>
      </c>
      <c r="D26" s="55"/>
      <c r="E26" s="55"/>
      <c r="F26" s="56">
        <v>652495</v>
      </c>
      <c r="G26" s="57">
        <f t="shared" si="1"/>
        <v>20.801035692300434</v>
      </c>
      <c r="H26" s="96">
        <f>2425830.2-H9-H20-H21-H22-H23-H24-H25</f>
        <v>252641.70000000013</v>
      </c>
      <c r="I26" s="57">
        <f t="shared" si="0"/>
        <v>158.26892393456808</v>
      </c>
    </row>
    <row r="27" spans="1:9" ht="18" customHeight="1">
      <c r="A27" s="102"/>
      <c r="B27" s="102"/>
      <c r="C27" s="55" t="s">
        <v>9</v>
      </c>
      <c r="D27" s="55"/>
      <c r="E27" s="55"/>
      <c r="F27" s="56">
        <f>SUM(F9,F20:F26)</f>
        <v>3136839</v>
      </c>
      <c r="G27" s="57">
        <f t="shared" si="1"/>
        <v>100</v>
      </c>
      <c r="H27" s="96">
        <f>SUM(H9,H20:H26)</f>
        <v>2425830.2000000002</v>
      </c>
      <c r="I27" s="57">
        <f t="shared" si="0"/>
        <v>29.309916250527344</v>
      </c>
    </row>
    <row r="28" spans="1:9" ht="18" customHeight="1">
      <c r="A28" s="102"/>
      <c r="B28" s="102" t="s">
        <v>88</v>
      </c>
      <c r="C28" s="62" t="s">
        <v>10</v>
      </c>
      <c r="D28" s="55"/>
      <c r="E28" s="55"/>
      <c r="F28" s="56">
        <v>986245</v>
      </c>
      <c r="G28" s="57">
        <f t="shared" ref="G28:G45" si="2">F28/$F$45*100</f>
        <v>31.81330807825033</v>
      </c>
      <c r="H28" s="96">
        <v>1015868.4</v>
      </c>
      <c r="I28" s="57">
        <f t="shared" si="0"/>
        <v>-2.9160666873780161</v>
      </c>
    </row>
    <row r="29" spans="1:9" ht="18" customHeight="1">
      <c r="A29" s="102"/>
      <c r="B29" s="102"/>
      <c r="C29" s="64"/>
      <c r="D29" s="55" t="s">
        <v>11</v>
      </c>
      <c r="E29" s="55"/>
      <c r="F29" s="56">
        <v>557130</v>
      </c>
      <c r="G29" s="57">
        <f t="shared" si="2"/>
        <v>17.971344168675742</v>
      </c>
      <c r="H29" s="96">
        <v>568272.1</v>
      </c>
      <c r="I29" s="57">
        <f t="shared" si="0"/>
        <v>-1.9606980529221829</v>
      </c>
    </row>
    <row r="30" spans="1:9" ht="18" customHeight="1">
      <c r="A30" s="102"/>
      <c r="B30" s="102"/>
      <c r="C30" s="64"/>
      <c r="D30" s="55" t="s">
        <v>32</v>
      </c>
      <c r="E30" s="55"/>
      <c r="F30" s="56">
        <v>60750</v>
      </c>
      <c r="G30" s="57">
        <f t="shared" si="2"/>
        <v>1.9596129417677226</v>
      </c>
      <c r="H30" s="96">
        <v>61780.9</v>
      </c>
      <c r="I30" s="57">
        <f t="shared" si="0"/>
        <v>-1.6686386893036587</v>
      </c>
    </row>
    <row r="31" spans="1:9" ht="18" customHeight="1">
      <c r="A31" s="102"/>
      <c r="B31" s="102"/>
      <c r="C31" s="63"/>
      <c r="D31" s="55" t="s">
        <v>12</v>
      </c>
      <c r="E31" s="55"/>
      <c r="F31" s="56">
        <v>368365</v>
      </c>
      <c r="G31" s="57">
        <f t="shared" si="2"/>
        <v>11.882350967806865</v>
      </c>
      <c r="H31" s="96">
        <v>385815.4</v>
      </c>
      <c r="I31" s="57">
        <f t="shared" si="0"/>
        <v>-4.5229920837789317</v>
      </c>
    </row>
    <row r="32" spans="1:9" ht="18" customHeight="1">
      <c r="A32" s="102"/>
      <c r="B32" s="102"/>
      <c r="C32" s="62" t="s">
        <v>13</v>
      </c>
      <c r="D32" s="55"/>
      <c r="E32" s="55"/>
      <c r="F32" s="56">
        <v>1572196</v>
      </c>
      <c r="G32" s="57">
        <f t="shared" si="2"/>
        <v>50.714331334904458</v>
      </c>
      <c r="H32" s="96">
        <v>878025.4</v>
      </c>
      <c r="I32" s="57">
        <f t="shared" si="0"/>
        <v>79.060423536722297</v>
      </c>
    </row>
    <row r="33" spans="1:9" ht="18" customHeight="1">
      <c r="A33" s="102"/>
      <c r="B33" s="102"/>
      <c r="C33" s="64"/>
      <c r="D33" s="55" t="s">
        <v>14</v>
      </c>
      <c r="E33" s="55"/>
      <c r="F33" s="56">
        <v>69553</v>
      </c>
      <c r="G33" s="57">
        <f t="shared" si="2"/>
        <v>2.2435713405558912</v>
      </c>
      <c r="H33" s="96">
        <v>59037.8</v>
      </c>
      <c r="I33" s="57">
        <f t="shared" si="0"/>
        <v>17.810961790581615</v>
      </c>
    </row>
    <row r="34" spans="1:9" ht="18" customHeight="1">
      <c r="A34" s="102"/>
      <c r="B34" s="102"/>
      <c r="C34" s="64"/>
      <c r="D34" s="55" t="s">
        <v>33</v>
      </c>
      <c r="E34" s="55"/>
      <c r="F34" s="56">
        <v>38912</v>
      </c>
      <c r="G34" s="57">
        <f t="shared" si="2"/>
        <v>1.2551845068323557</v>
      </c>
      <c r="H34" s="96">
        <v>26749.3</v>
      </c>
      <c r="I34" s="57">
        <f t="shared" si="0"/>
        <v>45.469227232114484</v>
      </c>
    </row>
    <row r="35" spans="1:9" ht="18" customHeight="1">
      <c r="A35" s="102"/>
      <c r="B35" s="102"/>
      <c r="C35" s="64"/>
      <c r="D35" s="55" t="s">
        <v>34</v>
      </c>
      <c r="E35" s="55"/>
      <c r="F35" s="56">
        <v>833350</v>
      </c>
      <c r="G35" s="57">
        <f t="shared" si="2"/>
        <v>26.881373580611218</v>
      </c>
      <c r="H35" s="96">
        <v>583079.6</v>
      </c>
      <c r="I35" s="57">
        <f t="shared" si="0"/>
        <v>42.922167059180261</v>
      </c>
    </row>
    <row r="36" spans="1:9" ht="18" customHeight="1">
      <c r="A36" s="102"/>
      <c r="B36" s="102"/>
      <c r="C36" s="64"/>
      <c r="D36" s="55" t="s">
        <v>35</v>
      </c>
      <c r="E36" s="55"/>
      <c r="F36" s="56">
        <v>30305</v>
      </c>
      <c r="G36" s="57">
        <f t="shared" si="2"/>
        <v>0.97754848066289435</v>
      </c>
      <c r="H36" s="96">
        <v>65904.800000000003</v>
      </c>
      <c r="I36" s="57">
        <f t="shared" si="0"/>
        <v>-54.017006348551242</v>
      </c>
    </row>
    <row r="37" spans="1:9" ht="18" customHeight="1">
      <c r="A37" s="102"/>
      <c r="B37" s="102"/>
      <c r="C37" s="64"/>
      <c r="D37" s="55" t="s">
        <v>15</v>
      </c>
      <c r="E37" s="55"/>
      <c r="F37" s="56">
        <v>21090</v>
      </c>
      <c r="G37" s="57">
        <f t="shared" si="2"/>
        <v>0.68030019657417728</v>
      </c>
      <c r="H37" s="96">
        <v>13641.7</v>
      </c>
      <c r="I37" s="57">
        <f t="shared" si="0"/>
        <v>54.599500062308934</v>
      </c>
    </row>
    <row r="38" spans="1:9" ht="18" customHeight="1">
      <c r="A38" s="102"/>
      <c r="B38" s="102"/>
      <c r="C38" s="63"/>
      <c r="D38" s="55" t="s">
        <v>36</v>
      </c>
      <c r="E38" s="55"/>
      <c r="F38" s="56">
        <v>578986</v>
      </c>
      <c r="G38" s="57">
        <f t="shared" si="2"/>
        <v>18.676353229667928</v>
      </c>
      <c r="H38" s="96">
        <v>129612.2</v>
      </c>
      <c r="I38" s="57">
        <f t="shared" si="0"/>
        <v>346.70640572415249</v>
      </c>
    </row>
    <row r="39" spans="1:9" ht="18" customHeight="1">
      <c r="A39" s="102"/>
      <c r="B39" s="102"/>
      <c r="C39" s="62" t="s">
        <v>16</v>
      </c>
      <c r="D39" s="55"/>
      <c r="E39" s="55"/>
      <c r="F39" s="56">
        <v>541661</v>
      </c>
      <c r="G39" s="57">
        <f t="shared" si="2"/>
        <v>17.472360586845205</v>
      </c>
      <c r="H39" s="96">
        <v>517743.7</v>
      </c>
      <c r="I39" s="57">
        <f t="shared" si="0"/>
        <v>4.6195250661668963</v>
      </c>
    </row>
    <row r="40" spans="1:9" ht="18" customHeight="1">
      <c r="A40" s="102"/>
      <c r="B40" s="102"/>
      <c r="C40" s="64"/>
      <c r="D40" s="62" t="s">
        <v>17</v>
      </c>
      <c r="E40" s="55"/>
      <c r="F40" s="56">
        <v>519626</v>
      </c>
      <c r="G40" s="57">
        <f t="shared" si="2"/>
        <v>16.761577522287975</v>
      </c>
      <c r="H40" s="96">
        <v>485926.8</v>
      </c>
      <c r="I40" s="57">
        <f t="shared" si="0"/>
        <v>6.9350363058798159</v>
      </c>
    </row>
    <row r="41" spans="1:9" ht="18" customHeight="1">
      <c r="A41" s="102"/>
      <c r="B41" s="102"/>
      <c r="C41" s="64"/>
      <c r="D41" s="64"/>
      <c r="E41" s="58" t="s">
        <v>91</v>
      </c>
      <c r="F41" s="56">
        <v>345330</v>
      </c>
      <c r="G41" s="57">
        <f t="shared" si="2"/>
        <v>11.139310900092966</v>
      </c>
      <c r="H41" s="96">
        <v>319064.09999999998</v>
      </c>
      <c r="I41" s="59">
        <f t="shared" si="0"/>
        <v>8.2321702755026482</v>
      </c>
    </row>
    <row r="42" spans="1:9" ht="18" customHeight="1">
      <c r="A42" s="102"/>
      <c r="B42" s="102"/>
      <c r="C42" s="64"/>
      <c r="D42" s="63"/>
      <c r="E42" s="49" t="s">
        <v>37</v>
      </c>
      <c r="F42" s="56">
        <v>78514</v>
      </c>
      <c r="G42" s="57">
        <f t="shared" si="2"/>
        <v>2.532626345842814</v>
      </c>
      <c r="H42" s="96">
        <v>82863.600000000006</v>
      </c>
      <c r="I42" s="59">
        <f t="shared" si="0"/>
        <v>-5.2491081729492901</v>
      </c>
    </row>
    <row r="43" spans="1:9" ht="18" customHeight="1">
      <c r="A43" s="102"/>
      <c r="B43" s="102"/>
      <c r="C43" s="64"/>
      <c r="D43" s="55" t="s">
        <v>38</v>
      </c>
      <c r="E43" s="55"/>
      <c r="F43" s="56">
        <v>22036</v>
      </c>
      <c r="G43" s="57">
        <f t="shared" si="2"/>
        <v>0.7108153215603874</v>
      </c>
      <c r="H43" s="96">
        <v>31816.9</v>
      </c>
      <c r="I43" s="59">
        <f t="shared" si="0"/>
        <v>-30.741209860168659</v>
      </c>
    </row>
    <row r="44" spans="1:9" ht="18" customHeight="1">
      <c r="A44" s="102"/>
      <c r="B44" s="102"/>
      <c r="C44" s="63"/>
      <c r="D44" s="55" t="s">
        <v>39</v>
      </c>
      <c r="E44" s="55"/>
      <c r="F44" s="96">
        <v>0</v>
      </c>
      <c r="G44" s="57">
        <f t="shared" si="2"/>
        <v>0</v>
      </c>
      <c r="H44" s="96">
        <v>0</v>
      </c>
      <c r="I44" s="57" t="e">
        <f t="shared" si="0"/>
        <v>#DIV/0!</v>
      </c>
    </row>
    <row r="45" spans="1:9" ht="18" customHeight="1">
      <c r="A45" s="102"/>
      <c r="B45" s="102"/>
      <c r="C45" s="49" t="s">
        <v>18</v>
      </c>
      <c r="D45" s="49"/>
      <c r="E45" s="49"/>
      <c r="F45" s="56">
        <f>SUM(F28,F32,F39)</f>
        <v>3100102</v>
      </c>
      <c r="G45" s="57">
        <f t="shared" si="2"/>
        <v>100</v>
      </c>
      <c r="H45" s="98">
        <f>SUM(H28,H32,H39)</f>
        <v>2411637.5</v>
      </c>
      <c r="I45" s="57">
        <f t="shared" si="0"/>
        <v>28.54759473594186</v>
      </c>
    </row>
    <row r="46" spans="1:9">
      <c r="A46" s="24" t="s">
        <v>19</v>
      </c>
    </row>
    <row r="47" spans="1:9">
      <c r="A47" s="25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112" zoomScaleNormal="100" zoomScaleSheetLayoutView="112" workbookViewId="0">
      <pane xSplit="4" ySplit="6" topLeftCell="E25" activePane="bottomRight" state="frozen"/>
      <selection activeCell="L8" sqref="L8"/>
      <selection pane="topRight" activeCell="L8" sqref="L8"/>
      <selection pane="bottomLeft" activeCell="L8" sqref="L8"/>
      <selection pane="bottomRight" activeCell="I30" sqref="I30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5" t="s">
        <v>0</v>
      </c>
      <c r="B1" s="35"/>
      <c r="C1" s="22" t="s">
        <v>253</v>
      </c>
      <c r="D1" s="36"/>
      <c r="E1" s="36"/>
    </row>
    <row r="4" spans="1:9">
      <c r="A4" s="37" t="s">
        <v>112</v>
      </c>
    </row>
    <row r="5" spans="1:9">
      <c r="I5" s="10" t="s">
        <v>113</v>
      </c>
    </row>
    <row r="6" spans="1:9" s="39" customFormat="1" ht="29.25" customHeight="1">
      <c r="A6" s="52" t="s">
        <v>114</v>
      </c>
      <c r="B6" s="72"/>
      <c r="C6" s="72"/>
      <c r="D6" s="72"/>
      <c r="E6" s="38" t="s">
        <v>225</v>
      </c>
      <c r="F6" s="38" t="s">
        <v>226</v>
      </c>
      <c r="G6" s="38" t="s">
        <v>227</v>
      </c>
      <c r="H6" s="38" t="s">
        <v>228</v>
      </c>
      <c r="I6" s="38" t="s">
        <v>229</v>
      </c>
    </row>
    <row r="7" spans="1:9" ht="27" customHeight="1">
      <c r="A7" s="120" t="s">
        <v>115</v>
      </c>
      <c r="B7" s="62" t="s">
        <v>116</v>
      </c>
      <c r="C7" s="55"/>
      <c r="D7" s="68" t="s">
        <v>117</v>
      </c>
      <c r="E7" s="73">
        <v>2434887</v>
      </c>
      <c r="F7" s="38">
        <v>2437925</v>
      </c>
      <c r="G7" s="38">
        <v>2381711</v>
      </c>
      <c r="H7" s="38">
        <v>2425830.2000000002</v>
      </c>
      <c r="I7" s="38">
        <v>3136839</v>
      </c>
    </row>
    <row r="8" spans="1:9" ht="27" customHeight="1">
      <c r="A8" s="102"/>
      <c r="B8" s="83"/>
      <c r="C8" s="55" t="s">
        <v>118</v>
      </c>
      <c r="D8" s="68" t="s">
        <v>41</v>
      </c>
      <c r="E8" s="74">
        <v>1420840</v>
      </c>
      <c r="F8" s="74">
        <v>1412028</v>
      </c>
      <c r="G8" s="74">
        <v>1389635</v>
      </c>
      <c r="H8" s="74">
        <v>1378520.1</v>
      </c>
      <c r="I8" s="75">
        <v>1395886</v>
      </c>
    </row>
    <row r="9" spans="1:9" ht="27" customHeight="1">
      <c r="A9" s="102"/>
      <c r="B9" s="55" t="s">
        <v>119</v>
      </c>
      <c r="C9" s="55"/>
      <c r="D9" s="68"/>
      <c r="E9" s="74">
        <v>2425590</v>
      </c>
      <c r="F9" s="74">
        <v>2427419</v>
      </c>
      <c r="G9" s="74">
        <v>2367249</v>
      </c>
      <c r="H9" s="74">
        <v>2411637.5</v>
      </c>
      <c r="I9" s="75">
        <v>3100102</v>
      </c>
    </row>
    <row r="10" spans="1:9" ht="27" customHeight="1">
      <c r="A10" s="102"/>
      <c r="B10" s="55" t="s">
        <v>120</v>
      </c>
      <c r="C10" s="55"/>
      <c r="D10" s="68"/>
      <c r="E10" s="74">
        <v>9297</v>
      </c>
      <c r="F10" s="74">
        <v>10506</v>
      </c>
      <c r="G10" s="74">
        <v>14462</v>
      </c>
      <c r="H10" s="74">
        <v>14192.7</v>
      </c>
      <c r="I10" s="76">
        <v>36737</v>
      </c>
    </row>
    <row r="11" spans="1:9" ht="27" customHeight="1">
      <c r="A11" s="102"/>
      <c r="B11" s="55" t="s">
        <v>121</v>
      </c>
      <c r="C11" s="55"/>
      <c r="D11" s="68"/>
      <c r="E11" s="74">
        <v>5538</v>
      </c>
      <c r="F11" s="74">
        <v>4501</v>
      </c>
      <c r="G11" s="74">
        <v>6019</v>
      </c>
      <c r="H11" s="74">
        <v>4627</v>
      </c>
      <c r="I11" s="76">
        <v>4926</v>
      </c>
    </row>
    <row r="12" spans="1:9" ht="27" customHeight="1">
      <c r="A12" s="102"/>
      <c r="B12" s="55" t="s">
        <v>122</v>
      </c>
      <c r="C12" s="55"/>
      <c r="D12" s="68"/>
      <c r="E12" s="74">
        <v>3759</v>
      </c>
      <c r="F12" s="74">
        <v>6005</v>
      </c>
      <c r="G12" s="74">
        <v>8443</v>
      </c>
      <c r="H12" s="74">
        <v>9565.7000000000007</v>
      </c>
      <c r="I12" s="76">
        <v>31811</v>
      </c>
    </row>
    <row r="13" spans="1:9" ht="27" customHeight="1">
      <c r="A13" s="102"/>
      <c r="B13" s="55" t="s">
        <v>123</v>
      </c>
      <c r="C13" s="55"/>
      <c r="D13" s="68"/>
      <c r="E13" s="74">
        <v>-836</v>
      </c>
      <c r="F13" s="74">
        <v>2245</v>
      </c>
      <c r="G13" s="74">
        <v>2438</v>
      </c>
      <c r="H13" s="74">
        <v>1122.5999999999999</v>
      </c>
      <c r="I13" s="76">
        <v>22245</v>
      </c>
    </row>
    <row r="14" spans="1:9" ht="27" customHeight="1">
      <c r="A14" s="102"/>
      <c r="B14" s="55" t="s">
        <v>124</v>
      </c>
      <c r="C14" s="55"/>
      <c r="D14" s="68"/>
      <c r="E14" s="74">
        <v>0</v>
      </c>
      <c r="F14" s="74">
        <v>8000</v>
      </c>
      <c r="G14" s="74">
        <v>8000</v>
      </c>
      <c r="H14" s="74">
        <v>8000</v>
      </c>
      <c r="I14" s="76">
        <v>5600</v>
      </c>
    </row>
    <row r="15" spans="1:9" ht="27" customHeight="1">
      <c r="A15" s="102"/>
      <c r="B15" s="55" t="s">
        <v>125</v>
      </c>
      <c r="C15" s="55"/>
      <c r="D15" s="68"/>
      <c r="E15" s="74">
        <v>-4353</v>
      </c>
      <c r="F15" s="74">
        <v>9503</v>
      </c>
      <c r="G15" s="74">
        <v>15556</v>
      </c>
      <c r="H15" s="74">
        <v>3914.9</v>
      </c>
      <c r="I15" s="76">
        <v>33896</v>
      </c>
    </row>
    <row r="16" spans="1:9" ht="27" customHeight="1">
      <c r="A16" s="102"/>
      <c r="B16" s="55" t="s">
        <v>126</v>
      </c>
      <c r="C16" s="55"/>
      <c r="D16" s="68" t="s">
        <v>42</v>
      </c>
      <c r="E16" s="74">
        <v>135980</v>
      </c>
      <c r="F16" s="74">
        <v>128311</v>
      </c>
      <c r="G16" s="74">
        <v>110975</v>
      </c>
      <c r="H16" s="74">
        <v>49032</v>
      </c>
      <c r="I16" s="76">
        <v>56538</v>
      </c>
    </row>
    <row r="17" spans="1:9" ht="27" customHeight="1">
      <c r="A17" s="102"/>
      <c r="B17" s="55" t="s">
        <v>127</v>
      </c>
      <c r="C17" s="55"/>
      <c r="D17" s="68" t="s">
        <v>43</v>
      </c>
      <c r="E17" s="74">
        <v>143135</v>
      </c>
      <c r="F17" s="74">
        <v>150024</v>
      </c>
      <c r="G17" s="74">
        <v>147192</v>
      </c>
      <c r="H17" s="74">
        <v>131946.4</v>
      </c>
      <c r="I17" s="76">
        <v>135176</v>
      </c>
    </row>
    <row r="18" spans="1:9" ht="27" customHeight="1">
      <c r="A18" s="102"/>
      <c r="B18" s="55" t="s">
        <v>128</v>
      </c>
      <c r="C18" s="55"/>
      <c r="D18" s="68" t="s">
        <v>44</v>
      </c>
      <c r="E18" s="74">
        <v>5815770</v>
      </c>
      <c r="F18" s="74">
        <v>5805084</v>
      </c>
      <c r="G18" s="74">
        <v>5805273</v>
      </c>
      <c r="H18" s="74">
        <v>5812170.7999999998</v>
      </c>
      <c r="I18" s="76">
        <v>5865598</v>
      </c>
    </row>
    <row r="19" spans="1:9" ht="27" customHeight="1">
      <c r="A19" s="102"/>
      <c r="B19" s="55" t="s">
        <v>129</v>
      </c>
      <c r="C19" s="55"/>
      <c r="D19" s="68" t="s">
        <v>130</v>
      </c>
      <c r="E19" s="74">
        <v>5822925</v>
      </c>
      <c r="F19" s="74">
        <v>5826797</v>
      </c>
      <c r="G19" s="74">
        <v>5841490</v>
      </c>
      <c r="H19" s="74">
        <v>5882055.7999999998</v>
      </c>
      <c r="I19" s="74">
        <f>I17+I18-I16</f>
        <v>5944236</v>
      </c>
    </row>
    <row r="20" spans="1:9" ht="27" customHeight="1">
      <c r="A20" s="102"/>
      <c r="B20" s="55" t="s">
        <v>131</v>
      </c>
      <c r="C20" s="55"/>
      <c r="D20" s="68" t="s">
        <v>132</v>
      </c>
      <c r="E20" s="77">
        <v>4.0931913515948315</v>
      </c>
      <c r="F20" s="77">
        <v>4.1111677672114153</v>
      </c>
      <c r="G20" s="77">
        <v>4.1775523788620754</v>
      </c>
      <c r="H20" s="77">
        <v>4.2162394295157535</v>
      </c>
      <c r="I20" s="77">
        <f>I18/I8</f>
        <v>4.2020609132837494</v>
      </c>
    </row>
    <row r="21" spans="1:9" ht="27" customHeight="1">
      <c r="A21" s="102"/>
      <c r="B21" s="55" t="s">
        <v>133</v>
      </c>
      <c r="C21" s="55"/>
      <c r="D21" s="68" t="s">
        <v>134</v>
      </c>
      <c r="E21" s="77">
        <v>4.0982271050927617</v>
      </c>
      <c r="F21" s="77">
        <v>4.1265449410351636</v>
      </c>
      <c r="G21" s="77">
        <v>4.2036146182270882</v>
      </c>
      <c r="H21" s="77">
        <v>4.2669350994591948</v>
      </c>
      <c r="I21" s="77">
        <f>I19/I8</f>
        <v>4.2583964593097141</v>
      </c>
    </row>
    <row r="22" spans="1:9" ht="27" customHeight="1">
      <c r="A22" s="102"/>
      <c r="B22" s="55" t="s">
        <v>135</v>
      </c>
      <c r="C22" s="55"/>
      <c r="D22" s="68" t="s">
        <v>136</v>
      </c>
      <c r="E22" s="74">
        <v>1080650.0433968019</v>
      </c>
      <c r="F22" s="74">
        <v>1078664.4376449001</v>
      </c>
      <c r="G22" s="74">
        <v>1078699.556443993</v>
      </c>
      <c r="H22" s="74">
        <v>1079981.2625412669</v>
      </c>
      <c r="I22" s="74">
        <f>I18/I24*1000000</f>
        <v>1122685.4270956668</v>
      </c>
    </row>
    <row r="23" spans="1:9" ht="27" customHeight="1">
      <c r="A23" s="102"/>
      <c r="B23" s="55" t="s">
        <v>137</v>
      </c>
      <c r="C23" s="55"/>
      <c r="D23" s="68" t="s">
        <v>138</v>
      </c>
      <c r="E23" s="74">
        <v>1081979.5407910426</v>
      </c>
      <c r="F23" s="74">
        <v>1082699.0116380728</v>
      </c>
      <c r="G23" s="74">
        <v>1085429.1730934998</v>
      </c>
      <c r="H23" s="74">
        <v>1092966.8565869024</v>
      </c>
      <c r="I23" s="74">
        <f>I19/I24*1000000</f>
        <v>1137736.8739585355</v>
      </c>
    </row>
    <row r="24" spans="1:9" ht="27" customHeight="1">
      <c r="A24" s="102"/>
      <c r="B24" s="78" t="s">
        <v>139</v>
      </c>
      <c r="C24" s="79"/>
      <c r="D24" s="68" t="s">
        <v>140</v>
      </c>
      <c r="E24" s="74">
        <v>5381733</v>
      </c>
      <c r="F24" s="74">
        <v>5381733</v>
      </c>
      <c r="G24" s="74">
        <v>5381733</v>
      </c>
      <c r="H24" s="76">
        <v>5381733</v>
      </c>
      <c r="I24" s="76">
        <v>5224614</v>
      </c>
    </row>
    <row r="25" spans="1:9" ht="27" customHeight="1">
      <c r="A25" s="102"/>
      <c r="B25" s="49" t="s">
        <v>141</v>
      </c>
      <c r="C25" s="49"/>
      <c r="D25" s="49"/>
      <c r="E25" s="74">
        <v>1413218</v>
      </c>
      <c r="F25" s="74">
        <v>1361869</v>
      </c>
      <c r="G25" s="74">
        <v>1352254</v>
      </c>
      <c r="H25" s="74">
        <v>1344611.2</v>
      </c>
      <c r="I25" s="56">
        <v>1353652</v>
      </c>
    </row>
    <row r="26" spans="1:9" ht="27" customHeight="1">
      <c r="A26" s="102"/>
      <c r="B26" s="49" t="s">
        <v>142</v>
      </c>
      <c r="C26" s="49"/>
      <c r="D26" s="49"/>
      <c r="E26" s="80">
        <v>0.435</v>
      </c>
      <c r="F26" s="80">
        <v>0.44600000000000001</v>
      </c>
      <c r="G26" s="80">
        <v>0.44900000000000001</v>
      </c>
      <c r="H26" s="80">
        <v>0.45493</v>
      </c>
      <c r="I26" s="81">
        <v>0.46200000000000002</v>
      </c>
    </row>
    <row r="27" spans="1:9" ht="27" customHeight="1">
      <c r="A27" s="102"/>
      <c r="B27" s="49" t="s">
        <v>143</v>
      </c>
      <c r="C27" s="49"/>
      <c r="D27" s="49"/>
      <c r="E27" s="59">
        <v>0.3</v>
      </c>
      <c r="F27" s="59">
        <v>0.4</v>
      </c>
      <c r="G27" s="59">
        <v>0.6</v>
      </c>
      <c r="H27" s="59">
        <v>0.7</v>
      </c>
      <c r="I27" s="57">
        <v>2.4</v>
      </c>
    </row>
    <row r="28" spans="1:9" ht="27" customHeight="1">
      <c r="A28" s="102"/>
      <c r="B28" s="49" t="s">
        <v>144</v>
      </c>
      <c r="C28" s="49"/>
      <c r="D28" s="49"/>
      <c r="E28" s="59">
        <v>98.4</v>
      </c>
      <c r="F28" s="59">
        <v>98.3</v>
      </c>
      <c r="G28" s="59">
        <v>97.9</v>
      </c>
      <c r="H28" s="59">
        <v>99.1</v>
      </c>
      <c r="I28" s="57">
        <v>98.2</v>
      </c>
    </row>
    <row r="29" spans="1:9" ht="27" customHeight="1">
      <c r="A29" s="102"/>
      <c r="B29" s="49" t="s">
        <v>145</v>
      </c>
      <c r="C29" s="49"/>
      <c r="D29" s="49"/>
      <c r="E29" s="59">
        <v>39.799999999999997</v>
      </c>
      <c r="F29" s="59">
        <v>40.4</v>
      </c>
      <c r="G29" s="59">
        <v>39.299999999999997</v>
      </c>
      <c r="H29" s="59">
        <v>39.39</v>
      </c>
      <c r="I29" s="57">
        <v>43.7</v>
      </c>
    </row>
    <row r="30" spans="1:9" ht="27" customHeight="1">
      <c r="A30" s="102"/>
      <c r="B30" s="120" t="s">
        <v>146</v>
      </c>
      <c r="C30" s="49" t="s">
        <v>147</v>
      </c>
      <c r="D30" s="49"/>
      <c r="E30" s="59">
        <v>0</v>
      </c>
      <c r="F30" s="59">
        <v>0</v>
      </c>
      <c r="G30" s="59">
        <v>0</v>
      </c>
      <c r="H30" s="59">
        <v>0</v>
      </c>
      <c r="I30" s="57"/>
    </row>
    <row r="31" spans="1:9" ht="27" customHeight="1">
      <c r="A31" s="102"/>
      <c r="B31" s="102"/>
      <c r="C31" s="49" t="s">
        <v>148</v>
      </c>
      <c r="D31" s="49"/>
      <c r="E31" s="59">
        <v>0</v>
      </c>
      <c r="F31" s="59">
        <v>0</v>
      </c>
      <c r="G31" s="59">
        <v>0</v>
      </c>
      <c r="H31" s="59">
        <v>0</v>
      </c>
      <c r="I31" s="57"/>
    </row>
    <row r="32" spans="1:9" ht="27" customHeight="1">
      <c r="A32" s="102"/>
      <c r="B32" s="102"/>
      <c r="C32" s="49" t="s">
        <v>149</v>
      </c>
      <c r="D32" s="49"/>
      <c r="E32" s="59">
        <v>20.5</v>
      </c>
      <c r="F32" s="59">
        <v>21.1</v>
      </c>
      <c r="G32" s="59">
        <v>20.9</v>
      </c>
      <c r="H32" s="59">
        <v>20.7</v>
      </c>
      <c r="I32" s="57">
        <v>19.600000000000001</v>
      </c>
    </row>
    <row r="33" spans="1:9" ht="27" customHeight="1">
      <c r="A33" s="102"/>
      <c r="B33" s="102"/>
      <c r="C33" s="49" t="s">
        <v>150</v>
      </c>
      <c r="D33" s="49"/>
      <c r="E33" s="59">
        <v>315.7</v>
      </c>
      <c r="F33" s="59">
        <v>322.2</v>
      </c>
      <c r="G33" s="59">
        <v>323.5</v>
      </c>
      <c r="H33" s="59">
        <v>326.89999999999998</v>
      </c>
      <c r="I33" s="82">
        <v>325.60000000000002</v>
      </c>
    </row>
    <row r="34" spans="1:9" ht="27" customHeight="1">
      <c r="A34" s="2" t="s">
        <v>224</v>
      </c>
      <c r="B34" s="8"/>
      <c r="C34" s="8"/>
      <c r="D34" s="8"/>
      <c r="E34" s="40"/>
      <c r="F34" s="40"/>
      <c r="G34" s="40"/>
      <c r="H34" s="40"/>
      <c r="I34" s="41"/>
    </row>
    <row r="35" spans="1:9" ht="27" customHeight="1">
      <c r="A35" s="9" t="s">
        <v>110</v>
      </c>
    </row>
    <row r="36" spans="1:9">
      <c r="A36" s="4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29" sqref="L29"/>
      <selection pane="topRight" activeCell="L29" sqref="L29"/>
      <selection pane="bottomLeft" activeCell="L29" sqref="L29"/>
      <selection pane="bottomRight" activeCell="L29" sqref="L29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253</v>
      </c>
      <c r="E1" s="14"/>
      <c r="F1" s="14"/>
      <c r="G1" s="14"/>
    </row>
    <row r="2" spans="1:25" ht="15" customHeight="1"/>
    <row r="3" spans="1:25" ht="15" customHeight="1">
      <c r="A3" s="15" t="s">
        <v>151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252</v>
      </c>
      <c r="B5" s="13"/>
      <c r="C5" s="13"/>
      <c r="D5" s="13"/>
      <c r="K5" s="16"/>
      <c r="O5" s="16" t="s">
        <v>47</v>
      </c>
    </row>
    <row r="6" spans="1:25" ht="15.95" customHeight="1">
      <c r="A6" s="108" t="s">
        <v>48</v>
      </c>
      <c r="B6" s="109"/>
      <c r="C6" s="109"/>
      <c r="D6" s="109"/>
      <c r="E6" s="109"/>
      <c r="F6" s="114" t="s">
        <v>251</v>
      </c>
      <c r="G6" s="115"/>
      <c r="H6" s="114" t="s">
        <v>250</v>
      </c>
      <c r="I6" s="115"/>
      <c r="J6" s="114" t="s">
        <v>249</v>
      </c>
      <c r="K6" s="115"/>
      <c r="L6" s="114" t="s">
        <v>248</v>
      </c>
      <c r="M6" s="115"/>
      <c r="N6" s="114" t="s">
        <v>247</v>
      </c>
      <c r="O6" s="115"/>
    </row>
    <row r="7" spans="1:25" ht="15.95" customHeight="1">
      <c r="A7" s="109"/>
      <c r="B7" s="109"/>
      <c r="C7" s="109"/>
      <c r="D7" s="109"/>
      <c r="E7" s="109"/>
      <c r="F7" s="84" t="s">
        <v>222</v>
      </c>
      <c r="G7" s="84" t="s">
        <v>232</v>
      </c>
      <c r="H7" s="84" t="s">
        <v>222</v>
      </c>
      <c r="I7" s="85" t="s">
        <v>230</v>
      </c>
      <c r="J7" s="84" t="s">
        <v>222</v>
      </c>
      <c r="K7" s="85" t="s">
        <v>230</v>
      </c>
      <c r="L7" s="84" t="s">
        <v>222</v>
      </c>
      <c r="M7" s="85" t="s">
        <v>230</v>
      </c>
      <c r="N7" s="84" t="s">
        <v>222</v>
      </c>
      <c r="O7" s="85" t="s">
        <v>230</v>
      </c>
    </row>
    <row r="8" spans="1:25" ht="15.95" customHeight="1">
      <c r="A8" s="106" t="s">
        <v>82</v>
      </c>
      <c r="B8" s="62" t="s">
        <v>49</v>
      </c>
      <c r="C8" s="94"/>
      <c r="D8" s="94"/>
      <c r="E8" s="95" t="s">
        <v>40</v>
      </c>
      <c r="F8" s="96">
        <v>15703</v>
      </c>
      <c r="G8" s="96">
        <v>15323</v>
      </c>
      <c r="H8" s="96">
        <v>4749</v>
      </c>
      <c r="I8" s="96">
        <v>4405</v>
      </c>
      <c r="J8" s="96">
        <v>2216</v>
      </c>
      <c r="K8" s="96">
        <v>2122</v>
      </c>
      <c r="L8" s="96">
        <v>925</v>
      </c>
      <c r="M8" s="96">
        <v>478</v>
      </c>
      <c r="N8" s="96">
        <v>4562</v>
      </c>
      <c r="O8" s="96">
        <v>985</v>
      </c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06"/>
      <c r="B9" s="64"/>
      <c r="C9" s="94" t="s">
        <v>50</v>
      </c>
      <c r="D9" s="94"/>
      <c r="E9" s="95" t="s">
        <v>41</v>
      </c>
      <c r="F9" s="96">
        <v>15693</v>
      </c>
      <c r="G9" s="96">
        <v>15305</v>
      </c>
      <c r="H9" s="96">
        <v>4748</v>
      </c>
      <c r="I9" s="96">
        <v>4404</v>
      </c>
      <c r="J9" s="96">
        <v>2216</v>
      </c>
      <c r="K9" s="96">
        <v>2119</v>
      </c>
      <c r="L9" s="96">
        <v>919</v>
      </c>
      <c r="M9" s="96"/>
      <c r="N9" s="96">
        <v>4562</v>
      </c>
      <c r="O9" s="96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06"/>
      <c r="B10" s="63"/>
      <c r="C10" s="94" t="s">
        <v>51</v>
      </c>
      <c r="D10" s="94"/>
      <c r="E10" s="95" t="s">
        <v>42</v>
      </c>
      <c r="F10" s="96">
        <v>9</v>
      </c>
      <c r="G10" s="96">
        <v>18</v>
      </c>
      <c r="H10" s="96">
        <v>1</v>
      </c>
      <c r="I10" s="96">
        <v>1</v>
      </c>
      <c r="J10" s="69">
        <v>0</v>
      </c>
      <c r="K10" s="69">
        <v>3</v>
      </c>
      <c r="L10" s="96">
        <v>6</v>
      </c>
      <c r="M10" s="96"/>
      <c r="N10" s="96">
        <v>0</v>
      </c>
      <c r="O10" s="96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06"/>
      <c r="B11" s="62" t="s">
        <v>52</v>
      </c>
      <c r="C11" s="94"/>
      <c r="D11" s="94"/>
      <c r="E11" s="95" t="s">
        <v>43</v>
      </c>
      <c r="F11" s="96">
        <v>15854</v>
      </c>
      <c r="G11" s="96">
        <v>15839</v>
      </c>
      <c r="H11" s="96">
        <v>2349</v>
      </c>
      <c r="I11" s="96">
        <v>2480</v>
      </c>
      <c r="J11" s="96">
        <v>1948</v>
      </c>
      <c r="K11" s="96">
        <v>1845</v>
      </c>
      <c r="L11" s="96">
        <v>1111</v>
      </c>
      <c r="M11" s="96">
        <v>371</v>
      </c>
      <c r="N11" s="96">
        <v>4779</v>
      </c>
      <c r="O11" s="96">
        <v>241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06"/>
      <c r="B12" s="64"/>
      <c r="C12" s="94" t="s">
        <v>53</v>
      </c>
      <c r="D12" s="94"/>
      <c r="E12" s="95" t="s">
        <v>44</v>
      </c>
      <c r="F12" s="96">
        <v>15794</v>
      </c>
      <c r="G12" s="96">
        <v>15764</v>
      </c>
      <c r="H12" s="96">
        <v>2313</v>
      </c>
      <c r="I12" s="96">
        <v>2465</v>
      </c>
      <c r="J12" s="96">
        <v>1948</v>
      </c>
      <c r="K12" s="96">
        <v>1837</v>
      </c>
      <c r="L12" s="96">
        <v>1111</v>
      </c>
      <c r="M12" s="96"/>
      <c r="N12" s="96">
        <v>4764</v>
      </c>
      <c r="O12" s="96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06"/>
      <c r="B13" s="63"/>
      <c r="C13" s="94" t="s">
        <v>54</v>
      </c>
      <c r="D13" s="94"/>
      <c r="E13" s="95" t="s">
        <v>45</v>
      </c>
      <c r="F13" s="96">
        <v>60</v>
      </c>
      <c r="G13" s="96">
        <v>74</v>
      </c>
      <c r="H13" s="69">
        <v>37</v>
      </c>
      <c r="I13" s="69">
        <v>15</v>
      </c>
      <c r="J13" s="69">
        <v>0</v>
      </c>
      <c r="K13" s="69">
        <v>8</v>
      </c>
      <c r="L13" s="96">
        <v>0</v>
      </c>
      <c r="M13" s="96"/>
      <c r="N13" s="96">
        <v>14</v>
      </c>
      <c r="O13" s="96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06"/>
      <c r="B14" s="94" t="s">
        <v>55</v>
      </c>
      <c r="C14" s="94"/>
      <c r="D14" s="94"/>
      <c r="E14" s="95" t="s">
        <v>96</v>
      </c>
      <c r="F14" s="96">
        <f t="shared" ref="F14:O14" si="0">F9-F12</f>
        <v>-101</v>
      </c>
      <c r="G14" s="96">
        <f t="shared" si="0"/>
        <v>-459</v>
      </c>
      <c r="H14" s="96">
        <f t="shared" si="0"/>
        <v>2435</v>
      </c>
      <c r="I14" s="96">
        <f t="shared" si="0"/>
        <v>1939</v>
      </c>
      <c r="J14" s="96">
        <f t="shared" si="0"/>
        <v>268</v>
      </c>
      <c r="K14" s="96">
        <f t="shared" si="0"/>
        <v>282</v>
      </c>
      <c r="L14" s="96">
        <f t="shared" si="0"/>
        <v>-192</v>
      </c>
      <c r="M14" s="96">
        <f t="shared" si="0"/>
        <v>0</v>
      </c>
      <c r="N14" s="96">
        <f t="shared" si="0"/>
        <v>-202</v>
      </c>
      <c r="O14" s="96">
        <f t="shared" si="0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06"/>
      <c r="B15" s="94" t="s">
        <v>56</v>
      </c>
      <c r="C15" s="94"/>
      <c r="D15" s="94"/>
      <c r="E15" s="95" t="s">
        <v>97</v>
      </c>
      <c r="F15" s="96">
        <f t="shared" ref="F15:O15" si="1">F10-F13</f>
        <v>-51</v>
      </c>
      <c r="G15" s="96">
        <f t="shared" si="1"/>
        <v>-56</v>
      </c>
      <c r="H15" s="96">
        <f t="shared" si="1"/>
        <v>-36</v>
      </c>
      <c r="I15" s="96">
        <f t="shared" si="1"/>
        <v>-14</v>
      </c>
      <c r="J15" s="96">
        <f t="shared" si="1"/>
        <v>0</v>
      </c>
      <c r="K15" s="96">
        <f t="shared" si="1"/>
        <v>-5</v>
      </c>
      <c r="L15" s="96">
        <f t="shared" si="1"/>
        <v>6</v>
      </c>
      <c r="M15" s="96">
        <f t="shared" si="1"/>
        <v>0</v>
      </c>
      <c r="N15" s="96">
        <f t="shared" si="1"/>
        <v>-14</v>
      </c>
      <c r="O15" s="96">
        <f t="shared" si="1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06"/>
      <c r="B16" s="94" t="s">
        <v>57</v>
      </c>
      <c r="C16" s="94"/>
      <c r="D16" s="94"/>
      <c r="E16" s="95" t="s">
        <v>98</v>
      </c>
      <c r="F16" s="96">
        <f t="shared" ref="F16:O16" si="2">F8-F11</f>
        <v>-151</v>
      </c>
      <c r="G16" s="96">
        <f t="shared" si="2"/>
        <v>-516</v>
      </c>
      <c r="H16" s="96">
        <f t="shared" si="2"/>
        <v>2400</v>
      </c>
      <c r="I16" s="96">
        <f t="shared" si="2"/>
        <v>1925</v>
      </c>
      <c r="J16" s="96">
        <f t="shared" si="2"/>
        <v>268</v>
      </c>
      <c r="K16" s="96">
        <f t="shared" si="2"/>
        <v>277</v>
      </c>
      <c r="L16" s="96">
        <f t="shared" si="2"/>
        <v>-186</v>
      </c>
      <c r="M16" s="96">
        <f t="shared" si="2"/>
        <v>107</v>
      </c>
      <c r="N16" s="96">
        <f t="shared" si="2"/>
        <v>-217</v>
      </c>
      <c r="O16" s="96">
        <f t="shared" si="2"/>
        <v>744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06"/>
      <c r="B17" s="94" t="s">
        <v>58</v>
      </c>
      <c r="C17" s="94"/>
      <c r="D17" s="94"/>
      <c r="E17" s="53"/>
      <c r="F17" s="69">
        <v>54008</v>
      </c>
      <c r="G17" s="69">
        <v>53857</v>
      </c>
      <c r="H17" s="69">
        <v>0</v>
      </c>
      <c r="I17" s="69">
        <v>0</v>
      </c>
      <c r="J17" s="96">
        <v>548</v>
      </c>
      <c r="K17" s="96">
        <v>7500</v>
      </c>
      <c r="L17" s="96">
        <v>10310</v>
      </c>
      <c r="M17" s="96"/>
      <c r="N17" s="69">
        <v>217</v>
      </c>
      <c r="O17" s="7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06"/>
      <c r="B18" s="94" t="s">
        <v>59</v>
      </c>
      <c r="C18" s="94"/>
      <c r="D18" s="94"/>
      <c r="E18" s="53"/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/>
      <c r="N18" s="70">
        <v>0</v>
      </c>
      <c r="O18" s="7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06" t="s">
        <v>83</v>
      </c>
      <c r="B19" s="62" t="s">
        <v>60</v>
      </c>
      <c r="C19" s="94"/>
      <c r="D19" s="94"/>
      <c r="E19" s="95"/>
      <c r="F19" s="96">
        <v>2123</v>
      </c>
      <c r="G19" s="96">
        <v>1943</v>
      </c>
      <c r="H19" s="96">
        <v>3156</v>
      </c>
      <c r="I19" s="96">
        <v>693</v>
      </c>
      <c r="J19" s="96">
        <v>1397</v>
      </c>
      <c r="K19" s="96">
        <v>2810</v>
      </c>
      <c r="L19" s="96">
        <v>680</v>
      </c>
      <c r="M19" s="96">
        <v>469</v>
      </c>
      <c r="N19" s="96">
        <v>2087</v>
      </c>
      <c r="O19" s="96">
        <v>2411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06"/>
      <c r="B20" s="63"/>
      <c r="C20" s="94" t="s">
        <v>61</v>
      </c>
      <c r="D20" s="94"/>
      <c r="E20" s="95"/>
      <c r="F20" s="96">
        <v>912</v>
      </c>
      <c r="G20" s="96">
        <v>1009</v>
      </c>
      <c r="H20" s="96">
        <v>3140</v>
      </c>
      <c r="I20" s="96">
        <v>620</v>
      </c>
      <c r="J20" s="96">
        <v>784</v>
      </c>
      <c r="K20" s="69">
        <v>1918</v>
      </c>
      <c r="L20" s="96">
        <v>442</v>
      </c>
      <c r="M20" s="96"/>
      <c r="N20" s="96">
        <v>1097</v>
      </c>
      <c r="O20" s="96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06"/>
      <c r="B21" s="83" t="s">
        <v>62</v>
      </c>
      <c r="C21" s="94"/>
      <c r="D21" s="94"/>
      <c r="E21" s="95" t="s">
        <v>99</v>
      </c>
      <c r="F21" s="96">
        <v>2123</v>
      </c>
      <c r="G21" s="96">
        <v>1943</v>
      </c>
      <c r="H21" s="96">
        <v>3156</v>
      </c>
      <c r="I21" s="96">
        <v>693</v>
      </c>
      <c r="J21" s="96">
        <v>1397</v>
      </c>
      <c r="K21" s="96">
        <v>2810</v>
      </c>
      <c r="L21" s="96">
        <v>680</v>
      </c>
      <c r="M21" s="96">
        <v>469</v>
      </c>
      <c r="N21" s="96">
        <v>2006</v>
      </c>
      <c r="O21" s="96">
        <v>2411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06"/>
      <c r="B22" s="62" t="s">
        <v>63</v>
      </c>
      <c r="C22" s="94"/>
      <c r="D22" s="94"/>
      <c r="E22" s="95" t="s">
        <v>100</v>
      </c>
      <c r="F22" s="96">
        <v>2702</v>
      </c>
      <c r="G22" s="96">
        <v>2498</v>
      </c>
      <c r="H22" s="96">
        <v>5655</v>
      </c>
      <c r="I22" s="96">
        <v>4870</v>
      </c>
      <c r="J22" s="96">
        <v>2344</v>
      </c>
      <c r="K22" s="96">
        <v>3879</v>
      </c>
      <c r="L22" s="96">
        <v>773</v>
      </c>
      <c r="M22" s="96">
        <v>469</v>
      </c>
      <c r="N22" s="96">
        <v>3043</v>
      </c>
      <c r="O22" s="96">
        <v>2777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06"/>
      <c r="B23" s="63" t="s">
        <v>64</v>
      </c>
      <c r="C23" s="94" t="s">
        <v>65</v>
      </c>
      <c r="D23" s="94"/>
      <c r="E23" s="95"/>
      <c r="F23" s="96">
        <v>1668</v>
      </c>
      <c r="G23" s="96">
        <v>1442</v>
      </c>
      <c r="H23" s="96">
        <v>773</v>
      </c>
      <c r="I23" s="96">
        <v>882</v>
      </c>
      <c r="J23" s="96">
        <v>999</v>
      </c>
      <c r="K23" s="96">
        <v>903</v>
      </c>
      <c r="L23" s="96">
        <v>357</v>
      </c>
      <c r="M23" s="96"/>
      <c r="N23" s="96">
        <v>1722</v>
      </c>
      <c r="O23" s="96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06"/>
      <c r="B24" s="94" t="s">
        <v>101</v>
      </c>
      <c r="C24" s="94"/>
      <c r="D24" s="94"/>
      <c r="E24" s="95" t="s">
        <v>102</v>
      </c>
      <c r="F24" s="96">
        <f t="shared" ref="F24:O24" si="3">F21-F22</f>
        <v>-579</v>
      </c>
      <c r="G24" s="96">
        <f t="shared" si="3"/>
        <v>-555</v>
      </c>
      <c r="H24" s="96">
        <f t="shared" si="3"/>
        <v>-2499</v>
      </c>
      <c r="I24" s="96">
        <f t="shared" si="3"/>
        <v>-4177</v>
      </c>
      <c r="J24" s="96">
        <f t="shared" si="3"/>
        <v>-947</v>
      </c>
      <c r="K24" s="96">
        <f t="shared" si="3"/>
        <v>-1069</v>
      </c>
      <c r="L24" s="96">
        <f t="shared" si="3"/>
        <v>-93</v>
      </c>
      <c r="M24" s="96">
        <f t="shared" si="3"/>
        <v>0</v>
      </c>
      <c r="N24" s="96">
        <f t="shared" si="3"/>
        <v>-1037</v>
      </c>
      <c r="O24" s="96">
        <f t="shared" si="3"/>
        <v>-366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06"/>
      <c r="B25" s="62" t="s">
        <v>66</v>
      </c>
      <c r="C25" s="62"/>
      <c r="D25" s="62"/>
      <c r="E25" s="111" t="s">
        <v>103</v>
      </c>
      <c r="F25" s="116">
        <v>578</v>
      </c>
      <c r="G25" s="116">
        <v>555</v>
      </c>
      <c r="H25" s="116">
        <v>2499</v>
      </c>
      <c r="I25" s="116">
        <v>4177</v>
      </c>
      <c r="J25" s="116">
        <v>946</v>
      </c>
      <c r="K25" s="116">
        <v>1069</v>
      </c>
      <c r="L25" s="116">
        <v>93</v>
      </c>
      <c r="M25" s="116"/>
      <c r="N25" s="116">
        <v>1038</v>
      </c>
      <c r="O25" s="116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06"/>
      <c r="B26" s="83" t="s">
        <v>67</v>
      </c>
      <c r="C26" s="83"/>
      <c r="D26" s="83"/>
      <c r="E26" s="112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06"/>
      <c r="B27" s="94" t="s">
        <v>104</v>
      </c>
      <c r="C27" s="94"/>
      <c r="D27" s="94"/>
      <c r="E27" s="95" t="s">
        <v>105</v>
      </c>
      <c r="F27" s="96">
        <f t="shared" ref="F27:O27" si="4">F24+F25</f>
        <v>-1</v>
      </c>
      <c r="G27" s="96">
        <f t="shared" si="4"/>
        <v>0</v>
      </c>
      <c r="H27" s="96">
        <f t="shared" si="4"/>
        <v>0</v>
      </c>
      <c r="I27" s="96">
        <f t="shared" si="4"/>
        <v>0</v>
      </c>
      <c r="J27" s="96">
        <f t="shared" si="4"/>
        <v>-1</v>
      </c>
      <c r="K27" s="96">
        <f t="shared" si="4"/>
        <v>0</v>
      </c>
      <c r="L27" s="96">
        <f t="shared" si="4"/>
        <v>0</v>
      </c>
      <c r="M27" s="96">
        <f t="shared" si="4"/>
        <v>0</v>
      </c>
      <c r="N27" s="96">
        <f t="shared" si="4"/>
        <v>1</v>
      </c>
      <c r="O27" s="96">
        <f t="shared" si="4"/>
        <v>-366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106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10" t="s">
        <v>68</v>
      </c>
      <c r="B30" s="110"/>
      <c r="C30" s="110"/>
      <c r="D30" s="110"/>
      <c r="E30" s="110"/>
      <c r="F30" s="119" t="s">
        <v>246</v>
      </c>
      <c r="G30" s="118"/>
      <c r="H30" s="119" t="s">
        <v>245</v>
      </c>
      <c r="I30" s="118"/>
      <c r="J30" s="118"/>
      <c r="K30" s="118"/>
      <c r="L30" s="119" t="s">
        <v>244</v>
      </c>
      <c r="M30" s="118"/>
      <c r="N30" s="119" t="s">
        <v>243</v>
      </c>
      <c r="O30" s="118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10"/>
      <c r="B31" s="110"/>
      <c r="C31" s="110"/>
      <c r="D31" s="110"/>
      <c r="E31" s="110"/>
      <c r="F31" s="84" t="s">
        <v>222</v>
      </c>
      <c r="G31" s="85" t="s">
        <v>230</v>
      </c>
      <c r="H31" s="84" t="s">
        <v>222</v>
      </c>
      <c r="I31" s="85" t="s">
        <v>230</v>
      </c>
      <c r="J31" s="84" t="s">
        <v>222</v>
      </c>
      <c r="K31" s="85" t="s">
        <v>230</v>
      </c>
      <c r="L31" s="84" t="s">
        <v>222</v>
      </c>
      <c r="M31" s="85" t="s">
        <v>230</v>
      </c>
      <c r="N31" s="84" t="s">
        <v>222</v>
      </c>
      <c r="O31" s="85" t="s">
        <v>230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06" t="s">
        <v>84</v>
      </c>
      <c r="B32" s="62" t="s">
        <v>49</v>
      </c>
      <c r="C32" s="94"/>
      <c r="D32" s="94"/>
      <c r="E32" s="95" t="s">
        <v>40</v>
      </c>
      <c r="F32" s="96">
        <v>6</v>
      </c>
      <c r="G32" s="96">
        <v>7</v>
      </c>
      <c r="H32" s="96">
        <v>133</v>
      </c>
      <c r="I32" s="96">
        <v>147</v>
      </c>
      <c r="J32" s="96"/>
      <c r="K32" s="96"/>
      <c r="L32" s="96"/>
      <c r="M32" s="96">
        <v>478</v>
      </c>
      <c r="N32" s="96"/>
      <c r="O32" s="96">
        <v>985</v>
      </c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13"/>
      <c r="B33" s="64"/>
      <c r="C33" s="62" t="s">
        <v>69</v>
      </c>
      <c r="D33" s="94"/>
      <c r="E33" s="95"/>
      <c r="F33" s="96">
        <v>0</v>
      </c>
      <c r="G33" s="96">
        <v>0</v>
      </c>
      <c r="H33" s="96">
        <v>0</v>
      </c>
      <c r="I33" s="96">
        <v>0</v>
      </c>
      <c r="J33" s="96"/>
      <c r="K33" s="96"/>
      <c r="L33" s="96"/>
      <c r="M33" s="96">
        <v>471</v>
      </c>
      <c r="N33" s="96"/>
      <c r="O33" s="96">
        <v>0</v>
      </c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13"/>
      <c r="B34" s="64"/>
      <c r="C34" s="63"/>
      <c r="D34" s="94" t="s">
        <v>70</v>
      </c>
      <c r="E34" s="95"/>
      <c r="F34" s="96">
        <v>0</v>
      </c>
      <c r="G34" s="96">
        <v>0</v>
      </c>
      <c r="H34" s="96">
        <v>0</v>
      </c>
      <c r="I34" s="96">
        <v>0</v>
      </c>
      <c r="J34" s="96"/>
      <c r="K34" s="96"/>
      <c r="L34" s="96"/>
      <c r="M34" s="96">
        <v>358</v>
      </c>
      <c r="N34" s="96"/>
      <c r="O34" s="96">
        <v>0</v>
      </c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13"/>
      <c r="B35" s="63"/>
      <c r="C35" s="83" t="s">
        <v>71</v>
      </c>
      <c r="D35" s="94"/>
      <c r="E35" s="95"/>
      <c r="F35" s="96">
        <v>6</v>
      </c>
      <c r="G35" s="96">
        <v>7</v>
      </c>
      <c r="H35" s="96">
        <v>133</v>
      </c>
      <c r="I35" s="96">
        <v>147</v>
      </c>
      <c r="J35" s="70"/>
      <c r="K35" s="70"/>
      <c r="L35" s="96"/>
      <c r="M35" s="96">
        <v>7</v>
      </c>
      <c r="N35" s="96"/>
      <c r="O35" s="96">
        <v>985</v>
      </c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13"/>
      <c r="B36" s="62" t="s">
        <v>52</v>
      </c>
      <c r="C36" s="94"/>
      <c r="D36" s="94"/>
      <c r="E36" s="95" t="s">
        <v>41</v>
      </c>
      <c r="F36" s="96">
        <v>6</v>
      </c>
      <c r="G36" s="96">
        <v>7</v>
      </c>
      <c r="H36" s="96">
        <v>133</v>
      </c>
      <c r="I36" s="96">
        <v>147</v>
      </c>
      <c r="J36" s="96"/>
      <c r="K36" s="96"/>
      <c r="L36" s="96"/>
      <c r="M36" s="96">
        <v>371</v>
      </c>
      <c r="N36" s="96"/>
      <c r="O36" s="96">
        <v>241</v>
      </c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13"/>
      <c r="B37" s="64"/>
      <c r="C37" s="94" t="s">
        <v>72</v>
      </c>
      <c r="D37" s="94"/>
      <c r="E37" s="95"/>
      <c r="F37" s="96">
        <v>0</v>
      </c>
      <c r="G37" s="96">
        <v>0</v>
      </c>
      <c r="H37" s="96">
        <v>0</v>
      </c>
      <c r="I37" s="96">
        <v>0</v>
      </c>
      <c r="J37" s="96"/>
      <c r="K37" s="96"/>
      <c r="L37" s="96"/>
      <c r="M37" s="96">
        <v>192</v>
      </c>
      <c r="N37" s="96"/>
      <c r="O37" s="96">
        <v>0</v>
      </c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13"/>
      <c r="B38" s="63"/>
      <c r="C38" s="94" t="s">
        <v>73</v>
      </c>
      <c r="D38" s="94"/>
      <c r="E38" s="95"/>
      <c r="F38" s="96">
        <v>6</v>
      </c>
      <c r="G38" s="96">
        <v>7</v>
      </c>
      <c r="H38" s="96">
        <v>133</v>
      </c>
      <c r="I38" s="96">
        <v>147</v>
      </c>
      <c r="J38" s="96"/>
      <c r="K38" s="70"/>
      <c r="L38" s="96"/>
      <c r="M38" s="96">
        <v>180</v>
      </c>
      <c r="N38" s="96"/>
      <c r="O38" s="96">
        <v>241</v>
      </c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13"/>
      <c r="B39" s="49" t="s">
        <v>74</v>
      </c>
      <c r="C39" s="49"/>
      <c r="D39" s="49"/>
      <c r="E39" s="95" t="s">
        <v>107</v>
      </c>
      <c r="F39" s="96">
        <f t="shared" ref="F39:O39" si="5">F32-F36</f>
        <v>0</v>
      </c>
      <c r="G39" s="96">
        <f t="shared" si="5"/>
        <v>0</v>
      </c>
      <c r="H39" s="96">
        <f t="shared" si="5"/>
        <v>0</v>
      </c>
      <c r="I39" s="96">
        <f t="shared" si="5"/>
        <v>0</v>
      </c>
      <c r="J39" s="96">
        <f t="shared" si="5"/>
        <v>0</v>
      </c>
      <c r="K39" s="96">
        <f t="shared" si="5"/>
        <v>0</v>
      </c>
      <c r="L39" s="96">
        <f t="shared" si="5"/>
        <v>0</v>
      </c>
      <c r="M39" s="96">
        <f t="shared" si="5"/>
        <v>107</v>
      </c>
      <c r="N39" s="96">
        <f t="shared" si="5"/>
        <v>0</v>
      </c>
      <c r="O39" s="96">
        <f t="shared" si="5"/>
        <v>744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06" t="s">
        <v>85</v>
      </c>
      <c r="B40" s="62" t="s">
        <v>75</v>
      </c>
      <c r="C40" s="94"/>
      <c r="D40" s="94"/>
      <c r="E40" s="95" t="s">
        <v>43</v>
      </c>
      <c r="F40" s="96">
        <v>30</v>
      </c>
      <c r="G40" s="96">
        <v>29</v>
      </c>
      <c r="H40" s="96">
        <v>655</v>
      </c>
      <c r="I40" s="96">
        <v>641</v>
      </c>
      <c r="J40" s="96"/>
      <c r="K40" s="96"/>
      <c r="L40" s="96"/>
      <c r="M40" s="96">
        <v>469</v>
      </c>
      <c r="N40" s="96"/>
      <c r="O40" s="96">
        <v>2411</v>
      </c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07"/>
      <c r="B41" s="63"/>
      <c r="C41" s="94" t="s">
        <v>76</v>
      </c>
      <c r="D41" s="94"/>
      <c r="E41" s="95"/>
      <c r="F41" s="70">
        <v>0</v>
      </c>
      <c r="G41" s="70">
        <v>0</v>
      </c>
      <c r="H41" s="70">
        <v>0</v>
      </c>
      <c r="I41" s="70">
        <v>0</v>
      </c>
      <c r="J41" s="96"/>
      <c r="K41" s="96"/>
      <c r="L41" s="96"/>
      <c r="M41" s="96">
        <v>397</v>
      </c>
      <c r="N41" s="96"/>
      <c r="O41" s="96">
        <v>1245</v>
      </c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07"/>
      <c r="B42" s="62" t="s">
        <v>63</v>
      </c>
      <c r="C42" s="94"/>
      <c r="D42" s="94"/>
      <c r="E42" s="95" t="s">
        <v>44</v>
      </c>
      <c r="F42" s="96">
        <v>30</v>
      </c>
      <c r="G42" s="96">
        <v>29</v>
      </c>
      <c r="H42" s="96">
        <v>655</v>
      </c>
      <c r="I42" s="96">
        <v>641</v>
      </c>
      <c r="J42" s="96"/>
      <c r="K42" s="96"/>
      <c r="L42" s="96"/>
      <c r="M42" s="96">
        <v>469</v>
      </c>
      <c r="N42" s="96"/>
      <c r="O42" s="96">
        <v>2777</v>
      </c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07"/>
      <c r="B43" s="63"/>
      <c r="C43" s="94" t="s">
        <v>77</v>
      </c>
      <c r="D43" s="94"/>
      <c r="E43" s="95"/>
      <c r="F43" s="96">
        <v>30</v>
      </c>
      <c r="G43" s="96">
        <v>29</v>
      </c>
      <c r="H43" s="96">
        <v>655</v>
      </c>
      <c r="I43" s="96">
        <v>641</v>
      </c>
      <c r="J43" s="70"/>
      <c r="K43" s="70"/>
      <c r="L43" s="96"/>
      <c r="M43" s="96">
        <v>358</v>
      </c>
      <c r="N43" s="96"/>
      <c r="O43" s="96">
        <v>1850</v>
      </c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07"/>
      <c r="B44" s="94" t="s">
        <v>74</v>
      </c>
      <c r="C44" s="94"/>
      <c r="D44" s="94"/>
      <c r="E44" s="95" t="s">
        <v>108</v>
      </c>
      <c r="F44" s="70">
        <f t="shared" ref="F44:O44" si="6">F40-F42</f>
        <v>0</v>
      </c>
      <c r="G44" s="70">
        <f t="shared" si="6"/>
        <v>0</v>
      </c>
      <c r="H44" s="70">
        <f t="shared" si="6"/>
        <v>0</v>
      </c>
      <c r="I44" s="70">
        <f t="shared" si="6"/>
        <v>0</v>
      </c>
      <c r="J44" s="70">
        <f t="shared" si="6"/>
        <v>0</v>
      </c>
      <c r="K44" s="70">
        <f t="shared" si="6"/>
        <v>0</v>
      </c>
      <c r="L44" s="70">
        <f t="shared" si="6"/>
        <v>0</v>
      </c>
      <c r="M44" s="70">
        <f t="shared" si="6"/>
        <v>0</v>
      </c>
      <c r="N44" s="70">
        <f t="shared" si="6"/>
        <v>0</v>
      </c>
      <c r="O44" s="70">
        <f t="shared" si="6"/>
        <v>-366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06" t="s">
        <v>86</v>
      </c>
      <c r="B45" s="49" t="s">
        <v>78</v>
      </c>
      <c r="C45" s="49"/>
      <c r="D45" s="49"/>
      <c r="E45" s="95" t="s">
        <v>109</v>
      </c>
      <c r="F45" s="96">
        <f t="shared" ref="F45:O45" si="7">F39+F44</f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6">
        <f t="shared" si="7"/>
        <v>107</v>
      </c>
      <c r="N45" s="96">
        <f t="shared" si="7"/>
        <v>0</v>
      </c>
      <c r="O45" s="96">
        <f t="shared" si="7"/>
        <v>378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07"/>
      <c r="B46" s="94" t="s">
        <v>79</v>
      </c>
      <c r="C46" s="94"/>
      <c r="D46" s="94"/>
      <c r="E46" s="94"/>
      <c r="F46" s="70">
        <v>0</v>
      </c>
      <c r="G46" s="70">
        <v>0</v>
      </c>
      <c r="H46" s="70">
        <v>0</v>
      </c>
      <c r="I46" s="70">
        <v>0</v>
      </c>
      <c r="J46" s="70"/>
      <c r="K46" s="70"/>
      <c r="L46" s="96"/>
      <c r="M46" s="96">
        <v>0</v>
      </c>
      <c r="N46" s="70"/>
      <c r="O46" s="70">
        <v>0</v>
      </c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07"/>
      <c r="B47" s="94" t="s">
        <v>80</v>
      </c>
      <c r="C47" s="94"/>
      <c r="D47" s="94"/>
      <c r="E47" s="94"/>
      <c r="F47" s="96">
        <v>0</v>
      </c>
      <c r="G47" s="96">
        <v>0</v>
      </c>
      <c r="H47" s="96">
        <v>0</v>
      </c>
      <c r="I47" s="96">
        <v>0</v>
      </c>
      <c r="J47" s="96"/>
      <c r="K47" s="96"/>
      <c r="L47" s="96"/>
      <c r="M47" s="96">
        <v>275</v>
      </c>
      <c r="N47" s="96"/>
      <c r="O47" s="96">
        <v>386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07"/>
      <c r="B48" s="94" t="s">
        <v>81</v>
      </c>
      <c r="C48" s="94"/>
      <c r="D48" s="94"/>
      <c r="E48" s="94"/>
      <c r="F48" s="96">
        <v>0</v>
      </c>
      <c r="G48" s="96">
        <v>0</v>
      </c>
      <c r="H48" s="96">
        <v>0</v>
      </c>
      <c r="I48" s="96">
        <v>0</v>
      </c>
      <c r="J48" s="96"/>
      <c r="K48" s="96"/>
      <c r="L48" s="96"/>
      <c r="M48" s="96">
        <v>275</v>
      </c>
      <c r="N48" s="96"/>
      <c r="O48" s="96">
        <v>386</v>
      </c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5" ht="15.95" customHeight="1">
      <c r="A49" s="9" t="s">
        <v>110</v>
      </c>
      <c r="O49" s="6"/>
    </row>
    <row r="50" spans="1:15" ht="15.95" customHeight="1">
      <c r="A50" s="9"/>
      <c r="O50" s="8"/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J25:J26"/>
    <mergeCell ref="K25:K26"/>
    <mergeCell ref="L25:L26"/>
    <mergeCell ref="M25:M26"/>
    <mergeCell ref="N25:N26"/>
    <mergeCell ref="N6:O6"/>
    <mergeCell ref="A8:A18"/>
    <mergeCell ref="A19:A27"/>
    <mergeCell ref="E25:E26"/>
    <mergeCell ref="F25:F26"/>
    <mergeCell ref="G25:G26"/>
    <mergeCell ref="H25:H26"/>
    <mergeCell ref="I25:I26"/>
    <mergeCell ref="A6:E7"/>
    <mergeCell ref="F6:G6"/>
    <mergeCell ref="H6:I6"/>
    <mergeCell ref="J6:K6"/>
    <mergeCell ref="L6:M6"/>
  </mergeCells>
  <phoneticPr fontId="14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topLeftCell="A4" zoomScale="85" zoomScaleNormal="100" zoomScaleSheetLayoutView="85" workbookViewId="0">
      <selection activeCell="D29" sqref="D29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5" t="s">
        <v>0</v>
      </c>
      <c r="B1" s="35"/>
      <c r="C1" s="100" t="s">
        <v>253</v>
      </c>
      <c r="D1" s="43"/>
    </row>
    <row r="3" spans="1:14" ht="15" customHeight="1">
      <c r="A3" s="15" t="s">
        <v>152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4"/>
      <c r="B5" s="44" t="s">
        <v>231</v>
      </c>
      <c r="C5" s="44"/>
      <c r="D5" s="44"/>
      <c r="H5" s="16"/>
      <c r="L5" s="16"/>
      <c r="N5" s="16" t="s">
        <v>153</v>
      </c>
    </row>
    <row r="6" spans="1:14" ht="15" customHeight="1">
      <c r="A6" s="45"/>
      <c r="B6" s="46"/>
      <c r="C6" s="46"/>
      <c r="D6" s="92"/>
      <c r="E6" s="123" t="s">
        <v>254</v>
      </c>
      <c r="F6" s="124"/>
      <c r="G6" s="123" t="s">
        <v>255</v>
      </c>
      <c r="H6" s="124"/>
      <c r="I6" s="123" t="s">
        <v>256</v>
      </c>
      <c r="J6" s="124"/>
      <c r="K6" s="122"/>
      <c r="L6" s="122"/>
      <c r="M6" s="122"/>
      <c r="N6" s="122"/>
    </row>
    <row r="7" spans="1:14" ht="15" customHeight="1">
      <c r="A7" s="19"/>
      <c r="B7" s="20"/>
      <c r="C7" s="20"/>
      <c r="D7" s="61"/>
      <c r="E7" s="38" t="s">
        <v>222</v>
      </c>
      <c r="F7" s="93" t="s">
        <v>230</v>
      </c>
      <c r="G7" s="38" t="s">
        <v>222</v>
      </c>
      <c r="H7" s="38" t="s">
        <v>230</v>
      </c>
      <c r="I7" s="38" t="s">
        <v>222</v>
      </c>
      <c r="J7" s="38" t="s">
        <v>230</v>
      </c>
      <c r="K7" s="38" t="s">
        <v>222</v>
      </c>
      <c r="L7" s="38" t="s">
        <v>230</v>
      </c>
      <c r="M7" s="38" t="s">
        <v>222</v>
      </c>
      <c r="N7" s="38" t="s">
        <v>230</v>
      </c>
    </row>
    <row r="8" spans="1:14" ht="18" customHeight="1">
      <c r="A8" s="102" t="s">
        <v>154</v>
      </c>
      <c r="B8" s="86" t="s">
        <v>155</v>
      </c>
      <c r="C8" s="87"/>
      <c r="D8" s="87"/>
      <c r="E8" s="88">
        <v>2</v>
      </c>
      <c r="F8" s="88">
        <v>2</v>
      </c>
      <c r="G8" s="88">
        <v>1</v>
      </c>
      <c r="H8" s="88">
        <v>1</v>
      </c>
      <c r="I8" s="88">
        <v>6</v>
      </c>
      <c r="J8" s="88">
        <v>6</v>
      </c>
      <c r="K8" s="88"/>
      <c r="L8" s="88"/>
      <c r="M8" s="88"/>
      <c r="N8" s="88"/>
    </row>
    <row r="9" spans="1:14" ht="18" customHeight="1">
      <c r="A9" s="102"/>
      <c r="B9" s="102" t="s">
        <v>156</v>
      </c>
      <c r="C9" s="55" t="s">
        <v>157</v>
      </c>
      <c r="D9" s="55"/>
      <c r="E9" s="88">
        <v>30</v>
      </c>
      <c r="F9" s="88">
        <v>30</v>
      </c>
      <c r="G9" s="88">
        <v>100</v>
      </c>
      <c r="H9" s="88">
        <v>100</v>
      </c>
      <c r="I9" s="88">
        <v>576</v>
      </c>
      <c r="J9" s="88">
        <v>576</v>
      </c>
      <c r="K9" s="88"/>
      <c r="L9" s="88"/>
      <c r="M9" s="88"/>
      <c r="N9" s="88"/>
    </row>
    <row r="10" spans="1:14" ht="18" customHeight="1">
      <c r="A10" s="102"/>
      <c r="B10" s="102"/>
      <c r="C10" s="55" t="s">
        <v>158</v>
      </c>
      <c r="D10" s="55"/>
      <c r="E10" s="88">
        <v>24</v>
      </c>
      <c r="F10" s="88">
        <v>24</v>
      </c>
      <c r="G10" s="88">
        <v>100</v>
      </c>
      <c r="H10" s="88">
        <v>100</v>
      </c>
      <c r="I10" s="88">
        <v>373</v>
      </c>
      <c r="J10" s="88">
        <v>373</v>
      </c>
      <c r="K10" s="88"/>
      <c r="L10" s="88"/>
      <c r="M10" s="88"/>
      <c r="N10" s="88"/>
    </row>
    <row r="11" spans="1:14" ht="18" customHeight="1">
      <c r="A11" s="102"/>
      <c r="B11" s="102"/>
      <c r="C11" s="55" t="s">
        <v>159</v>
      </c>
      <c r="D11" s="55"/>
      <c r="E11" s="88">
        <v>6</v>
      </c>
      <c r="F11" s="88">
        <v>6</v>
      </c>
      <c r="G11" s="88" t="s">
        <v>257</v>
      </c>
      <c r="H11" s="88" t="s">
        <v>257</v>
      </c>
      <c r="I11" s="88">
        <v>93</v>
      </c>
      <c r="J11" s="88">
        <v>93</v>
      </c>
      <c r="K11" s="88"/>
      <c r="L11" s="88"/>
      <c r="M11" s="88"/>
      <c r="N11" s="88"/>
    </row>
    <row r="12" spans="1:14" ht="18" customHeight="1">
      <c r="A12" s="102"/>
      <c r="B12" s="102"/>
      <c r="C12" s="55" t="s">
        <v>160</v>
      </c>
      <c r="D12" s="55"/>
      <c r="E12" s="88" t="s">
        <v>257</v>
      </c>
      <c r="F12" s="88" t="s">
        <v>257</v>
      </c>
      <c r="G12" s="88" t="s">
        <v>257</v>
      </c>
      <c r="H12" s="88" t="s">
        <v>257</v>
      </c>
      <c r="I12" s="88">
        <v>110</v>
      </c>
      <c r="J12" s="88">
        <v>110</v>
      </c>
      <c r="K12" s="88"/>
      <c r="L12" s="88"/>
      <c r="M12" s="88"/>
      <c r="N12" s="88"/>
    </row>
    <row r="13" spans="1:14" ht="18" customHeight="1">
      <c r="A13" s="102"/>
      <c r="B13" s="102"/>
      <c r="C13" s="55" t="s">
        <v>161</v>
      </c>
      <c r="D13" s="55"/>
      <c r="E13" s="88" t="s">
        <v>257</v>
      </c>
      <c r="F13" s="88" t="s">
        <v>257</v>
      </c>
      <c r="G13" s="88" t="s">
        <v>257</v>
      </c>
      <c r="H13" s="88" t="s">
        <v>257</v>
      </c>
      <c r="I13" s="88" t="s">
        <v>257</v>
      </c>
      <c r="J13" s="88" t="s">
        <v>257</v>
      </c>
      <c r="K13" s="88"/>
      <c r="L13" s="88"/>
      <c r="M13" s="88"/>
      <c r="N13" s="88"/>
    </row>
    <row r="14" spans="1:14" ht="18" customHeight="1">
      <c r="A14" s="102"/>
      <c r="B14" s="102"/>
      <c r="C14" s="55" t="s">
        <v>162</v>
      </c>
      <c r="D14" s="55"/>
      <c r="E14" s="88" t="s">
        <v>257</v>
      </c>
      <c r="F14" s="88" t="s">
        <v>257</v>
      </c>
      <c r="G14" s="88" t="s">
        <v>257</v>
      </c>
      <c r="H14" s="88" t="s">
        <v>257</v>
      </c>
      <c r="I14" s="88" t="s">
        <v>257</v>
      </c>
      <c r="J14" s="88" t="s">
        <v>257</v>
      </c>
      <c r="K14" s="88"/>
      <c r="L14" s="88"/>
      <c r="M14" s="88"/>
      <c r="N14" s="88"/>
    </row>
    <row r="15" spans="1:14" ht="18" customHeight="1">
      <c r="A15" s="120" t="s">
        <v>163</v>
      </c>
      <c r="B15" s="102" t="s">
        <v>164</v>
      </c>
      <c r="C15" s="55" t="s">
        <v>165</v>
      </c>
      <c r="D15" s="55"/>
      <c r="E15" s="99">
        <v>3316</v>
      </c>
      <c r="F15" s="99">
        <v>4009</v>
      </c>
      <c r="G15" s="99">
        <v>23619</v>
      </c>
      <c r="H15" s="99">
        <v>24937</v>
      </c>
      <c r="I15" s="99">
        <v>933</v>
      </c>
      <c r="J15" s="99">
        <v>931</v>
      </c>
      <c r="K15" s="56"/>
      <c r="L15" s="56"/>
      <c r="M15" s="56"/>
      <c r="N15" s="56"/>
    </row>
    <row r="16" spans="1:14" ht="18" customHeight="1">
      <c r="A16" s="102"/>
      <c r="B16" s="102"/>
      <c r="C16" s="55" t="s">
        <v>166</v>
      </c>
      <c r="D16" s="55"/>
      <c r="E16" s="99">
        <v>20892</v>
      </c>
      <c r="F16" s="99">
        <v>21241</v>
      </c>
      <c r="G16" s="99">
        <v>9575</v>
      </c>
      <c r="H16" s="99">
        <v>9458</v>
      </c>
      <c r="I16" s="99">
        <v>945</v>
      </c>
      <c r="J16" s="99">
        <v>970</v>
      </c>
      <c r="K16" s="56"/>
      <c r="L16" s="56"/>
      <c r="M16" s="56"/>
      <c r="N16" s="56"/>
    </row>
    <row r="17" spans="1:15" ht="18" customHeight="1">
      <c r="A17" s="102"/>
      <c r="B17" s="102"/>
      <c r="C17" s="55" t="s">
        <v>167</v>
      </c>
      <c r="D17" s="55"/>
      <c r="E17" s="99">
        <v>0</v>
      </c>
      <c r="F17" s="99" t="s">
        <v>257</v>
      </c>
      <c r="G17" s="99">
        <v>0</v>
      </c>
      <c r="H17" s="99" t="s">
        <v>257</v>
      </c>
      <c r="I17" s="99">
        <v>0</v>
      </c>
      <c r="J17" s="99" t="s">
        <v>257</v>
      </c>
      <c r="K17" s="56"/>
      <c r="L17" s="56"/>
      <c r="M17" s="56"/>
      <c r="N17" s="56"/>
    </row>
    <row r="18" spans="1:15" ht="18" customHeight="1">
      <c r="A18" s="102"/>
      <c r="B18" s="102"/>
      <c r="C18" s="55" t="s">
        <v>168</v>
      </c>
      <c r="D18" s="55"/>
      <c r="E18" s="99">
        <v>24208</v>
      </c>
      <c r="F18" s="99">
        <v>25249</v>
      </c>
      <c r="G18" s="99">
        <v>33194</v>
      </c>
      <c r="H18" s="99">
        <v>34395</v>
      </c>
      <c r="I18" s="99">
        <v>1879</v>
      </c>
      <c r="J18" s="99">
        <v>1901</v>
      </c>
      <c r="K18" s="56"/>
      <c r="L18" s="56"/>
      <c r="M18" s="56"/>
      <c r="N18" s="56"/>
    </row>
    <row r="19" spans="1:15" ht="18" customHeight="1">
      <c r="A19" s="102"/>
      <c r="B19" s="102" t="s">
        <v>169</v>
      </c>
      <c r="C19" s="55" t="s">
        <v>170</v>
      </c>
      <c r="D19" s="55"/>
      <c r="E19" s="99">
        <v>19560</v>
      </c>
      <c r="F19" s="99">
        <v>21085</v>
      </c>
      <c r="G19" s="99">
        <v>29552</v>
      </c>
      <c r="H19" s="99">
        <v>31145</v>
      </c>
      <c r="I19" s="99">
        <v>351</v>
      </c>
      <c r="J19" s="99">
        <v>286</v>
      </c>
      <c r="K19" s="56"/>
      <c r="L19" s="56"/>
      <c r="M19" s="56"/>
      <c r="N19" s="56"/>
    </row>
    <row r="20" spans="1:15" ht="18" customHeight="1">
      <c r="A20" s="102"/>
      <c r="B20" s="102"/>
      <c r="C20" s="55" t="s">
        <v>171</v>
      </c>
      <c r="D20" s="55"/>
      <c r="E20" s="99">
        <v>13979</v>
      </c>
      <c r="F20" s="99">
        <v>13762</v>
      </c>
      <c r="G20" s="99">
        <v>2214</v>
      </c>
      <c r="H20" s="99">
        <v>1960</v>
      </c>
      <c r="I20" s="99">
        <v>1302</v>
      </c>
      <c r="J20" s="99">
        <v>1388</v>
      </c>
      <c r="K20" s="56"/>
      <c r="L20" s="56"/>
      <c r="M20" s="56"/>
      <c r="N20" s="56"/>
    </row>
    <row r="21" spans="1:15" s="47" customFormat="1" ht="18" customHeight="1">
      <c r="A21" s="102"/>
      <c r="B21" s="102"/>
      <c r="C21" s="89" t="s">
        <v>172</v>
      </c>
      <c r="D21" s="89"/>
      <c r="E21" s="90">
        <v>0</v>
      </c>
      <c r="F21" s="90" t="s">
        <v>257</v>
      </c>
      <c r="G21" s="90">
        <v>0</v>
      </c>
      <c r="H21" s="90" t="s">
        <v>257</v>
      </c>
      <c r="I21" s="90">
        <v>0</v>
      </c>
      <c r="J21" s="90" t="s">
        <v>257</v>
      </c>
      <c r="K21" s="90"/>
      <c r="L21" s="90"/>
      <c r="M21" s="90"/>
      <c r="N21" s="90"/>
    </row>
    <row r="22" spans="1:15" ht="18" customHeight="1">
      <c r="A22" s="102"/>
      <c r="B22" s="102"/>
      <c r="C22" s="49" t="s">
        <v>173</v>
      </c>
      <c r="D22" s="49"/>
      <c r="E22" s="99">
        <v>33539</v>
      </c>
      <c r="F22" s="99">
        <v>34848</v>
      </c>
      <c r="G22" s="99">
        <v>31766</v>
      </c>
      <c r="H22" s="99">
        <v>33105</v>
      </c>
      <c r="I22" s="99">
        <v>1652</v>
      </c>
      <c r="J22" s="99">
        <v>1674</v>
      </c>
      <c r="K22" s="56"/>
      <c r="L22" s="56"/>
      <c r="M22" s="56"/>
      <c r="N22" s="56"/>
    </row>
    <row r="23" spans="1:15" ht="18" customHeight="1">
      <c r="A23" s="102"/>
      <c r="B23" s="102" t="s">
        <v>174</v>
      </c>
      <c r="C23" s="55" t="s">
        <v>175</v>
      </c>
      <c r="D23" s="55"/>
      <c r="E23" s="99">
        <v>30</v>
      </c>
      <c r="F23" s="99">
        <v>30</v>
      </c>
      <c r="G23" s="99">
        <v>100</v>
      </c>
      <c r="H23" s="99">
        <v>100</v>
      </c>
      <c r="I23" s="99">
        <v>466</v>
      </c>
      <c r="J23" s="99">
        <v>466</v>
      </c>
      <c r="K23" s="56"/>
      <c r="L23" s="56"/>
      <c r="M23" s="56"/>
      <c r="N23" s="56"/>
    </row>
    <row r="24" spans="1:15" ht="18" customHeight="1">
      <c r="A24" s="102"/>
      <c r="B24" s="102"/>
      <c r="C24" s="55" t="s">
        <v>176</v>
      </c>
      <c r="D24" s="55"/>
      <c r="E24" s="101" t="s">
        <v>259</v>
      </c>
      <c r="F24" s="101" t="s">
        <v>261</v>
      </c>
      <c r="G24" s="99">
        <v>0</v>
      </c>
      <c r="H24" s="99" t="s">
        <v>257</v>
      </c>
      <c r="I24" s="99">
        <v>-240</v>
      </c>
      <c r="J24" s="99" t="s">
        <v>258</v>
      </c>
      <c r="K24" s="56"/>
      <c r="L24" s="56"/>
      <c r="M24" s="56"/>
      <c r="N24" s="56"/>
    </row>
    <row r="25" spans="1:15" ht="18" customHeight="1">
      <c r="A25" s="102"/>
      <c r="B25" s="102"/>
      <c r="C25" s="55" t="s">
        <v>177</v>
      </c>
      <c r="D25" s="55"/>
      <c r="E25" s="99">
        <v>0</v>
      </c>
      <c r="F25" s="99" t="s">
        <v>257</v>
      </c>
      <c r="G25" s="99">
        <v>1328</v>
      </c>
      <c r="H25" s="99">
        <v>1190</v>
      </c>
      <c r="I25" s="99">
        <v>0</v>
      </c>
      <c r="J25" s="99" t="s">
        <v>257</v>
      </c>
      <c r="K25" s="56"/>
      <c r="L25" s="56"/>
      <c r="M25" s="56"/>
      <c r="N25" s="56"/>
    </row>
    <row r="26" spans="1:15" ht="18" customHeight="1">
      <c r="A26" s="102"/>
      <c r="B26" s="102"/>
      <c r="C26" s="55" t="s">
        <v>178</v>
      </c>
      <c r="D26" s="55"/>
      <c r="E26" s="101" t="s">
        <v>260</v>
      </c>
      <c r="F26" s="101" t="s">
        <v>262</v>
      </c>
      <c r="G26" s="99">
        <v>1428</v>
      </c>
      <c r="H26" s="99">
        <v>1290</v>
      </c>
      <c r="I26" s="99">
        <v>226</v>
      </c>
      <c r="J26" s="99">
        <v>226</v>
      </c>
      <c r="K26" s="56"/>
      <c r="L26" s="56"/>
      <c r="M26" s="56"/>
      <c r="N26" s="56"/>
    </row>
    <row r="27" spans="1:15" ht="18" customHeight="1">
      <c r="A27" s="102"/>
      <c r="B27" s="55" t="s">
        <v>179</v>
      </c>
      <c r="C27" s="55"/>
      <c r="D27" s="55"/>
      <c r="E27" s="99">
        <v>24208</v>
      </c>
      <c r="F27" s="99">
        <v>25249</v>
      </c>
      <c r="G27" s="99">
        <v>33194</v>
      </c>
      <c r="H27" s="99">
        <v>34395</v>
      </c>
      <c r="I27" s="99">
        <v>1879</v>
      </c>
      <c r="J27" s="99">
        <v>1901</v>
      </c>
      <c r="K27" s="56"/>
      <c r="L27" s="56"/>
      <c r="M27" s="56"/>
      <c r="N27" s="56"/>
    </row>
    <row r="28" spans="1:15" ht="18" customHeight="1">
      <c r="A28" s="102" t="s">
        <v>180</v>
      </c>
      <c r="B28" s="102" t="s">
        <v>181</v>
      </c>
      <c r="C28" s="55" t="s">
        <v>182</v>
      </c>
      <c r="D28" s="91" t="s">
        <v>40</v>
      </c>
      <c r="E28" s="99">
        <v>882</v>
      </c>
      <c r="F28" s="99">
        <v>799</v>
      </c>
      <c r="G28" s="99">
        <v>4639</v>
      </c>
      <c r="H28" s="99">
        <v>6959</v>
      </c>
      <c r="I28" s="99">
        <v>1660</v>
      </c>
      <c r="J28" s="99">
        <v>1794</v>
      </c>
      <c r="K28" s="56"/>
      <c r="L28" s="56"/>
      <c r="M28" s="56"/>
      <c r="N28" s="56"/>
    </row>
    <row r="29" spans="1:15" ht="18" customHeight="1">
      <c r="A29" s="102"/>
      <c r="B29" s="102"/>
      <c r="C29" s="55" t="s">
        <v>183</v>
      </c>
      <c r="D29" s="91" t="s">
        <v>41</v>
      </c>
      <c r="E29" s="99">
        <v>583</v>
      </c>
      <c r="F29" s="99">
        <v>528</v>
      </c>
      <c r="G29" s="99">
        <v>4593</v>
      </c>
      <c r="H29" s="99">
        <v>6768</v>
      </c>
      <c r="I29" s="99">
        <v>1856</v>
      </c>
      <c r="J29" s="99">
        <v>1969</v>
      </c>
      <c r="K29" s="56"/>
      <c r="L29" s="56"/>
      <c r="M29" s="56"/>
      <c r="N29" s="56"/>
    </row>
    <row r="30" spans="1:15" ht="18" customHeight="1">
      <c r="A30" s="102"/>
      <c r="B30" s="102"/>
      <c r="C30" s="55" t="s">
        <v>184</v>
      </c>
      <c r="D30" s="91" t="s">
        <v>185</v>
      </c>
      <c r="E30" s="99">
        <v>28</v>
      </c>
      <c r="F30" s="99">
        <v>38</v>
      </c>
      <c r="G30" s="99">
        <v>14</v>
      </c>
      <c r="H30" s="99">
        <v>9</v>
      </c>
      <c r="I30" s="99">
        <v>0</v>
      </c>
      <c r="J30" s="99">
        <v>0</v>
      </c>
      <c r="K30" s="56"/>
      <c r="L30" s="56"/>
      <c r="M30" s="56"/>
      <c r="N30" s="56"/>
    </row>
    <row r="31" spans="1:15" ht="18" customHeight="1">
      <c r="A31" s="102"/>
      <c r="B31" s="102"/>
      <c r="C31" s="49" t="s">
        <v>186</v>
      </c>
      <c r="D31" s="91" t="s">
        <v>187</v>
      </c>
      <c r="E31" s="99">
        <f t="shared" ref="E31:N31" si="0">E28-E29-E30</f>
        <v>271</v>
      </c>
      <c r="F31" s="99">
        <f t="shared" si="0"/>
        <v>233</v>
      </c>
      <c r="G31" s="99">
        <f t="shared" si="0"/>
        <v>32</v>
      </c>
      <c r="H31" s="99">
        <f t="shared" si="0"/>
        <v>182</v>
      </c>
      <c r="I31" s="99">
        <f>I28-I29-I30</f>
        <v>-196</v>
      </c>
      <c r="J31" s="99">
        <f>J28-J29-J30</f>
        <v>-175</v>
      </c>
      <c r="K31" s="56">
        <f t="shared" si="0"/>
        <v>0</v>
      </c>
      <c r="L31" s="56">
        <f t="shared" si="0"/>
        <v>0</v>
      </c>
      <c r="M31" s="56">
        <f t="shared" si="0"/>
        <v>0</v>
      </c>
      <c r="N31" s="56">
        <f t="shared" si="0"/>
        <v>0</v>
      </c>
      <c r="O31" s="7"/>
    </row>
    <row r="32" spans="1:15" ht="18" customHeight="1">
      <c r="A32" s="102"/>
      <c r="B32" s="102"/>
      <c r="C32" s="55" t="s">
        <v>188</v>
      </c>
      <c r="D32" s="91" t="s">
        <v>189</v>
      </c>
      <c r="E32" s="99">
        <v>3</v>
      </c>
      <c r="F32" s="99">
        <v>3</v>
      </c>
      <c r="G32" s="99">
        <v>68</v>
      </c>
      <c r="H32" s="99">
        <v>57</v>
      </c>
      <c r="I32" s="99">
        <v>6</v>
      </c>
      <c r="J32" s="99">
        <v>7</v>
      </c>
      <c r="K32" s="56"/>
      <c r="L32" s="56"/>
      <c r="M32" s="56"/>
      <c r="N32" s="56"/>
    </row>
    <row r="33" spans="1:14" ht="18" customHeight="1">
      <c r="A33" s="102"/>
      <c r="B33" s="102"/>
      <c r="C33" s="55" t="s">
        <v>190</v>
      </c>
      <c r="D33" s="91" t="s">
        <v>191</v>
      </c>
      <c r="E33" s="99">
        <v>66</v>
      </c>
      <c r="F33" s="99">
        <v>63</v>
      </c>
      <c r="G33" s="99">
        <v>51</v>
      </c>
      <c r="H33" s="99">
        <v>46</v>
      </c>
      <c r="I33" s="99">
        <v>26</v>
      </c>
      <c r="J33" s="99">
        <v>28</v>
      </c>
      <c r="K33" s="56"/>
      <c r="L33" s="56"/>
      <c r="M33" s="56"/>
      <c r="N33" s="56"/>
    </row>
    <row r="34" spans="1:14" ht="18" customHeight="1">
      <c r="A34" s="102"/>
      <c r="B34" s="102"/>
      <c r="C34" s="49" t="s">
        <v>192</v>
      </c>
      <c r="D34" s="91" t="s">
        <v>193</v>
      </c>
      <c r="E34" s="99">
        <f t="shared" ref="E34:N34" si="1">E31+E32-E33</f>
        <v>208</v>
      </c>
      <c r="F34" s="99">
        <f t="shared" si="1"/>
        <v>173</v>
      </c>
      <c r="G34" s="99">
        <f t="shared" si="1"/>
        <v>49</v>
      </c>
      <c r="H34" s="99">
        <f t="shared" si="1"/>
        <v>193</v>
      </c>
      <c r="I34" s="99">
        <f t="shared" si="1"/>
        <v>-216</v>
      </c>
      <c r="J34" s="99">
        <f t="shared" si="1"/>
        <v>-196</v>
      </c>
      <c r="K34" s="56">
        <f t="shared" si="1"/>
        <v>0</v>
      </c>
      <c r="L34" s="56">
        <f t="shared" si="1"/>
        <v>0</v>
      </c>
      <c r="M34" s="56">
        <f t="shared" si="1"/>
        <v>0</v>
      </c>
      <c r="N34" s="56">
        <f t="shared" si="1"/>
        <v>0</v>
      </c>
    </row>
    <row r="35" spans="1:14" ht="18" customHeight="1">
      <c r="A35" s="102"/>
      <c r="B35" s="102" t="s">
        <v>194</v>
      </c>
      <c r="C35" s="55" t="s">
        <v>195</v>
      </c>
      <c r="D35" s="91" t="s">
        <v>196</v>
      </c>
      <c r="E35" s="99">
        <v>62</v>
      </c>
      <c r="F35" s="99">
        <v>105</v>
      </c>
      <c r="G35" s="99">
        <v>0</v>
      </c>
      <c r="H35" s="99">
        <v>0</v>
      </c>
      <c r="I35" s="99">
        <v>469</v>
      </c>
      <c r="J35" s="99">
        <v>311</v>
      </c>
      <c r="K35" s="56"/>
      <c r="L35" s="56"/>
      <c r="M35" s="56"/>
      <c r="N35" s="56"/>
    </row>
    <row r="36" spans="1:14" ht="18" customHeight="1">
      <c r="A36" s="102"/>
      <c r="B36" s="102"/>
      <c r="C36" s="55" t="s">
        <v>197</v>
      </c>
      <c r="D36" s="91" t="s">
        <v>198</v>
      </c>
      <c r="E36" s="99">
        <v>2</v>
      </c>
      <c r="F36" s="99">
        <v>63</v>
      </c>
      <c r="G36" s="99">
        <v>67</v>
      </c>
      <c r="H36" s="99">
        <v>0</v>
      </c>
      <c r="I36" s="99">
        <v>245</v>
      </c>
      <c r="J36" s="99">
        <v>107</v>
      </c>
      <c r="K36" s="56"/>
      <c r="L36" s="56"/>
      <c r="M36" s="56"/>
      <c r="N36" s="56"/>
    </row>
    <row r="37" spans="1:14" ht="18" customHeight="1">
      <c r="A37" s="102"/>
      <c r="B37" s="102"/>
      <c r="C37" s="55" t="s">
        <v>199</v>
      </c>
      <c r="D37" s="91" t="s">
        <v>200</v>
      </c>
      <c r="E37" s="99">
        <f t="shared" ref="E37:N37" si="2">E34+E35-E36</f>
        <v>268</v>
      </c>
      <c r="F37" s="99">
        <f t="shared" si="2"/>
        <v>215</v>
      </c>
      <c r="G37" s="99">
        <f t="shared" si="2"/>
        <v>-18</v>
      </c>
      <c r="H37" s="99">
        <f t="shared" si="2"/>
        <v>193</v>
      </c>
      <c r="I37" s="99">
        <f t="shared" si="2"/>
        <v>8</v>
      </c>
      <c r="J37" s="99">
        <f t="shared" si="2"/>
        <v>8</v>
      </c>
      <c r="K37" s="56">
        <f t="shared" si="2"/>
        <v>0</v>
      </c>
      <c r="L37" s="56">
        <f t="shared" si="2"/>
        <v>0</v>
      </c>
      <c r="M37" s="56">
        <f t="shared" si="2"/>
        <v>0</v>
      </c>
      <c r="N37" s="56">
        <f t="shared" si="2"/>
        <v>0</v>
      </c>
    </row>
    <row r="38" spans="1:14" ht="18" customHeight="1">
      <c r="A38" s="102"/>
      <c r="B38" s="102"/>
      <c r="C38" s="55" t="s">
        <v>201</v>
      </c>
      <c r="D38" s="91" t="s">
        <v>202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56"/>
      <c r="L38" s="56"/>
      <c r="M38" s="56"/>
      <c r="N38" s="56"/>
    </row>
    <row r="39" spans="1:14" ht="18" customHeight="1">
      <c r="A39" s="102"/>
      <c r="B39" s="102"/>
      <c r="C39" s="55" t="s">
        <v>203</v>
      </c>
      <c r="D39" s="91" t="s">
        <v>204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56"/>
      <c r="L39" s="56"/>
      <c r="M39" s="56"/>
      <c r="N39" s="56"/>
    </row>
    <row r="40" spans="1:14" ht="18" customHeight="1">
      <c r="A40" s="102"/>
      <c r="B40" s="102"/>
      <c r="C40" s="55" t="s">
        <v>205</v>
      </c>
      <c r="D40" s="91" t="s">
        <v>206</v>
      </c>
      <c r="E40" s="99">
        <v>0</v>
      </c>
      <c r="F40" s="99">
        <v>0</v>
      </c>
      <c r="G40" s="99">
        <v>0</v>
      </c>
      <c r="H40" s="99">
        <v>0</v>
      </c>
      <c r="I40" s="99">
        <v>8</v>
      </c>
      <c r="J40" s="99">
        <v>8</v>
      </c>
      <c r="K40" s="56"/>
      <c r="L40" s="56"/>
      <c r="M40" s="56"/>
      <c r="N40" s="56"/>
    </row>
    <row r="41" spans="1:14" ht="18" customHeight="1">
      <c r="A41" s="102"/>
      <c r="B41" s="102"/>
      <c r="C41" s="49" t="s">
        <v>207</v>
      </c>
      <c r="D41" s="91" t="s">
        <v>208</v>
      </c>
      <c r="E41" s="99">
        <f t="shared" ref="E41:N41" si="3">E34+E35-E36-E40</f>
        <v>268</v>
      </c>
      <c r="F41" s="99">
        <f t="shared" si="3"/>
        <v>215</v>
      </c>
      <c r="G41" s="99">
        <f t="shared" si="3"/>
        <v>-18</v>
      </c>
      <c r="H41" s="99">
        <f t="shared" si="3"/>
        <v>193</v>
      </c>
      <c r="I41" s="99">
        <f>I34+I35-I36-I40</f>
        <v>0</v>
      </c>
      <c r="J41" s="99">
        <f t="shared" si="3"/>
        <v>0</v>
      </c>
      <c r="K41" s="56">
        <f t="shared" si="3"/>
        <v>0</v>
      </c>
      <c r="L41" s="56">
        <f t="shared" si="3"/>
        <v>0</v>
      </c>
      <c r="M41" s="56">
        <f t="shared" si="3"/>
        <v>0</v>
      </c>
      <c r="N41" s="56">
        <f t="shared" si="3"/>
        <v>0</v>
      </c>
    </row>
    <row r="42" spans="1:14" ht="18" customHeight="1">
      <c r="A42" s="102"/>
      <c r="B42" s="102"/>
      <c r="C42" s="121" t="s">
        <v>209</v>
      </c>
      <c r="D42" s="121"/>
      <c r="E42" s="99">
        <f t="shared" ref="E42:N42" si="4">E37+E38-E39-E40</f>
        <v>268</v>
      </c>
      <c r="F42" s="99">
        <f t="shared" si="4"/>
        <v>215</v>
      </c>
      <c r="G42" s="99">
        <f t="shared" si="4"/>
        <v>-18</v>
      </c>
      <c r="H42" s="99">
        <f t="shared" si="4"/>
        <v>193</v>
      </c>
      <c r="I42" s="99">
        <f t="shared" si="4"/>
        <v>0</v>
      </c>
      <c r="J42" s="99">
        <f t="shared" si="4"/>
        <v>0</v>
      </c>
      <c r="K42" s="56">
        <f t="shared" si="4"/>
        <v>0</v>
      </c>
      <c r="L42" s="56">
        <f t="shared" si="4"/>
        <v>0</v>
      </c>
      <c r="M42" s="56">
        <f t="shared" si="4"/>
        <v>0</v>
      </c>
      <c r="N42" s="56">
        <f t="shared" si="4"/>
        <v>0</v>
      </c>
    </row>
    <row r="43" spans="1:14" ht="18" customHeight="1">
      <c r="A43" s="102"/>
      <c r="B43" s="102"/>
      <c r="C43" s="55" t="s">
        <v>210</v>
      </c>
      <c r="D43" s="91" t="s">
        <v>211</v>
      </c>
      <c r="E43" s="99">
        <v>0</v>
      </c>
      <c r="F43" s="99">
        <v>0</v>
      </c>
      <c r="G43" s="99">
        <v>0</v>
      </c>
      <c r="H43" s="99">
        <v>0</v>
      </c>
      <c r="I43" s="99"/>
      <c r="J43" s="99">
        <v>0</v>
      </c>
      <c r="K43" s="56"/>
      <c r="L43" s="56"/>
      <c r="M43" s="56"/>
      <c r="N43" s="56"/>
    </row>
    <row r="44" spans="1:14" ht="18" customHeight="1">
      <c r="A44" s="102"/>
      <c r="B44" s="102"/>
      <c r="C44" s="49" t="s">
        <v>212</v>
      </c>
      <c r="D44" s="68" t="s">
        <v>213</v>
      </c>
      <c r="E44" s="99">
        <f t="shared" ref="E44:N44" si="5">E41+E43</f>
        <v>268</v>
      </c>
      <c r="F44" s="99">
        <f t="shared" si="5"/>
        <v>215</v>
      </c>
      <c r="G44" s="99">
        <f t="shared" si="5"/>
        <v>-18</v>
      </c>
      <c r="H44" s="99">
        <f t="shared" si="5"/>
        <v>193</v>
      </c>
      <c r="I44" s="99">
        <f t="shared" si="5"/>
        <v>0</v>
      </c>
      <c r="J44" s="99">
        <f t="shared" si="5"/>
        <v>0</v>
      </c>
      <c r="K44" s="56">
        <f t="shared" si="5"/>
        <v>0</v>
      </c>
      <c r="L44" s="56">
        <f t="shared" si="5"/>
        <v>0</v>
      </c>
      <c r="M44" s="56">
        <f t="shared" si="5"/>
        <v>0</v>
      </c>
      <c r="N44" s="56">
        <f t="shared" si="5"/>
        <v>0</v>
      </c>
    </row>
    <row r="45" spans="1:14" ht="14.1" customHeight="1">
      <c r="A45" s="9" t="s">
        <v>214</v>
      </c>
    </row>
    <row r="46" spans="1:14" ht="14.1" customHeight="1">
      <c r="A46" s="9" t="s">
        <v>215</v>
      </c>
    </row>
    <row r="47" spans="1:14">
      <c r="A47" s="48"/>
    </row>
  </sheetData>
  <mergeCells count="15">
    <mergeCell ref="K6:L6"/>
    <mergeCell ref="M6:N6"/>
    <mergeCell ref="A8:A14"/>
    <mergeCell ref="B9:B14"/>
    <mergeCell ref="E6:F6"/>
    <mergeCell ref="G6:H6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2022-08-26T00:39:21Z</cp:lastPrinted>
  <dcterms:created xsi:type="dcterms:W3CDTF">1999-07-06T05:17:05Z</dcterms:created>
  <dcterms:modified xsi:type="dcterms:W3CDTF">2022-09-20T10:56:28Z</dcterms:modified>
</cp:coreProperties>
</file>