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4年度\03\01都道府県（エクセル）\"/>
    </mc:Choice>
  </mc:AlternateContent>
  <xr:revisionPtr revIDLastSave="0" documentId="13_ncr:1_{2076EE38-10E7-4049-BD8A-04FDBD383A78}" xr6:coauthVersionLast="47" xr6:coauthVersionMax="47" xr10:uidLastSave="{00000000-0000-0000-0000-000000000000}"/>
  <bookViews>
    <workbookView xWindow="-120" yWindow="-120" windowWidth="29040" windowHeight="15840" tabRatio="766" xr2:uid="{00000000-000D-0000-FFFF-FFFF00000000}"/>
  </bookViews>
  <sheets>
    <sheet name="1.普通会計予算(R3-4年度)" sheetId="2" r:id="rId1"/>
    <sheet name="2.公営企業会計予算(R3-4年度)" sheetId="4" r:id="rId2"/>
    <sheet name="3.(1)普通会計決算（R元-2年度)" sheetId="5" r:id="rId3"/>
    <sheet name="3.(2)財政指標等（H28‐R2年度）" sheetId="6" r:id="rId4"/>
    <sheet name="4.公営企業会計決算（R元-2年度）" sheetId="7" r:id="rId5"/>
    <sheet name="5.三セク決算（R元-2年度）" sheetId="8" r:id="rId6"/>
  </sheets>
  <definedNames>
    <definedName name="_xlnm.Print_Area" localSheetId="0">'1.普通会計予算(R3-4年度)'!$A$1:$I$47</definedName>
    <definedName name="_xlnm.Print_Area" localSheetId="1">'2.公営企業会計予算(R3-4年度)'!$A$1:$O$49</definedName>
    <definedName name="_xlnm.Print_Area" localSheetId="2">'3.(1)普通会計決算（R元-2年度)'!$A$1:$I$47</definedName>
    <definedName name="_xlnm.Print_Area" localSheetId="3">'3.(2)財政指標等（H28‐R2年度）'!$A$1:$I$35</definedName>
    <definedName name="_xlnm.Print_Area" localSheetId="4">'4.公営企業会計決算（R元-2年度）'!$A$1:$Q$49</definedName>
    <definedName name="_xlnm.Print_Area" localSheetId="5">'5.三セク決算（R元-2年度）'!$A$1:$N$46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1" i="8" l="1"/>
  <c r="L34" i="8" s="1"/>
  <c r="K31" i="8"/>
  <c r="K34" i="8" s="1"/>
  <c r="J31" i="8"/>
  <c r="J34" i="8" s="1"/>
  <c r="I31" i="8"/>
  <c r="I34" i="8" s="1"/>
  <c r="H31" i="8"/>
  <c r="H34" i="8" s="1"/>
  <c r="G31" i="8"/>
  <c r="G34" i="8" s="1"/>
  <c r="F31" i="8"/>
  <c r="F34" i="8" s="1"/>
  <c r="E31" i="8"/>
  <c r="E34" i="8" s="1"/>
  <c r="E41" i="8" l="1"/>
  <c r="E44" i="8" s="1"/>
  <c r="E37" i="8"/>
  <c r="E42" i="8" s="1"/>
  <c r="I41" i="8"/>
  <c r="I44" i="8" s="1"/>
  <c r="I37" i="8"/>
  <c r="I42" i="8" s="1"/>
  <c r="K41" i="8"/>
  <c r="K44" i="8" s="1"/>
  <c r="K37" i="8"/>
  <c r="K42" i="8" s="1"/>
  <c r="F41" i="8"/>
  <c r="F44" i="8" s="1"/>
  <c r="F37" i="8"/>
  <c r="F42" i="8" s="1"/>
  <c r="J41" i="8"/>
  <c r="J44" i="8" s="1"/>
  <c r="J37" i="8"/>
  <c r="J42" i="8" s="1"/>
  <c r="G41" i="8"/>
  <c r="G44" i="8" s="1"/>
  <c r="G37" i="8"/>
  <c r="G42" i="8" s="1"/>
  <c r="H41" i="8"/>
  <c r="H44" i="8" s="1"/>
  <c r="H37" i="8"/>
  <c r="H42" i="8" s="1"/>
  <c r="L41" i="8"/>
  <c r="L44" i="8" s="1"/>
  <c r="L37" i="8"/>
  <c r="L42" i="8" s="1"/>
  <c r="O44" i="7" l="1"/>
  <c r="N44" i="7"/>
  <c r="M44" i="7"/>
  <c r="L44" i="7"/>
  <c r="K44" i="7"/>
  <c r="J44" i="7"/>
  <c r="I44" i="7"/>
  <c r="H44" i="7"/>
  <c r="G44" i="7"/>
  <c r="F44" i="7"/>
  <c r="O39" i="7"/>
  <c r="O45" i="7" s="1"/>
  <c r="N39" i="7"/>
  <c r="N45" i="7" s="1"/>
  <c r="M39" i="7"/>
  <c r="M45" i="7" s="1"/>
  <c r="L39" i="7"/>
  <c r="L45" i="7" s="1"/>
  <c r="K39" i="7"/>
  <c r="K45" i="7" s="1"/>
  <c r="J39" i="7"/>
  <c r="J45" i="7" s="1"/>
  <c r="I39" i="7"/>
  <c r="I45" i="7" s="1"/>
  <c r="H39" i="7"/>
  <c r="G39" i="7"/>
  <c r="G45" i="7" s="1"/>
  <c r="F39" i="7"/>
  <c r="F45" i="7" s="1"/>
  <c r="K27" i="7"/>
  <c r="M24" i="7"/>
  <c r="M27" i="7" s="1"/>
  <c r="L24" i="7"/>
  <c r="L27" i="7" s="1"/>
  <c r="K24" i="7"/>
  <c r="J24" i="7"/>
  <c r="J27" i="7" s="1"/>
  <c r="I24" i="7"/>
  <c r="I27" i="7" s="1"/>
  <c r="H24" i="7"/>
  <c r="H27" i="7" s="1"/>
  <c r="M16" i="7"/>
  <c r="L16" i="7"/>
  <c r="K16" i="7"/>
  <c r="J16" i="7"/>
  <c r="I16" i="7"/>
  <c r="H16" i="7"/>
  <c r="M15" i="7"/>
  <c r="L15" i="7"/>
  <c r="K15" i="7"/>
  <c r="J15" i="7"/>
  <c r="I15" i="7"/>
  <c r="H15" i="7"/>
  <c r="M14" i="7"/>
  <c r="L14" i="7"/>
  <c r="K14" i="7"/>
  <c r="J14" i="7"/>
  <c r="I14" i="7"/>
  <c r="H14" i="7"/>
  <c r="K44" i="4"/>
  <c r="J44" i="4"/>
  <c r="I44" i="4"/>
  <c r="H44" i="4"/>
  <c r="G44" i="4"/>
  <c r="F44" i="4"/>
  <c r="K39" i="4"/>
  <c r="K45" i="4" s="1"/>
  <c r="J39" i="4"/>
  <c r="I39" i="4"/>
  <c r="I45" i="4" s="1"/>
  <c r="H39" i="4"/>
  <c r="H45" i="4" s="1"/>
  <c r="G39" i="4"/>
  <c r="G45" i="4" s="1"/>
  <c r="F39" i="4"/>
  <c r="F45" i="4" s="1"/>
  <c r="M24" i="4"/>
  <c r="M27" i="4" s="1"/>
  <c r="L24" i="4"/>
  <c r="L27" i="4" s="1"/>
  <c r="K24" i="4"/>
  <c r="K27" i="4" s="1"/>
  <c r="J24" i="4"/>
  <c r="J27" i="4" s="1"/>
  <c r="M16" i="4"/>
  <c r="L16" i="4"/>
  <c r="K16" i="4"/>
  <c r="J16" i="4"/>
  <c r="M15" i="4"/>
  <c r="L15" i="4"/>
  <c r="K15" i="4"/>
  <c r="J15" i="4"/>
  <c r="M14" i="4"/>
  <c r="L14" i="4"/>
  <c r="K14" i="4"/>
  <c r="J14" i="4"/>
  <c r="I24" i="4"/>
  <c r="I27" i="4" s="1"/>
  <c r="H24" i="4"/>
  <c r="H27" i="4" s="1"/>
  <c r="I16" i="4"/>
  <c r="H16" i="4"/>
  <c r="I15" i="4"/>
  <c r="H15" i="4"/>
  <c r="I14" i="4"/>
  <c r="H14" i="4"/>
  <c r="J45" i="4" l="1"/>
  <c r="H45" i="7"/>
  <c r="I10" i="6"/>
  <c r="H24" i="6" l="1"/>
  <c r="H22" i="6"/>
  <c r="G22" i="6"/>
  <c r="F22" i="6"/>
  <c r="E22" i="6"/>
  <c r="H20" i="6"/>
  <c r="G20" i="6"/>
  <c r="F20" i="6"/>
  <c r="E20" i="6"/>
  <c r="H19" i="6"/>
  <c r="H23" i="6" s="1"/>
  <c r="G19" i="6"/>
  <c r="G23" i="6" s="1"/>
  <c r="F19" i="6"/>
  <c r="F23" i="6" s="1"/>
  <c r="E19" i="6"/>
  <c r="E23" i="6" s="1"/>
  <c r="F21" i="6" l="1"/>
  <c r="G21" i="6"/>
  <c r="H21" i="6"/>
  <c r="E21" i="6"/>
  <c r="F39" i="5" l="1"/>
  <c r="F32" i="5"/>
  <c r="F28" i="5"/>
  <c r="H45" i="5"/>
  <c r="H27" i="5"/>
  <c r="F32" i="2"/>
  <c r="F39" i="2"/>
  <c r="F28" i="2"/>
  <c r="H45" i="2"/>
  <c r="H27" i="2"/>
  <c r="Q44" i="7" l="1"/>
  <c r="Q39" i="7"/>
  <c r="Q45" i="7" s="1"/>
  <c r="G24" i="7"/>
  <c r="G27" i="7" s="1"/>
  <c r="G16" i="7"/>
  <c r="G14" i="7"/>
  <c r="M44" i="4" l="1"/>
  <c r="M39" i="4"/>
  <c r="M45" i="4" s="1"/>
  <c r="G24" i="4"/>
  <c r="G27" i="4" s="1"/>
  <c r="G16" i="4"/>
  <c r="G15" i="4"/>
  <c r="G14" i="4"/>
  <c r="P44" i="7" l="1"/>
  <c r="P39" i="7"/>
  <c r="Q24" i="7"/>
  <c r="Q27" i="7" s="1"/>
  <c r="P24" i="7"/>
  <c r="P27" i="7" s="1"/>
  <c r="Q16" i="7"/>
  <c r="P16" i="7"/>
  <c r="Q15" i="7"/>
  <c r="P15" i="7"/>
  <c r="Q14" i="7"/>
  <c r="P14" i="7"/>
  <c r="O44" i="4"/>
  <c r="N44" i="4"/>
  <c r="O39" i="4"/>
  <c r="O45" i="4" s="1"/>
  <c r="N39" i="4"/>
  <c r="O24" i="4"/>
  <c r="O27" i="4" s="1"/>
  <c r="N24" i="4"/>
  <c r="N27" i="4" s="1"/>
  <c r="O16" i="4"/>
  <c r="N16" i="4"/>
  <c r="O15" i="4"/>
  <c r="N15" i="4"/>
  <c r="O14" i="4"/>
  <c r="N14" i="4"/>
  <c r="P45" i="7" l="1"/>
  <c r="N45" i="4"/>
  <c r="I9" i="2"/>
  <c r="F45" i="2"/>
  <c r="G41" i="2" s="1"/>
  <c r="F27" i="2"/>
  <c r="G27" i="2" s="1"/>
  <c r="F45" i="5"/>
  <c r="G41" i="5" s="1"/>
  <c r="F27" i="5"/>
  <c r="G19" i="5" s="1"/>
  <c r="N31" i="8"/>
  <c r="N34" i="8" s="1"/>
  <c r="M31" i="8"/>
  <c r="M34" i="8" s="1"/>
  <c r="O24" i="7"/>
  <c r="O27" i="7"/>
  <c r="N24" i="7"/>
  <c r="N27" i="7" s="1"/>
  <c r="F24" i="7"/>
  <c r="F27" i="7" s="1"/>
  <c r="O16" i="7"/>
  <c r="N16" i="7"/>
  <c r="F16" i="7"/>
  <c r="O15" i="7"/>
  <c r="N15" i="7"/>
  <c r="F15" i="7"/>
  <c r="O14" i="7"/>
  <c r="N14" i="7"/>
  <c r="F14" i="7"/>
  <c r="I20" i="6"/>
  <c r="I19" i="6"/>
  <c r="I21" i="6" s="1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2" i="2"/>
  <c r="I41" i="2"/>
  <c r="I38" i="2"/>
  <c r="I36" i="2"/>
  <c r="I30" i="2"/>
  <c r="I24" i="2"/>
  <c r="I19" i="2"/>
  <c r="L39" i="4"/>
  <c r="L44" i="4"/>
  <c r="F24" i="4"/>
  <c r="F27" i="4" s="1"/>
  <c r="F16" i="4"/>
  <c r="F15" i="4"/>
  <c r="F14" i="4"/>
  <c r="G35" i="5"/>
  <c r="G33" i="5"/>
  <c r="G43" i="5"/>
  <c r="G28" i="5"/>
  <c r="G34" i="5"/>
  <c r="G40" i="5"/>
  <c r="L45" i="4" l="1"/>
  <c r="G36" i="5"/>
  <c r="G45" i="5"/>
  <c r="G31" i="5"/>
  <c r="G42" i="5"/>
  <c r="G32" i="5"/>
  <c r="G37" i="5"/>
  <c r="G29" i="5"/>
  <c r="G44" i="5"/>
  <c r="I45" i="5"/>
  <c r="G38" i="5"/>
  <c r="G30" i="5"/>
  <c r="G39" i="5"/>
  <c r="G14" i="2"/>
  <c r="G9" i="2"/>
  <c r="G21" i="2"/>
  <c r="G16" i="2"/>
  <c r="G18" i="2"/>
  <c r="G28" i="2"/>
  <c r="G45" i="2"/>
  <c r="G29" i="2"/>
  <c r="G19" i="2"/>
  <c r="G25" i="2"/>
  <c r="G24" i="2"/>
  <c r="G36" i="2"/>
  <c r="G12" i="2"/>
  <c r="G39" i="2"/>
  <c r="G11" i="2"/>
  <c r="G38" i="2"/>
  <c r="I27" i="2"/>
  <c r="G22" i="2"/>
  <c r="G15" i="2"/>
  <c r="G43" i="2"/>
  <c r="G23" i="2"/>
  <c r="G30" i="2"/>
  <c r="G26" i="2"/>
  <c r="G32" i="2"/>
  <c r="G13" i="2"/>
  <c r="G40" i="2"/>
  <c r="G20" i="2"/>
  <c r="G17" i="2"/>
  <c r="G10" i="2"/>
  <c r="G31" i="2"/>
  <c r="I23" i="6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G37" i="2"/>
  <c r="G20" i="5"/>
  <c r="G44" i="2"/>
  <c r="G17" i="5"/>
  <c r="G42" i="2"/>
  <c r="I45" i="2"/>
  <c r="G18" i="5"/>
  <c r="G35" i="2"/>
  <c r="G25" i="5"/>
  <c r="G16" i="5"/>
  <c r="G13" i="5"/>
  <c r="G14" i="5"/>
  <c r="I22" i="6" l="1"/>
</calcChain>
</file>

<file path=xl/sharedStrings.xml><?xml version="1.0" encoding="utf-8"?>
<sst xmlns="http://schemas.openxmlformats.org/spreadsheetml/2006/main" count="461" uniqueCount="274">
  <si>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</si>
  <si>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</si>
  <si>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</si>
  <si>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</si>
  <si>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</si>
  <si>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</si>
  <si>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</si>
  <si>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</si>
  <si>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</si>
  <si>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</si>
  <si>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</si>
  <si>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</si>
  <si>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</si>
  <si>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</si>
  <si>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</si>
  <si>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</si>
  <si>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</si>
  <si>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</si>
  <si>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</si>
  <si>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</si>
  <si>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</si>
  <si>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</si>
  <si>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</si>
  <si>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</si>
  <si>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</si>
  <si>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</si>
  <si>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</si>
  <si>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</si>
  <si>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</si>
  <si>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</si>
  <si>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</si>
  <si>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</si>
  <si>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</si>
  <si>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</si>
  <si>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</si>
  <si>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</si>
  <si>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</si>
  <si>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</si>
  <si>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</si>
  <si>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</si>
  <si>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</si>
  <si>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</si>
  <si>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</si>
  <si>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</si>
  <si>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</si>
  <si>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</si>
  <si>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</si>
  <si>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</si>
  <si>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</si>
  <si>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</si>
  <si>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</si>
  <si>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</si>
  <si>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</si>
  <si>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</si>
  <si>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</si>
  <si>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</si>
  <si>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</si>
  <si>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</si>
  <si>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</si>
  <si>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</si>
  <si>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</si>
  <si>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</si>
  <si>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</si>
  <si>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</si>
  <si>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</si>
  <si>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</si>
  <si>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</si>
  <si>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</si>
  <si>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</si>
  <si>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</si>
  <si>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</si>
  <si>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</si>
  <si>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</si>
  <si>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</si>
  <si>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</si>
  <si>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</si>
  <si>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</si>
  <si>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</si>
  <si>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</si>
  <si>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</si>
  <si>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</si>
  <si>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</si>
  <si>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</si>
  <si>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</si>
  <si>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</si>
  <si>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</si>
  <si>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</si>
  <si>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</si>
  <si>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</si>
  <si>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</si>
  <si>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</si>
  <si>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</si>
  <si>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</si>
  <si>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</si>
  <si>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</si>
  <si>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</si>
  <si>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</si>
  <si>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</si>
  <si>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</si>
  <si>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</si>
  <si>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</si>
  <si>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</si>
  <si>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</si>
  <si>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</si>
  <si>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</si>
  <si>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</si>
  <si>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</si>
  <si>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</si>
  <si>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</si>
  <si>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</si>
  <si>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</si>
  <si>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</si>
  <si>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</si>
  <si>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</si>
  <si>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</si>
  <si>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</si>
  <si>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</si>
  <si>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</si>
  <si>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</si>
  <si>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</si>
  <si>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</si>
  <si>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</si>
  <si>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</si>
  <si>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</si>
  <si>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</si>
  <si>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</si>
  <si>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</si>
  <si>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</si>
  <si>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</si>
  <si>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</si>
  <si>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</si>
  <si>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</si>
  <si>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</si>
  <si>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</si>
  <si>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</si>
  <si>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</si>
  <si>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</si>
  <si>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</si>
  <si>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</si>
  <si>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</si>
  <si>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</si>
  <si>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</si>
  <si>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</si>
  <si>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</si>
  <si>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</si>
  <si>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</si>
  <si>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</si>
  <si>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</si>
  <si>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</si>
  <si>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</si>
  <si>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</si>
  <si>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</si>
  <si>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</si>
  <si>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</si>
  <si>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</si>
  <si>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</si>
  <si>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</si>
  <si>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</si>
  <si>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</si>
  <si>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</si>
  <si>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</si>
  <si>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</si>
  <si>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</si>
  <si>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</si>
  <si>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</si>
  <si>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</si>
  <si>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</si>
  <si>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</si>
  <si>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</si>
  <si>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</si>
  <si>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</si>
  <si>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</si>
  <si>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</si>
  <si>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</si>
  <si>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</si>
  <si>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</si>
  <si>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</si>
  <si>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</si>
  <si>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</si>
  <si>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</si>
  <si>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</si>
  <si>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</si>
  <si>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</si>
  <si>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</si>
  <si>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</si>
  <si>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</si>
  <si>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</si>
  <si>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</si>
  <si>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</si>
  <si>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</si>
  <si>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</si>
  <si>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</si>
  <si>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</si>
  <si>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</si>
  <si>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</si>
  <si>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</si>
  <si>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</si>
  <si>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</si>
  <si>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</si>
  <si>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</si>
  <si>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</si>
  <si>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</si>
  <si>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</si>
  <si>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</si>
  <si>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</si>
  <si>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</si>
  <si>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</si>
  <si>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</si>
  <si>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</si>
  <si>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</si>
  <si>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</si>
  <si>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</si>
  <si>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</si>
  <si>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</si>
  <si>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</si>
  <si>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</si>
  <si>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</si>
  <si>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</si>
  <si>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</si>
  <si>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</si>
  <si>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</si>
  <si>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</si>
  <si>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</si>
  <si>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</si>
  <si>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</si>
  <si>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</si>
  <si>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</si>
  <si>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</si>
  <si>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</si>
  <si>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</si>
  <si>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（1）令和４年度普通会計予算の状況</t>
    <rPh sb="8" eb="10">
      <t>フツウ</t>
    </rPh>
    <rPh sb="10" eb="12">
      <t>カイケイ</t>
    </rPh>
    <rPh sb="12" eb="14">
      <t>ヨサン</t>
    </rPh>
    <phoneticPr fontId="9"/>
  </si>
  <si>
    <t>令和４年度</t>
    <rPh sb="0" eb="2">
      <t>レイワ</t>
    </rPh>
    <rPh sb="3" eb="5">
      <t>ネンド</t>
    </rPh>
    <phoneticPr fontId="18"/>
  </si>
  <si>
    <t>令和３年度</t>
    <rPh sb="0" eb="2">
      <t>レイワ</t>
    </rPh>
    <rPh sb="3" eb="5">
      <t>ネンド</t>
    </rPh>
    <phoneticPr fontId="18"/>
  </si>
  <si>
    <t>令和４年度</t>
    <rPh sb="0" eb="1">
      <t>レイ</t>
    </rPh>
    <rPh sb="1" eb="2">
      <t>ワ</t>
    </rPh>
    <phoneticPr fontId="18"/>
  </si>
  <si>
    <r>
      <t>(令和</t>
    </r>
    <r>
      <rPr>
        <sz val="11"/>
        <rFont val="Meiryo UI"/>
        <family val="1"/>
        <charset val="128"/>
      </rPr>
      <t>4</t>
    </r>
    <r>
      <rPr>
        <sz val="11"/>
        <rFont val="明朝"/>
        <family val="1"/>
        <charset val="128"/>
      </rPr>
      <t>年度予算ﾍﾞｰｽ）</t>
    </r>
    <rPh sb="6" eb="8">
      <t>ヨサン</t>
    </rPh>
    <phoneticPr fontId="14"/>
  </si>
  <si>
    <t>（1）令和２年度普通会計決算の状況</t>
    <phoneticPr fontId="16"/>
  </si>
  <si>
    <t>令和２年度</t>
    <rPh sb="0" eb="2">
      <t>レイワ</t>
    </rPh>
    <rPh sb="3" eb="5">
      <t>ネンド</t>
    </rPh>
    <phoneticPr fontId="18"/>
  </si>
  <si>
    <t>令和元年度</t>
    <rPh sb="2" eb="5">
      <t>ガンネンド</t>
    </rPh>
    <phoneticPr fontId="18"/>
  </si>
  <si>
    <t>（注1）平成28年度～令和元年度は平成27年度国勢調査、令和2年度は令和2年度国勢調査を基に計上している。</t>
    <phoneticPr fontId="9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</si>
  <si>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</si>
  <si>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</si>
  <si>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</si>
  <si>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</si>
  <si>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</si>
  <si>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(令和２年度決算ﾍﾞｰｽ）</t>
    <phoneticPr fontId="16"/>
  </si>
  <si>
    <t>令和元年度</t>
    <rPh sb="0" eb="2">
      <t>レイワ</t>
    </rPh>
    <rPh sb="2" eb="5">
      <t>ガンネンド</t>
    </rPh>
    <phoneticPr fontId="18"/>
  </si>
  <si>
    <t>(令和２年度決算額）</t>
    <phoneticPr fontId="16"/>
  </si>
  <si>
    <t>令和元年度</t>
    <rPh sb="0" eb="2">
      <t>レイワ</t>
    </rPh>
    <rPh sb="2" eb="4">
      <t>ガンネン</t>
    </rPh>
    <rPh sb="3" eb="5">
      <t>ネンド</t>
    </rPh>
    <phoneticPr fontId="18"/>
  </si>
  <si>
    <t>予算額</t>
    <phoneticPr fontId="9"/>
  </si>
  <si>
    <t>決算額</t>
    <phoneticPr fontId="16"/>
  </si>
  <si>
    <t>病院事業会計</t>
    <rPh sb="0" eb="2">
      <t>ビョウイン</t>
    </rPh>
    <rPh sb="2" eb="4">
      <t>ジギョウ</t>
    </rPh>
    <rPh sb="4" eb="6">
      <t>カイケイ</t>
    </rPh>
    <phoneticPr fontId="9"/>
  </si>
  <si>
    <t>工業用水道事業会計</t>
    <rPh sb="0" eb="3">
      <t>コウギョウヨウ</t>
    </rPh>
    <rPh sb="3" eb="5">
      <t>スイドウ</t>
    </rPh>
    <rPh sb="5" eb="7">
      <t>ジギョウ</t>
    </rPh>
    <rPh sb="7" eb="9">
      <t>カイケイ</t>
    </rPh>
    <phoneticPr fontId="9"/>
  </si>
  <si>
    <t>流域下水道</t>
    <rPh sb="0" eb="2">
      <t>リュウイキ</t>
    </rPh>
    <rPh sb="2" eb="5">
      <t>ゲスイドウ</t>
    </rPh>
    <phoneticPr fontId="9"/>
  </si>
  <si>
    <t>特定環境保存公共下水道</t>
    <rPh sb="0" eb="2">
      <t>トクテイ</t>
    </rPh>
    <rPh sb="2" eb="4">
      <t>カンキョウ</t>
    </rPh>
    <rPh sb="4" eb="6">
      <t>ホゾン</t>
    </rPh>
    <rPh sb="6" eb="8">
      <t>コウキョウ</t>
    </rPh>
    <rPh sb="8" eb="11">
      <t>ゲスイドウ</t>
    </rPh>
    <phoneticPr fontId="9"/>
  </si>
  <si>
    <t>港湾整備</t>
    <rPh sb="0" eb="2">
      <t>コウワン</t>
    </rPh>
    <rPh sb="2" eb="4">
      <t>セイビ</t>
    </rPh>
    <phoneticPr fontId="9"/>
  </si>
  <si>
    <t>宅地造成</t>
    <rPh sb="0" eb="2">
      <t>タクチ</t>
    </rPh>
    <rPh sb="2" eb="4">
      <t>ゾウセイ</t>
    </rPh>
    <phoneticPr fontId="9"/>
  </si>
  <si>
    <t>駐車場</t>
    <rPh sb="0" eb="3">
      <t>チュウシャジョウ</t>
    </rPh>
    <phoneticPr fontId="9"/>
  </si>
  <si>
    <t>下水道（農集排）</t>
    <rPh sb="0" eb="3">
      <t>ゲスイドウ</t>
    </rPh>
    <rPh sb="4" eb="7">
      <t>ノウシュウハイ</t>
    </rPh>
    <phoneticPr fontId="9"/>
  </si>
  <si>
    <t>病院事業会計</t>
    <rPh sb="0" eb="2">
      <t>ビョウイン</t>
    </rPh>
    <rPh sb="2" eb="4">
      <t>ジギョウ</t>
    </rPh>
    <rPh sb="4" eb="6">
      <t>カイケイ</t>
    </rPh>
    <phoneticPr fontId="18"/>
  </si>
  <si>
    <t>工業用水道事業会計</t>
    <rPh sb="0" eb="3">
      <t>コウギョウヨウ</t>
    </rPh>
    <rPh sb="3" eb="5">
      <t>スイドウ</t>
    </rPh>
    <rPh sb="5" eb="7">
      <t>ジギョウ</t>
    </rPh>
    <rPh sb="7" eb="9">
      <t>カイケイ</t>
    </rPh>
    <phoneticPr fontId="18"/>
  </si>
  <si>
    <t>港湾整備</t>
    <rPh sb="0" eb="2">
      <t>コウワン</t>
    </rPh>
    <rPh sb="2" eb="4">
      <t>セイビ</t>
    </rPh>
    <phoneticPr fontId="18"/>
  </si>
  <si>
    <t>宅地造成</t>
    <rPh sb="0" eb="2">
      <t>タクチ</t>
    </rPh>
    <rPh sb="2" eb="4">
      <t>ゾウセイ</t>
    </rPh>
    <phoneticPr fontId="18"/>
  </si>
  <si>
    <t>流域下水道</t>
    <rPh sb="0" eb="2">
      <t>リュウイキ</t>
    </rPh>
    <rPh sb="2" eb="5">
      <t>ゲスイドウ</t>
    </rPh>
    <phoneticPr fontId="18"/>
  </si>
  <si>
    <t>駐車場</t>
    <rPh sb="0" eb="3">
      <t>チュウシャジョウ</t>
    </rPh>
    <phoneticPr fontId="18"/>
  </si>
  <si>
    <t>特定環境保全公共下水道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phoneticPr fontId="18"/>
  </si>
  <si>
    <t>下水道（農集排）</t>
    <rPh sb="0" eb="3">
      <t>ゲスイドウ</t>
    </rPh>
    <rPh sb="4" eb="7">
      <t>ノウシュウハイ</t>
    </rPh>
    <phoneticPr fontId="18"/>
  </si>
  <si>
    <t>青森県土地開発公社</t>
    <rPh sb="0" eb="3">
      <t>アオモリケン</t>
    </rPh>
    <rPh sb="3" eb="5">
      <t>トチ</t>
    </rPh>
    <rPh sb="5" eb="7">
      <t>カイハツ</t>
    </rPh>
    <rPh sb="7" eb="9">
      <t>コウシャ</t>
    </rPh>
    <phoneticPr fontId="18"/>
  </si>
  <si>
    <t>青森県道路公社</t>
    <rPh sb="0" eb="3">
      <t>アオモリケン</t>
    </rPh>
    <rPh sb="3" eb="5">
      <t>ドウロ</t>
    </rPh>
    <rPh sb="5" eb="7">
      <t>コウシャ</t>
    </rPh>
    <phoneticPr fontId="18"/>
  </si>
  <si>
    <t>青い森鉄道（株）</t>
    <rPh sb="0" eb="1">
      <t>アオ</t>
    </rPh>
    <rPh sb="2" eb="3">
      <t>モリ</t>
    </rPh>
    <rPh sb="3" eb="5">
      <t>テツドウ</t>
    </rPh>
    <rPh sb="5" eb="8">
      <t>カブシキガイシャ</t>
    </rPh>
    <phoneticPr fontId="18"/>
  </si>
  <si>
    <t>-</t>
  </si>
  <si>
    <t>-</t>
    <phoneticPr fontId="14"/>
  </si>
  <si>
    <t>青森空港ビル（株）</t>
    <rPh sb="0" eb="2">
      <t>アオモリ</t>
    </rPh>
    <rPh sb="2" eb="4">
      <t>クウコウ</t>
    </rPh>
    <phoneticPr fontId="18"/>
  </si>
  <si>
    <t>青森県</t>
    <rPh sb="0" eb="3">
      <t>アオモリケン</t>
    </rPh>
    <phoneticPr fontId="9"/>
  </si>
  <si>
    <t>青森県</t>
    <rPh sb="0" eb="3">
      <t>アオモリケン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</si>
</sst>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2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11"/>
      <name val="Meiryo UI"/>
      <family val="1"/>
      <charset val="128"/>
    </font>
    <font>
      <sz val="11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58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NumberFormat="1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horizontal="distributed" vertical="center" justifyLastLine="1"/>
    </xf>
    <xf numFmtId="0" fontId="1" fillId="0" borderId="5" xfId="0" applyNumberFormat="1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0" fillId="0" borderId="0" xfId="0" applyNumberFormat="1" applyFill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centerContinuous" vertical="center"/>
    </xf>
    <xf numFmtId="0" fontId="2" fillId="0" borderId="10" xfId="0" applyNumberFormat="1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Continuous" vertical="center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0" fillId="0" borderId="10" xfId="0" applyNumberFormat="1" applyFill="1" applyBorder="1" applyAlignment="1">
      <alignment horizontal="left" vertical="center"/>
    </xf>
    <xf numFmtId="177" fontId="2" fillId="0" borderId="10" xfId="1" applyNumberFormat="1" applyFill="1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0" fillId="0" borderId="16" xfId="0" quotePrefix="1" applyNumberFormat="1" applyBorder="1" applyAlignment="1">
      <alignment horizontal="right" vertical="center"/>
    </xf>
    <xf numFmtId="177" fontId="2" fillId="0" borderId="16" xfId="1" quotePrefix="1" applyNumberFormat="1" applyFont="1" applyBorder="1" applyAlignment="1">
      <alignment horizontal="right" vertical="center"/>
    </xf>
    <xf numFmtId="177" fontId="0" fillId="0" borderId="10" xfId="1" applyNumberFormat="1" applyFont="1" applyBorder="1" applyAlignment="1">
      <alignment horizontal="right" vertical="center"/>
    </xf>
    <xf numFmtId="177" fontId="0" fillId="0" borderId="10" xfId="1" applyNumberFormat="1" applyFont="1" applyBorder="1" applyAlignment="1">
      <alignment vertical="center"/>
    </xf>
    <xf numFmtId="177" fontId="0" fillId="0" borderId="10" xfId="1" quotePrefix="1" applyNumberFormat="1" applyFont="1" applyBorder="1" applyAlignment="1">
      <alignment horizontal="right"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2" fillId="0" borderId="16" xfId="1" applyNumberFormat="1" applyBorder="1" applyAlignment="1">
      <alignment vertical="center"/>
    </xf>
    <xf numFmtId="177" fontId="0" fillId="0" borderId="10" xfId="1" applyNumberFormat="1" applyFont="1" applyFill="1" applyBorder="1" applyAlignment="1">
      <alignment vertical="center"/>
    </xf>
    <xf numFmtId="177" fontId="0" fillId="0" borderId="8" xfId="1" applyNumberFormat="1" applyFont="1" applyFill="1" applyBorder="1" applyAlignment="1">
      <alignment vertical="center"/>
    </xf>
    <xf numFmtId="177" fontId="0" fillId="0" borderId="17" xfId="1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centerContinuous" vertical="center"/>
    </xf>
    <xf numFmtId="41" fontId="3" fillId="0" borderId="5" xfId="0" applyNumberFormat="1" applyFont="1" applyFill="1" applyBorder="1" applyAlignment="1">
      <alignment horizontal="distributed" vertical="center" justifyLastLine="1"/>
    </xf>
    <xf numFmtId="0" fontId="3" fillId="0" borderId="0" xfId="0" applyNumberFormat="1" applyFont="1" applyFill="1" applyBorder="1" applyAlignment="1">
      <alignment horizontal="distributed" vertical="center"/>
    </xf>
    <xf numFmtId="41" fontId="6" fillId="0" borderId="0" xfId="0" applyNumberFormat="1" applyFont="1" applyFill="1" applyAlignment="1">
      <alignment horizontal="left" vertical="center"/>
    </xf>
    <xf numFmtId="41" fontId="5" fillId="0" borderId="5" xfId="0" applyNumberFormat="1" applyFont="1" applyFill="1" applyBorder="1" applyAlignment="1">
      <alignment horizontal="left" vertical="center"/>
    </xf>
    <xf numFmtId="41" fontId="0" fillId="0" borderId="0" xfId="0" quotePrefix="1" applyNumberFormat="1" applyFill="1" applyAlignment="1">
      <alignment horizontal="right" vertical="center"/>
    </xf>
    <xf numFmtId="41" fontId="0" fillId="0" borderId="1" xfId="0" applyNumberFormat="1" applyFill="1" applyBorder="1" applyAlignment="1">
      <alignment horizontal="centerContinuous" vertical="center"/>
    </xf>
    <xf numFmtId="41" fontId="0" fillId="0" borderId="2" xfId="0" applyNumberFormat="1" applyFill="1" applyBorder="1" applyAlignment="1">
      <alignment horizontal="centerContinuous" vertical="center"/>
    </xf>
    <xf numFmtId="41" fontId="0" fillId="0" borderId="7" xfId="0" applyNumberFormat="1" applyFill="1" applyBorder="1" applyAlignment="1">
      <alignment horizontal="centerContinuous" vertical="center"/>
    </xf>
    <xf numFmtId="41" fontId="0" fillId="0" borderId="4" xfId="0" applyNumberFormat="1" applyFill="1" applyBorder="1" applyAlignment="1">
      <alignment horizontal="centerContinuous" vertical="center"/>
    </xf>
    <xf numFmtId="41" fontId="0" fillId="0" borderId="5" xfId="0" applyNumberFormat="1" applyFill="1" applyBorder="1" applyAlignment="1">
      <alignment horizontal="centerContinuous" vertical="center"/>
    </xf>
    <xf numFmtId="41" fontId="0" fillId="0" borderId="6" xfId="0" applyNumberFormat="1" applyFill="1" applyBorder="1" applyAlignment="1">
      <alignment horizontal="centerContinuous" vertical="center"/>
    </xf>
    <xf numFmtId="41" fontId="0" fillId="0" borderId="10" xfId="0" applyNumberFormat="1" applyFill="1" applyBorder="1" applyAlignment="1">
      <alignment horizontal="center" vertical="center"/>
    </xf>
    <xf numFmtId="41" fontId="0" fillId="0" borderId="10" xfId="0" applyNumberFormat="1" applyFont="1" applyFill="1" applyBorder="1" applyAlignment="1">
      <alignment horizontal="center" vertical="center"/>
    </xf>
    <xf numFmtId="41" fontId="2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distributed" vertical="center"/>
    </xf>
    <xf numFmtId="177" fontId="2" fillId="0" borderId="10" xfId="1" applyNumberFormat="1" applyFill="1" applyBorder="1" applyAlignment="1">
      <alignment horizontal="center" vertical="center"/>
    </xf>
    <xf numFmtId="177" fontId="2" fillId="0" borderId="17" xfId="1" applyNumberFormat="1" applyFill="1" applyBorder="1" applyAlignment="1">
      <alignment horizontal="center" vertical="center"/>
    </xf>
    <xf numFmtId="177" fontId="0" fillId="0" borderId="10" xfId="1" applyNumberFormat="1" applyFont="1" applyFill="1" applyBorder="1" applyAlignment="1">
      <alignment horizontal="center" vertical="center"/>
    </xf>
    <xf numFmtId="177" fontId="2" fillId="0" borderId="17" xfId="1" applyNumberFormat="1" applyFill="1" applyBorder="1" applyAlignment="1">
      <alignment vertical="center"/>
    </xf>
    <xf numFmtId="177" fontId="21" fillId="0" borderId="10" xfId="1" applyNumberFormat="1" applyFont="1" applyFill="1" applyBorder="1" applyAlignment="1">
      <alignment vertical="center"/>
    </xf>
    <xf numFmtId="41" fontId="0" fillId="0" borderId="10" xfId="0" applyNumberFormat="1" applyFill="1" applyBorder="1" applyAlignment="1">
      <alignment vertical="center"/>
    </xf>
    <xf numFmtId="177" fontId="0" fillId="0" borderId="9" xfId="1" applyNumberFormat="1" applyFont="1" applyFill="1" applyBorder="1" applyAlignment="1">
      <alignment vertical="center"/>
    </xf>
    <xf numFmtId="41" fontId="0" fillId="0" borderId="10" xfId="0" quotePrefix="1" applyNumberFormat="1" applyFill="1" applyBorder="1" applyAlignment="1">
      <alignment horizontal="right" vertical="center"/>
    </xf>
    <xf numFmtId="41" fontId="0" fillId="0" borderId="3" xfId="0" applyNumberFormat="1" applyFill="1" applyBorder="1" applyAlignment="1">
      <alignment vertical="center"/>
    </xf>
    <xf numFmtId="41" fontId="0" fillId="0" borderId="10" xfId="0" applyNumberForma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41" fontId="2" fillId="0" borderId="0" xfId="0" applyNumberFormat="1" applyFont="1" applyFill="1" applyAlignment="1">
      <alignment horizontal="left"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Font="1" applyBorder="1" applyAlignment="1">
      <alignment vertical="center"/>
    </xf>
    <xf numFmtId="0" fontId="12" fillId="0" borderId="10" xfId="2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12" fillId="0" borderId="10" xfId="0" applyNumberFormat="1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Font="1" applyBorder="1" applyAlignment="1">
      <alignment vertical="center" textRotation="255"/>
    </xf>
    <xf numFmtId="0" fontId="0" fillId="0" borderId="10" xfId="0" applyNumberFormat="1" applyBorder="1" applyAlignment="1">
      <alignment horizontal="center" vertical="center" textRotation="255"/>
    </xf>
    <xf numFmtId="176" fontId="0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16" xfId="1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41" fontId="17" fillId="0" borderId="10" xfId="0" applyNumberFormat="1" applyFont="1" applyFill="1" applyBorder="1" applyAlignment="1">
      <alignment horizontal="right" vertical="center"/>
    </xf>
    <xf numFmtId="0" fontId="0" fillId="0" borderId="10" xfId="0" applyNumberFormat="1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41" fontId="0" fillId="0" borderId="14" xfId="0" applyNumberFormat="1" applyFill="1" applyBorder="1" applyAlignment="1">
      <alignment horizontal="center" vertical="center"/>
    </xf>
    <xf numFmtId="41" fontId="0" fillId="0" borderId="15" xfId="0" applyNumberFormat="1" applyFill="1" applyBorder="1" applyAlignment="1">
      <alignment horizontal="center" vertical="center"/>
    </xf>
    <xf numFmtId="41" fontId="0" fillId="0" borderId="10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8" fontId="19" fillId="0" borderId="10" xfId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activeCell="C3" sqref="C3"/>
      <selection pane="topRight" activeCell="C3" sqref="C3"/>
      <selection pane="bottomLeft" activeCell="C3" sqref="C3"/>
      <selection pane="bottomRight" activeCell="E2" sqref="E2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6" t="s">
        <v>0</v>
      </c>
      <c r="B1" s="16"/>
      <c r="C1" s="16"/>
      <c r="D1" s="16"/>
      <c r="E1" s="21" t="s">
        <v>272</v>
      </c>
      <c r="F1" s="1"/>
    </row>
    <row r="3" spans="1:11" ht="14.25">
      <c r="A3" s="10" t="s">
        <v>92</v>
      </c>
    </row>
    <row r="5" spans="1:11">
      <c r="A5" s="17" t="s">
        <v>230</v>
      </c>
      <c r="B5" s="17"/>
      <c r="C5" s="17"/>
      <c r="D5" s="17"/>
      <c r="E5" s="17"/>
    </row>
    <row r="6" spans="1:11" ht="14.25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55"/>
      <c r="F7" s="44" t="s">
        <v>231</v>
      </c>
      <c r="G7" s="44"/>
      <c r="H7" s="44" t="s">
        <v>232</v>
      </c>
      <c r="I7" s="45" t="s">
        <v>21</v>
      </c>
    </row>
    <row r="8" spans="1:11" ht="17.100000000000001" customHeight="1">
      <c r="A8" s="18"/>
      <c r="B8" s="19"/>
      <c r="C8" s="19"/>
      <c r="D8" s="19"/>
      <c r="E8" s="56"/>
      <c r="F8" s="47" t="s">
        <v>90</v>
      </c>
      <c r="G8" s="47" t="s">
        <v>2</v>
      </c>
      <c r="H8" s="62" t="s">
        <v>248</v>
      </c>
      <c r="I8" s="48"/>
    </row>
    <row r="9" spans="1:11" ht="18" customHeight="1">
      <c r="A9" s="124" t="s">
        <v>87</v>
      </c>
      <c r="B9" s="124" t="s">
        <v>89</v>
      </c>
      <c r="C9" s="57" t="s">
        <v>3</v>
      </c>
      <c r="D9" s="49"/>
      <c r="E9" s="49"/>
      <c r="F9" s="88">
        <v>144936</v>
      </c>
      <c r="G9" s="51">
        <f>F9/$F$27*100</f>
        <v>19.48871306938894</v>
      </c>
      <c r="H9" s="88">
        <v>139044</v>
      </c>
      <c r="I9" s="51">
        <f>(F9/H9-1)*100</f>
        <v>4.2375075515663996</v>
      </c>
      <c r="K9" s="25"/>
    </row>
    <row r="10" spans="1:11" ht="18" customHeight="1">
      <c r="A10" s="124"/>
      <c r="B10" s="124"/>
      <c r="C10" s="59"/>
      <c r="D10" s="61" t="s">
        <v>22</v>
      </c>
      <c r="E10" s="49"/>
      <c r="F10" s="88">
        <v>37269</v>
      </c>
      <c r="G10" s="51">
        <f t="shared" ref="G10:G26" si="0">F10/$F$27*100</f>
        <v>5.0113487841740936</v>
      </c>
      <c r="H10" s="88">
        <v>32796</v>
      </c>
      <c r="I10" s="51">
        <f t="shared" ref="I10:I27" si="1">(F10/H10-1)*100</f>
        <v>13.638858397365539</v>
      </c>
    </row>
    <row r="11" spans="1:11" ht="18" customHeight="1">
      <c r="A11" s="124"/>
      <c r="B11" s="124"/>
      <c r="C11" s="59"/>
      <c r="D11" s="59"/>
      <c r="E11" s="43" t="s">
        <v>23</v>
      </c>
      <c r="F11" s="88">
        <v>33482</v>
      </c>
      <c r="G11" s="51">
        <f t="shared" si="0"/>
        <v>4.5021326032820035</v>
      </c>
      <c r="H11" s="88">
        <v>31976</v>
      </c>
      <c r="I11" s="51">
        <f t="shared" si="1"/>
        <v>4.709782336752566</v>
      </c>
    </row>
    <row r="12" spans="1:11" ht="18" customHeight="1">
      <c r="A12" s="124"/>
      <c r="B12" s="124"/>
      <c r="C12" s="59"/>
      <c r="D12" s="59"/>
      <c r="E12" s="43" t="s">
        <v>24</v>
      </c>
      <c r="F12" s="88">
        <v>2591</v>
      </c>
      <c r="G12" s="51">
        <f t="shared" si="0"/>
        <v>0.34839691700327557</v>
      </c>
      <c r="H12" s="88">
        <v>2191</v>
      </c>
      <c r="I12" s="51">
        <f t="shared" si="1"/>
        <v>18.256503879507079</v>
      </c>
    </row>
    <row r="13" spans="1:11" ht="18" customHeight="1">
      <c r="A13" s="124"/>
      <c r="B13" s="124"/>
      <c r="C13" s="59"/>
      <c r="D13" s="60"/>
      <c r="E13" s="43" t="s">
        <v>25</v>
      </c>
      <c r="F13" s="88">
        <v>139</v>
      </c>
      <c r="G13" s="51">
        <f t="shared" si="0"/>
        <v>1.8690533177713353E-2</v>
      </c>
      <c r="H13" s="88">
        <v>164</v>
      </c>
      <c r="I13" s="51">
        <f t="shared" si="1"/>
        <v>-15.243902439024392</v>
      </c>
    </row>
    <row r="14" spans="1:11" ht="18" customHeight="1">
      <c r="A14" s="124"/>
      <c r="B14" s="124"/>
      <c r="C14" s="59"/>
      <c r="D14" s="57" t="s">
        <v>26</v>
      </c>
      <c r="E14" s="49"/>
      <c r="F14" s="88">
        <v>26541</v>
      </c>
      <c r="G14" s="51">
        <f t="shared" si="0"/>
        <v>3.568816122803526</v>
      </c>
      <c r="H14" s="88">
        <v>20714</v>
      </c>
      <c r="I14" s="51">
        <f t="shared" si="1"/>
        <v>28.130732837694318</v>
      </c>
    </row>
    <row r="15" spans="1:11" ht="18" customHeight="1">
      <c r="A15" s="124"/>
      <c r="B15" s="124"/>
      <c r="C15" s="59"/>
      <c r="D15" s="59"/>
      <c r="E15" s="43" t="s">
        <v>27</v>
      </c>
      <c r="F15" s="88">
        <v>1009</v>
      </c>
      <c r="G15" s="51">
        <f t="shared" si="0"/>
        <v>0.13567444587275376</v>
      </c>
      <c r="H15" s="88">
        <v>766</v>
      </c>
      <c r="I15" s="51">
        <f t="shared" si="1"/>
        <v>31.723237597911226</v>
      </c>
    </row>
    <row r="16" spans="1:11" ht="18" customHeight="1">
      <c r="A16" s="124"/>
      <c r="B16" s="124"/>
      <c r="C16" s="59"/>
      <c r="D16" s="60"/>
      <c r="E16" s="43" t="s">
        <v>28</v>
      </c>
      <c r="F16" s="88">
        <v>25532</v>
      </c>
      <c r="G16" s="51">
        <f t="shared" si="0"/>
        <v>3.4331416769307723</v>
      </c>
      <c r="H16" s="88">
        <v>19948</v>
      </c>
      <c r="I16" s="51">
        <f t="shared" si="1"/>
        <v>27.992781231201125</v>
      </c>
      <c r="K16" s="26"/>
    </row>
    <row r="17" spans="1:26" ht="18" customHeight="1">
      <c r="A17" s="124"/>
      <c r="B17" s="124"/>
      <c r="C17" s="59"/>
      <c r="D17" s="125" t="s">
        <v>29</v>
      </c>
      <c r="E17" s="126"/>
      <c r="F17" s="88">
        <v>27544</v>
      </c>
      <c r="G17" s="51">
        <f t="shared" si="0"/>
        <v>3.7036837830714866</v>
      </c>
      <c r="H17" s="88">
        <v>30039</v>
      </c>
      <c r="I17" s="51">
        <f t="shared" si="1"/>
        <v>-8.3058690369186667</v>
      </c>
    </row>
    <row r="18" spans="1:26" ht="18" customHeight="1">
      <c r="A18" s="124"/>
      <c r="B18" s="124"/>
      <c r="C18" s="59"/>
      <c r="D18" s="125" t="s">
        <v>93</v>
      </c>
      <c r="E18" s="127"/>
      <c r="F18" s="88">
        <v>1740</v>
      </c>
      <c r="G18" s="51">
        <f t="shared" si="0"/>
        <v>0.23396782539008085</v>
      </c>
      <c r="H18" s="88">
        <v>1973</v>
      </c>
      <c r="I18" s="51">
        <f t="shared" si="1"/>
        <v>-11.80942726811961</v>
      </c>
    </row>
    <row r="19" spans="1:26" ht="18" customHeight="1">
      <c r="A19" s="124"/>
      <c r="B19" s="124"/>
      <c r="C19" s="58"/>
      <c r="D19" s="125" t="s">
        <v>94</v>
      </c>
      <c r="E19" s="127"/>
      <c r="F19" s="52">
        <v>16</v>
      </c>
      <c r="G19" s="51">
        <f t="shared" si="0"/>
        <v>2.151428279449019E-3</v>
      </c>
      <c r="H19" s="52">
        <v>517</v>
      </c>
      <c r="I19" s="51">
        <f t="shared" si="1"/>
        <v>-96.905222437137326</v>
      </c>
      <c r="Z19" s="2" t="s">
        <v>95</v>
      </c>
    </row>
    <row r="20" spans="1:26" ht="18" customHeight="1">
      <c r="A20" s="124"/>
      <c r="B20" s="124"/>
      <c r="C20" s="49" t="s">
        <v>4</v>
      </c>
      <c r="D20" s="49"/>
      <c r="E20" s="49"/>
      <c r="F20" s="88">
        <v>24269</v>
      </c>
      <c r="G20" s="51">
        <f t="shared" si="0"/>
        <v>3.263313307121765</v>
      </c>
      <c r="H20" s="88">
        <v>16917</v>
      </c>
      <c r="I20" s="51">
        <f t="shared" si="1"/>
        <v>43.459242182420056</v>
      </c>
    </row>
    <row r="21" spans="1:26" ht="18" customHeight="1">
      <c r="A21" s="124"/>
      <c r="B21" s="124"/>
      <c r="C21" s="49" t="s">
        <v>5</v>
      </c>
      <c r="D21" s="49"/>
      <c r="E21" s="49"/>
      <c r="F21" s="88">
        <v>214618</v>
      </c>
      <c r="G21" s="51">
        <f t="shared" si="0"/>
        <v>28.85845215492435</v>
      </c>
      <c r="H21" s="88">
        <v>215030</v>
      </c>
      <c r="I21" s="51">
        <f t="shared" si="1"/>
        <v>-0.19160117192950077</v>
      </c>
    </row>
    <row r="22" spans="1:26" ht="18" customHeight="1">
      <c r="A22" s="124"/>
      <c r="B22" s="124"/>
      <c r="C22" s="49" t="s">
        <v>30</v>
      </c>
      <c r="D22" s="49"/>
      <c r="E22" s="49"/>
      <c r="F22" s="88">
        <v>14012</v>
      </c>
      <c r="G22" s="51">
        <f t="shared" si="0"/>
        <v>1.8841133157274785</v>
      </c>
      <c r="H22" s="88">
        <v>13841</v>
      </c>
      <c r="I22" s="51">
        <f t="shared" si="1"/>
        <v>1.2354598656166393</v>
      </c>
    </row>
    <row r="23" spans="1:26" ht="18" customHeight="1">
      <c r="A23" s="124"/>
      <c r="B23" s="124"/>
      <c r="C23" s="49" t="s">
        <v>6</v>
      </c>
      <c r="D23" s="49"/>
      <c r="E23" s="49"/>
      <c r="F23" s="88">
        <v>142537</v>
      </c>
      <c r="G23" s="51">
        <f t="shared" si="0"/>
        <v>19.166133291739055</v>
      </c>
      <c r="H23" s="88">
        <v>120551</v>
      </c>
      <c r="I23" s="51">
        <f t="shared" si="1"/>
        <v>18.237924198057254</v>
      </c>
    </row>
    <row r="24" spans="1:26" ht="18" customHeight="1">
      <c r="A24" s="124"/>
      <c r="B24" s="124"/>
      <c r="C24" s="49" t="s">
        <v>31</v>
      </c>
      <c r="D24" s="49"/>
      <c r="E24" s="49"/>
      <c r="F24" s="88">
        <v>1095</v>
      </c>
      <c r="G24" s="51">
        <f t="shared" si="0"/>
        <v>0.14723837287479224</v>
      </c>
      <c r="H24" s="88">
        <v>1017</v>
      </c>
      <c r="I24" s="51">
        <f t="shared" si="1"/>
        <v>7.6696165191740384</v>
      </c>
    </row>
    <row r="25" spans="1:26" ht="18" customHeight="1">
      <c r="A25" s="124"/>
      <c r="B25" s="124"/>
      <c r="C25" s="49" t="s">
        <v>7</v>
      </c>
      <c r="D25" s="49"/>
      <c r="E25" s="49"/>
      <c r="F25" s="88">
        <v>51409</v>
      </c>
      <c r="G25" s="51">
        <f t="shared" si="0"/>
        <v>6.9126735261371639</v>
      </c>
      <c r="H25" s="88">
        <v>70908</v>
      </c>
      <c r="I25" s="51">
        <f t="shared" si="1"/>
        <v>-27.499012805325208</v>
      </c>
    </row>
    <row r="26" spans="1:26" ht="18" customHeight="1">
      <c r="A26" s="124"/>
      <c r="B26" s="124"/>
      <c r="C26" s="49" t="s">
        <v>8</v>
      </c>
      <c r="D26" s="49"/>
      <c r="E26" s="49"/>
      <c r="F26" s="88">
        <v>150816</v>
      </c>
      <c r="G26" s="51">
        <f t="shared" si="0"/>
        <v>20.279362962086456</v>
      </c>
      <c r="H26" s="88">
        <v>152125</v>
      </c>
      <c r="I26" s="51">
        <f t="shared" si="1"/>
        <v>-0.86047658175841812</v>
      </c>
    </row>
    <row r="27" spans="1:26" ht="18" customHeight="1">
      <c r="A27" s="124"/>
      <c r="B27" s="124"/>
      <c r="C27" s="49" t="s">
        <v>9</v>
      </c>
      <c r="D27" s="49"/>
      <c r="E27" s="49"/>
      <c r="F27" s="88">
        <f>SUM(F9,F20:F26)</f>
        <v>743692</v>
      </c>
      <c r="G27" s="51">
        <f>F27/$F$27*100</f>
        <v>100</v>
      </c>
      <c r="H27" s="88">
        <f>SUM(H9,H20:H26)</f>
        <v>729433</v>
      </c>
      <c r="I27" s="51">
        <f t="shared" si="1"/>
        <v>1.954805993148101</v>
      </c>
    </row>
    <row r="28" spans="1:26" ht="18" customHeight="1">
      <c r="A28" s="124"/>
      <c r="B28" s="124" t="s">
        <v>88</v>
      </c>
      <c r="C28" s="57" t="s">
        <v>10</v>
      </c>
      <c r="D28" s="49"/>
      <c r="E28" s="49"/>
      <c r="F28" s="88">
        <f>SUM(F29:F31)</f>
        <v>283950</v>
      </c>
      <c r="G28" s="51">
        <f>F28/$F$45*100</f>
        <v>38.181128746846817</v>
      </c>
      <c r="H28" s="88">
        <v>289463</v>
      </c>
      <c r="I28" s="51">
        <f>(F28/H28-1)*100</f>
        <v>-1.9045612047135507</v>
      </c>
    </row>
    <row r="29" spans="1:26" ht="18" customHeight="1">
      <c r="A29" s="124"/>
      <c r="B29" s="124"/>
      <c r="C29" s="59"/>
      <c r="D29" s="49" t="s">
        <v>11</v>
      </c>
      <c r="E29" s="49"/>
      <c r="F29" s="88">
        <v>158688</v>
      </c>
      <c r="G29" s="51">
        <f t="shared" ref="G29:G44" si="2">F29/$F$45*100</f>
        <v>21.337865675575372</v>
      </c>
      <c r="H29" s="88">
        <v>161978</v>
      </c>
      <c r="I29" s="51">
        <f t="shared" ref="I29:I45" si="3">(F29/H29-1)*100</f>
        <v>-2.0311400313622885</v>
      </c>
    </row>
    <row r="30" spans="1:26" ht="18" customHeight="1">
      <c r="A30" s="124"/>
      <c r="B30" s="124"/>
      <c r="C30" s="59"/>
      <c r="D30" s="49" t="s">
        <v>32</v>
      </c>
      <c r="E30" s="49"/>
      <c r="F30" s="88">
        <v>19645</v>
      </c>
      <c r="G30" s="51">
        <f t="shared" si="2"/>
        <v>2.6415505343609991</v>
      </c>
      <c r="H30" s="88">
        <v>19541</v>
      </c>
      <c r="I30" s="51">
        <f t="shared" si="3"/>
        <v>0.5322143186121453</v>
      </c>
    </row>
    <row r="31" spans="1:26" ht="18" customHeight="1">
      <c r="A31" s="124"/>
      <c r="B31" s="124"/>
      <c r="C31" s="58"/>
      <c r="D31" s="49" t="s">
        <v>12</v>
      </c>
      <c r="E31" s="49"/>
      <c r="F31" s="88">
        <v>105617</v>
      </c>
      <c r="G31" s="51">
        <f t="shared" si="2"/>
        <v>14.20171253691044</v>
      </c>
      <c r="H31" s="88">
        <v>107944</v>
      </c>
      <c r="I31" s="51">
        <f t="shared" si="3"/>
        <v>-2.1557474245905262</v>
      </c>
    </row>
    <row r="32" spans="1:26" ht="18" customHeight="1">
      <c r="A32" s="124"/>
      <c r="B32" s="124"/>
      <c r="C32" s="57" t="s">
        <v>13</v>
      </c>
      <c r="D32" s="49"/>
      <c r="E32" s="49"/>
      <c r="F32" s="88">
        <f>SUM(F33:F38)+150-1</f>
        <v>344239</v>
      </c>
      <c r="G32" s="51">
        <f t="shared" si="2"/>
        <v>46.287844968078183</v>
      </c>
      <c r="H32" s="88">
        <v>325660</v>
      </c>
      <c r="I32" s="51">
        <f t="shared" si="3"/>
        <v>5.705029785666027</v>
      </c>
    </row>
    <row r="33" spans="1:9" ht="18" customHeight="1">
      <c r="A33" s="124"/>
      <c r="B33" s="124"/>
      <c r="C33" s="59"/>
      <c r="D33" s="49" t="s">
        <v>14</v>
      </c>
      <c r="E33" s="49"/>
      <c r="F33" s="88">
        <v>39650</v>
      </c>
      <c r="G33" s="51">
        <f t="shared" si="2"/>
        <v>5.3315082050096008</v>
      </c>
      <c r="H33" s="88">
        <v>32786</v>
      </c>
      <c r="I33" s="51">
        <f t="shared" si="3"/>
        <v>20.935765265662166</v>
      </c>
    </row>
    <row r="34" spans="1:9" ht="18" customHeight="1">
      <c r="A34" s="124"/>
      <c r="B34" s="124"/>
      <c r="C34" s="59"/>
      <c r="D34" s="49" t="s">
        <v>33</v>
      </c>
      <c r="E34" s="49"/>
      <c r="F34" s="88">
        <v>9475</v>
      </c>
      <c r="G34" s="51">
        <f t="shared" si="2"/>
        <v>1.274048934236216</v>
      </c>
      <c r="H34" s="88">
        <v>9511</v>
      </c>
      <c r="I34" s="51">
        <f t="shared" si="3"/>
        <v>-0.37850909473241545</v>
      </c>
    </row>
    <row r="35" spans="1:9" ht="18" customHeight="1">
      <c r="A35" s="124"/>
      <c r="B35" s="124"/>
      <c r="C35" s="59"/>
      <c r="D35" s="49" t="s">
        <v>34</v>
      </c>
      <c r="E35" s="49"/>
      <c r="F35" s="88">
        <v>213390</v>
      </c>
      <c r="G35" s="51">
        <f t="shared" si="2"/>
        <v>28.693330034476638</v>
      </c>
      <c r="H35" s="88">
        <v>196908</v>
      </c>
      <c r="I35" s="51">
        <f t="shared" si="3"/>
        <v>8.3704064842464518</v>
      </c>
    </row>
    <row r="36" spans="1:9" ht="18" customHeight="1">
      <c r="A36" s="124"/>
      <c r="B36" s="124"/>
      <c r="C36" s="59"/>
      <c r="D36" s="49" t="s">
        <v>35</v>
      </c>
      <c r="E36" s="49"/>
      <c r="F36" s="88">
        <v>8707</v>
      </c>
      <c r="G36" s="51">
        <f t="shared" si="2"/>
        <v>1.170780376822663</v>
      </c>
      <c r="H36" s="88">
        <v>8409</v>
      </c>
      <c r="I36" s="51">
        <f t="shared" si="3"/>
        <v>3.5438220953740052</v>
      </c>
    </row>
    <row r="37" spans="1:9" ht="18" customHeight="1">
      <c r="A37" s="124"/>
      <c r="B37" s="124"/>
      <c r="C37" s="59"/>
      <c r="D37" s="49" t="s">
        <v>15</v>
      </c>
      <c r="E37" s="49"/>
      <c r="F37" s="88">
        <v>6600</v>
      </c>
      <c r="G37" s="51">
        <f t="shared" si="2"/>
        <v>0.88746416527272043</v>
      </c>
      <c r="H37" s="88">
        <v>6311</v>
      </c>
      <c r="I37" s="51">
        <f t="shared" si="3"/>
        <v>4.5793059736967123</v>
      </c>
    </row>
    <row r="38" spans="1:9" ht="18" customHeight="1">
      <c r="A38" s="124"/>
      <c r="B38" s="124"/>
      <c r="C38" s="58"/>
      <c r="D38" s="49" t="s">
        <v>36</v>
      </c>
      <c r="E38" s="49"/>
      <c r="F38" s="88">
        <v>66268</v>
      </c>
      <c r="G38" s="51">
        <f t="shared" si="2"/>
        <v>8.9106780764079758</v>
      </c>
      <c r="H38" s="88">
        <v>71585</v>
      </c>
      <c r="I38" s="51">
        <f t="shared" si="3"/>
        <v>-7.4275337011943883</v>
      </c>
    </row>
    <row r="39" spans="1:9" ht="18" customHeight="1">
      <c r="A39" s="124"/>
      <c r="B39" s="124"/>
      <c r="C39" s="57" t="s">
        <v>16</v>
      </c>
      <c r="D39" s="49"/>
      <c r="E39" s="49"/>
      <c r="F39" s="88">
        <f>SUM(F40,F43,F44)</f>
        <v>115503</v>
      </c>
      <c r="G39" s="51">
        <f t="shared" si="2"/>
        <v>15.531026285075002</v>
      </c>
      <c r="H39" s="88">
        <v>114310</v>
      </c>
      <c r="I39" s="51">
        <f t="shared" si="3"/>
        <v>1.0436532236899554</v>
      </c>
    </row>
    <row r="40" spans="1:9" ht="18" customHeight="1">
      <c r="A40" s="124"/>
      <c r="B40" s="124"/>
      <c r="C40" s="59"/>
      <c r="D40" s="57" t="s">
        <v>17</v>
      </c>
      <c r="E40" s="49"/>
      <c r="F40" s="88">
        <v>111259</v>
      </c>
      <c r="G40" s="51">
        <f t="shared" si="2"/>
        <v>14.96035993395115</v>
      </c>
      <c r="H40" s="88">
        <v>110176</v>
      </c>
      <c r="I40" s="51">
        <f t="shared" si="3"/>
        <v>0.98297269822829048</v>
      </c>
    </row>
    <row r="41" spans="1:9" ht="18" customHeight="1">
      <c r="A41" s="124"/>
      <c r="B41" s="124"/>
      <c r="C41" s="59"/>
      <c r="D41" s="59"/>
      <c r="E41" s="53" t="s">
        <v>91</v>
      </c>
      <c r="F41" s="88">
        <v>71143</v>
      </c>
      <c r="G41" s="51">
        <f t="shared" si="2"/>
        <v>9.5661913803025982</v>
      </c>
      <c r="H41" s="88">
        <v>70330</v>
      </c>
      <c r="I41" s="54">
        <f t="shared" si="3"/>
        <v>1.1559789563486467</v>
      </c>
    </row>
    <row r="42" spans="1:9" ht="18" customHeight="1">
      <c r="A42" s="124"/>
      <c r="B42" s="124"/>
      <c r="C42" s="59"/>
      <c r="D42" s="58"/>
      <c r="E42" s="43" t="s">
        <v>37</v>
      </c>
      <c r="F42" s="88">
        <v>40116</v>
      </c>
      <c r="G42" s="51">
        <f t="shared" si="2"/>
        <v>5.3941685536485533</v>
      </c>
      <c r="H42" s="88">
        <v>39845</v>
      </c>
      <c r="I42" s="54">
        <f t="shared" si="3"/>
        <v>0.6801355251599972</v>
      </c>
    </row>
    <row r="43" spans="1:9" ht="18" customHeight="1">
      <c r="A43" s="124"/>
      <c r="B43" s="124"/>
      <c r="C43" s="59"/>
      <c r="D43" s="49" t="s">
        <v>38</v>
      </c>
      <c r="E43" s="49"/>
      <c r="F43" s="88">
        <v>4244</v>
      </c>
      <c r="G43" s="51">
        <f t="shared" si="2"/>
        <v>0.57066635112385233</v>
      </c>
      <c r="H43" s="88">
        <v>4134</v>
      </c>
      <c r="I43" s="54">
        <f t="shared" si="3"/>
        <v>2.6608611514271852</v>
      </c>
    </row>
    <row r="44" spans="1:9" ht="18" customHeight="1">
      <c r="A44" s="124"/>
      <c r="B44" s="124"/>
      <c r="C44" s="58"/>
      <c r="D44" s="49" t="s">
        <v>39</v>
      </c>
      <c r="E44" s="49"/>
      <c r="F44" s="88">
        <v>0</v>
      </c>
      <c r="G44" s="51">
        <f t="shared" si="2"/>
        <v>0</v>
      </c>
      <c r="H44" s="88">
        <v>0</v>
      </c>
      <c r="I44" s="157">
        <v>0</v>
      </c>
    </row>
    <row r="45" spans="1:9" ht="18" customHeight="1">
      <c r="A45" s="124"/>
      <c r="B45" s="124"/>
      <c r="C45" s="43" t="s">
        <v>18</v>
      </c>
      <c r="D45" s="43"/>
      <c r="E45" s="43"/>
      <c r="F45" s="88">
        <f>SUM(F28,F32,F39)</f>
        <v>743692</v>
      </c>
      <c r="G45" s="51">
        <f>F45/$F$45*100</f>
        <v>100</v>
      </c>
      <c r="H45" s="88">
        <f>SUM(H28,H32,H39)</f>
        <v>729433</v>
      </c>
      <c r="I45" s="51">
        <f t="shared" si="3"/>
        <v>1.954805993148101</v>
      </c>
    </row>
    <row r="46" spans="1:9">
      <c r="A46" s="23" t="s">
        <v>19</v>
      </c>
    </row>
    <row r="47" spans="1:9">
      <c r="A47" s="24" t="s">
        <v>20</v>
      </c>
    </row>
    <row r="48" spans="1:9">
      <c r="A48" s="24"/>
    </row>
    <row r="57" spans="9:9">
      <c r="I57" s="7"/>
    </row>
    <row r="58" spans="9:9">
      <c r="I58" s="7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0"/>
  <sheetViews>
    <sheetView view="pageBreakPreview" zoomScale="80" zoomScaleNormal="100" zoomScaleSheetLayoutView="80" workbookViewId="0">
      <pane xSplit="5" ySplit="7" topLeftCell="F17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7" customWidth="1"/>
    <col min="13" max="19" width="13.625" style="2" customWidth="1"/>
    <col min="20" max="23" width="12" style="2" customWidth="1"/>
    <col min="24" max="16384" width="9" style="2"/>
  </cols>
  <sheetData>
    <row r="1" spans="1:23" ht="33.950000000000003" customHeight="1">
      <c r="A1" s="20" t="s">
        <v>0</v>
      </c>
      <c r="B1" s="11"/>
      <c r="C1" s="11"/>
      <c r="D1" s="22" t="s">
        <v>272</v>
      </c>
      <c r="E1" s="13"/>
      <c r="F1" s="13"/>
      <c r="G1" s="13"/>
    </row>
    <row r="2" spans="1:23" ht="15" customHeight="1"/>
    <row r="3" spans="1:23" ht="15" customHeight="1">
      <c r="A3" s="14" t="s">
        <v>46</v>
      </c>
      <c r="B3" s="14"/>
      <c r="C3" s="14"/>
      <c r="D3" s="14"/>
    </row>
    <row r="4" spans="1:23" ht="15" customHeight="1">
      <c r="A4" s="14"/>
      <c r="B4" s="14"/>
      <c r="C4" s="14"/>
      <c r="D4" s="14"/>
    </row>
    <row r="5" spans="1:23" ht="15.95" customHeight="1">
      <c r="A5" s="12" t="s">
        <v>234</v>
      </c>
      <c r="B5" s="12"/>
      <c r="C5" s="12"/>
      <c r="D5" s="12"/>
      <c r="K5" s="15"/>
      <c r="O5" s="15" t="s">
        <v>47</v>
      </c>
    </row>
    <row r="6" spans="1:23" ht="15.95" customHeight="1">
      <c r="A6" s="139" t="s">
        <v>48</v>
      </c>
      <c r="B6" s="140"/>
      <c r="C6" s="140"/>
      <c r="D6" s="140"/>
      <c r="E6" s="140"/>
      <c r="F6" s="132" t="s">
        <v>250</v>
      </c>
      <c r="G6" s="133"/>
      <c r="H6" s="132" t="s">
        <v>251</v>
      </c>
      <c r="I6" s="133"/>
      <c r="J6" s="132" t="s">
        <v>252</v>
      </c>
      <c r="K6" s="133"/>
      <c r="L6" s="132" t="s">
        <v>253</v>
      </c>
      <c r="M6" s="133"/>
      <c r="N6" s="136"/>
      <c r="O6" s="136"/>
    </row>
    <row r="7" spans="1:23" ht="15.95" customHeight="1">
      <c r="A7" s="140"/>
      <c r="B7" s="140"/>
      <c r="C7" s="140"/>
      <c r="D7" s="140"/>
      <c r="E7" s="140"/>
      <c r="F7" s="47" t="s">
        <v>233</v>
      </c>
      <c r="G7" s="62" t="s">
        <v>232</v>
      </c>
      <c r="H7" s="47" t="s">
        <v>233</v>
      </c>
      <c r="I7" s="62" t="s">
        <v>232</v>
      </c>
      <c r="J7" s="47" t="s">
        <v>233</v>
      </c>
      <c r="K7" s="62" t="s">
        <v>232</v>
      </c>
      <c r="L7" s="47" t="s">
        <v>233</v>
      </c>
      <c r="M7" s="62" t="s">
        <v>232</v>
      </c>
      <c r="N7" s="47" t="s">
        <v>233</v>
      </c>
      <c r="O7" s="62" t="s">
        <v>232</v>
      </c>
    </row>
    <row r="8" spans="1:23" ht="15.95" customHeight="1">
      <c r="A8" s="137" t="s">
        <v>82</v>
      </c>
      <c r="B8" s="57" t="s">
        <v>49</v>
      </c>
      <c r="C8" s="49"/>
      <c r="D8" s="49"/>
      <c r="E8" s="63" t="s">
        <v>40</v>
      </c>
      <c r="F8" s="82">
        <v>29900</v>
      </c>
      <c r="G8" s="82">
        <v>29655</v>
      </c>
      <c r="H8" s="91">
        <v>898</v>
      </c>
      <c r="I8" s="91">
        <v>927</v>
      </c>
      <c r="J8" s="91">
        <v>4410</v>
      </c>
      <c r="K8" s="91">
        <v>4829</v>
      </c>
      <c r="L8" s="91">
        <v>351</v>
      </c>
      <c r="M8" s="91">
        <v>417</v>
      </c>
      <c r="N8" s="82"/>
      <c r="O8" s="82"/>
      <c r="P8" s="27"/>
      <c r="Q8" s="27"/>
      <c r="R8" s="27"/>
      <c r="S8" s="27"/>
      <c r="T8" s="27"/>
      <c r="U8" s="27"/>
      <c r="V8" s="27"/>
      <c r="W8" s="27"/>
    </row>
    <row r="9" spans="1:23" ht="15.95" customHeight="1">
      <c r="A9" s="137"/>
      <c r="B9" s="59"/>
      <c r="C9" s="49" t="s">
        <v>50</v>
      </c>
      <c r="D9" s="49"/>
      <c r="E9" s="63" t="s">
        <v>41</v>
      </c>
      <c r="F9" s="82">
        <v>29900</v>
      </c>
      <c r="G9" s="82">
        <v>29655</v>
      </c>
      <c r="H9" s="91">
        <v>898</v>
      </c>
      <c r="I9" s="91">
        <v>927</v>
      </c>
      <c r="J9" s="91">
        <v>4410</v>
      </c>
      <c r="K9" s="91">
        <v>4829</v>
      </c>
      <c r="L9" s="91">
        <v>351</v>
      </c>
      <c r="M9" s="91">
        <v>417</v>
      </c>
      <c r="N9" s="82"/>
      <c r="O9" s="82"/>
      <c r="P9" s="27"/>
      <c r="Q9" s="27"/>
      <c r="R9" s="27"/>
      <c r="S9" s="27"/>
      <c r="T9" s="27"/>
      <c r="U9" s="27"/>
      <c r="V9" s="27"/>
      <c r="W9" s="27"/>
    </row>
    <row r="10" spans="1:23" ht="15.95" customHeight="1">
      <c r="A10" s="137"/>
      <c r="B10" s="58"/>
      <c r="C10" s="49" t="s">
        <v>51</v>
      </c>
      <c r="D10" s="49"/>
      <c r="E10" s="63" t="s">
        <v>42</v>
      </c>
      <c r="F10" s="82">
        <v>0</v>
      </c>
      <c r="G10" s="82">
        <v>0</v>
      </c>
      <c r="H10" s="91">
        <v>0</v>
      </c>
      <c r="I10" s="85">
        <v>0</v>
      </c>
      <c r="J10" s="64">
        <v>0</v>
      </c>
      <c r="K10" s="64">
        <v>0</v>
      </c>
      <c r="L10" s="91">
        <v>0</v>
      </c>
      <c r="M10" s="91">
        <v>0</v>
      </c>
      <c r="N10" s="82"/>
      <c r="O10" s="82"/>
      <c r="P10" s="27"/>
      <c r="Q10" s="27"/>
      <c r="R10" s="27"/>
      <c r="S10" s="27"/>
      <c r="T10" s="27"/>
      <c r="U10" s="27"/>
      <c r="V10" s="27"/>
      <c r="W10" s="27"/>
    </row>
    <row r="11" spans="1:23" ht="15.95" customHeight="1">
      <c r="A11" s="137"/>
      <c r="B11" s="57" t="s">
        <v>52</v>
      </c>
      <c r="C11" s="49"/>
      <c r="D11" s="49"/>
      <c r="E11" s="63" t="s">
        <v>43</v>
      </c>
      <c r="F11" s="82">
        <v>30459</v>
      </c>
      <c r="G11" s="82">
        <v>29909</v>
      </c>
      <c r="H11" s="91">
        <v>827</v>
      </c>
      <c r="I11" s="91">
        <v>871</v>
      </c>
      <c r="J11" s="91">
        <v>4404</v>
      </c>
      <c r="K11" s="91">
        <v>4817</v>
      </c>
      <c r="L11" s="91">
        <v>338</v>
      </c>
      <c r="M11" s="91">
        <v>408</v>
      </c>
      <c r="N11" s="82"/>
      <c r="O11" s="82"/>
      <c r="P11" s="27"/>
      <c r="Q11" s="27"/>
      <c r="R11" s="27"/>
      <c r="S11" s="27"/>
      <c r="T11" s="27"/>
      <c r="U11" s="27"/>
      <c r="V11" s="27"/>
      <c r="W11" s="27"/>
    </row>
    <row r="12" spans="1:23" ht="15.95" customHeight="1">
      <c r="A12" s="137"/>
      <c r="B12" s="59"/>
      <c r="C12" s="49" t="s">
        <v>53</v>
      </c>
      <c r="D12" s="49"/>
      <c r="E12" s="63" t="s">
        <v>44</v>
      </c>
      <c r="F12" s="82">
        <v>30459</v>
      </c>
      <c r="G12" s="82">
        <v>29898</v>
      </c>
      <c r="H12" s="91">
        <v>827</v>
      </c>
      <c r="I12" s="91">
        <v>871</v>
      </c>
      <c r="J12" s="91">
        <v>4404</v>
      </c>
      <c r="K12" s="91">
        <v>4817</v>
      </c>
      <c r="L12" s="91">
        <v>338</v>
      </c>
      <c r="M12" s="91">
        <v>408</v>
      </c>
      <c r="N12" s="82"/>
      <c r="O12" s="82"/>
      <c r="P12" s="27"/>
      <c r="Q12" s="27"/>
      <c r="R12" s="27"/>
      <c r="S12" s="27"/>
      <c r="T12" s="27"/>
      <c r="U12" s="27"/>
      <c r="V12" s="27"/>
      <c r="W12" s="27"/>
    </row>
    <row r="13" spans="1:23" ht="15.95" customHeight="1">
      <c r="A13" s="137"/>
      <c r="B13" s="58"/>
      <c r="C13" s="49" t="s">
        <v>54</v>
      </c>
      <c r="D13" s="49"/>
      <c r="E13" s="63" t="s">
        <v>45</v>
      </c>
      <c r="F13" s="82">
        <v>0</v>
      </c>
      <c r="G13" s="82">
        <v>0</v>
      </c>
      <c r="H13" s="64"/>
      <c r="I13" s="64">
        <v>0</v>
      </c>
      <c r="J13" s="64">
        <v>0</v>
      </c>
      <c r="K13" s="64">
        <v>0</v>
      </c>
      <c r="L13" s="91">
        <v>0</v>
      </c>
      <c r="M13" s="91">
        <v>0</v>
      </c>
      <c r="N13" s="82"/>
      <c r="O13" s="82"/>
      <c r="P13" s="27"/>
      <c r="Q13" s="27"/>
      <c r="R13" s="27"/>
      <c r="S13" s="27"/>
      <c r="T13" s="27"/>
      <c r="U13" s="27"/>
      <c r="V13" s="27"/>
      <c r="W13" s="27"/>
    </row>
    <row r="14" spans="1:23" ht="15.95" customHeight="1">
      <c r="A14" s="137"/>
      <c r="B14" s="49" t="s">
        <v>55</v>
      </c>
      <c r="C14" s="49"/>
      <c r="D14" s="49"/>
      <c r="E14" s="63" t="s">
        <v>96</v>
      </c>
      <c r="F14" s="82">
        <f t="shared" ref="F14:H15" si="0">F9-F12</f>
        <v>-559</v>
      </c>
      <c r="G14" s="82">
        <f t="shared" si="0"/>
        <v>-243</v>
      </c>
      <c r="H14" s="91">
        <f t="shared" si="0"/>
        <v>71</v>
      </c>
      <c r="I14" s="91">
        <f>I9-I12</f>
        <v>56</v>
      </c>
      <c r="J14" s="91">
        <f t="shared" ref="J14:M15" si="1">J9-J12</f>
        <v>6</v>
      </c>
      <c r="K14" s="91">
        <f t="shared" si="1"/>
        <v>12</v>
      </c>
      <c r="L14" s="91">
        <f t="shared" si="1"/>
        <v>13</v>
      </c>
      <c r="M14" s="91">
        <f t="shared" si="1"/>
        <v>9</v>
      </c>
      <c r="N14" s="82">
        <f t="shared" ref="N14:O14" si="2">N9-N12</f>
        <v>0</v>
      </c>
      <c r="O14" s="82">
        <f t="shared" si="2"/>
        <v>0</v>
      </c>
      <c r="P14" s="27"/>
      <c r="Q14" s="27"/>
      <c r="R14" s="27"/>
      <c r="S14" s="27"/>
      <c r="T14" s="27"/>
      <c r="U14" s="27"/>
      <c r="V14" s="27"/>
      <c r="W14" s="27"/>
    </row>
    <row r="15" spans="1:23" ht="15.95" customHeight="1">
      <c r="A15" s="137"/>
      <c r="B15" s="49" t="s">
        <v>56</v>
      </c>
      <c r="C15" s="49"/>
      <c r="D15" s="49"/>
      <c r="E15" s="63" t="s">
        <v>97</v>
      </c>
      <c r="F15" s="82">
        <f t="shared" ref="F15" si="3">F10-F13</f>
        <v>0</v>
      </c>
      <c r="G15" s="82">
        <f t="shared" si="0"/>
        <v>0</v>
      </c>
      <c r="H15" s="91">
        <f t="shared" si="0"/>
        <v>0</v>
      </c>
      <c r="I15" s="91">
        <f>I10-I13</f>
        <v>0</v>
      </c>
      <c r="J15" s="91">
        <f t="shared" si="1"/>
        <v>0</v>
      </c>
      <c r="K15" s="91">
        <f t="shared" si="1"/>
        <v>0</v>
      </c>
      <c r="L15" s="91">
        <f t="shared" si="1"/>
        <v>0</v>
      </c>
      <c r="M15" s="91">
        <f t="shared" si="1"/>
        <v>0</v>
      </c>
      <c r="N15" s="82">
        <f t="shared" ref="N15:O15" si="4">N10-N13</f>
        <v>0</v>
      </c>
      <c r="O15" s="82">
        <f t="shared" si="4"/>
        <v>0</v>
      </c>
      <c r="P15" s="27"/>
      <c r="Q15" s="27"/>
      <c r="R15" s="27"/>
      <c r="S15" s="27"/>
      <c r="T15" s="27"/>
      <c r="U15" s="27"/>
      <c r="V15" s="27"/>
      <c r="W15" s="27"/>
    </row>
    <row r="16" spans="1:23" ht="15.95" customHeight="1">
      <c r="A16" s="137"/>
      <c r="B16" s="49" t="s">
        <v>57</v>
      </c>
      <c r="C16" s="49"/>
      <c r="D16" s="49"/>
      <c r="E16" s="63" t="s">
        <v>98</v>
      </c>
      <c r="F16" s="82">
        <f t="shared" ref="F16:M16" si="5">F8-F11</f>
        <v>-559</v>
      </c>
      <c r="G16" s="82">
        <f t="shared" si="5"/>
        <v>-254</v>
      </c>
      <c r="H16" s="91">
        <f t="shared" si="5"/>
        <v>71</v>
      </c>
      <c r="I16" s="91">
        <f t="shared" si="5"/>
        <v>56</v>
      </c>
      <c r="J16" s="91">
        <f t="shared" si="5"/>
        <v>6</v>
      </c>
      <c r="K16" s="91">
        <f t="shared" si="5"/>
        <v>12</v>
      </c>
      <c r="L16" s="91">
        <f t="shared" si="5"/>
        <v>13</v>
      </c>
      <c r="M16" s="91">
        <f t="shared" si="5"/>
        <v>9</v>
      </c>
      <c r="N16" s="82">
        <f t="shared" ref="N16:O16" si="6">N8-N11</f>
        <v>0</v>
      </c>
      <c r="O16" s="82">
        <f t="shared" si="6"/>
        <v>0</v>
      </c>
      <c r="P16" s="27"/>
      <c r="Q16" s="27"/>
      <c r="R16" s="27"/>
      <c r="S16" s="27"/>
      <c r="T16" s="27"/>
      <c r="U16" s="27"/>
      <c r="V16" s="27"/>
      <c r="W16" s="27"/>
    </row>
    <row r="17" spans="1:23" ht="15.95" customHeight="1">
      <c r="A17" s="137"/>
      <c r="B17" s="49" t="s">
        <v>58</v>
      </c>
      <c r="C17" s="49"/>
      <c r="D17" s="49"/>
      <c r="E17" s="47"/>
      <c r="F17" s="82">
        <v>0</v>
      </c>
      <c r="G17" s="82">
        <v>0</v>
      </c>
      <c r="H17" s="64">
        <v>0</v>
      </c>
      <c r="I17" s="64">
        <v>0</v>
      </c>
      <c r="J17" s="91">
        <v>0</v>
      </c>
      <c r="K17" s="91">
        <v>0</v>
      </c>
      <c r="L17" s="91">
        <v>0</v>
      </c>
      <c r="M17" s="91">
        <v>0</v>
      </c>
      <c r="N17" s="64"/>
      <c r="O17" s="65"/>
      <c r="P17" s="27"/>
      <c r="Q17" s="27"/>
      <c r="R17" s="27"/>
      <c r="S17" s="27"/>
      <c r="T17" s="27"/>
      <c r="U17" s="27"/>
      <c r="V17" s="27"/>
      <c r="W17" s="27"/>
    </row>
    <row r="18" spans="1:23" ht="15.95" customHeight="1">
      <c r="A18" s="137"/>
      <c r="B18" s="49" t="s">
        <v>59</v>
      </c>
      <c r="C18" s="49"/>
      <c r="D18" s="49"/>
      <c r="E18" s="47"/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/>
      <c r="O18" s="65"/>
      <c r="P18" s="27"/>
      <c r="Q18" s="27"/>
      <c r="R18" s="27"/>
      <c r="S18" s="27"/>
      <c r="T18" s="27"/>
      <c r="U18" s="27"/>
      <c r="V18" s="27"/>
      <c r="W18" s="27"/>
    </row>
    <row r="19" spans="1:23" ht="15.95" customHeight="1">
      <c r="A19" s="137" t="s">
        <v>83</v>
      </c>
      <c r="B19" s="57" t="s">
        <v>60</v>
      </c>
      <c r="C19" s="49"/>
      <c r="D19" s="49"/>
      <c r="E19" s="63"/>
      <c r="F19" s="82">
        <v>2415</v>
      </c>
      <c r="G19" s="82">
        <v>1617</v>
      </c>
      <c r="H19" s="91">
        <v>0</v>
      </c>
      <c r="I19" s="91">
        <v>0</v>
      </c>
      <c r="J19" s="91">
        <v>2114</v>
      </c>
      <c r="K19" s="91">
        <v>1951</v>
      </c>
      <c r="L19" s="91">
        <v>185</v>
      </c>
      <c r="M19" s="91">
        <v>73</v>
      </c>
      <c r="N19" s="82"/>
      <c r="O19" s="82"/>
      <c r="P19" s="27"/>
      <c r="Q19" s="27"/>
      <c r="R19" s="27"/>
      <c r="S19" s="27"/>
      <c r="T19" s="27"/>
      <c r="U19" s="27"/>
      <c r="V19" s="27"/>
      <c r="W19" s="27"/>
    </row>
    <row r="20" spans="1:23" ht="15.95" customHeight="1">
      <c r="A20" s="137"/>
      <c r="B20" s="58"/>
      <c r="C20" s="49" t="s">
        <v>61</v>
      </c>
      <c r="D20" s="49"/>
      <c r="E20" s="63"/>
      <c r="F20" s="82">
        <v>1740</v>
      </c>
      <c r="G20" s="82">
        <v>945</v>
      </c>
      <c r="H20" s="91">
        <v>0</v>
      </c>
      <c r="I20" s="91">
        <v>0</v>
      </c>
      <c r="J20" s="91">
        <v>371</v>
      </c>
      <c r="K20" s="91">
        <v>315</v>
      </c>
      <c r="L20" s="91">
        <v>0</v>
      </c>
      <c r="M20" s="91">
        <v>0</v>
      </c>
      <c r="N20" s="82"/>
      <c r="O20" s="82"/>
      <c r="P20" s="27"/>
      <c r="Q20" s="27"/>
      <c r="R20" s="27"/>
      <c r="S20" s="27"/>
      <c r="T20" s="27"/>
      <c r="U20" s="27"/>
      <c r="V20" s="27"/>
      <c r="W20" s="27"/>
    </row>
    <row r="21" spans="1:23" ht="15.95" customHeight="1">
      <c r="A21" s="137"/>
      <c r="B21" s="49" t="s">
        <v>62</v>
      </c>
      <c r="C21" s="49"/>
      <c r="D21" s="49"/>
      <c r="E21" s="63" t="s">
        <v>99</v>
      </c>
      <c r="F21" s="82">
        <v>2415</v>
      </c>
      <c r="G21" s="82">
        <v>1617</v>
      </c>
      <c r="H21" s="91">
        <v>0</v>
      </c>
      <c r="I21" s="91">
        <v>0</v>
      </c>
      <c r="J21" s="91">
        <v>2114</v>
      </c>
      <c r="K21" s="91">
        <v>1951</v>
      </c>
      <c r="L21" s="91">
        <v>185</v>
      </c>
      <c r="M21" s="91">
        <v>73</v>
      </c>
      <c r="N21" s="82"/>
      <c r="O21" s="82"/>
      <c r="P21" s="27"/>
      <c r="Q21" s="27"/>
      <c r="R21" s="27"/>
      <c r="S21" s="27"/>
      <c r="T21" s="27"/>
      <c r="U21" s="27"/>
      <c r="V21" s="27"/>
      <c r="W21" s="27"/>
    </row>
    <row r="22" spans="1:23" ht="15.95" customHeight="1">
      <c r="A22" s="137"/>
      <c r="B22" s="57" t="s">
        <v>63</v>
      </c>
      <c r="C22" s="49"/>
      <c r="D22" s="49"/>
      <c r="E22" s="63" t="s">
        <v>100</v>
      </c>
      <c r="F22" s="82">
        <v>3490</v>
      </c>
      <c r="G22" s="82">
        <v>2661</v>
      </c>
      <c r="H22" s="91">
        <v>124</v>
      </c>
      <c r="I22" s="91">
        <v>164</v>
      </c>
      <c r="J22" s="91">
        <v>2122</v>
      </c>
      <c r="K22" s="91">
        <v>1955</v>
      </c>
      <c r="L22" s="91">
        <v>187</v>
      </c>
      <c r="M22" s="91">
        <v>74</v>
      </c>
      <c r="N22" s="82"/>
      <c r="O22" s="82"/>
      <c r="P22" s="27"/>
      <c r="Q22" s="27"/>
      <c r="R22" s="27"/>
      <c r="S22" s="27"/>
      <c r="T22" s="27"/>
      <c r="U22" s="27"/>
      <c r="V22" s="27"/>
      <c r="W22" s="27"/>
    </row>
    <row r="23" spans="1:23" ht="15.95" customHeight="1">
      <c r="A23" s="137"/>
      <c r="B23" s="58" t="s">
        <v>64</v>
      </c>
      <c r="C23" s="49" t="s">
        <v>65</v>
      </c>
      <c r="D23" s="49"/>
      <c r="E23" s="63"/>
      <c r="F23" s="82">
        <v>1141</v>
      </c>
      <c r="G23" s="82">
        <v>1130</v>
      </c>
      <c r="H23" s="91">
        <v>96</v>
      </c>
      <c r="I23" s="91">
        <v>102</v>
      </c>
      <c r="J23" s="91">
        <v>527</v>
      </c>
      <c r="K23" s="91">
        <v>522</v>
      </c>
      <c r="L23" s="91">
        <v>2</v>
      </c>
      <c r="M23" s="91">
        <v>0</v>
      </c>
      <c r="N23" s="82"/>
      <c r="O23" s="82"/>
      <c r="P23" s="27"/>
      <c r="Q23" s="27"/>
      <c r="R23" s="27"/>
      <c r="S23" s="27"/>
      <c r="T23" s="27"/>
      <c r="U23" s="27"/>
      <c r="V23" s="27"/>
      <c r="W23" s="27"/>
    </row>
    <row r="24" spans="1:23" ht="15.95" customHeight="1">
      <c r="A24" s="137"/>
      <c r="B24" s="49" t="s">
        <v>101</v>
      </c>
      <c r="C24" s="49"/>
      <c r="D24" s="49"/>
      <c r="E24" s="63" t="s">
        <v>102</v>
      </c>
      <c r="F24" s="82">
        <f t="shared" ref="F24:M24" si="7">F21-F22</f>
        <v>-1075</v>
      </c>
      <c r="G24" s="82">
        <f t="shared" si="7"/>
        <v>-1044</v>
      </c>
      <c r="H24" s="91">
        <f t="shared" si="7"/>
        <v>-124</v>
      </c>
      <c r="I24" s="91">
        <f t="shared" si="7"/>
        <v>-164</v>
      </c>
      <c r="J24" s="91">
        <f t="shared" si="7"/>
        <v>-8</v>
      </c>
      <c r="K24" s="91">
        <f t="shared" si="7"/>
        <v>-4</v>
      </c>
      <c r="L24" s="91">
        <f t="shared" si="7"/>
        <v>-2</v>
      </c>
      <c r="M24" s="91">
        <f t="shared" si="7"/>
        <v>-1</v>
      </c>
      <c r="N24" s="82">
        <f t="shared" ref="N24:O24" si="8">N21-N22</f>
        <v>0</v>
      </c>
      <c r="O24" s="82">
        <f t="shared" si="8"/>
        <v>0</v>
      </c>
      <c r="P24" s="27"/>
      <c r="Q24" s="27"/>
      <c r="R24" s="27"/>
      <c r="S24" s="27"/>
      <c r="T24" s="27"/>
      <c r="U24" s="27"/>
      <c r="V24" s="27"/>
      <c r="W24" s="27"/>
    </row>
    <row r="25" spans="1:23" ht="15.95" customHeight="1">
      <c r="A25" s="137"/>
      <c r="B25" s="57" t="s">
        <v>66</v>
      </c>
      <c r="C25" s="57"/>
      <c r="D25" s="57"/>
      <c r="E25" s="142" t="s">
        <v>103</v>
      </c>
      <c r="F25" s="134">
        <v>1075</v>
      </c>
      <c r="G25" s="134">
        <v>1044</v>
      </c>
      <c r="H25" s="134">
        <v>124</v>
      </c>
      <c r="I25" s="134">
        <v>164</v>
      </c>
      <c r="J25" s="134">
        <v>8</v>
      </c>
      <c r="K25" s="134">
        <v>4</v>
      </c>
      <c r="L25" s="134">
        <v>2</v>
      </c>
      <c r="M25" s="134">
        <v>1</v>
      </c>
      <c r="N25" s="134"/>
      <c r="O25" s="134"/>
      <c r="P25" s="27"/>
      <c r="Q25" s="27"/>
      <c r="R25" s="27"/>
      <c r="S25" s="27"/>
      <c r="T25" s="27"/>
      <c r="U25" s="27"/>
      <c r="V25" s="27"/>
      <c r="W25" s="27"/>
    </row>
    <row r="26" spans="1:23" ht="15.95" customHeight="1">
      <c r="A26" s="137"/>
      <c r="B26" s="77" t="s">
        <v>67</v>
      </c>
      <c r="C26" s="77"/>
      <c r="D26" s="77"/>
      <c r="E26" s="143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27"/>
      <c r="Q26" s="27"/>
      <c r="R26" s="27"/>
      <c r="S26" s="27"/>
      <c r="T26" s="27"/>
      <c r="U26" s="27"/>
      <c r="V26" s="27"/>
      <c r="W26" s="27"/>
    </row>
    <row r="27" spans="1:23" ht="15.95" customHeight="1">
      <c r="A27" s="137"/>
      <c r="B27" s="49" t="s">
        <v>104</v>
      </c>
      <c r="C27" s="49"/>
      <c r="D27" s="49"/>
      <c r="E27" s="63" t="s">
        <v>105</v>
      </c>
      <c r="F27" s="82">
        <f>F24+F25</f>
        <v>0</v>
      </c>
      <c r="G27" s="82">
        <f t="shared" ref="G27:M27" si="9">G24+G25</f>
        <v>0</v>
      </c>
      <c r="H27" s="91">
        <f t="shared" si="9"/>
        <v>0</v>
      </c>
      <c r="I27" s="91">
        <f t="shared" si="9"/>
        <v>0</v>
      </c>
      <c r="J27" s="91">
        <f t="shared" si="9"/>
        <v>0</v>
      </c>
      <c r="K27" s="91">
        <f t="shared" si="9"/>
        <v>0</v>
      </c>
      <c r="L27" s="91">
        <f t="shared" si="9"/>
        <v>0</v>
      </c>
      <c r="M27" s="91">
        <f t="shared" si="9"/>
        <v>0</v>
      </c>
      <c r="N27" s="82">
        <f t="shared" ref="N27:O27" si="10">N24+N25</f>
        <v>0</v>
      </c>
      <c r="O27" s="82">
        <f t="shared" si="10"/>
        <v>0</v>
      </c>
      <c r="P27" s="27"/>
      <c r="Q27" s="27"/>
      <c r="R27" s="27"/>
      <c r="S27" s="27"/>
      <c r="T27" s="27"/>
      <c r="U27" s="27"/>
      <c r="V27" s="27"/>
      <c r="W27" s="27"/>
    </row>
    <row r="28" spans="1:23" ht="15.95" customHeight="1">
      <c r="A28" s="8"/>
      <c r="F28" s="27"/>
      <c r="G28" s="27"/>
      <c r="H28" s="27"/>
      <c r="I28" s="27"/>
      <c r="J28" s="27"/>
      <c r="K28" s="27"/>
      <c r="L28" s="28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3" ht="15.95" customHeight="1">
      <c r="A29" s="12"/>
      <c r="F29" s="27"/>
      <c r="G29" s="27"/>
      <c r="H29" s="27"/>
      <c r="I29" s="27"/>
      <c r="J29" s="29"/>
      <c r="K29" s="29"/>
      <c r="L29" s="28"/>
      <c r="M29" s="27"/>
      <c r="N29" s="27"/>
      <c r="O29" s="29" t="s">
        <v>106</v>
      </c>
      <c r="P29" s="27"/>
      <c r="Q29" s="27"/>
      <c r="R29" s="27"/>
      <c r="S29" s="27"/>
      <c r="T29" s="27"/>
      <c r="U29" s="27"/>
      <c r="V29" s="27"/>
      <c r="W29" s="29"/>
    </row>
    <row r="30" spans="1:23" ht="15.95" customHeight="1">
      <c r="A30" s="141" t="s">
        <v>68</v>
      </c>
      <c r="B30" s="141"/>
      <c r="C30" s="141"/>
      <c r="D30" s="141"/>
      <c r="E30" s="141"/>
      <c r="F30" s="130" t="s">
        <v>254</v>
      </c>
      <c r="G30" s="131"/>
      <c r="H30" s="130" t="s">
        <v>255</v>
      </c>
      <c r="I30" s="131"/>
      <c r="J30" s="128" t="s">
        <v>256</v>
      </c>
      <c r="K30" s="129"/>
      <c r="L30" s="130" t="s">
        <v>257</v>
      </c>
      <c r="M30" s="131"/>
      <c r="N30" s="130"/>
      <c r="O30" s="131"/>
      <c r="P30" s="30"/>
      <c r="Q30" s="28"/>
      <c r="R30" s="30"/>
      <c r="S30" s="28"/>
      <c r="T30" s="30"/>
      <c r="U30" s="28"/>
      <c r="V30" s="30"/>
      <c r="W30" s="28"/>
    </row>
    <row r="31" spans="1:23" ht="15.95" customHeight="1">
      <c r="A31" s="141"/>
      <c r="B31" s="141"/>
      <c r="C31" s="141"/>
      <c r="D31" s="141"/>
      <c r="E31" s="141"/>
      <c r="F31" s="47" t="s">
        <v>233</v>
      </c>
      <c r="G31" s="62" t="s">
        <v>232</v>
      </c>
      <c r="H31" s="47" t="s">
        <v>233</v>
      </c>
      <c r="I31" s="62" t="s">
        <v>232</v>
      </c>
      <c r="J31" s="47" t="s">
        <v>233</v>
      </c>
      <c r="K31" s="62" t="s">
        <v>232</v>
      </c>
      <c r="L31" s="47" t="s">
        <v>233</v>
      </c>
      <c r="M31" s="62" t="s">
        <v>232</v>
      </c>
      <c r="N31" s="47" t="s">
        <v>233</v>
      </c>
      <c r="O31" s="62" t="s">
        <v>232</v>
      </c>
      <c r="P31" s="31"/>
      <c r="Q31" s="31"/>
      <c r="R31" s="31"/>
      <c r="S31" s="31"/>
      <c r="T31" s="31"/>
      <c r="U31" s="31"/>
      <c r="V31" s="31"/>
      <c r="W31" s="31"/>
    </row>
    <row r="32" spans="1:23" ht="15.95" customHeight="1">
      <c r="A32" s="137" t="s">
        <v>84</v>
      </c>
      <c r="B32" s="57" t="s">
        <v>49</v>
      </c>
      <c r="C32" s="49"/>
      <c r="D32" s="49"/>
      <c r="E32" s="63" t="s">
        <v>40</v>
      </c>
      <c r="F32" s="91">
        <v>346</v>
      </c>
      <c r="G32" s="91">
        <v>377</v>
      </c>
      <c r="H32" s="91">
        <v>26</v>
      </c>
      <c r="I32" s="91">
        <v>40</v>
      </c>
      <c r="J32" s="91">
        <v>36</v>
      </c>
      <c r="K32" s="91">
        <v>40</v>
      </c>
      <c r="L32" s="82">
        <v>4</v>
      </c>
      <c r="M32" s="82">
        <v>6</v>
      </c>
      <c r="N32" s="82"/>
      <c r="O32" s="82"/>
      <c r="P32" s="32"/>
      <c r="Q32" s="32"/>
      <c r="R32" s="33"/>
      <c r="S32" s="33"/>
      <c r="T32" s="32"/>
      <c r="U32" s="32"/>
      <c r="V32" s="33"/>
      <c r="W32" s="33"/>
    </row>
    <row r="33" spans="1:23" ht="15.95" customHeight="1">
      <c r="A33" s="144"/>
      <c r="B33" s="59"/>
      <c r="C33" s="57" t="s">
        <v>69</v>
      </c>
      <c r="D33" s="49"/>
      <c r="E33" s="63"/>
      <c r="F33" s="91">
        <v>346</v>
      </c>
      <c r="G33" s="91">
        <v>377</v>
      </c>
      <c r="H33" s="91">
        <v>26</v>
      </c>
      <c r="I33" s="91">
        <v>40</v>
      </c>
      <c r="J33" s="91">
        <v>30</v>
      </c>
      <c r="K33" s="91">
        <v>30</v>
      </c>
      <c r="L33" s="82">
        <v>0</v>
      </c>
      <c r="M33" s="82">
        <v>0</v>
      </c>
      <c r="N33" s="82"/>
      <c r="O33" s="82"/>
      <c r="P33" s="32"/>
      <c r="Q33" s="32"/>
      <c r="R33" s="33"/>
      <c r="S33" s="33"/>
      <c r="T33" s="32"/>
      <c r="U33" s="32"/>
      <c r="V33" s="33"/>
      <c r="W33" s="33"/>
    </row>
    <row r="34" spans="1:23" ht="15.95" customHeight="1">
      <c r="A34" s="144"/>
      <c r="B34" s="59"/>
      <c r="C34" s="58"/>
      <c r="D34" s="49" t="s">
        <v>70</v>
      </c>
      <c r="E34" s="63"/>
      <c r="F34" s="91">
        <v>346</v>
      </c>
      <c r="G34" s="91">
        <v>377</v>
      </c>
      <c r="H34" s="70" t="s">
        <v>269</v>
      </c>
      <c r="I34" s="85" t="s">
        <v>269</v>
      </c>
      <c r="J34" s="91">
        <v>30</v>
      </c>
      <c r="K34" s="91">
        <v>30</v>
      </c>
      <c r="L34" s="82">
        <v>0</v>
      </c>
      <c r="M34" s="82">
        <v>0</v>
      </c>
      <c r="N34" s="82"/>
      <c r="O34" s="82"/>
      <c r="P34" s="32"/>
      <c r="Q34" s="32"/>
      <c r="R34" s="33"/>
      <c r="S34" s="33"/>
      <c r="T34" s="32"/>
      <c r="U34" s="32"/>
      <c r="V34" s="33"/>
      <c r="W34" s="33"/>
    </row>
    <row r="35" spans="1:23" ht="15.95" customHeight="1">
      <c r="A35" s="144"/>
      <c r="B35" s="58"/>
      <c r="C35" s="49" t="s">
        <v>71</v>
      </c>
      <c r="D35" s="49"/>
      <c r="E35" s="63"/>
      <c r="F35" s="91">
        <v>0</v>
      </c>
      <c r="G35" s="91">
        <v>0</v>
      </c>
      <c r="H35" s="70" t="s">
        <v>269</v>
      </c>
      <c r="I35" s="85" t="s">
        <v>269</v>
      </c>
      <c r="J35" s="65">
        <v>6</v>
      </c>
      <c r="K35" s="91">
        <v>10</v>
      </c>
      <c r="L35" s="82">
        <v>4</v>
      </c>
      <c r="M35" s="82">
        <v>6</v>
      </c>
      <c r="N35" s="82"/>
      <c r="O35" s="82"/>
      <c r="P35" s="32"/>
      <c r="Q35" s="32"/>
      <c r="R35" s="33"/>
      <c r="S35" s="33"/>
      <c r="T35" s="32"/>
      <c r="U35" s="32"/>
      <c r="V35" s="33"/>
      <c r="W35" s="33"/>
    </row>
    <row r="36" spans="1:23" ht="15.95" customHeight="1">
      <c r="A36" s="144"/>
      <c r="B36" s="57" t="s">
        <v>52</v>
      </c>
      <c r="C36" s="49"/>
      <c r="D36" s="49"/>
      <c r="E36" s="63" t="s">
        <v>41</v>
      </c>
      <c r="F36" s="91">
        <v>295</v>
      </c>
      <c r="G36" s="91">
        <v>287</v>
      </c>
      <c r="H36" s="91">
        <v>26</v>
      </c>
      <c r="I36" s="91">
        <v>40</v>
      </c>
      <c r="J36" s="91">
        <v>15</v>
      </c>
      <c r="K36" s="91">
        <v>12</v>
      </c>
      <c r="L36" s="82">
        <v>4</v>
      </c>
      <c r="M36" s="82">
        <v>6</v>
      </c>
      <c r="N36" s="82"/>
      <c r="O36" s="82"/>
      <c r="P36" s="32"/>
      <c r="Q36" s="32"/>
      <c r="R36" s="32"/>
      <c r="S36" s="32"/>
      <c r="T36" s="32"/>
      <c r="U36" s="32"/>
      <c r="V36" s="33"/>
      <c r="W36" s="33"/>
    </row>
    <row r="37" spans="1:23" ht="15.95" customHeight="1">
      <c r="A37" s="144"/>
      <c r="B37" s="59"/>
      <c r="C37" s="49" t="s">
        <v>72</v>
      </c>
      <c r="D37" s="49"/>
      <c r="E37" s="63"/>
      <c r="F37" s="91">
        <v>284</v>
      </c>
      <c r="G37" s="91">
        <v>275</v>
      </c>
      <c r="H37" s="91">
        <v>10</v>
      </c>
      <c r="I37" s="91">
        <v>18</v>
      </c>
      <c r="J37" s="91">
        <v>15</v>
      </c>
      <c r="K37" s="91">
        <v>8</v>
      </c>
      <c r="L37" s="82">
        <v>0</v>
      </c>
      <c r="M37" s="82">
        <v>0</v>
      </c>
      <c r="N37" s="82"/>
      <c r="O37" s="82"/>
      <c r="P37" s="32"/>
      <c r="Q37" s="32"/>
      <c r="R37" s="32"/>
      <c r="S37" s="32"/>
      <c r="T37" s="32"/>
      <c r="U37" s="32"/>
      <c r="V37" s="33"/>
      <c r="W37" s="33"/>
    </row>
    <row r="38" spans="1:23" ht="15.95" customHeight="1">
      <c r="A38" s="144"/>
      <c r="B38" s="58"/>
      <c r="C38" s="49" t="s">
        <v>73</v>
      </c>
      <c r="D38" s="49"/>
      <c r="E38" s="63"/>
      <c r="F38" s="91">
        <v>11</v>
      </c>
      <c r="G38" s="91">
        <v>12</v>
      </c>
      <c r="H38" s="91">
        <v>16</v>
      </c>
      <c r="I38" s="91">
        <v>22</v>
      </c>
      <c r="J38" s="91">
        <v>0</v>
      </c>
      <c r="K38" s="91">
        <v>4</v>
      </c>
      <c r="L38" s="82">
        <v>4</v>
      </c>
      <c r="M38" s="82">
        <v>6</v>
      </c>
      <c r="N38" s="82"/>
      <c r="O38" s="82"/>
      <c r="P38" s="33"/>
      <c r="Q38" s="33"/>
      <c r="R38" s="32"/>
      <c r="S38" s="32"/>
      <c r="T38" s="32"/>
      <c r="U38" s="32"/>
      <c r="V38" s="33"/>
      <c r="W38" s="33"/>
    </row>
    <row r="39" spans="1:23" ht="15.95" customHeight="1">
      <c r="A39" s="144"/>
      <c r="B39" s="43" t="s">
        <v>74</v>
      </c>
      <c r="C39" s="43"/>
      <c r="D39" s="43"/>
      <c r="E39" s="63" t="s">
        <v>107</v>
      </c>
      <c r="F39" s="91">
        <f>F32-F36</f>
        <v>51</v>
      </c>
      <c r="G39" s="91">
        <f>G32-G36</f>
        <v>90</v>
      </c>
      <c r="H39" s="91">
        <f t="shared" ref="H39:K39" si="11">H32-H36</f>
        <v>0</v>
      </c>
      <c r="I39" s="91">
        <f t="shared" si="11"/>
        <v>0</v>
      </c>
      <c r="J39" s="91">
        <f t="shared" si="11"/>
        <v>21</v>
      </c>
      <c r="K39" s="91">
        <f t="shared" si="11"/>
        <v>28</v>
      </c>
      <c r="L39" s="82">
        <f t="shared" ref="L39:M39" si="12">L32-L36</f>
        <v>0</v>
      </c>
      <c r="M39" s="82">
        <f t="shared" si="12"/>
        <v>0</v>
      </c>
      <c r="N39" s="82">
        <f t="shared" ref="N39:O39" si="13">N32-N36</f>
        <v>0</v>
      </c>
      <c r="O39" s="82">
        <f t="shared" si="13"/>
        <v>0</v>
      </c>
      <c r="P39" s="32"/>
      <c r="Q39" s="32"/>
      <c r="R39" s="32"/>
      <c r="S39" s="32"/>
      <c r="T39" s="32"/>
      <c r="U39" s="32"/>
      <c r="V39" s="33"/>
      <c r="W39" s="33"/>
    </row>
    <row r="40" spans="1:23" ht="15.95" customHeight="1">
      <c r="A40" s="137" t="s">
        <v>85</v>
      </c>
      <c r="B40" s="57" t="s">
        <v>75</v>
      </c>
      <c r="C40" s="49"/>
      <c r="D40" s="49"/>
      <c r="E40" s="63" t="s">
        <v>43</v>
      </c>
      <c r="F40" s="91">
        <v>25</v>
      </c>
      <c r="G40" s="91">
        <v>31</v>
      </c>
      <c r="H40" s="91">
        <v>0</v>
      </c>
      <c r="I40" s="91">
        <v>0</v>
      </c>
      <c r="J40" s="91">
        <v>0</v>
      </c>
      <c r="K40" s="86">
        <v>0</v>
      </c>
      <c r="L40" s="82">
        <v>29</v>
      </c>
      <c r="M40" s="82">
        <v>30</v>
      </c>
      <c r="N40" s="82"/>
      <c r="O40" s="82"/>
      <c r="P40" s="32"/>
      <c r="Q40" s="32"/>
      <c r="R40" s="33"/>
      <c r="S40" s="33"/>
      <c r="T40" s="33"/>
      <c r="U40" s="33"/>
      <c r="V40" s="32"/>
      <c r="W40" s="32"/>
    </row>
    <row r="41" spans="1:23" ht="15.95" customHeight="1">
      <c r="A41" s="138"/>
      <c r="B41" s="58"/>
      <c r="C41" s="49" t="s">
        <v>76</v>
      </c>
      <c r="D41" s="49"/>
      <c r="E41" s="63"/>
      <c r="F41" s="65">
        <v>0</v>
      </c>
      <c r="G41" s="65">
        <v>0</v>
      </c>
      <c r="H41" s="65">
        <v>0</v>
      </c>
      <c r="I41" s="65">
        <v>0</v>
      </c>
      <c r="J41" s="91">
        <v>0</v>
      </c>
      <c r="K41" s="70" t="s">
        <v>269</v>
      </c>
      <c r="L41" s="82">
        <v>0</v>
      </c>
      <c r="M41" s="82">
        <v>0</v>
      </c>
      <c r="N41" s="82"/>
      <c r="O41" s="82"/>
      <c r="P41" s="33"/>
      <c r="Q41" s="33"/>
      <c r="R41" s="33"/>
      <c r="S41" s="33"/>
      <c r="T41" s="33"/>
      <c r="U41" s="33"/>
      <c r="V41" s="32"/>
      <c r="W41" s="32"/>
    </row>
    <row r="42" spans="1:23" ht="15.95" customHeight="1">
      <c r="A42" s="138"/>
      <c r="B42" s="57" t="s">
        <v>63</v>
      </c>
      <c r="C42" s="49"/>
      <c r="D42" s="49"/>
      <c r="E42" s="63" t="s">
        <v>44</v>
      </c>
      <c r="F42" s="91">
        <v>77</v>
      </c>
      <c r="G42" s="91">
        <v>121</v>
      </c>
      <c r="H42" s="91">
        <v>0</v>
      </c>
      <c r="I42" s="91">
        <v>0</v>
      </c>
      <c r="J42" s="91">
        <v>21</v>
      </c>
      <c r="K42" s="91">
        <v>28</v>
      </c>
      <c r="L42" s="82">
        <v>29</v>
      </c>
      <c r="M42" s="82">
        <v>30</v>
      </c>
      <c r="N42" s="82"/>
      <c r="O42" s="82"/>
      <c r="P42" s="32"/>
      <c r="Q42" s="32"/>
      <c r="R42" s="33"/>
      <c r="S42" s="33"/>
      <c r="T42" s="32"/>
      <c r="U42" s="32"/>
      <c r="V42" s="32"/>
      <c r="W42" s="32"/>
    </row>
    <row r="43" spans="1:23" ht="15.95" customHeight="1">
      <c r="A43" s="138"/>
      <c r="B43" s="58"/>
      <c r="C43" s="49" t="s">
        <v>77</v>
      </c>
      <c r="D43" s="49"/>
      <c r="E43" s="63"/>
      <c r="F43" s="91">
        <v>77</v>
      </c>
      <c r="G43" s="91">
        <v>121</v>
      </c>
      <c r="H43" s="91">
        <v>0</v>
      </c>
      <c r="I43" s="91">
        <v>0</v>
      </c>
      <c r="J43" s="65">
        <v>0</v>
      </c>
      <c r="K43" s="70" t="s">
        <v>269</v>
      </c>
      <c r="L43" s="82">
        <v>29</v>
      </c>
      <c r="M43" s="82">
        <v>30</v>
      </c>
      <c r="N43" s="82"/>
      <c r="O43" s="82"/>
      <c r="P43" s="33"/>
      <c r="Q43" s="32"/>
      <c r="R43" s="33"/>
      <c r="S43" s="33"/>
      <c r="T43" s="32"/>
      <c r="U43" s="32"/>
      <c r="V43" s="33"/>
      <c r="W43" s="33"/>
    </row>
    <row r="44" spans="1:23" ht="15.95" customHeight="1">
      <c r="A44" s="138"/>
      <c r="B44" s="49" t="s">
        <v>74</v>
      </c>
      <c r="C44" s="49"/>
      <c r="D44" s="49"/>
      <c r="E44" s="63" t="s">
        <v>108</v>
      </c>
      <c r="F44" s="65">
        <f>F40-F42</f>
        <v>-52</v>
      </c>
      <c r="G44" s="65">
        <f>G40-G42</f>
        <v>-90</v>
      </c>
      <c r="H44" s="65">
        <f t="shared" ref="H44:K44" si="14">H40-H42</f>
        <v>0</v>
      </c>
      <c r="I44" s="65">
        <f t="shared" si="14"/>
        <v>0</v>
      </c>
      <c r="J44" s="65">
        <f t="shared" si="14"/>
        <v>-21</v>
      </c>
      <c r="K44" s="65">
        <f t="shared" si="14"/>
        <v>-28</v>
      </c>
      <c r="L44" s="65">
        <f t="shared" ref="L44:M44" si="15">L40-L42</f>
        <v>0</v>
      </c>
      <c r="M44" s="65">
        <f t="shared" si="15"/>
        <v>0</v>
      </c>
      <c r="N44" s="65">
        <f t="shared" ref="N44:O44" si="16">N40-N42</f>
        <v>0</v>
      </c>
      <c r="O44" s="65">
        <f t="shared" si="16"/>
        <v>0</v>
      </c>
      <c r="P44" s="32"/>
      <c r="Q44" s="32"/>
      <c r="R44" s="33"/>
      <c r="S44" s="33"/>
      <c r="T44" s="32"/>
      <c r="U44" s="32"/>
      <c r="V44" s="32"/>
      <c r="W44" s="32"/>
    </row>
    <row r="45" spans="1:23" ht="15.95" customHeight="1">
      <c r="A45" s="137" t="s">
        <v>86</v>
      </c>
      <c r="B45" s="43" t="s">
        <v>78</v>
      </c>
      <c r="C45" s="43"/>
      <c r="D45" s="43"/>
      <c r="E45" s="63" t="s">
        <v>109</v>
      </c>
      <c r="F45" s="91">
        <f>F39+F44</f>
        <v>-1</v>
      </c>
      <c r="G45" s="91">
        <f>G39+G44</f>
        <v>0</v>
      </c>
      <c r="H45" s="91">
        <f t="shared" ref="H45:K45" si="17">H39+H44</f>
        <v>0</v>
      </c>
      <c r="I45" s="91">
        <f t="shared" si="17"/>
        <v>0</v>
      </c>
      <c r="J45" s="91">
        <f t="shared" si="17"/>
        <v>0</v>
      </c>
      <c r="K45" s="91">
        <f t="shared" si="17"/>
        <v>0</v>
      </c>
      <c r="L45" s="82">
        <f t="shared" ref="L45:M45" si="18">L39+L44</f>
        <v>0</v>
      </c>
      <c r="M45" s="82">
        <f t="shared" si="18"/>
        <v>0</v>
      </c>
      <c r="N45" s="82">
        <f t="shared" ref="N45:O45" si="19">N39+N44</f>
        <v>0</v>
      </c>
      <c r="O45" s="82">
        <f t="shared" si="19"/>
        <v>0</v>
      </c>
      <c r="P45" s="32"/>
      <c r="Q45" s="32"/>
      <c r="R45" s="32"/>
      <c r="S45" s="32"/>
      <c r="T45" s="32"/>
      <c r="U45" s="32"/>
      <c r="V45" s="32"/>
      <c r="W45" s="32"/>
    </row>
    <row r="46" spans="1:23" ht="15.95" customHeight="1">
      <c r="A46" s="138"/>
      <c r="B46" s="49" t="s">
        <v>79</v>
      </c>
      <c r="C46" s="49"/>
      <c r="D46" s="49"/>
      <c r="E46" s="49"/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91">
        <v>0</v>
      </c>
      <c r="L46" s="82">
        <v>0</v>
      </c>
      <c r="M46" s="65">
        <v>0</v>
      </c>
      <c r="N46" s="65"/>
      <c r="O46" s="65"/>
      <c r="P46" s="33"/>
      <c r="Q46" s="33"/>
      <c r="R46" s="33"/>
      <c r="S46" s="33"/>
      <c r="T46" s="33"/>
      <c r="U46" s="33"/>
      <c r="V46" s="33"/>
      <c r="W46" s="33"/>
    </row>
    <row r="47" spans="1:23" ht="15.95" customHeight="1">
      <c r="A47" s="138"/>
      <c r="B47" s="49" t="s">
        <v>80</v>
      </c>
      <c r="C47" s="49"/>
      <c r="D47" s="49"/>
      <c r="E47" s="49"/>
      <c r="F47" s="91">
        <v>0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82">
        <v>0</v>
      </c>
      <c r="M47" s="82">
        <v>0</v>
      </c>
      <c r="N47" s="82"/>
      <c r="O47" s="82"/>
      <c r="P47" s="32"/>
      <c r="Q47" s="32"/>
      <c r="R47" s="32"/>
      <c r="S47" s="32"/>
      <c r="T47" s="32"/>
      <c r="U47" s="32"/>
      <c r="V47" s="32"/>
      <c r="W47" s="32"/>
    </row>
    <row r="48" spans="1:23" ht="15.95" customHeight="1">
      <c r="A48" s="138"/>
      <c r="B48" s="49" t="s">
        <v>81</v>
      </c>
      <c r="C48" s="49"/>
      <c r="D48" s="49"/>
      <c r="E48" s="49"/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82">
        <v>0</v>
      </c>
      <c r="M48" s="82">
        <v>0</v>
      </c>
      <c r="N48" s="82"/>
      <c r="O48" s="82"/>
      <c r="P48" s="32"/>
      <c r="Q48" s="32"/>
      <c r="R48" s="32"/>
      <c r="S48" s="32"/>
      <c r="T48" s="32"/>
      <c r="U48" s="32"/>
      <c r="V48" s="32"/>
      <c r="W48" s="32"/>
    </row>
    <row r="49" spans="1:15" ht="15.95" customHeight="1">
      <c r="A49" s="8" t="s">
        <v>110</v>
      </c>
      <c r="O49" s="7"/>
    </row>
    <row r="50" spans="1:15" ht="15.95" customHeight="1">
      <c r="A50" s="8"/>
      <c r="O50" s="7"/>
    </row>
  </sheetData>
  <mergeCells count="28">
    <mergeCell ref="N6:O6"/>
    <mergeCell ref="N25:N26"/>
    <mergeCell ref="O25:O26"/>
    <mergeCell ref="N30:O30"/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F30:G30"/>
    <mergeCell ref="H30:I30"/>
    <mergeCell ref="J30:K30"/>
    <mergeCell ref="L30:M30"/>
    <mergeCell ref="L6:M6"/>
    <mergeCell ref="J6:K6"/>
    <mergeCell ref="L25:L26"/>
    <mergeCell ref="M25:M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67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9" activePane="bottomRight" state="frozen"/>
      <selection activeCell="C3" sqref="C3"/>
      <selection pane="topRight" activeCell="C3" sqref="C3"/>
      <selection pane="bottomLeft" activeCell="C3" sqref="C3"/>
      <selection pane="bottomRight" activeCell="I45" sqref="I45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6" t="s">
        <v>0</v>
      </c>
      <c r="B1" s="16"/>
      <c r="C1" s="16"/>
      <c r="D1" s="16"/>
      <c r="E1" s="21" t="s">
        <v>273</v>
      </c>
      <c r="F1" s="1"/>
    </row>
    <row r="3" spans="1:9" ht="14.25">
      <c r="A3" s="10" t="s">
        <v>111</v>
      </c>
    </row>
    <row r="5" spans="1:9">
      <c r="A5" s="17" t="s">
        <v>235</v>
      </c>
      <c r="B5" s="17"/>
      <c r="C5" s="17"/>
      <c r="D5" s="17"/>
      <c r="E5" s="17"/>
    </row>
    <row r="6" spans="1:9" ht="14.25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55"/>
      <c r="F7" s="44" t="s">
        <v>236</v>
      </c>
      <c r="G7" s="44"/>
      <c r="H7" s="44" t="s">
        <v>237</v>
      </c>
      <c r="I7" s="66" t="s">
        <v>21</v>
      </c>
    </row>
    <row r="8" spans="1:9" ht="17.100000000000001" customHeight="1">
      <c r="A8" s="18"/>
      <c r="B8" s="19"/>
      <c r="C8" s="19"/>
      <c r="D8" s="19"/>
      <c r="E8" s="56"/>
      <c r="F8" s="47" t="s">
        <v>249</v>
      </c>
      <c r="G8" s="47" t="s">
        <v>2</v>
      </c>
      <c r="H8" s="47" t="s">
        <v>249</v>
      </c>
      <c r="I8" s="48"/>
    </row>
    <row r="9" spans="1:9" ht="18" customHeight="1">
      <c r="A9" s="124" t="s">
        <v>87</v>
      </c>
      <c r="B9" s="124" t="s">
        <v>89</v>
      </c>
      <c r="C9" s="57" t="s">
        <v>3</v>
      </c>
      <c r="D9" s="49"/>
      <c r="E9" s="49"/>
      <c r="F9" s="50">
        <v>172606</v>
      </c>
      <c r="G9" s="51">
        <f>F9/$F$27*100</f>
        <v>22.542307802815209</v>
      </c>
      <c r="H9" s="88">
        <v>166572</v>
      </c>
      <c r="I9" s="51">
        <f t="shared" ref="I9:I45" si="0">(F9/H9-1)*100</f>
        <v>3.6224575558917449</v>
      </c>
    </row>
    <row r="10" spans="1:9" ht="18" customHeight="1">
      <c r="A10" s="124"/>
      <c r="B10" s="124"/>
      <c r="C10" s="59"/>
      <c r="D10" s="57" t="s">
        <v>22</v>
      </c>
      <c r="E10" s="49"/>
      <c r="F10" s="50">
        <v>37701</v>
      </c>
      <c r="G10" s="51">
        <f t="shared" ref="G10:G27" si="1">F10/$F$27*100</f>
        <v>4.9237427810964638</v>
      </c>
      <c r="H10" s="88">
        <v>38427</v>
      </c>
      <c r="I10" s="51">
        <f t="shared" si="0"/>
        <v>-1.8892965883363311</v>
      </c>
    </row>
    <row r="11" spans="1:9" ht="18" customHeight="1">
      <c r="A11" s="124"/>
      <c r="B11" s="124"/>
      <c r="C11" s="59"/>
      <c r="D11" s="59"/>
      <c r="E11" s="43" t="s">
        <v>23</v>
      </c>
      <c r="F11" s="50">
        <v>32921</v>
      </c>
      <c r="G11" s="51">
        <f t="shared" si="1"/>
        <v>4.2994757724324737</v>
      </c>
      <c r="H11" s="88">
        <v>32976</v>
      </c>
      <c r="I11" s="51">
        <f t="shared" si="0"/>
        <v>-0.16678796700630993</v>
      </c>
    </row>
    <row r="12" spans="1:9" ht="18" customHeight="1">
      <c r="A12" s="124"/>
      <c r="B12" s="124"/>
      <c r="C12" s="59"/>
      <c r="D12" s="59"/>
      <c r="E12" s="43" t="s">
        <v>24</v>
      </c>
      <c r="F12" s="50">
        <v>1585</v>
      </c>
      <c r="G12" s="51">
        <f t="shared" si="1"/>
        <v>0.20700067128293398</v>
      </c>
      <c r="H12" s="88">
        <v>2377</v>
      </c>
      <c r="I12" s="51">
        <f t="shared" si="0"/>
        <v>-33.319310054690789</v>
      </c>
    </row>
    <row r="13" spans="1:9" ht="18" customHeight="1">
      <c r="A13" s="124"/>
      <c r="B13" s="124"/>
      <c r="C13" s="59"/>
      <c r="D13" s="58"/>
      <c r="E13" s="43" t="s">
        <v>25</v>
      </c>
      <c r="F13" s="50">
        <v>182</v>
      </c>
      <c r="G13" s="51">
        <f t="shared" si="1"/>
        <v>2.376916225457034E-2</v>
      </c>
      <c r="H13" s="88">
        <v>181</v>
      </c>
      <c r="I13" s="51">
        <f t="shared" si="0"/>
        <v>0.55248618784531356</v>
      </c>
    </row>
    <row r="14" spans="1:9" ht="18" customHeight="1">
      <c r="A14" s="124"/>
      <c r="B14" s="124"/>
      <c r="C14" s="59"/>
      <c r="D14" s="57" t="s">
        <v>26</v>
      </c>
      <c r="E14" s="49"/>
      <c r="F14" s="50">
        <v>23657</v>
      </c>
      <c r="G14" s="51">
        <f t="shared" si="1"/>
        <v>3.0895992937163217</v>
      </c>
      <c r="H14" s="88">
        <v>25305</v>
      </c>
      <c r="I14" s="51">
        <f t="shared" si="0"/>
        <v>-6.5125469274846859</v>
      </c>
    </row>
    <row r="15" spans="1:9" ht="18" customHeight="1">
      <c r="A15" s="124"/>
      <c r="B15" s="124"/>
      <c r="C15" s="59"/>
      <c r="D15" s="59"/>
      <c r="E15" s="43" t="s">
        <v>27</v>
      </c>
      <c r="F15" s="50">
        <v>961</v>
      </c>
      <c r="G15" s="51">
        <f t="shared" si="1"/>
        <v>0.12550640069583571</v>
      </c>
      <c r="H15" s="88">
        <v>945</v>
      </c>
      <c r="I15" s="51">
        <f t="shared" si="0"/>
        <v>1.6931216931217019</v>
      </c>
    </row>
    <row r="16" spans="1:9" ht="18" customHeight="1">
      <c r="A16" s="124"/>
      <c r="B16" s="124"/>
      <c r="C16" s="59"/>
      <c r="D16" s="58"/>
      <c r="E16" s="43" t="s">
        <v>28</v>
      </c>
      <c r="F16" s="50">
        <v>22696</v>
      </c>
      <c r="G16" s="51">
        <f t="shared" si="1"/>
        <v>2.964092893020486</v>
      </c>
      <c r="H16" s="88">
        <v>24360</v>
      </c>
      <c r="I16" s="51">
        <f t="shared" si="0"/>
        <v>-6.83087027914614</v>
      </c>
    </row>
    <row r="17" spans="1:9" ht="18" customHeight="1">
      <c r="A17" s="124"/>
      <c r="B17" s="124"/>
      <c r="C17" s="59"/>
      <c r="D17" s="125" t="s">
        <v>29</v>
      </c>
      <c r="E17" s="126"/>
      <c r="F17" s="50">
        <v>30289</v>
      </c>
      <c r="G17" s="51">
        <f t="shared" si="1"/>
        <v>3.9557371182894561</v>
      </c>
      <c r="H17" s="88">
        <v>26717</v>
      </c>
      <c r="I17" s="51">
        <f t="shared" si="0"/>
        <v>13.36976456937531</v>
      </c>
    </row>
    <row r="18" spans="1:9" ht="18" customHeight="1">
      <c r="A18" s="124"/>
      <c r="B18" s="124"/>
      <c r="C18" s="59"/>
      <c r="D18" s="125" t="s">
        <v>93</v>
      </c>
      <c r="E18" s="127"/>
      <c r="F18" s="50">
        <v>2045</v>
      </c>
      <c r="G18" s="51">
        <f t="shared" si="1"/>
        <v>0.26707657588239747</v>
      </c>
      <c r="H18" s="88">
        <v>2188</v>
      </c>
      <c r="I18" s="51">
        <f t="shared" si="0"/>
        <v>-6.535648994515542</v>
      </c>
    </row>
    <row r="19" spans="1:9" ht="18" customHeight="1">
      <c r="A19" s="124"/>
      <c r="B19" s="124"/>
      <c r="C19" s="58"/>
      <c r="D19" s="125" t="s">
        <v>94</v>
      </c>
      <c r="E19" s="127"/>
      <c r="F19" s="50">
        <v>925</v>
      </c>
      <c r="G19" s="51">
        <f t="shared" si="1"/>
        <v>0.12080480816196464</v>
      </c>
      <c r="H19" s="88">
        <v>516</v>
      </c>
      <c r="I19" s="51">
        <f t="shared" si="0"/>
        <v>79.263565891472879</v>
      </c>
    </row>
    <row r="20" spans="1:9" ht="18" customHeight="1">
      <c r="A20" s="124"/>
      <c r="B20" s="124"/>
      <c r="C20" s="49" t="s">
        <v>4</v>
      </c>
      <c r="D20" s="49"/>
      <c r="E20" s="49"/>
      <c r="F20" s="50">
        <v>21322</v>
      </c>
      <c r="G20" s="51">
        <f t="shared" si="1"/>
        <v>2.7846487779777407</v>
      </c>
      <c r="H20" s="88">
        <v>22824</v>
      </c>
      <c r="I20" s="51">
        <f t="shared" si="0"/>
        <v>-6.5807921486154886</v>
      </c>
    </row>
    <row r="21" spans="1:9" ht="18" customHeight="1">
      <c r="A21" s="124"/>
      <c r="B21" s="124"/>
      <c r="C21" s="49" t="s">
        <v>5</v>
      </c>
      <c r="D21" s="49"/>
      <c r="E21" s="49"/>
      <c r="F21" s="50">
        <v>223763</v>
      </c>
      <c r="G21" s="51">
        <f t="shared" si="1"/>
        <v>29.223401393238586</v>
      </c>
      <c r="H21" s="88">
        <v>220530</v>
      </c>
      <c r="I21" s="51">
        <f t="shared" si="0"/>
        <v>1.4660136942819646</v>
      </c>
    </row>
    <row r="22" spans="1:9" ht="18" customHeight="1">
      <c r="A22" s="124"/>
      <c r="B22" s="124"/>
      <c r="C22" s="49" t="s">
        <v>30</v>
      </c>
      <c r="D22" s="49"/>
      <c r="E22" s="49"/>
      <c r="F22" s="50">
        <v>11879</v>
      </c>
      <c r="G22" s="51">
        <f t="shared" si="1"/>
        <v>1.5513949363848412</v>
      </c>
      <c r="H22" s="88">
        <v>12869</v>
      </c>
      <c r="I22" s="51">
        <f t="shared" si="0"/>
        <v>-7.6929054316574703</v>
      </c>
    </row>
    <row r="23" spans="1:9" ht="18" customHeight="1">
      <c r="A23" s="124"/>
      <c r="B23" s="124"/>
      <c r="C23" s="49" t="s">
        <v>6</v>
      </c>
      <c r="D23" s="49"/>
      <c r="E23" s="49"/>
      <c r="F23" s="50">
        <v>162621</v>
      </c>
      <c r="G23" s="51">
        <f t="shared" si="1"/>
        <v>21.238268873629028</v>
      </c>
      <c r="H23" s="88">
        <v>109476</v>
      </c>
      <c r="I23" s="51">
        <f t="shared" si="0"/>
        <v>48.544886550476818</v>
      </c>
    </row>
    <row r="24" spans="1:9" ht="18" customHeight="1">
      <c r="A24" s="124"/>
      <c r="B24" s="124"/>
      <c r="C24" s="49" t="s">
        <v>31</v>
      </c>
      <c r="D24" s="49"/>
      <c r="E24" s="49"/>
      <c r="F24" s="50">
        <v>942</v>
      </c>
      <c r="G24" s="51">
        <f t="shared" si="1"/>
        <v>0.12302500463629264</v>
      </c>
      <c r="H24" s="88">
        <v>1274</v>
      </c>
      <c r="I24" s="51">
        <f t="shared" si="0"/>
        <v>-26.059654631083205</v>
      </c>
    </row>
    <row r="25" spans="1:9" ht="18" customHeight="1">
      <c r="A25" s="124"/>
      <c r="B25" s="124"/>
      <c r="C25" s="49" t="s">
        <v>7</v>
      </c>
      <c r="D25" s="49"/>
      <c r="E25" s="49"/>
      <c r="F25" s="50">
        <v>63418</v>
      </c>
      <c r="G25" s="51">
        <f t="shared" si="1"/>
        <v>8.2823776475842958</v>
      </c>
      <c r="H25" s="88">
        <v>58586</v>
      </c>
      <c r="I25" s="51">
        <f t="shared" si="0"/>
        <v>8.2477042296794423</v>
      </c>
    </row>
    <row r="26" spans="1:9" ht="18" customHeight="1">
      <c r="A26" s="124"/>
      <c r="B26" s="124"/>
      <c r="C26" s="49" t="s">
        <v>8</v>
      </c>
      <c r="D26" s="49"/>
      <c r="E26" s="49"/>
      <c r="F26" s="50">
        <v>109147</v>
      </c>
      <c r="G26" s="51">
        <f t="shared" si="1"/>
        <v>14.254575563734004</v>
      </c>
      <c r="H26" s="88">
        <v>73696</v>
      </c>
      <c r="I26" s="51">
        <f t="shared" si="0"/>
        <v>48.104374728614843</v>
      </c>
    </row>
    <row r="27" spans="1:9" ht="18" customHeight="1">
      <c r="A27" s="124"/>
      <c r="B27" s="124"/>
      <c r="C27" s="49" t="s">
        <v>9</v>
      </c>
      <c r="D27" s="49"/>
      <c r="E27" s="49"/>
      <c r="F27" s="50">
        <f>SUM(F9,F20:F26)</f>
        <v>765698</v>
      </c>
      <c r="G27" s="51">
        <f t="shared" si="1"/>
        <v>100</v>
      </c>
      <c r="H27" s="88">
        <f>SUM(H9,H20:H26)</f>
        <v>665827</v>
      </c>
      <c r="I27" s="51">
        <f t="shared" si="0"/>
        <v>14.999541923052085</v>
      </c>
    </row>
    <row r="28" spans="1:9" ht="18" customHeight="1">
      <c r="A28" s="124"/>
      <c r="B28" s="124" t="s">
        <v>88</v>
      </c>
      <c r="C28" s="57" t="s">
        <v>10</v>
      </c>
      <c r="D28" s="49"/>
      <c r="E28" s="49"/>
      <c r="F28" s="50">
        <f>SUM(F29:F31)</f>
        <v>289849</v>
      </c>
      <c r="G28" s="51">
        <f t="shared" ref="G28:G45" si="2">F28/$F$45*100</f>
        <v>39.524234841718425</v>
      </c>
      <c r="H28" s="88">
        <v>294635</v>
      </c>
      <c r="I28" s="51">
        <f t="shared" si="0"/>
        <v>-1.6243827108116782</v>
      </c>
    </row>
    <row r="29" spans="1:9" ht="18" customHeight="1">
      <c r="A29" s="124"/>
      <c r="B29" s="124"/>
      <c r="C29" s="59"/>
      <c r="D29" s="49" t="s">
        <v>11</v>
      </c>
      <c r="E29" s="49"/>
      <c r="F29" s="50">
        <v>158788</v>
      </c>
      <c r="G29" s="51">
        <f t="shared" si="2"/>
        <v>21.652564618290164</v>
      </c>
      <c r="H29" s="88">
        <v>160753</v>
      </c>
      <c r="I29" s="51">
        <f t="shared" si="0"/>
        <v>-1.2223722107830071</v>
      </c>
    </row>
    <row r="30" spans="1:9" ht="18" customHeight="1">
      <c r="A30" s="124"/>
      <c r="B30" s="124"/>
      <c r="C30" s="59"/>
      <c r="D30" s="49" t="s">
        <v>32</v>
      </c>
      <c r="E30" s="49"/>
      <c r="F30" s="50">
        <v>18843</v>
      </c>
      <c r="G30" s="51">
        <f t="shared" si="2"/>
        <v>2.5694591222412368</v>
      </c>
      <c r="H30" s="88">
        <v>19160</v>
      </c>
      <c r="I30" s="51">
        <f t="shared" si="0"/>
        <v>-1.6544885177453006</v>
      </c>
    </row>
    <row r="31" spans="1:9" ht="18" customHeight="1">
      <c r="A31" s="124"/>
      <c r="B31" s="124"/>
      <c r="C31" s="58"/>
      <c r="D31" s="49" t="s">
        <v>12</v>
      </c>
      <c r="E31" s="49"/>
      <c r="F31" s="50">
        <v>112218</v>
      </c>
      <c r="G31" s="51">
        <f t="shared" si="2"/>
        <v>15.302211101187027</v>
      </c>
      <c r="H31" s="88">
        <v>114722</v>
      </c>
      <c r="I31" s="51">
        <f t="shared" si="0"/>
        <v>-2.1826676661843458</v>
      </c>
    </row>
    <row r="32" spans="1:9" ht="18" customHeight="1">
      <c r="A32" s="124"/>
      <c r="B32" s="124"/>
      <c r="C32" s="57" t="s">
        <v>13</v>
      </c>
      <c r="D32" s="49"/>
      <c r="E32" s="49"/>
      <c r="F32" s="50">
        <f>SUM(F33:F38)</f>
        <v>305951</v>
      </c>
      <c r="G32" s="51">
        <f t="shared" si="2"/>
        <v>41.719927182976633</v>
      </c>
      <c r="H32" s="88">
        <v>221922</v>
      </c>
      <c r="I32" s="51">
        <f t="shared" si="0"/>
        <v>37.864204540333986</v>
      </c>
    </row>
    <row r="33" spans="1:9" ht="18" customHeight="1">
      <c r="A33" s="124"/>
      <c r="B33" s="124"/>
      <c r="C33" s="59"/>
      <c r="D33" s="49" t="s">
        <v>14</v>
      </c>
      <c r="E33" s="49"/>
      <c r="F33" s="50">
        <v>29776</v>
      </c>
      <c r="G33" s="51">
        <f t="shared" si="2"/>
        <v>4.06029904069708</v>
      </c>
      <c r="H33" s="88">
        <v>27099</v>
      </c>
      <c r="I33" s="51">
        <f t="shared" si="0"/>
        <v>9.8785933060260511</v>
      </c>
    </row>
    <row r="34" spans="1:9" ht="18" customHeight="1">
      <c r="A34" s="124"/>
      <c r="B34" s="124"/>
      <c r="C34" s="59"/>
      <c r="D34" s="49" t="s">
        <v>33</v>
      </c>
      <c r="E34" s="49"/>
      <c r="F34" s="50">
        <v>13929</v>
      </c>
      <c r="G34" s="51">
        <f t="shared" si="2"/>
        <v>1.8993788735179213</v>
      </c>
      <c r="H34" s="88">
        <v>13217</v>
      </c>
      <c r="I34" s="51">
        <f t="shared" si="0"/>
        <v>5.3870015888628275</v>
      </c>
    </row>
    <row r="35" spans="1:9" ht="18" customHeight="1">
      <c r="A35" s="124"/>
      <c r="B35" s="124"/>
      <c r="C35" s="59"/>
      <c r="D35" s="49" t="s">
        <v>34</v>
      </c>
      <c r="E35" s="49"/>
      <c r="F35" s="50">
        <v>172750</v>
      </c>
      <c r="G35" s="51">
        <f t="shared" si="2"/>
        <v>23.556443420218315</v>
      </c>
      <c r="H35" s="88">
        <v>132344</v>
      </c>
      <c r="I35" s="51">
        <f t="shared" si="0"/>
        <v>30.531040319168223</v>
      </c>
    </row>
    <row r="36" spans="1:9" ht="18" customHeight="1">
      <c r="A36" s="124"/>
      <c r="B36" s="124"/>
      <c r="C36" s="59"/>
      <c r="D36" s="49" t="s">
        <v>35</v>
      </c>
      <c r="E36" s="49"/>
      <c r="F36" s="50">
        <v>8024</v>
      </c>
      <c r="G36" s="51">
        <f t="shared" si="2"/>
        <v>1.0941644110207338</v>
      </c>
      <c r="H36" s="88">
        <v>8342</v>
      </c>
      <c r="I36" s="51">
        <f t="shared" si="0"/>
        <v>-3.8120354830975756</v>
      </c>
    </row>
    <row r="37" spans="1:9" ht="18" customHeight="1">
      <c r="A37" s="124"/>
      <c r="B37" s="124"/>
      <c r="C37" s="59"/>
      <c r="D37" s="49" t="s">
        <v>15</v>
      </c>
      <c r="E37" s="49"/>
      <c r="F37" s="50">
        <v>13327</v>
      </c>
      <c r="G37" s="51">
        <f t="shared" si="2"/>
        <v>1.8172892703979711</v>
      </c>
      <c r="H37" s="88">
        <v>7475</v>
      </c>
      <c r="I37" s="51">
        <f t="shared" si="0"/>
        <v>78.287625418060202</v>
      </c>
    </row>
    <row r="38" spans="1:9" ht="18" customHeight="1">
      <c r="A38" s="124"/>
      <c r="B38" s="124"/>
      <c r="C38" s="58"/>
      <c r="D38" s="49" t="s">
        <v>36</v>
      </c>
      <c r="E38" s="49"/>
      <c r="F38" s="50">
        <v>68145</v>
      </c>
      <c r="G38" s="51">
        <f t="shared" si="2"/>
        <v>9.2923521671246139</v>
      </c>
      <c r="H38" s="88">
        <v>33445</v>
      </c>
      <c r="I38" s="51">
        <f t="shared" si="0"/>
        <v>103.75242936163853</v>
      </c>
    </row>
    <row r="39" spans="1:9" ht="18" customHeight="1">
      <c r="A39" s="124"/>
      <c r="B39" s="124"/>
      <c r="C39" s="57" t="s">
        <v>16</v>
      </c>
      <c r="D39" s="49"/>
      <c r="E39" s="49"/>
      <c r="F39" s="50">
        <f>SUM(F40,F43,F44)</f>
        <v>137545</v>
      </c>
      <c r="G39" s="51">
        <f t="shared" si="2"/>
        <v>18.755837975304939</v>
      </c>
      <c r="H39" s="88">
        <v>129407</v>
      </c>
      <c r="I39" s="51">
        <f t="shared" si="0"/>
        <v>6.2886860834421521</v>
      </c>
    </row>
    <row r="40" spans="1:9" ht="18" customHeight="1">
      <c r="A40" s="124"/>
      <c r="B40" s="124"/>
      <c r="C40" s="59"/>
      <c r="D40" s="57" t="s">
        <v>17</v>
      </c>
      <c r="E40" s="49"/>
      <c r="F40" s="50">
        <v>137279</v>
      </c>
      <c r="G40" s="51">
        <f t="shared" si="2"/>
        <v>18.719565825089145</v>
      </c>
      <c r="H40" s="88">
        <v>129233</v>
      </c>
      <c r="I40" s="51">
        <f t="shared" si="0"/>
        <v>6.2259639565745539</v>
      </c>
    </row>
    <row r="41" spans="1:9" ht="18" customHeight="1">
      <c r="A41" s="124"/>
      <c r="B41" s="124"/>
      <c r="C41" s="59"/>
      <c r="D41" s="59"/>
      <c r="E41" s="53" t="s">
        <v>91</v>
      </c>
      <c r="F41" s="50">
        <v>98211</v>
      </c>
      <c r="G41" s="51">
        <f t="shared" si="2"/>
        <v>13.392196033244927</v>
      </c>
      <c r="H41" s="88">
        <v>88228</v>
      </c>
      <c r="I41" s="54">
        <f t="shared" si="0"/>
        <v>11.315002040168665</v>
      </c>
    </row>
    <row r="42" spans="1:9" ht="18" customHeight="1">
      <c r="A42" s="124"/>
      <c r="B42" s="124"/>
      <c r="C42" s="59"/>
      <c r="D42" s="58"/>
      <c r="E42" s="43" t="s">
        <v>37</v>
      </c>
      <c r="F42" s="50">
        <v>39068</v>
      </c>
      <c r="G42" s="51">
        <f t="shared" si="2"/>
        <v>5.3273697918442204</v>
      </c>
      <c r="H42" s="88">
        <v>41005</v>
      </c>
      <c r="I42" s="54">
        <f t="shared" si="0"/>
        <v>-4.7238141690037816</v>
      </c>
    </row>
    <row r="43" spans="1:9" ht="18" customHeight="1">
      <c r="A43" s="124"/>
      <c r="B43" s="124"/>
      <c r="C43" s="59"/>
      <c r="D43" s="49" t="s">
        <v>38</v>
      </c>
      <c r="E43" s="49"/>
      <c r="F43" s="50">
        <v>266</v>
      </c>
      <c r="G43" s="51">
        <f t="shared" si="2"/>
        <v>3.6272150215792019E-2</v>
      </c>
      <c r="H43" s="88">
        <v>174</v>
      </c>
      <c r="I43" s="54">
        <f t="shared" si="0"/>
        <v>52.873563218390807</v>
      </c>
    </row>
    <row r="44" spans="1:9" ht="18" customHeight="1">
      <c r="A44" s="124"/>
      <c r="B44" s="124"/>
      <c r="C44" s="58"/>
      <c r="D44" s="49" t="s">
        <v>39</v>
      </c>
      <c r="E44" s="49"/>
      <c r="F44" s="50">
        <v>0</v>
      </c>
      <c r="G44" s="51">
        <f t="shared" si="2"/>
        <v>0</v>
      </c>
      <c r="H44" s="88">
        <v>0</v>
      </c>
      <c r="I44" s="51">
        <v>0</v>
      </c>
    </row>
    <row r="45" spans="1:9" ht="18" customHeight="1">
      <c r="A45" s="124"/>
      <c r="B45" s="124"/>
      <c r="C45" s="43" t="s">
        <v>18</v>
      </c>
      <c r="D45" s="43"/>
      <c r="E45" s="43"/>
      <c r="F45" s="50">
        <f>SUM(F28,F32,F39)</f>
        <v>733345</v>
      </c>
      <c r="G45" s="51">
        <f t="shared" si="2"/>
        <v>100</v>
      </c>
      <c r="H45" s="88">
        <f>SUM(H28,H32,H39)</f>
        <v>645964</v>
      </c>
      <c r="I45" s="51">
        <f t="shared" si="0"/>
        <v>13.527224427367468</v>
      </c>
    </row>
    <row r="46" spans="1:9">
      <c r="A46" s="23" t="s">
        <v>19</v>
      </c>
    </row>
    <row r="47" spans="1:9">
      <c r="A47" s="24" t="s">
        <v>20</v>
      </c>
    </row>
    <row r="57" spans="9:9">
      <c r="I57" s="7"/>
    </row>
    <row r="58" spans="9:9">
      <c r="I58" s="7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Normal="100" zoomScaleSheetLayoutView="85" workbookViewId="0">
      <pane xSplit="4" ySplit="6" topLeftCell="E25" activePane="bottomRight" state="frozen"/>
      <selection activeCell="C3" sqref="C3"/>
      <selection pane="topRight" activeCell="C3" sqref="C3"/>
      <selection pane="bottomLeft" activeCell="C3" sqref="C3"/>
      <selection pane="bottomRight" activeCell="L26" sqref="L26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4" t="s">
        <v>0</v>
      </c>
      <c r="B1" s="34"/>
      <c r="C1" s="21" t="s">
        <v>273</v>
      </c>
      <c r="D1" s="35"/>
      <c r="E1" s="35"/>
    </row>
    <row r="4" spans="1:9">
      <c r="A4" s="36" t="s">
        <v>112</v>
      </c>
    </row>
    <row r="5" spans="1:9">
      <c r="I5" s="9" t="s">
        <v>113</v>
      </c>
    </row>
    <row r="6" spans="1:9" s="38" customFormat="1" ht="29.25" customHeight="1">
      <c r="A6" s="46" t="s">
        <v>114</v>
      </c>
      <c r="B6" s="67"/>
      <c r="C6" s="67"/>
      <c r="D6" s="67"/>
      <c r="E6" s="37" t="s">
        <v>239</v>
      </c>
      <c r="F6" s="37" t="s">
        <v>240</v>
      </c>
      <c r="G6" s="37" t="s">
        <v>241</v>
      </c>
      <c r="H6" s="37" t="s">
        <v>242</v>
      </c>
      <c r="I6" s="37" t="s">
        <v>243</v>
      </c>
    </row>
    <row r="7" spans="1:9" ht="27" customHeight="1">
      <c r="A7" s="145" t="s">
        <v>115</v>
      </c>
      <c r="B7" s="57" t="s">
        <v>116</v>
      </c>
      <c r="C7" s="49"/>
      <c r="D7" s="63" t="s">
        <v>117</v>
      </c>
      <c r="E7" s="90">
        <v>694218</v>
      </c>
      <c r="F7" s="90">
        <v>692129</v>
      </c>
      <c r="G7" s="90">
        <v>664102</v>
      </c>
      <c r="H7" s="90">
        <v>665827</v>
      </c>
      <c r="I7" s="37">
        <v>765698</v>
      </c>
    </row>
    <row r="8" spans="1:9" ht="27" customHeight="1">
      <c r="A8" s="124"/>
      <c r="B8" s="77"/>
      <c r="C8" s="49" t="s">
        <v>118</v>
      </c>
      <c r="D8" s="63" t="s">
        <v>41</v>
      </c>
      <c r="E8" s="89">
        <v>411658</v>
      </c>
      <c r="F8" s="69">
        <v>412693</v>
      </c>
      <c r="G8" s="69">
        <v>410362</v>
      </c>
      <c r="H8" s="69">
        <v>447868</v>
      </c>
      <c r="I8" s="69">
        <v>418784</v>
      </c>
    </row>
    <row r="9" spans="1:9" ht="27" customHeight="1">
      <c r="A9" s="124"/>
      <c r="B9" s="49" t="s">
        <v>119</v>
      </c>
      <c r="C9" s="49"/>
      <c r="D9" s="63"/>
      <c r="E9" s="89">
        <v>674093</v>
      </c>
      <c r="F9" s="70">
        <v>670924</v>
      </c>
      <c r="G9" s="70">
        <v>645938</v>
      </c>
      <c r="H9" s="70">
        <v>645964</v>
      </c>
      <c r="I9" s="70">
        <v>733345</v>
      </c>
    </row>
    <row r="10" spans="1:9" ht="27" customHeight="1">
      <c r="A10" s="124"/>
      <c r="B10" s="49" t="s">
        <v>120</v>
      </c>
      <c r="C10" s="49"/>
      <c r="D10" s="63"/>
      <c r="E10" s="89">
        <v>20125</v>
      </c>
      <c r="F10" s="70">
        <v>21205</v>
      </c>
      <c r="G10" s="70">
        <v>18164</v>
      </c>
      <c r="H10" s="70">
        <v>19863</v>
      </c>
      <c r="I10" s="70">
        <f>I7-I9</f>
        <v>32353</v>
      </c>
    </row>
    <row r="11" spans="1:9" ht="27" customHeight="1">
      <c r="A11" s="124"/>
      <c r="B11" s="49" t="s">
        <v>121</v>
      </c>
      <c r="C11" s="49"/>
      <c r="D11" s="63"/>
      <c r="E11" s="89">
        <v>17727</v>
      </c>
      <c r="F11" s="70">
        <v>18869</v>
      </c>
      <c r="G11" s="70">
        <v>15513</v>
      </c>
      <c r="H11" s="70">
        <v>17442</v>
      </c>
      <c r="I11" s="70">
        <v>22751</v>
      </c>
    </row>
    <row r="12" spans="1:9" ht="27" customHeight="1">
      <c r="A12" s="124"/>
      <c r="B12" s="49" t="s">
        <v>122</v>
      </c>
      <c r="C12" s="49"/>
      <c r="D12" s="63"/>
      <c r="E12" s="89">
        <v>2398</v>
      </c>
      <c r="F12" s="70">
        <v>2336</v>
      </c>
      <c r="G12" s="70">
        <v>2651</v>
      </c>
      <c r="H12" s="70">
        <v>2421</v>
      </c>
      <c r="I12" s="70">
        <v>9602</v>
      </c>
    </row>
    <row r="13" spans="1:9" ht="27" customHeight="1">
      <c r="A13" s="124"/>
      <c r="B13" s="49" t="s">
        <v>123</v>
      </c>
      <c r="C13" s="49"/>
      <c r="D13" s="63"/>
      <c r="E13" s="89">
        <v>202</v>
      </c>
      <c r="F13" s="70">
        <v>-61</v>
      </c>
      <c r="G13" s="70">
        <v>315</v>
      </c>
      <c r="H13" s="70">
        <v>-229</v>
      </c>
      <c r="I13" s="70">
        <v>7180</v>
      </c>
    </row>
    <row r="14" spans="1:9" ht="27" customHeight="1">
      <c r="A14" s="124"/>
      <c r="B14" s="49" t="s">
        <v>124</v>
      </c>
      <c r="C14" s="49"/>
      <c r="D14" s="63"/>
      <c r="E14" s="89">
        <v>0</v>
      </c>
      <c r="F14" s="70">
        <v>0</v>
      </c>
      <c r="G14" s="70">
        <v>0</v>
      </c>
      <c r="H14" s="70">
        <v>0</v>
      </c>
      <c r="I14" s="70">
        <v>0</v>
      </c>
    </row>
    <row r="15" spans="1:9" ht="27" customHeight="1">
      <c r="A15" s="124"/>
      <c r="B15" s="49" t="s">
        <v>125</v>
      </c>
      <c r="C15" s="49"/>
      <c r="D15" s="63"/>
      <c r="E15" s="89">
        <v>211</v>
      </c>
      <c r="F15" s="70">
        <v>-54</v>
      </c>
      <c r="G15" s="70">
        <v>318</v>
      </c>
      <c r="H15" s="70">
        <v>-341</v>
      </c>
      <c r="I15" s="70">
        <v>4384</v>
      </c>
    </row>
    <row r="16" spans="1:9" ht="27" customHeight="1">
      <c r="A16" s="124"/>
      <c r="B16" s="49" t="s">
        <v>126</v>
      </c>
      <c r="C16" s="49"/>
      <c r="D16" s="63" t="s">
        <v>42</v>
      </c>
      <c r="E16" s="89">
        <v>87706</v>
      </c>
      <c r="F16" s="70">
        <v>92301</v>
      </c>
      <c r="G16" s="70">
        <v>87499</v>
      </c>
      <c r="H16" s="70">
        <v>91163</v>
      </c>
      <c r="I16" s="70">
        <v>97294</v>
      </c>
    </row>
    <row r="17" spans="1:9" ht="27" customHeight="1">
      <c r="A17" s="124"/>
      <c r="B17" s="49" t="s">
        <v>127</v>
      </c>
      <c r="C17" s="49"/>
      <c r="D17" s="63" t="s">
        <v>43</v>
      </c>
      <c r="E17" s="89">
        <v>31128</v>
      </c>
      <c r="F17" s="70">
        <v>29077</v>
      </c>
      <c r="G17" s="70">
        <v>65918</v>
      </c>
      <c r="H17" s="70">
        <v>58939</v>
      </c>
      <c r="I17" s="70">
        <v>71729</v>
      </c>
    </row>
    <row r="18" spans="1:9" ht="27" customHeight="1">
      <c r="A18" s="124"/>
      <c r="B18" s="49" t="s">
        <v>128</v>
      </c>
      <c r="C18" s="49"/>
      <c r="D18" s="63" t="s">
        <v>44</v>
      </c>
      <c r="E18" s="89">
        <v>1198590</v>
      </c>
      <c r="F18" s="70">
        <v>1152368</v>
      </c>
      <c r="G18" s="70">
        <v>1108385</v>
      </c>
      <c r="H18" s="70">
        <v>1060327</v>
      </c>
      <c r="I18" s="70">
        <v>1018010</v>
      </c>
    </row>
    <row r="19" spans="1:9" ht="27" customHeight="1">
      <c r="A19" s="124"/>
      <c r="B19" s="49" t="s">
        <v>129</v>
      </c>
      <c r="C19" s="49"/>
      <c r="D19" s="63" t="s">
        <v>130</v>
      </c>
      <c r="E19" s="89">
        <f t="shared" ref="E19:G19" si="0">E17+E18-E16</f>
        <v>1142012</v>
      </c>
      <c r="F19" s="89">
        <f t="shared" si="0"/>
        <v>1089144</v>
      </c>
      <c r="G19" s="89">
        <f t="shared" si="0"/>
        <v>1086804</v>
      </c>
      <c r="H19" s="89">
        <f>H17+H18-H16</f>
        <v>1028103</v>
      </c>
      <c r="I19" s="68">
        <f>I17+I18-I16</f>
        <v>992445</v>
      </c>
    </row>
    <row r="20" spans="1:9" ht="27" customHeight="1">
      <c r="A20" s="124"/>
      <c r="B20" s="49" t="s">
        <v>131</v>
      </c>
      <c r="C20" s="49"/>
      <c r="D20" s="63" t="s">
        <v>132</v>
      </c>
      <c r="E20" s="71">
        <f t="shared" ref="E20:G20" si="1">E18/E8</f>
        <v>2.911615953048404</v>
      </c>
      <c r="F20" s="71">
        <f t="shared" si="1"/>
        <v>2.7923129299503504</v>
      </c>
      <c r="G20" s="71">
        <f t="shared" si="1"/>
        <v>2.7009932693572991</v>
      </c>
      <c r="H20" s="71">
        <f>H18/H8</f>
        <v>2.3674989059276395</v>
      </c>
      <c r="I20" s="71">
        <f>I18/I8</f>
        <v>2.4308712844807823</v>
      </c>
    </row>
    <row r="21" spans="1:9" ht="27" customHeight="1">
      <c r="A21" s="124"/>
      <c r="B21" s="49" t="s">
        <v>133</v>
      </c>
      <c r="C21" s="49"/>
      <c r="D21" s="63" t="s">
        <v>134</v>
      </c>
      <c r="E21" s="71">
        <f t="shared" ref="E21:G21" si="2">E19/E8</f>
        <v>2.7741766223418467</v>
      </c>
      <c r="F21" s="71">
        <f t="shared" si="2"/>
        <v>2.6391143053068502</v>
      </c>
      <c r="G21" s="71">
        <f t="shared" si="2"/>
        <v>2.6484031172476983</v>
      </c>
      <c r="H21" s="71">
        <f>H19/H8</f>
        <v>2.2955491350129948</v>
      </c>
      <c r="I21" s="71">
        <f>I19/I8</f>
        <v>2.3698254947657982</v>
      </c>
    </row>
    <row r="22" spans="1:9" ht="27" customHeight="1">
      <c r="A22" s="124"/>
      <c r="B22" s="49" t="s">
        <v>135</v>
      </c>
      <c r="C22" s="49"/>
      <c r="D22" s="63" t="s">
        <v>136</v>
      </c>
      <c r="E22" s="89">
        <f t="shared" ref="E22:G22" si="3">E18/E24*1000000</f>
        <v>916167.59601456893</v>
      </c>
      <c r="F22" s="89">
        <f t="shared" si="3"/>
        <v>880836.83351614536</v>
      </c>
      <c r="G22" s="89">
        <f t="shared" si="3"/>
        <v>847217.49798397115</v>
      </c>
      <c r="H22" s="89">
        <f>H18/H24*1000000</f>
        <v>810483.35008580063</v>
      </c>
      <c r="I22" s="68">
        <f>I18/I24*1000000</f>
        <v>822312.72778969677</v>
      </c>
    </row>
    <row r="23" spans="1:9" ht="27" customHeight="1">
      <c r="A23" s="124"/>
      <c r="B23" s="49" t="s">
        <v>137</v>
      </c>
      <c r="C23" s="49"/>
      <c r="D23" s="63" t="s">
        <v>138</v>
      </c>
      <c r="E23" s="89">
        <f t="shared" ref="E23:G23" si="4">E19/E24*1000000</f>
        <v>872921.00606528483</v>
      </c>
      <c r="F23" s="89">
        <f t="shared" si="4"/>
        <v>832510.23301853973</v>
      </c>
      <c r="G23" s="89">
        <f t="shared" si="4"/>
        <v>830721.60456788191</v>
      </c>
      <c r="H23" s="89">
        <f>H19/H24*1000000</f>
        <v>785852.25470374885</v>
      </c>
      <c r="I23" s="68">
        <f>I19/I24*1000000</f>
        <v>801662.21857471496</v>
      </c>
    </row>
    <row r="24" spans="1:9" ht="27" customHeight="1">
      <c r="A24" s="124"/>
      <c r="B24" s="72" t="s">
        <v>139</v>
      </c>
      <c r="C24" s="73"/>
      <c r="D24" s="63" t="s">
        <v>140</v>
      </c>
      <c r="E24" s="89">
        <v>1308265</v>
      </c>
      <c r="F24" s="70">
        <v>1308265</v>
      </c>
      <c r="G24" s="70">
        <v>1308265</v>
      </c>
      <c r="H24" s="70">
        <f>G24</f>
        <v>1308265</v>
      </c>
      <c r="I24" s="70">
        <v>1237984</v>
      </c>
    </row>
    <row r="25" spans="1:9" ht="27" customHeight="1">
      <c r="A25" s="124"/>
      <c r="B25" s="43" t="s">
        <v>141</v>
      </c>
      <c r="C25" s="43"/>
      <c r="D25" s="43"/>
      <c r="E25" s="89">
        <v>390314</v>
      </c>
      <c r="F25" s="88">
        <v>385727</v>
      </c>
      <c r="G25" s="88">
        <v>382995</v>
      </c>
      <c r="H25" s="88">
        <v>380443</v>
      </c>
      <c r="I25" s="50">
        <v>384568</v>
      </c>
    </row>
    <row r="26" spans="1:9" ht="27" customHeight="1">
      <c r="A26" s="124"/>
      <c r="B26" s="43" t="s">
        <v>142</v>
      </c>
      <c r="C26" s="43"/>
      <c r="D26" s="43"/>
      <c r="E26" s="74">
        <v>0.34100000000000003</v>
      </c>
      <c r="F26" s="75">
        <v>0.34599999999999997</v>
      </c>
      <c r="G26" s="75">
        <v>0.34799999999999998</v>
      </c>
      <c r="H26" s="75">
        <v>0.35299999999999998</v>
      </c>
      <c r="I26" s="75">
        <v>0.35399999999999998</v>
      </c>
    </row>
    <row r="27" spans="1:9" ht="27" customHeight="1">
      <c r="A27" s="124"/>
      <c r="B27" s="43" t="s">
        <v>143</v>
      </c>
      <c r="C27" s="43"/>
      <c r="D27" s="43"/>
      <c r="E27" s="54">
        <v>0.6</v>
      </c>
      <c r="F27" s="51">
        <v>0.6</v>
      </c>
      <c r="G27" s="51">
        <v>0.6</v>
      </c>
      <c r="H27" s="51">
        <v>0.6</v>
      </c>
      <c r="I27" s="51">
        <v>2.5</v>
      </c>
    </row>
    <row r="28" spans="1:9" ht="27" customHeight="1">
      <c r="A28" s="124"/>
      <c r="B28" s="43" t="s">
        <v>144</v>
      </c>
      <c r="C28" s="43"/>
      <c r="D28" s="43"/>
      <c r="E28" s="54">
        <v>95.9</v>
      </c>
      <c r="F28" s="51">
        <v>96.3</v>
      </c>
      <c r="G28" s="51">
        <v>96.9</v>
      </c>
      <c r="H28" s="51">
        <v>96</v>
      </c>
      <c r="I28" s="51">
        <v>95.8</v>
      </c>
    </row>
    <row r="29" spans="1:9" ht="27" customHeight="1">
      <c r="A29" s="124"/>
      <c r="B29" s="43" t="s">
        <v>145</v>
      </c>
      <c r="C29" s="43"/>
      <c r="D29" s="43"/>
      <c r="E29" s="54">
        <v>39.5</v>
      </c>
      <c r="F29" s="51">
        <v>39.6</v>
      </c>
      <c r="G29" s="51">
        <v>38.799999999999997</v>
      </c>
      <c r="H29" s="51">
        <v>38.700000000000003</v>
      </c>
      <c r="I29" s="51">
        <v>38.299999999999997</v>
      </c>
    </row>
    <row r="30" spans="1:9" ht="27" customHeight="1">
      <c r="A30" s="124"/>
      <c r="B30" s="145" t="s">
        <v>146</v>
      </c>
      <c r="C30" s="43" t="s">
        <v>147</v>
      </c>
      <c r="D30" s="43"/>
      <c r="E30" s="54">
        <v>0</v>
      </c>
      <c r="F30" s="51">
        <v>0</v>
      </c>
      <c r="G30" s="51">
        <v>0</v>
      </c>
      <c r="H30" s="51">
        <v>0</v>
      </c>
      <c r="I30" s="51">
        <v>0</v>
      </c>
    </row>
    <row r="31" spans="1:9" ht="27" customHeight="1">
      <c r="A31" s="124"/>
      <c r="B31" s="124"/>
      <c r="C31" s="43" t="s">
        <v>148</v>
      </c>
      <c r="D31" s="43"/>
      <c r="E31" s="54">
        <v>0</v>
      </c>
      <c r="F31" s="51">
        <v>0</v>
      </c>
      <c r="G31" s="51">
        <v>0</v>
      </c>
      <c r="H31" s="51">
        <v>0</v>
      </c>
      <c r="I31" s="51">
        <v>0</v>
      </c>
    </row>
    <row r="32" spans="1:9" ht="27" customHeight="1">
      <c r="A32" s="124"/>
      <c r="B32" s="124"/>
      <c r="C32" s="43" t="s">
        <v>149</v>
      </c>
      <c r="D32" s="43"/>
      <c r="E32" s="54">
        <v>13.6</v>
      </c>
      <c r="F32" s="51">
        <v>13.4</v>
      </c>
      <c r="G32" s="51">
        <v>13.1</v>
      </c>
      <c r="H32" s="51">
        <v>13</v>
      </c>
      <c r="I32" s="51">
        <v>12.3</v>
      </c>
    </row>
    <row r="33" spans="1:9" ht="27" customHeight="1">
      <c r="A33" s="124"/>
      <c r="B33" s="124"/>
      <c r="C33" s="43" t="s">
        <v>150</v>
      </c>
      <c r="D33" s="43"/>
      <c r="E33" s="54">
        <v>133.30000000000001</v>
      </c>
      <c r="F33" s="76">
        <v>127.3</v>
      </c>
      <c r="G33" s="76">
        <v>118.1</v>
      </c>
      <c r="H33" s="76">
        <v>109.9</v>
      </c>
      <c r="I33" s="76">
        <v>95.8</v>
      </c>
    </row>
    <row r="34" spans="1:9" ht="27" customHeight="1">
      <c r="A34" s="2" t="s">
        <v>238</v>
      </c>
      <c r="B34" s="7"/>
      <c r="C34" s="7"/>
      <c r="D34" s="7"/>
      <c r="E34" s="39"/>
      <c r="F34" s="39"/>
      <c r="G34" s="39"/>
      <c r="H34" s="39"/>
      <c r="I34" s="40"/>
    </row>
    <row r="35" spans="1:9" ht="27" customHeight="1">
      <c r="A35" s="8" t="s">
        <v>110</v>
      </c>
    </row>
    <row r="36" spans="1:9">
      <c r="A36" s="41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="80" zoomScaleNormal="100" zoomScaleSheetLayoutView="80" workbookViewId="0">
      <pane xSplit="5" ySplit="7" topLeftCell="F8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7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0</v>
      </c>
      <c r="B1" s="11"/>
      <c r="C1" s="11"/>
      <c r="D1" s="22" t="s">
        <v>273</v>
      </c>
      <c r="E1" s="13"/>
      <c r="F1" s="13"/>
      <c r="G1" s="13"/>
    </row>
    <row r="2" spans="1:25" ht="15" customHeight="1"/>
    <row r="3" spans="1:25" ht="15" customHeight="1">
      <c r="A3" s="14" t="s">
        <v>151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244</v>
      </c>
      <c r="B5" s="12"/>
      <c r="C5" s="12"/>
      <c r="D5" s="12"/>
      <c r="K5" s="15"/>
      <c r="O5" s="15"/>
      <c r="Q5" s="15" t="s">
        <v>47</v>
      </c>
    </row>
    <row r="6" spans="1:25" ht="15.95" customHeight="1">
      <c r="A6" s="139" t="s">
        <v>48</v>
      </c>
      <c r="B6" s="140"/>
      <c r="C6" s="140"/>
      <c r="D6" s="140"/>
      <c r="E6" s="140"/>
      <c r="F6" s="132" t="s">
        <v>258</v>
      </c>
      <c r="G6" s="133"/>
      <c r="H6" s="132" t="s">
        <v>259</v>
      </c>
      <c r="I6" s="133"/>
      <c r="J6" s="132" t="s">
        <v>252</v>
      </c>
      <c r="K6" s="133"/>
      <c r="L6" s="132" t="s">
        <v>253</v>
      </c>
      <c r="M6" s="133"/>
      <c r="N6" s="136"/>
      <c r="O6" s="136"/>
      <c r="P6" s="136"/>
      <c r="Q6" s="136"/>
    </row>
    <row r="7" spans="1:25" ht="15.95" customHeight="1">
      <c r="A7" s="140"/>
      <c r="B7" s="140"/>
      <c r="C7" s="140"/>
      <c r="D7" s="140"/>
      <c r="E7" s="140"/>
      <c r="F7" s="78" t="s">
        <v>236</v>
      </c>
      <c r="G7" s="78" t="s">
        <v>247</v>
      </c>
      <c r="H7" s="78" t="s">
        <v>236</v>
      </c>
      <c r="I7" s="79" t="s">
        <v>245</v>
      </c>
      <c r="J7" s="78" t="s">
        <v>236</v>
      </c>
      <c r="K7" s="79" t="s">
        <v>245</v>
      </c>
      <c r="L7" s="78" t="s">
        <v>236</v>
      </c>
      <c r="M7" s="79" t="s">
        <v>245</v>
      </c>
      <c r="N7" s="78" t="s">
        <v>236</v>
      </c>
      <c r="O7" s="79" t="s">
        <v>245</v>
      </c>
      <c r="P7" s="78" t="s">
        <v>236</v>
      </c>
      <c r="Q7" s="79" t="s">
        <v>245</v>
      </c>
    </row>
    <row r="8" spans="1:25" ht="15.95" customHeight="1">
      <c r="A8" s="137" t="s">
        <v>82</v>
      </c>
      <c r="B8" s="57" t="s">
        <v>49</v>
      </c>
      <c r="C8" s="49"/>
      <c r="D8" s="49"/>
      <c r="E8" s="63" t="s">
        <v>40</v>
      </c>
      <c r="F8" s="82">
        <v>30163</v>
      </c>
      <c r="G8" s="82">
        <v>29333</v>
      </c>
      <c r="H8" s="91">
        <v>860</v>
      </c>
      <c r="I8" s="91">
        <v>861</v>
      </c>
      <c r="J8" s="91">
        <v>4632</v>
      </c>
      <c r="K8" s="92"/>
      <c r="L8" s="91">
        <v>334</v>
      </c>
      <c r="M8" s="92"/>
      <c r="N8" s="82"/>
      <c r="O8" s="82"/>
      <c r="P8" s="82"/>
      <c r="Q8" s="82"/>
      <c r="R8" s="27"/>
      <c r="S8" s="27"/>
      <c r="T8" s="27"/>
      <c r="U8" s="27"/>
      <c r="V8" s="27"/>
      <c r="W8" s="27"/>
      <c r="X8" s="27"/>
      <c r="Y8" s="27"/>
    </row>
    <row r="9" spans="1:25" ht="15.95" customHeight="1">
      <c r="A9" s="137"/>
      <c r="B9" s="59"/>
      <c r="C9" s="49" t="s">
        <v>50</v>
      </c>
      <c r="D9" s="49"/>
      <c r="E9" s="63" t="s">
        <v>41</v>
      </c>
      <c r="F9" s="82">
        <v>29778</v>
      </c>
      <c r="G9" s="82">
        <v>29333</v>
      </c>
      <c r="H9" s="91">
        <v>860</v>
      </c>
      <c r="I9" s="91">
        <v>861</v>
      </c>
      <c r="J9" s="91">
        <v>4632</v>
      </c>
      <c r="K9" s="92"/>
      <c r="L9" s="91">
        <v>333</v>
      </c>
      <c r="M9" s="92"/>
      <c r="N9" s="82"/>
      <c r="O9" s="82"/>
      <c r="P9" s="82"/>
      <c r="Q9" s="82"/>
      <c r="R9" s="27"/>
      <c r="S9" s="27"/>
      <c r="T9" s="27"/>
      <c r="U9" s="27"/>
      <c r="V9" s="27"/>
      <c r="W9" s="27"/>
      <c r="X9" s="27"/>
      <c r="Y9" s="27"/>
    </row>
    <row r="10" spans="1:25" ht="15.95" customHeight="1">
      <c r="A10" s="137"/>
      <c r="B10" s="58"/>
      <c r="C10" s="49" t="s">
        <v>51</v>
      </c>
      <c r="D10" s="49"/>
      <c r="E10" s="63" t="s">
        <v>42</v>
      </c>
      <c r="F10" s="82">
        <v>385</v>
      </c>
      <c r="G10" s="85" t="s">
        <v>270</v>
      </c>
      <c r="H10" s="91">
        <v>0</v>
      </c>
      <c r="I10" s="91">
        <v>0</v>
      </c>
      <c r="J10" s="64">
        <v>0</v>
      </c>
      <c r="K10" s="83"/>
      <c r="L10" s="91">
        <v>1</v>
      </c>
      <c r="M10" s="92"/>
      <c r="N10" s="82"/>
      <c r="O10" s="82"/>
      <c r="P10" s="82"/>
      <c r="Q10" s="82"/>
      <c r="R10" s="27"/>
      <c r="S10" s="27"/>
      <c r="T10" s="27"/>
      <c r="U10" s="27"/>
      <c r="V10" s="27"/>
      <c r="W10" s="27"/>
      <c r="X10" s="27"/>
      <c r="Y10" s="27"/>
    </row>
    <row r="11" spans="1:25" ht="15.95" customHeight="1">
      <c r="A11" s="137"/>
      <c r="B11" s="57" t="s">
        <v>52</v>
      </c>
      <c r="C11" s="49"/>
      <c r="D11" s="49"/>
      <c r="E11" s="63" t="s">
        <v>43</v>
      </c>
      <c r="F11" s="82">
        <v>29076</v>
      </c>
      <c r="G11" s="82">
        <v>29048</v>
      </c>
      <c r="H11" s="91">
        <v>650</v>
      </c>
      <c r="I11" s="91">
        <v>679</v>
      </c>
      <c r="J11" s="91">
        <v>4726</v>
      </c>
      <c r="K11" s="92"/>
      <c r="L11" s="91">
        <v>357</v>
      </c>
      <c r="M11" s="92"/>
      <c r="N11" s="82"/>
      <c r="O11" s="82"/>
      <c r="P11" s="82"/>
      <c r="Q11" s="82"/>
      <c r="R11" s="27"/>
      <c r="S11" s="27"/>
      <c r="T11" s="27"/>
      <c r="U11" s="27"/>
      <c r="V11" s="27"/>
      <c r="W11" s="27"/>
      <c r="X11" s="27"/>
      <c r="Y11" s="27"/>
    </row>
    <row r="12" spans="1:25" ht="15.95" customHeight="1">
      <c r="A12" s="137"/>
      <c r="B12" s="59"/>
      <c r="C12" s="49" t="s">
        <v>53</v>
      </c>
      <c r="D12" s="49"/>
      <c r="E12" s="63" t="s">
        <v>44</v>
      </c>
      <c r="F12" s="82">
        <v>28691</v>
      </c>
      <c r="G12" s="82">
        <v>29048</v>
      </c>
      <c r="H12" s="91">
        <v>650</v>
      </c>
      <c r="I12" s="91">
        <v>675</v>
      </c>
      <c r="J12" s="91">
        <v>4600</v>
      </c>
      <c r="K12" s="92"/>
      <c r="L12" s="91">
        <v>334</v>
      </c>
      <c r="M12" s="92"/>
      <c r="N12" s="82"/>
      <c r="O12" s="82"/>
      <c r="P12" s="82"/>
      <c r="Q12" s="82"/>
      <c r="R12" s="27"/>
      <c r="S12" s="27"/>
      <c r="T12" s="27"/>
      <c r="U12" s="27"/>
      <c r="V12" s="27"/>
      <c r="W12" s="27"/>
      <c r="X12" s="27"/>
      <c r="Y12" s="27"/>
    </row>
    <row r="13" spans="1:25" ht="15.95" customHeight="1">
      <c r="A13" s="137"/>
      <c r="B13" s="58"/>
      <c r="C13" s="49" t="s">
        <v>54</v>
      </c>
      <c r="D13" s="49"/>
      <c r="E13" s="63" t="s">
        <v>45</v>
      </c>
      <c r="F13" s="82">
        <v>385</v>
      </c>
      <c r="G13" s="85" t="s">
        <v>270</v>
      </c>
      <c r="H13" s="64">
        <v>0</v>
      </c>
      <c r="I13" s="64">
        <v>4</v>
      </c>
      <c r="J13" s="64">
        <v>126</v>
      </c>
      <c r="K13" s="83"/>
      <c r="L13" s="91">
        <v>23</v>
      </c>
      <c r="M13" s="92"/>
      <c r="N13" s="82"/>
      <c r="O13" s="82"/>
      <c r="P13" s="82"/>
      <c r="Q13" s="82"/>
      <c r="R13" s="27"/>
      <c r="S13" s="27"/>
      <c r="T13" s="27"/>
      <c r="U13" s="27"/>
      <c r="V13" s="27"/>
      <c r="W13" s="27"/>
      <c r="X13" s="27"/>
      <c r="Y13" s="27"/>
    </row>
    <row r="14" spans="1:25" ht="15.95" customHeight="1">
      <c r="A14" s="137"/>
      <c r="B14" s="49" t="s">
        <v>55</v>
      </c>
      <c r="C14" s="49"/>
      <c r="D14" s="49"/>
      <c r="E14" s="63" t="s">
        <v>152</v>
      </c>
      <c r="F14" s="82">
        <f t="shared" ref="F14:O15" si="0">F9-F12</f>
        <v>1087</v>
      </c>
      <c r="G14" s="82">
        <f t="shared" si="0"/>
        <v>285</v>
      </c>
      <c r="H14" s="91">
        <f t="shared" si="0"/>
        <v>210</v>
      </c>
      <c r="I14" s="91">
        <f>I9-I12</f>
        <v>186</v>
      </c>
      <c r="J14" s="91">
        <f t="shared" si="0"/>
        <v>32</v>
      </c>
      <c r="K14" s="92">
        <f t="shared" si="0"/>
        <v>0</v>
      </c>
      <c r="L14" s="91">
        <f t="shared" si="0"/>
        <v>-1</v>
      </c>
      <c r="M14" s="92">
        <f t="shared" si="0"/>
        <v>0</v>
      </c>
      <c r="N14" s="82">
        <f t="shared" si="0"/>
        <v>0</v>
      </c>
      <c r="O14" s="82">
        <f t="shared" si="0"/>
        <v>0</v>
      </c>
      <c r="P14" s="82">
        <f t="shared" ref="P14:Q14" si="1">P9-P12</f>
        <v>0</v>
      </c>
      <c r="Q14" s="82">
        <f t="shared" si="1"/>
        <v>0</v>
      </c>
      <c r="R14" s="27"/>
      <c r="S14" s="27"/>
      <c r="T14" s="27"/>
      <c r="U14" s="27"/>
      <c r="V14" s="27"/>
      <c r="W14" s="27"/>
      <c r="X14" s="27"/>
      <c r="Y14" s="27"/>
    </row>
    <row r="15" spans="1:25" ht="15.95" customHeight="1">
      <c r="A15" s="137"/>
      <c r="B15" s="49" t="s">
        <v>56</v>
      </c>
      <c r="C15" s="49"/>
      <c r="D15" s="49"/>
      <c r="E15" s="63" t="s">
        <v>153</v>
      </c>
      <c r="F15" s="82">
        <f t="shared" si="0"/>
        <v>0</v>
      </c>
      <c r="G15" s="85" t="s">
        <v>270</v>
      </c>
      <c r="H15" s="91">
        <f t="shared" si="0"/>
        <v>0</v>
      </c>
      <c r="I15" s="91">
        <f t="shared" si="0"/>
        <v>-4</v>
      </c>
      <c r="J15" s="91">
        <f t="shared" si="0"/>
        <v>-126</v>
      </c>
      <c r="K15" s="92">
        <f t="shared" si="0"/>
        <v>0</v>
      </c>
      <c r="L15" s="91">
        <f t="shared" si="0"/>
        <v>-22</v>
      </c>
      <c r="M15" s="92">
        <f t="shared" si="0"/>
        <v>0</v>
      </c>
      <c r="N15" s="82">
        <f t="shared" si="0"/>
        <v>0</v>
      </c>
      <c r="O15" s="82">
        <f t="shared" si="0"/>
        <v>0</v>
      </c>
      <c r="P15" s="82">
        <f t="shared" ref="P15:Q15" si="2">P10-P13</f>
        <v>0</v>
      </c>
      <c r="Q15" s="82">
        <f t="shared" si="2"/>
        <v>0</v>
      </c>
      <c r="R15" s="27"/>
      <c r="S15" s="27"/>
      <c r="T15" s="27"/>
      <c r="U15" s="27"/>
      <c r="V15" s="27"/>
      <c r="W15" s="27"/>
      <c r="X15" s="27"/>
      <c r="Y15" s="27"/>
    </row>
    <row r="16" spans="1:25" ht="15.95" customHeight="1">
      <c r="A16" s="137"/>
      <c r="B16" s="49" t="s">
        <v>57</v>
      </c>
      <c r="C16" s="49"/>
      <c r="D16" s="49"/>
      <c r="E16" s="63" t="s">
        <v>154</v>
      </c>
      <c r="F16" s="82">
        <f t="shared" ref="F16:O16" si="3">F8-F11</f>
        <v>1087</v>
      </c>
      <c r="G16" s="82">
        <f t="shared" si="3"/>
        <v>285</v>
      </c>
      <c r="H16" s="91">
        <f t="shared" si="3"/>
        <v>210</v>
      </c>
      <c r="I16" s="91">
        <f>I8-I11</f>
        <v>182</v>
      </c>
      <c r="J16" s="91">
        <f t="shared" si="3"/>
        <v>-94</v>
      </c>
      <c r="K16" s="92">
        <f t="shared" si="3"/>
        <v>0</v>
      </c>
      <c r="L16" s="91">
        <f t="shared" si="3"/>
        <v>-23</v>
      </c>
      <c r="M16" s="92">
        <f t="shared" si="3"/>
        <v>0</v>
      </c>
      <c r="N16" s="82">
        <f t="shared" si="3"/>
        <v>0</v>
      </c>
      <c r="O16" s="82">
        <f t="shared" si="3"/>
        <v>0</v>
      </c>
      <c r="P16" s="82">
        <f t="shared" ref="P16:Q16" si="4">P8-P11</f>
        <v>0</v>
      </c>
      <c r="Q16" s="82">
        <f t="shared" si="4"/>
        <v>0</v>
      </c>
      <c r="R16" s="27"/>
      <c r="S16" s="27"/>
      <c r="T16" s="27"/>
      <c r="U16" s="27"/>
      <c r="V16" s="27"/>
      <c r="W16" s="27"/>
      <c r="X16" s="27"/>
      <c r="Y16" s="27"/>
    </row>
    <row r="17" spans="1:25" ht="15.95" customHeight="1">
      <c r="A17" s="137"/>
      <c r="B17" s="49" t="s">
        <v>58</v>
      </c>
      <c r="C17" s="49"/>
      <c r="D17" s="49"/>
      <c r="E17" s="47"/>
      <c r="F17" s="64">
        <v>0</v>
      </c>
      <c r="G17" s="64" t="s">
        <v>270</v>
      </c>
      <c r="H17" s="64">
        <v>0</v>
      </c>
      <c r="I17" s="64">
        <v>0</v>
      </c>
      <c r="J17" s="91">
        <v>0</v>
      </c>
      <c r="K17" s="92"/>
      <c r="L17" s="91">
        <v>0</v>
      </c>
      <c r="M17" s="92"/>
      <c r="N17" s="64"/>
      <c r="O17" s="65"/>
      <c r="P17" s="64"/>
      <c r="Q17" s="65"/>
      <c r="R17" s="27"/>
      <c r="S17" s="27"/>
      <c r="T17" s="27"/>
      <c r="U17" s="27"/>
      <c r="V17" s="27"/>
      <c r="W17" s="27"/>
      <c r="X17" s="27"/>
      <c r="Y17" s="27"/>
    </row>
    <row r="18" spans="1:25" ht="15.95" customHeight="1">
      <c r="A18" s="137"/>
      <c r="B18" s="49" t="s">
        <v>59</v>
      </c>
      <c r="C18" s="49"/>
      <c r="D18" s="49"/>
      <c r="E18" s="47"/>
      <c r="F18" s="65">
        <v>0</v>
      </c>
      <c r="G18" s="87" t="s">
        <v>270</v>
      </c>
      <c r="H18" s="65">
        <v>0</v>
      </c>
      <c r="I18" s="65">
        <v>0</v>
      </c>
      <c r="J18" s="65">
        <v>0</v>
      </c>
      <c r="K18" s="84"/>
      <c r="L18" s="65">
        <v>0</v>
      </c>
      <c r="M18" s="84"/>
      <c r="N18" s="65"/>
      <c r="O18" s="65"/>
      <c r="P18" s="65"/>
      <c r="Q18" s="65"/>
      <c r="R18" s="27"/>
      <c r="S18" s="27"/>
      <c r="T18" s="27"/>
      <c r="U18" s="27"/>
      <c r="V18" s="27"/>
      <c r="W18" s="27"/>
      <c r="X18" s="27"/>
      <c r="Y18" s="27"/>
    </row>
    <row r="19" spans="1:25" ht="15.95" customHeight="1">
      <c r="A19" s="137" t="s">
        <v>83</v>
      </c>
      <c r="B19" s="57" t="s">
        <v>60</v>
      </c>
      <c r="C19" s="49"/>
      <c r="D19" s="49"/>
      <c r="E19" s="63"/>
      <c r="F19" s="82">
        <v>1906</v>
      </c>
      <c r="G19" s="82">
        <v>1544</v>
      </c>
      <c r="H19" s="91">
        <v>0</v>
      </c>
      <c r="I19" s="91">
        <v>0</v>
      </c>
      <c r="J19" s="91">
        <v>1962</v>
      </c>
      <c r="K19" s="92"/>
      <c r="L19" s="91">
        <v>63</v>
      </c>
      <c r="M19" s="92"/>
      <c r="N19" s="82"/>
      <c r="O19" s="82"/>
      <c r="P19" s="82"/>
      <c r="Q19" s="82"/>
      <c r="R19" s="27"/>
      <c r="S19" s="27"/>
      <c r="T19" s="27"/>
      <c r="U19" s="27"/>
      <c r="V19" s="27"/>
      <c r="W19" s="27"/>
      <c r="X19" s="27"/>
      <c r="Y19" s="27"/>
    </row>
    <row r="20" spans="1:25" ht="15.95" customHeight="1">
      <c r="A20" s="137"/>
      <c r="B20" s="58"/>
      <c r="C20" s="49" t="s">
        <v>61</v>
      </c>
      <c r="D20" s="49"/>
      <c r="E20" s="63"/>
      <c r="F20" s="82">
        <v>965</v>
      </c>
      <c r="G20" s="82">
        <v>965</v>
      </c>
      <c r="H20" s="91">
        <v>0</v>
      </c>
      <c r="I20" s="91">
        <v>0</v>
      </c>
      <c r="J20" s="91">
        <v>310</v>
      </c>
      <c r="K20" s="83"/>
      <c r="L20" s="91">
        <v>0</v>
      </c>
      <c r="M20" s="92"/>
      <c r="N20" s="82"/>
      <c r="O20" s="82"/>
      <c r="P20" s="82"/>
      <c r="Q20" s="82"/>
      <c r="R20" s="27"/>
      <c r="S20" s="27"/>
      <c r="T20" s="27"/>
      <c r="U20" s="27"/>
      <c r="V20" s="27"/>
      <c r="W20" s="27"/>
      <c r="X20" s="27"/>
      <c r="Y20" s="27"/>
    </row>
    <row r="21" spans="1:25" ht="15.95" customHeight="1">
      <c r="A21" s="137"/>
      <c r="B21" s="77" t="s">
        <v>62</v>
      </c>
      <c r="C21" s="49"/>
      <c r="D21" s="49"/>
      <c r="E21" s="63" t="s">
        <v>155</v>
      </c>
      <c r="F21" s="82">
        <v>1906</v>
      </c>
      <c r="G21" s="82">
        <v>1544</v>
      </c>
      <c r="H21" s="91">
        <v>0</v>
      </c>
      <c r="I21" s="91">
        <v>0</v>
      </c>
      <c r="J21" s="91">
        <v>1962</v>
      </c>
      <c r="K21" s="92"/>
      <c r="L21" s="91">
        <v>63</v>
      </c>
      <c r="M21" s="92"/>
      <c r="N21" s="82"/>
      <c r="O21" s="82"/>
      <c r="P21" s="82"/>
      <c r="Q21" s="82"/>
      <c r="R21" s="27"/>
      <c r="S21" s="27"/>
      <c r="T21" s="27"/>
      <c r="U21" s="27"/>
      <c r="V21" s="27"/>
      <c r="W21" s="27"/>
      <c r="X21" s="27"/>
      <c r="Y21" s="27"/>
    </row>
    <row r="22" spans="1:25" ht="15.95" customHeight="1">
      <c r="A22" s="137"/>
      <c r="B22" s="57" t="s">
        <v>63</v>
      </c>
      <c r="C22" s="49"/>
      <c r="D22" s="49"/>
      <c r="E22" s="63" t="s">
        <v>156</v>
      </c>
      <c r="F22" s="82">
        <v>3310</v>
      </c>
      <c r="G22" s="82">
        <v>3227</v>
      </c>
      <c r="H22" s="91">
        <v>112</v>
      </c>
      <c r="I22" s="91">
        <v>174</v>
      </c>
      <c r="J22" s="91">
        <v>2035</v>
      </c>
      <c r="K22" s="92"/>
      <c r="L22" s="91">
        <v>32</v>
      </c>
      <c r="M22" s="92"/>
      <c r="N22" s="82"/>
      <c r="O22" s="82"/>
      <c r="P22" s="82"/>
      <c r="Q22" s="82"/>
      <c r="R22" s="27"/>
      <c r="S22" s="27"/>
      <c r="T22" s="27"/>
      <c r="U22" s="27"/>
      <c r="V22" s="27"/>
      <c r="W22" s="27"/>
      <c r="X22" s="27"/>
      <c r="Y22" s="27"/>
    </row>
    <row r="23" spans="1:25" ht="15.95" customHeight="1">
      <c r="A23" s="137"/>
      <c r="B23" s="58" t="s">
        <v>64</v>
      </c>
      <c r="C23" s="49" t="s">
        <v>65</v>
      </c>
      <c r="D23" s="49"/>
      <c r="E23" s="63"/>
      <c r="F23" s="82">
        <v>1091</v>
      </c>
      <c r="G23" s="82">
        <v>1007</v>
      </c>
      <c r="H23" s="91">
        <v>100</v>
      </c>
      <c r="I23" s="91">
        <v>97</v>
      </c>
      <c r="J23" s="91">
        <v>514</v>
      </c>
      <c r="K23" s="92"/>
      <c r="L23" s="91">
        <v>0</v>
      </c>
      <c r="M23" s="92"/>
      <c r="N23" s="82"/>
      <c r="O23" s="82"/>
      <c r="P23" s="82"/>
      <c r="Q23" s="82"/>
      <c r="R23" s="27"/>
      <c r="S23" s="27"/>
      <c r="T23" s="27"/>
      <c r="U23" s="27"/>
      <c r="V23" s="27"/>
      <c r="W23" s="27"/>
      <c r="X23" s="27"/>
      <c r="Y23" s="27"/>
    </row>
    <row r="24" spans="1:25" ht="15.95" customHeight="1">
      <c r="A24" s="137"/>
      <c r="B24" s="49" t="s">
        <v>157</v>
      </c>
      <c r="C24" s="49"/>
      <c r="D24" s="49"/>
      <c r="E24" s="63" t="s">
        <v>158</v>
      </c>
      <c r="F24" s="82">
        <f t="shared" ref="F24:O24" si="5">F21-F22</f>
        <v>-1404</v>
      </c>
      <c r="G24" s="82">
        <f t="shared" si="5"/>
        <v>-1683</v>
      </c>
      <c r="H24" s="91">
        <f t="shared" si="5"/>
        <v>-112</v>
      </c>
      <c r="I24" s="91">
        <f t="shared" si="5"/>
        <v>-174</v>
      </c>
      <c r="J24" s="91">
        <f t="shared" si="5"/>
        <v>-73</v>
      </c>
      <c r="K24" s="92">
        <f t="shared" si="5"/>
        <v>0</v>
      </c>
      <c r="L24" s="91">
        <f t="shared" si="5"/>
        <v>31</v>
      </c>
      <c r="M24" s="92">
        <f t="shared" si="5"/>
        <v>0</v>
      </c>
      <c r="N24" s="82">
        <f t="shared" si="5"/>
        <v>0</v>
      </c>
      <c r="O24" s="82">
        <f t="shared" si="5"/>
        <v>0</v>
      </c>
      <c r="P24" s="82">
        <f t="shared" ref="P24:Q24" si="6">P21-P22</f>
        <v>0</v>
      </c>
      <c r="Q24" s="82">
        <f t="shared" si="6"/>
        <v>0</v>
      </c>
      <c r="R24" s="27"/>
      <c r="S24" s="27"/>
      <c r="T24" s="27"/>
      <c r="U24" s="27"/>
      <c r="V24" s="27"/>
      <c r="W24" s="27"/>
      <c r="X24" s="27"/>
      <c r="Y24" s="27"/>
    </row>
    <row r="25" spans="1:25" ht="15.95" customHeight="1">
      <c r="A25" s="137"/>
      <c r="B25" s="57" t="s">
        <v>66</v>
      </c>
      <c r="C25" s="57"/>
      <c r="D25" s="57"/>
      <c r="E25" s="142" t="s">
        <v>159</v>
      </c>
      <c r="F25" s="134">
        <v>1404</v>
      </c>
      <c r="G25" s="134">
        <v>1683</v>
      </c>
      <c r="H25" s="134">
        <v>112</v>
      </c>
      <c r="I25" s="134">
        <v>174</v>
      </c>
      <c r="J25" s="134">
        <v>73</v>
      </c>
      <c r="K25" s="148"/>
      <c r="L25" s="134">
        <v>0</v>
      </c>
      <c r="M25" s="148"/>
      <c r="N25" s="134"/>
      <c r="O25" s="134"/>
      <c r="P25" s="134"/>
      <c r="Q25" s="134"/>
      <c r="R25" s="27"/>
      <c r="S25" s="27"/>
      <c r="T25" s="27"/>
      <c r="U25" s="27"/>
      <c r="V25" s="27"/>
      <c r="W25" s="27"/>
      <c r="X25" s="27"/>
      <c r="Y25" s="27"/>
    </row>
    <row r="26" spans="1:25" ht="15.95" customHeight="1">
      <c r="A26" s="137"/>
      <c r="B26" s="77" t="s">
        <v>67</v>
      </c>
      <c r="C26" s="77"/>
      <c r="D26" s="77"/>
      <c r="E26" s="143"/>
      <c r="F26" s="135"/>
      <c r="G26" s="135"/>
      <c r="H26" s="135"/>
      <c r="I26" s="135"/>
      <c r="J26" s="135"/>
      <c r="K26" s="149"/>
      <c r="L26" s="135"/>
      <c r="M26" s="149"/>
      <c r="N26" s="135"/>
      <c r="O26" s="135"/>
      <c r="P26" s="135"/>
      <c r="Q26" s="135"/>
      <c r="R26" s="27"/>
      <c r="S26" s="27"/>
      <c r="T26" s="27"/>
      <c r="U26" s="27"/>
      <c r="V26" s="27"/>
      <c r="W26" s="27"/>
      <c r="X26" s="27"/>
      <c r="Y26" s="27"/>
    </row>
    <row r="27" spans="1:25" ht="15.95" customHeight="1">
      <c r="A27" s="137"/>
      <c r="B27" s="49" t="s">
        <v>160</v>
      </c>
      <c r="C27" s="49"/>
      <c r="D27" s="49"/>
      <c r="E27" s="63" t="s">
        <v>161</v>
      </c>
      <c r="F27" s="82">
        <f t="shared" ref="F27:O27" si="7">F24+F25</f>
        <v>0</v>
      </c>
      <c r="G27" s="82">
        <f t="shared" si="7"/>
        <v>0</v>
      </c>
      <c r="H27" s="91">
        <f t="shared" si="7"/>
        <v>0</v>
      </c>
      <c r="I27" s="91">
        <f t="shared" si="7"/>
        <v>0</v>
      </c>
      <c r="J27" s="91">
        <f t="shared" si="7"/>
        <v>0</v>
      </c>
      <c r="K27" s="92">
        <f t="shared" si="7"/>
        <v>0</v>
      </c>
      <c r="L27" s="91">
        <f t="shared" si="7"/>
        <v>31</v>
      </c>
      <c r="M27" s="92">
        <f t="shared" si="7"/>
        <v>0</v>
      </c>
      <c r="N27" s="82">
        <f t="shared" si="7"/>
        <v>0</v>
      </c>
      <c r="O27" s="82">
        <f t="shared" si="7"/>
        <v>0</v>
      </c>
      <c r="P27" s="82">
        <f t="shared" ref="P27:Q27" si="8">P24+P25</f>
        <v>0</v>
      </c>
      <c r="Q27" s="82">
        <f t="shared" si="8"/>
        <v>0</v>
      </c>
      <c r="R27" s="27"/>
      <c r="S27" s="27"/>
      <c r="T27" s="27"/>
      <c r="U27" s="27"/>
      <c r="V27" s="27"/>
      <c r="W27" s="27"/>
      <c r="X27" s="27"/>
      <c r="Y27" s="27"/>
    </row>
    <row r="28" spans="1:25" ht="15.95" customHeight="1">
      <c r="A28" s="8"/>
      <c r="F28" s="27"/>
      <c r="G28" s="27"/>
      <c r="H28" s="27"/>
      <c r="I28" s="27"/>
      <c r="J28" s="27"/>
      <c r="K28" s="27"/>
      <c r="L28" s="28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5" customHeight="1">
      <c r="A29" s="12"/>
      <c r="F29" s="27"/>
      <c r="G29" s="27"/>
      <c r="H29" s="27"/>
      <c r="I29" s="27"/>
      <c r="J29" s="29"/>
      <c r="K29" s="29"/>
      <c r="L29" s="28"/>
      <c r="M29" s="27"/>
      <c r="N29" s="27"/>
      <c r="O29" s="29"/>
      <c r="P29" s="27"/>
      <c r="Q29" s="29" t="s">
        <v>106</v>
      </c>
      <c r="R29" s="27"/>
      <c r="S29" s="27"/>
      <c r="T29" s="27"/>
      <c r="U29" s="27"/>
      <c r="V29" s="27"/>
      <c r="W29" s="27"/>
      <c r="X29" s="27"/>
      <c r="Y29" s="29"/>
    </row>
    <row r="30" spans="1:25" ht="15.95" customHeight="1">
      <c r="A30" s="141" t="s">
        <v>68</v>
      </c>
      <c r="B30" s="141"/>
      <c r="C30" s="141"/>
      <c r="D30" s="141"/>
      <c r="E30" s="141"/>
      <c r="F30" s="146" t="s">
        <v>260</v>
      </c>
      <c r="G30" s="147"/>
      <c r="H30" s="146" t="s">
        <v>261</v>
      </c>
      <c r="I30" s="147"/>
      <c r="J30" s="146" t="s">
        <v>262</v>
      </c>
      <c r="K30" s="147"/>
      <c r="L30" s="146" t="s">
        <v>263</v>
      </c>
      <c r="M30" s="147"/>
      <c r="N30" s="146" t="s">
        <v>264</v>
      </c>
      <c r="O30" s="147"/>
      <c r="P30" s="146" t="s">
        <v>265</v>
      </c>
      <c r="Q30" s="147"/>
      <c r="R30" s="30"/>
      <c r="S30" s="28"/>
      <c r="T30" s="30"/>
      <c r="U30" s="28"/>
      <c r="V30" s="30"/>
      <c r="W30" s="28"/>
      <c r="X30" s="30"/>
      <c r="Y30" s="28"/>
    </row>
    <row r="31" spans="1:25" ht="15.95" customHeight="1">
      <c r="A31" s="141"/>
      <c r="B31" s="141"/>
      <c r="C31" s="141"/>
      <c r="D31" s="141"/>
      <c r="E31" s="141"/>
      <c r="F31" s="78" t="s">
        <v>236</v>
      </c>
      <c r="G31" s="79" t="s">
        <v>245</v>
      </c>
      <c r="H31" s="78" t="s">
        <v>236</v>
      </c>
      <c r="I31" s="79" t="s">
        <v>245</v>
      </c>
      <c r="J31" s="78" t="s">
        <v>236</v>
      </c>
      <c r="K31" s="79" t="s">
        <v>245</v>
      </c>
      <c r="L31" s="78" t="s">
        <v>236</v>
      </c>
      <c r="M31" s="79" t="s">
        <v>245</v>
      </c>
      <c r="N31" s="78" t="s">
        <v>236</v>
      </c>
      <c r="O31" s="79" t="s">
        <v>245</v>
      </c>
      <c r="P31" s="78" t="s">
        <v>236</v>
      </c>
      <c r="Q31" s="79" t="s">
        <v>245</v>
      </c>
      <c r="R31" s="31"/>
      <c r="S31" s="31"/>
      <c r="T31" s="31"/>
      <c r="U31" s="31"/>
      <c r="V31" s="31"/>
      <c r="W31" s="31"/>
      <c r="X31" s="31"/>
      <c r="Y31" s="31"/>
    </row>
    <row r="32" spans="1:25" ht="15.95" customHeight="1">
      <c r="A32" s="137" t="s">
        <v>84</v>
      </c>
      <c r="B32" s="57" t="s">
        <v>49</v>
      </c>
      <c r="C32" s="49"/>
      <c r="D32" s="49"/>
      <c r="E32" s="63" t="s">
        <v>40</v>
      </c>
      <c r="F32" s="91">
        <v>404</v>
      </c>
      <c r="G32" s="91">
        <v>485</v>
      </c>
      <c r="H32" s="91">
        <v>31</v>
      </c>
      <c r="I32" s="91">
        <v>490</v>
      </c>
      <c r="J32" s="92"/>
      <c r="K32" s="91">
        <v>1666</v>
      </c>
      <c r="L32" s="91">
        <v>156</v>
      </c>
      <c r="M32" s="91">
        <v>167</v>
      </c>
      <c r="N32" s="92"/>
      <c r="O32" s="91">
        <v>231</v>
      </c>
      <c r="P32" s="82">
        <v>5</v>
      </c>
      <c r="Q32" s="82">
        <v>6</v>
      </c>
      <c r="R32" s="32"/>
      <c r="S32" s="32"/>
      <c r="T32" s="33"/>
      <c r="U32" s="33"/>
      <c r="V32" s="32"/>
      <c r="W32" s="32"/>
      <c r="X32" s="33"/>
      <c r="Y32" s="33"/>
    </row>
    <row r="33" spans="1:25" ht="15.95" customHeight="1">
      <c r="A33" s="144"/>
      <c r="B33" s="59"/>
      <c r="C33" s="57" t="s">
        <v>69</v>
      </c>
      <c r="D33" s="49"/>
      <c r="E33" s="63"/>
      <c r="F33" s="91">
        <v>404</v>
      </c>
      <c r="G33" s="91">
        <v>485</v>
      </c>
      <c r="H33" s="91">
        <v>31</v>
      </c>
      <c r="I33" s="91">
        <v>490</v>
      </c>
      <c r="J33" s="92"/>
      <c r="K33" s="91">
        <v>1271</v>
      </c>
      <c r="L33" s="91">
        <v>151</v>
      </c>
      <c r="M33" s="91">
        <v>163</v>
      </c>
      <c r="N33" s="92"/>
      <c r="O33" s="91">
        <v>73</v>
      </c>
      <c r="P33" s="82">
        <v>0</v>
      </c>
      <c r="Q33" s="82">
        <v>0</v>
      </c>
      <c r="R33" s="32"/>
      <c r="S33" s="32"/>
      <c r="T33" s="33"/>
      <c r="U33" s="33"/>
      <c r="V33" s="32"/>
      <c r="W33" s="32"/>
      <c r="X33" s="33"/>
      <c r="Y33" s="33"/>
    </row>
    <row r="34" spans="1:25" ht="15.95" customHeight="1">
      <c r="A34" s="144"/>
      <c r="B34" s="59"/>
      <c r="C34" s="58"/>
      <c r="D34" s="49" t="s">
        <v>70</v>
      </c>
      <c r="E34" s="63"/>
      <c r="F34" s="91">
        <v>404</v>
      </c>
      <c r="G34" s="91">
        <v>485</v>
      </c>
      <c r="H34" s="91">
        <v>0</v>
      </c>
      <c r="I34" s="91">
        <v>490</v>
      </c>
      <c r="J34" s="92"/>
      <c r="K34" s="91">
        <v>0</v>
      </c>
      <c r="L34" s="91">
        <v>151</v>
      </c>
      <c r="M34" s="91">
        <v>163</v>
      </c>
      <c r="N34" s="92"/>
      <c r="O34" s="91">
        <v>18</v>
      </c>
      <c r="P34" s="82">
        <v>0</v>
      </c>
      <c r="Q34" s="82">
        <v>0</v>
      </c>
      <c r="R34" s="32"/>
      <c r="S34" s="32"/>
      <c r="T34" s="33"/>
      <c r="U34" s="33"/>
      <c r="V34" s="32"/>
      <c r="W34" s="32"/>
      <c r="X34" s="33"/>
      <c r="Y34" s="33"/>
    </row>
    <row r="35" spans="1:25" ht="15.95" customHeight="1">
      <c r="A35" s="144"/>
      <c r="B35" s="58"/>
      <c r="C35" s="77" t="s">
        <v>71</v>
      </c>
      <c r="D35" s="49"/>
      <c r="E35" s="63"/>
      <c r="F35" s="91">
        <v>0</v>
      </c>
      <c r="G35" s="91">
        <v>0</v>
      </c>
      <c r="H35" s="91">
        <v>0</v>
      </c>
      <c r="I35" s="91">
        <v>0</v>
      </c>
      <c r="J35" s="84"/>
      <c r="K35" s="65">
        <v>395</v>
      </c>
      <c r="L35" s="91">
        <v>4</v>
      </c>
      <c r="M35" s="91">
        <v>4</v>
      </c>
      <c r="N35" s="92"/>
      <c r="O35" s="91">
        <v>158</v>
      </c>
      <c r="P35" s="82">
        <v>5</v>
      </c>
      <c r="Q35" s="82">
        <v>6</v>
      </c>
      <c r="R35" s="32"/>
      <c r="S35" s="32"/>
      <c r="T35" s="33"/>
      <c r="U35" s="33"/>
      <c r="V35" s="32"/>
      <c r="W35" s="32"/>
      <c r="X35" s="33"/>
      <c r="Y35" s="33"/>
    </row>
    <row r="36" spans="1:25" ht="15.95" customHeight="1">
      <c r="A36" s="144"/>
      <c r="B36" s="57" t="s">
        <v>52</v>
      </c>
      <c r="C36" s="49"/>
      <c r="D36" s="49"/>
      <c r="E36" s="63" t="s">
        <v>41</v>
      </c>
      <c r="F36" s="91">
        <v>293</v>
      </c>
      <c r="G36" s="91">
        <v>457</v>
      </c>
      <c r="H36" s="91">
        <v>3</v>
      </c>
      <c r="I36" s="91">
        <v>27</v>
      </c>
      <c r="J36" s="92"/>
      <c r="K36" s="91">
        <v>1158</v>
      </c>
      <c r="L36" s="91">
        <v>124</v>
      </c>
      <c r="M36" s="91">
        <v>96</v>
      </c>
      <c r="N36" s="92"/>
      <c r="O36" s="91">
        <v>222</v>
      </c>
      <c r="P36" s="82">
        <v>5</v>
      </c>
      <c r="Q36" s="82">
        <v>6</v>
      </c>
      <c r="R36" s="32"/>
      <c r="S36" s="32"/>
      <c r="T36" s="32"/>
      <c r="U36" s="32"/>
      <c r="V36" s="32"/>
      <c r="W36" s="32"/>
      <c r="X36" s="33"/>
      <c r="Y36" s="33"/>
    </row>
    <row r="37" spans="1:25" ht="15.95" customHeight="1">
      <c r="A37" s="144"/>
      <c r="B37" s="59"/>
      <c r="C37" s="49" t="s">
        <v>72</v>
      </c>
      <c r="D37" s="49"/>
      <c r="E37" s="63"/>
      <c r="F37" s="91">
        <v>82</v>
      </c>
      <c r="G37" s="91">
        <v>131</v>
      </c>
      <c r="H37" s="91">
        <v>1</v>
      </c>
      <c r="I37" s="91">
        <v>6</v>
      </c>
      <c r="J37" s="92"/>
      <c r="K37" s="91">
        <v>987</v>
      </c>
      <c r="L37" s="91">
        <v>117</v>
      </c>
      <c r="M37" s="91">
        <v>89</v>
      </c>
      <c r="N37" s="92"/>
      <c r="O37" s="91">
        <v>180</v>
      </c>
      <c r="P37" s="82">
        <v>0</v>
      </c>
      <c r="Q37" s="82">
        <v>0</v>
      </c>
      <c r="R37" s="32"/>
      <c r="S37" s="32"/>
      <c r="T37" s="32"/>
      <c r="U37" s="32"/>
      <c r="V37" s="32"/>
      <c r="W37" s="32"/>
      <c r="X37" s="33"/>
      <c r="Y37" s="33"/>
    </row>
    <row r="38" spans="1:25" ht="15.95" customHeight="1">
      <c r="A38" s="144"/>
      <c r="B38" s="58"/>
      <c r="C38" s="49" t="s">
        <v>73</v>
      </c>
      <c r="D38" s="49"/>
      <c r="E38" s="63"/>
      <c r="F38" s="91">
        <v>211</v>
      </c>
      <c r="G38" s="91">
        <v>326</v>
      </c>
      <c r="H38" s="91">
        <v>2</v>
      </c>
      <c r="I38" s="91">
        <v>21</v>
      </c>
      <c r="J38" s="92"/>
      <c r="K38" s="91">
        <v>171</v>
      </c>
      <c r="L38" s="91">
        <v>7</v>
      </c>
      <c r="M38" s="91">
        <v>7</v>
      </c>
      <c r="N38" s="92"/>
      <c r="O38" s="91">
        <v>42</v>
      </c>
      <c r="P38" s="82">
        <v>5</v>
      </c>
      <c r="Q38" s="82">
        <v>6</v>
      </c>
      <c r="R38" s="33"/>
      <c r="S38" s="33"/>
      <c r="T38" s="32"/>
      <c r="U38" s="32"/>
      <c r="V38" s="32"/>
      <c r="W38" s="32"/>
      <c r="X38" s="33"/>
      <c r="Y38" s="33"/>
    </row>
    <row r="39" spans="1:25" ht="15.95" customHeight="1">
      <c r="A39" s="144"/>
      <c r="B39" s="43" t="s">
        <v>74</v>
      </c>
      <c r="C39" s="43"/>
      <c r="D39" s="43"/>
      <c r="E39" s="63" t="s">
        <v>162</v>
      </c>
      <c r="F39" s="91">
        <f t="shared" ref="F39:O39" si="9">F32-F36</f>
        <v>111</v>
      </c>
      <c r="G39" s="91">
        <f t="shared" si="9"/>
        <v>28</v>
      </c>
      <c r="H39" s="91">
        <f t="shared" si="9"/>
        <v>28</v>
      </c>
      <c r="I39" s="91">
        <f t="shared" si="9"/>
        <v>463</v>
      </c>
      <c r="J39" s="92">
        <f t="shared" si="9"/>
        <v>0</v>
      </c>
      <c r="K39" s="91">
        <f t="shared" si="9"/>
        <v>508</v>
      </c>
      <c r="L39" s="91">
        <f t="shared" si="9"/>
        <v>32</v>
      </c>
      <c r="M39" s="91">
        <f t="shared" si="9"/>
        <v>71</v>
      </c>
      <c r="N39" s="92">
        <f t="shared" si="9"/>
        <v>0</v>
      </c>
      <c r="O39" s="91">
        <f t="shared" si="9"/>
        <v>9</v>
      </c>
      <c r="P39" s="82">
        <f t="shared" ref="P39:Q39" si="10">P32-P36</f>
        <v>0</v>
      </c>
      <c r="Q39" s="82">
        <f t="shared" si="10"/>
        <v>0</v>
      </c>
      <c r="R39" s="32"/>
      <c r="S39" s="32"/>
      <c r="T39" s="32"/>
      <c r="U39" s="32"/>
      <c r="V39" s="32"/>
      <c r="W39" s="32"/>
      <c r="X39" s="33"/>
      <c r="Y39" s="33"/>
    </row>
    <row r="40" spans="1:25" ht="15.95" customHeight="1">
      <c r="A40" s="137" t="s">
        <v>85</v>
      </c>
      <c r="B40" s="57" t="s">
        <v>75</v>
      </c>
      <c r="C40" s="49"/>
      <c r="D40" s="49"/>
      <c r="E40" s="63" t="s">
        <v>43</v>
      </c>
      <c r="F40" s="91">
        <v>185</v>
      </c>
      <c r="G40" s="91">
        <v>512</v>
      </c>
      <c r="H40" s="91">
        <v>2</v>
      </c>
      <c r="I40" s="91">
        <v>27</v>
      </c>
      <c r="J40" s="92"/>
      <c r="K40" s="91">
        <v>1775</v>
      </c>
      <c r="L40" s="91">
        <v>0</v>
      </c>
      <c r="M40" s="91">
        <v>0</v>
      </c>
      <c r="N40" s="92"/>
      <c r="O40" s="91">
        <v>266</v>
      </c>
      <c r="P40" s="82">
        <v>28</v>
      </c>
      <c r="Q40" s="82">
        <v>27</v>
      </c>
      <c r="R40" s="32"/>
      <c r="S40" s="32"/>
      <c r="T40" s="33"/>
      <c r="U40" s="33"/>
      <c r="V40" s="33"/>
      <c r="W40" s="33"/>
      <c r="X40" s="32"/>
      <c r="Y40" s="32"/>
    </row>
    <row r="41" spans="1:25" ht="15.95" customHeight="1">
      <c r="A41" s="138"/>
      <c r="B41" s="58"/>
      <c r="C41" s="49" t="s">
        <v>76</v>
      </c>
      <c r="D41" s="49"/>
      <c r="E41" s="63"/>
      <c r="F41" s="65">
        <v>0</v>
      </c>
      <c r="G41" s="65">
        <v>0</v>
      </c>
      <c r="H41" s="65">
        <v>0</v>
      </c>
      <c r="I41" s="65">
        <v>0</v>
      </c>
      <c r="J41" s="92"/>
      <c r="K41" s="91">
        <v>256</v>
      </c>
      <c r="L41" s="91">
        <v>0</v>
      </c>
      <c r="M41" s="91">
        <v>0</v>
      </c>
      <c r="N41" s="92"/>
      <c r="O41" s="91">
        <v>0</v>
      </c>
      <c r="P41" s="82">
        <v>0</v>
      </c>
      <c r="Q41" s="82">
        <v>0</v>
      </c>
      <c r="R41" s="33"/>
      <c r="S41" s="33"/>
      <c r="T41" s="33"/>
      <c r="U41" s="33"/>
      <c r="V41" s="33"/>
      <c r="W41" s="33"/>
      <c r="X41" s="32"/>
      <c r="Y41" s="32"/>
    </row>
    <row r="42" spans="1:25" ht="15.95" customHeight="1">
      <c r="A42" s="138"/>
      <c r="B42" s="57" t="s">
        <v>63</v>
      </c>
      <c r="C42" s="49"/>
      <c r="D42" s="49"/>
      <c r="E42" s="63" t="s">
        <v>44</v>
      </c>
      <c r="F42" s="91">
        <v>211</v>
      </c>
      <c r="G42" s="91">
        <v>470</v>
      </c>
      <c r="H42" s="91">
        <v>30</v>
      </c>
      <c r="I42" s="91">
        <v>490</v>
      </c>
      <c r="J42" s="92"/>
      <c r="K42" s="91">
        <v>1370</v>
      </c>
      <c r="L42" s="91">
        <v>30</v>
      </c>
      <c r="M42" s="91">
        <v>71</v>
      </c>
      <c r="N42" s="92"/>
      <c r="O42" s="91">
        <v>248</v>
      </c>
      <c r="P42" s="82">
        <v>28</v>
      </c>
      <c r="Q42" s="82">
        <v>27</v>
      </c>
      <c r="R42" s="32"/>
      <c r="S42" s="32"/>
      <c r="T42" s="33"/>
      <c r="U42" s="33"/>
      <c r="V42" s="32"/>
      <c r="W42" s="32"/>
      <c r="X42" s="32"/>
      <c r="Y42" s="32"/>
    </row>
    <row r="43" spans="1:25" ht="15.95" customHeight="1">
      <c r="A43" s="138"/>
      <c r="B43" s="58"/>
      <c r="C43" s="49" t="s">
        <v>77</v>
      </c>
      <c r="D43" s="49"/>
      <c r="E43" s="63"/>
      <c r="F43" s="91">
        <v>130</v>
      </c>
      <c r="G43" s="91">
        <v>405</v>
      </c>
      <c r="H43" s="91">
        <v>8</v>
      </c>
      <c r="I43" s="91">
        <v>21</v>
      </c>
      <c r="J43" s="84"/>
      <c r="K43" s="65">
        <v>549</v>
      </c>
      <c r="L43" s="91">
        <v>0</v>
      </c>
      <c r="M43" s="91">
        <v>0</v>
      </c>
      <c r="N43" s="92"/>
      <c r="O43" s="91">
        <v>0</v>
      </c>
      <c r="P43" s="82">
        <v>28</v>
      </c>
      <c r="Q43" s="82">
        <v>27</v>
      </c>
      <c r="R43" s="33"/>
      <c r="S43" s="32"/>
      <c r="T43" s="33"/>
      <c r="U43" s="33"/>
      <c r="V43" s="32"/>
      <c r="W43" s="32"/>
      <c r="X43" s="33"/>
      <c r="Y43" s="33"/>
    </row>
    <row r="44" spans="1:25" ht="15.95" customHeight="1">
      <c r="A44" s="138"/>
      <c r="B44" s="49" t="s">
        <v>74</v>
      </c>
      <c r="C44" s="49"/>
      <c r="D44" s="49"/>
      <c r="E44" s="63" t="s">
        <v>163</v>
      </c>
      <c r="F44" s="65">
        <f t="shared" ref="F44:O44" si="11">F40-F42</f>
        <v>-26</v>
      </c>
      <c r="G44" s="65">
        <f t="shared" si="11"/>
        <v>42</v>
      </c>
      <c r="H44" s="65">
        <f t="shared" si="11"/>
        <v>-28</v>
      </c>
      <c r="I44" s="65">
        <f t="shared" si="11"/>
        <v>-463</v>
      </c>
      <c r="J44" s="84">
        <f t="shared" si="11"/>
        <v>0</v>
      </c>
      <c r="K44" s="65">
        <f t="shared" si="11"/>
        <v>405</v>
      </c>
      <c r="L44" s="65">
        <f t="shared" si="11"/>
        <v>-30</v>
      </c>
      <c r="M44" s="65">
        <f t="shared" si="11"/>
        <v>-71</v>
      </c>
      <c r="N44" s="84">
        <f t="shared" si="11"/>
        <v>0</v>
      </c>
      <c r="O44" s="65">
        <f t="shared" si="11"/>
        <v>18</v>
      </c>
      <c r="P44" s="65">
        <f t="shared" ref="P44:Q44" si="12">P40-P42</f>
        <v>0</v>
      </c>
      <c r="Q44" s="65">
        <f t="shared" si="12"/>
        <v>0</v>
      </c>
      <c r="R44" s="32"/>
      <c r="S44" s="32"/>
      <c r="T44" s="33"/>
      <c r="U44" s="33"/>
      <c r="V44" s="32"/>
      <c r="W44" s="32"/>
      <c r="X44" s="32"/>
      <c r="Y44" s="32"/>
    </row>
    <row r="45" spans="1:25" ht="15.95" customHeight="1">
      <c r="A45" s="137" t="s">
        <v>86</v>
      </c>
      <c r="B45" s="43" t="s">
        <v>78</v>
      </c>
      <c r="C45" s="43"/>
      <c r="D45" s="43"/>
      <c r="E45" s="63" t="s">
        <v>164</v>
      </c>
      <c r="F45" s="91">
        <f t="shared" ref="F45:O45" si="13">F39+F44</f>
        <v>85</v>
      </c>
      <c r="G45" s="91">
        <f t="shared" si="13"/>
        <v>70</v>
      </c>
      <c r="H45" s="91">
        <f t="shared" si="13"/>
        <v>0</v>
      </c>
      <c r="I45" s="91">
        <f t="shared" si="13"/>
        <v>0</v>
      </c>
      <c r="J45" s="92">
        <f t="shared" si="13"/>
        <v>0</v>
      </c>
      <c r="K45" s="91">
        <f t="shared" si="13"/>
        <v>913</v>
      </c>
      <c r="L45" s="91">
        <f t="shared" si="13"/>
        <v>2</v>
      </c>
      <c r="M45" s="91">
        <f t="shared" si="13"/>
        <v>0</v>
      </c>
      <c r="N45" s="92">
        <f t="shared" si="13"/>
        <v>0</v>
      </c>
      <c r="O45" s="91">
        <f t="shared" si="13"/>
        <v>27</v>
      </c>
      <c r="P45" s="82">
        <f t="shared" ref="P45:Q45" si="14">P39+P44</f>
        <v>0</v>
      </c>
      <c r="Q45" s="82">
        <f t="shared" si="14"/>
        <v>0</v>
      </c>
      <c r="R45" s="32"/>
      <c r="S45" s="32"/>
      <c r="T45" s="32"/>
      <c r="U45" s="32"/>
      <c r="V45" s="32"/>
      <c r="W45" s="32"/>
      <c r="X45" s="32"/>
      <c r="Y45" s="32"/>
    </row>
    <row r="46" spans="1:25" ht="15.95" customHeight="1">
      <c r="A46" s="138"/>
      <c r="B46" s="49" t="s">
        <v>79</v>
      </c>
      <c r="C46" s="49"/>
      <c r="D46" s="49"/>
      <c r="E46" s="49"/>
      <c r="F46" s="65">
        <v>0</v>
      </c>
      <c r="G46" s="65">
        <v>0</v>
      </c>
      <c r="H46" s="65">
        <v>0</v>
      </c>
      <c r="I46" s="65">
        <v>0</v>
      </c>
      <c r="J46" s="84"/>
      <c r="K46" s="65">
        <v>0</v>
      </c>
      <c r="L46" s="91">
        <v>0</v>
      </c>
      <c r="M46" s="91">
        <v>0</v>
      </c>
      <c r="N46" s="84"/>
      <c r="O46" s="91">
        <v>0</v>
      </c>
      <c r="P46" s="65">
        <v>0</v>
      </c>
      <c r="Q46" s="65">
        <v>0</v>
      </c>
      <c r="R46" s="33"/>
      <c r="S46" s="33"/>
      <c r="T46" s="33"/>
      <c r="U46" s="33"/>
      <c r="V46" s="33"/>
      <c r="W46" s="33"/>
      <c r="X46" s="33"/>
      <c r="Y46" s="33"/>
    </row>
    <row r="47" spans="1:25" ht="15.95" customHeight="1">
      <c r="A47" s="138"/>
      <c r="B47" s="49" t="s">
        <v>80</v>
      </c>
      <c r="C47" s="49"/>
      <c r="D47" s="49"/>
      <c r="E47" s="49"/>
      <c r="F47" s="91">
        <v>190</v>
      </c>
      <c r="G47" s="91">
        <v>105</v>
      </c>
      <c r="H47" s="91">
        <v>0</v>
      </c>
      <c r="I47" s="91">
        <v>0</v>
      </c>
      <c r="J47" s="92"/>
      <c r="K47" s="91">
        <v>1037</v>
      </c>
      <c r="L47" s="91">
        <v>11</v>
      </c>
      <c r="M47" s="91">
        <v>9</v>
      </c>
      <c r="N47" s="92"/>
      <c r="O47" s="91">
        <v>59</v>
      </c>
      <c r="P47" s="82">
        <v>0</v>
      </c>
      <c r="Q47" s="82">
        <v>0</v>
      </c>
      <c r="R47" s="32"/>
      <c r="S47" s="32"/>
      <c r="T47" s="32"/>
      <c r="U47" s="32"/>
      <c r="V47" s="32"/>
      <c r="W47" s="32"/>
      <c r="X47" s="32"/>
      <c r="Y47" s="32"/>
    </row>
    <row r="48" spans="1:25" ht="15.95" customHeight="1">
      <c r="A48" s="138"/>
      <c r="B48" s="49" t="s">
        <v>81</v>
      </c>
      <c r="C48" s="49"/>
      <c r="D48" s="49"/>
      <c r="E48" s="49"/>
      <c r="F48" s="91">
        <v>15</v>
      </c>
      <c r="G48" s="91">
        <v>39</v>
      </c>
      <c r="H48" s="91">
        <v>0</v>
      </c>
      <c r="I48" s="91">
        <v>0</v>
      </c>
      <c r="J48" s="92"/>
      <c r="K48" s="91">
        <v>881</v>
      </c>
      <c r="L48" s="91">
        <v>5</v>
      </c>
      <c r="M48" s="91">
        <v>1</v>
      </c>
      <c r="N48" s="92"/>
      <c r="O48" s="91">
        <v>54</v>
      </c>
      <c r="P48" s="82">
        <v>0</v>
      </c>
      <c r="Q48" s="82">
        <v>0</v>
      </c>
      <c r="R48" s="32"/>
      <c r="S48" s="32"/>
      <c r="T48" s="32"/>
      <c r="U48" s="32"/>
      <c r="V48" s="32"/>
      <c r="W48" s="32"/>
      <c r="X48" s="32"/>
      <c r="Y48" s="32"/>
    </row>
    <row r="49" spans="1:17" ht="15.95" customHeight="1">
      <c r="A49" s="8" t="s">
        <v>165</v>
      </c>
      <c r="O49" s="6"/>
      <c r="Q49" s="6"/>
    </row>
    <row r="50" spans="1:17" ht="15.95" customHeight="1">
      <c r="A50" s="8"/>
      <c r="O50" s="7"/>
      <c r="Q50" s="7"/>
    </row>
  </sheetData>
  <mergeCells count="32">
    <mergeCell ref="P6:Q6"/>
    <mergeCell ref="P25:P26"/>
    <mergeCell ref="Q25:Q26"/>
    <mergeCell ref="P30:Q30"/>
    <mergeCell ref="J6:K6"/>
    <mergeCell ref="L6:M6"/>
    <mergeCell ref="N6:O6"/>
    <mergeCell ref="M25:M26"/>
    <mergeCell ref="N25:N26"/>
    <mergeCell ref="A6:E7"/>
    <mergeCell ref="F6:G6"/>
    <mergeCell ref="H6:I6"/>
    <mergeCell ref="A32:A39"/>
    <mergeCell ref="A40:A44"/>
    <mergeCell ref="H25:H26"/>
    <mergeCell ref="I25:I26"/>
    <mergeCell ref="A8:A18"/>
    <mergeCell ref="A19:A27"/>
    <mergeCell ref="E25:E26"/>
    <mergeCell ref="F25:F26"/>
    <mergeCell ref="G25:G26"/>
    <mergeCell ref="A45:A48"/>
    <mergeCell ref="O25:O26"/>
    <mergeCell ref="A30:E31"/>
    <mergeCell ref="F30:G30"/>
    <mergeCell ref="H30:I30"/>
    <mergeCell ref="J30:K30"/>
    <mergeCell ref="L30:M30"/>
    <mergeCell ref="N30:O30"/>
    <mergeCell ref="J25:J26"/>
    <mergeCell ref="K25:K26"/>
    <mergeCell ref="L25:L26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67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Normal="100" zoomScaleSheetLayoutView="100" workbookViewId="0">
      <selection activeCell="K18" sqref="K18"/>
    </sheetView>
  </sheetViews>
  <sheetFormatPr defaultRowHeight="13.5"/>
  <cols>
    <col min="1" max="2" width="3.625" style="42" customWidth="1"/>
    <col min="3" max="3" width="21.375" style="42" customWidth="1"/>
    <col min="4" max="4" width="20" style="42" customWidth="1"/>
    <col min="5" max="14" width="12.625" style="42" customWidth="1"/>
    <col min="15" max="16384" width="9" style="42"/>
  </cols>
  <sheetData>
    <row r="1" spans="1:14" ht="33.950000000000003" customHeight="1">
      <c r="A1" s="96" t="s">
        <v>0</v>
      </c>
      <c r="B1" s="96"/>
      <c r="C1" s="97" t="s">
        <v>273</v>
      </c>
      <c r="D1" s="98"/>
    </row>
    <row r="3" spans="1:14" ht="15" customHeight="1">
      <c r="A3" s="99" t="s">
        <v>166</v>
      </c>
      <c r="B3" s="99"/>
      <c r="C3" s="99"/>
      <c r="D3" s="99"/>
      <c r="E3" s="99"/>
      <c r="F3" s="99"/>
      <c r="I3" s="99"/>
      <c r="J3" s="99"/>
    </row>
    <row r="4" spans="1:14" ht="15" customHeight="1">
      <c r="A4" s="99"/>
      <c r="B4" s="99"/>
      <c r="C4" s="99"/>
      <c r="D4" s="99"/>
      <c r="E4" s="99"/>
      <c r="F4" s="99"/>
      <c r="I4" s="99"/>
      <c r="J4" s="99"/>
    </row>
    <row r="5" spans="1:14" ht="15" customHeight="1">
      <c r="A5" s="100"/>
      <c r="B5" s="100" t="s">
        <v>246</v>
      </c>
      <c r="C5" s="100"/>
      <c r="D5" s="100"/>
      <c r="H5" s="101"/>
      <c r="L5" s="101"/>
      <c r="N5" s="101" t="s">
        <v>167</v>
      </c>
    </row>
    <row r="6" spans="1:14" ht="15" customHeight="1">
      <c r="A6" s="102"/>
      <c r="B6" s="103"/>
      <c r="C6" s="103"/>
      <c r="D6" s="104"/>
      <c r="E6" s="153" t="s">
        <v>266</v>
      </c>
      <c r="F6" s="154"/>
      <c r="G6" s="153" t="s">
        <v>267</v>
      </c>
      <c r="H6" s="154"/>
      <c r="I6" s="153" t="s">
        <v>268</v>
      </c>
      <c r="J6" s="156"/>
      <c r="K6" s="153" t="s">
        <v>271</v>
      </c>
      <c r="L6" s="154"/>
      <c r="M6" s="155"/>
      <c r="N6" s="155"/>
    </row>
    <row r="7" spans="1:14" ht="15" customHeight="1">
      <c r="A7" s="105"/>
      <c r="B7" s="106"/>
      <c r="C7" s="106"/>
      <c r="D7" s="107"/>
      <c r="E7" s="108" t="s">
        <v>236</v>
      </c>
      <c r="F7" s="109" t="s">
        <v>245</v>
      </c>
      <c r="G7" s="108" t="s">
        <v>236</v>
      </c>
      <c r="H7" s="108" t="s">
        <v>245</v>
      </c>
      <c r="I7" s="108" t="s">
        <v>236</v>
      </c>
      <c r="J7" s="108" t="s">
        <v>245</v>
      </c>
      <c r="K7" s="108" t="s">
        <v>236</v>
      </c>
      <c r="L7" s="108" t="s">
        <v>245</v>
      </c>
      <c r="M7" s="108" t="s">
        <v>236</v>
      </c>
      <c r="N7" s="108" t="s">
        <v>245</v>
      </c>
    </row>
    <row r="8" spans="1:14" ht="18" customHeight="1">
      <c r="A8" s="152" t="s">
        <v>168</v>
      </c>
      <c r="B8" s="110" t="s">
        <v>169</v>
      </c>
      <c r="C8" s="111"/>
      <c r="D8" s="111"/>
      <c r="E8" s="112">
        <v>1</v>
      </c>
      <c r="F8" s="113">
        <v>1</v>
      </c>
      <c r="G8" s="112">
        <v>1</v>
      </c>
      <c r="H8" s="113">
        <v>1</v>
      </c>
      <c r="I8" s="112">
        <v>23</v>
      </c>
      <c r="J8" s="113">
        <v>23</v>
      </c>
      <c r="K8" s="112">
        <v>18</v>
      </c>
      <c r="L8" s="112">
        <v>18</v>
      </c>
      <c r="M8" s="112"/>
      <c r="N8" s="112"/>
    </row>
    <row r="9" spans="1:14" ht="18" customHeight="1">
      <c r="A9" s="152"/>
      <c r="B9" s="152" t="s">
        <v>170</v>
      </c>
      <c r="C9" s="80" t="s">
        <v>171</v>
      </c>
      <c r="D9" s="80"/>
      <c r="E9" s="112">
        <v>10</v>
      </c>
      <c r="F9" s="113">
        <v>10</v>
      </c>
      <c r="G9" s="112">
        <v>8236</v>
      </c>
      <c r="H9" s="113">
        <v>8236</v>
      </c>
      <c r="I9" s="112">
        <v>2900</v>
      </c>
      <c r="J9" s="113">
        <v>2900</v>
      </c>
      <c r="K9" s="112">
        <v>1620</v>
      </c>
      <c r="L9" s="112">
        <v>1620</v>
      </c>
      <c r="M9" s="112"/>
      <c r="N9" s="112"/>
    </row>
    <row r="10" spans="1:14" ht="18" customHeight="1">
      <c r="A10" s="152"/>
      <c r="B10" s="152"/>
      <c r="C10" s="80" t="s">
        <v>172</v>
      </c>
      <c r="D10" s="80"/>
      <c r="E10" s="112">
        <v>10</v>
      </c>
      <c r="F10" s="113">
        <v>10</v>
      </c>
      <c r="G10" s="112">
        <v>8236</v>
      </c>
      <c r="H10" s="113">
        <v>8236</v>
      </c>
      <c r="I10" s="112">
        <v>1995</v>
      </c>
      <c r="J10" s="113">
        <v>1995</v>
      </c>
      <c r="K10" s="112">
        <v>884</v>
      </c>
      <c r="L10" s="112">
        <v>884</v>
      </c>
      <c r="M10" s="112"/>
      <c r="N10" s="112"/>
    </row>
    <row r="11" spans="1:14" ht="18" customHeight="1">
      <c r="A11" s="152"/>
      <c r="B11" s="152"/>
      <c r="C11" s="80" t="s">
        <v>173</v>
      </c>
      <c r="D11" s="80"/>
      <c r="E11" s="114">
        <v>0</v>
      </c>
      <c r="F11" s="114">
        <v>0</v>
      </c>
      <c r="G11" s="114">
        <v>0</v>
      </c>
      <c r="H11" s="114">
        <v>0</v>
      </c>
      <c r="I11" s="112">
        <v>578</v>
      </c>
      <c r="J11" s="113">
        <v>578</v>
      </c>
      <c r="K11" s="112">
        <v>272</v>
      </c>
      <c r="L11" s="112">
        <v>272</v>
      </c>
      <c r="M11" s="112"/>
      <c r="N11" s="112"/>
    </row>
    <row r="12" spans="1:14" ht="18" customHeight="1">
      <c r="A12" s="152"/>
      <c r="B12" s="152"/>
      <c r="C12" s="80" t="s">
        <v>174</v>
      </c>
      <c r="D12" s="80"/>
      <c r="E12" s="114">
        <v>0</v>
      </c>
      <c r="F12" s="114">
        <v>0</v>
      </c>
      <c r="G12" s="114">
        <v>0</v>
      </c>
      <c r="H12" s="114">
        <v>0</v>
      </c>
      <c r="I12" s="112">
        <v>327</v>
      </c>
      <c r="J12" s="113">
        <v>327</v>
      </c>
      <c r="K12" s="112">
        <v>464</v>
      </c>
      <c r="L12" s="112">
        <v>464</v>
      </c>
      <c r="M12" s="112"/>
      <c r="N12" s="112"/>
    </row>
    <row r="13" spans="1:14" ht="18" customHeight="1">
      <c r="A13" s="152"/>
      <c r="B13" s="152"/>
      <c r="C13" s="80" t="s">
        <v>175</v>
      </c>
      <c r="D13" s="80"/>
      <c r="E13" s="114">
        <v>0</v>
      </c>
      <c r="F13" s="114">
        <v>0</v>
      </c>
      <c r="G13" s="114">
        <v>0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2"/>
      <c r="N13" s="112"/>
    </row>
    <row r="14" spans="1:14" ht="18" customHeight="1">
      <c r="A14" s="152"/>
      <c r="B14" s="152"/>
      <c r="C14" s="80" t="s">
        <v>176</v>
      </c>
      <c r="D14" s="80"/>
      <c r="E14" s="114">
        <v>0</v>
      </c>
      <c r="F14" s="114">
        <v>0</v>
      </c>
      <c r="G14" s="114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2"/>
      <c r="N14" s="112"/>
    </row>
    <row r="15" spans="1:14" ht="18" customHeight="1">
      <c r="A15" s="151" t="s">
        <v>177</v>
      </c>
      <c r="B15" s="152" t="s">
        <v>178</v>
      </c>
      <c r="C15" s="80" t="s">
        <v>179</v>
      </c>
      <c r="D15" s="80"/>
      <c r="E15" s="81">
        <v>3754</v>
      </c>
      <c r="F15" s="115">
        <v>3569</v>
      </c>
      <c r="G15" s="81">
        <v>650</v>
      </c>
      <c r="H15" s="115">
        <v>785</v>
      </c>
      <c r="I15" s="81">
        <v>3696</v>
      </c>
      <c r="J15" s="115">
        <v>4129</v>
      </c>
      <c r="K15" s="116">
        <v>994</v>
      </c>
      <c r="L15" s="115">
        <v>985</v>
      </c>
      <c r="M15" s="81"/>
      <c r="N15" s="81"/>
    </row>
    <row r="16" spans="1:14" ht="18" customHeight="1">
      <c r="A16" s="152"/>
      <c r="B16" s="152"/>
      <c r="C16" s="80" t="s">
        <v>180</v>
      </c>
      <c r="D16" s="80"/>
      <c r="E16" s="81">
        <v>665</v>
      </c>
      <c r="F16" s="115">
        <v>676</v>
      </c>
      <c r="G16" s="81">
        <v>32349</v>
      </c>
      <c r="H16" s="115">
        <v>32355</v>
      </c>
      <c r="I16" s="81">
        <v>994</v>
      </c>
      <c r="J16" s="115">
        <v>1188</v>
      </c>
      <c r="K16" s="81">
        <v>4363</v>
      </c>
      <c r="L16" s="115">
        <v>4597</v>
      </c>
      <c r="M16" s="81"/>
      <c r="N16" s="81"/>
    </row>
    <row r="17" spans="1:15" ht="18" customHeight="1">
      <c r="A17" s="152"/>
      <c r="B17" s="152"/>
      <c r="C17" s="80" t="s">
        <v>181</v>
      </c>
      <c r="D17" s="80"/>
      <c r="E17" s="93">
        <v>0</v>
      </c>
      <c r="F17" s="95">
        <v>0</v>
      </c>
      <c r="G17" s="93">
        <v>0</v>
      </c>
      <c r="H17" s="95">
        <v>0</v>
      </c>
      <c r="I17" s="93">
        <v>0</v>
      </c>
      <c r="J17" s="95">
        <v>0</v>
      </c>
      <c r="K17" s="93">
        <v>0</v>
      </c>
      <c r="L17" s="95">
        <v>0</v>
      </c>
      <c r="M17" s="81"/>
      <c r="N17" s="81"/>
    </row>
    <row r="18" spans="1:15" ht="18" customHeight="1">
      <c r="A18" s="152"/>
      <c r="B18" s="152"/>
      <c r="C18" s="80" t="s">
        <v>182</v>
      </c>
      <c r="D18" s="80"/>
      <c r="E18" s="93">
        <v>4419</v>
      </c>
      <c r="F18" s="94">
        <v>4245</v>
      </c>
      <c r="G18" s="93">
        <v>32999</v>
      </c>
      <c r="H18" s="94">
        <v>33140</v>
      </c>
      <c r="I18" s="93">
        <v>4690</v>
      </c>
      <c r="J18" s="94">
        <v>5317</v>
      </c>
      <c r="K18" s="93">
        <v>5358</v>
      </c>
      <c r="L18" s="94">
        <v>5582</v>
      </c>
      <c r="M18" s="81"/>
      <c r="N18" s="81"/>
    </row>
    <row r="19" spans="1:15" ht="18" customHeight="1">
      <c r="A19" s="152"/>
      <c r="B19" s="152" t="s">
        <v>183</v>
      </c>
      <c r="C19" s="80" t="s">
        <v>184</v>
      </c>
      <c r="D19" s="80"/>
      <c r="E19" s="93">
        <v>86</v>
      </c>
      <c r="F19" s="94">
        <v>62</v>
      </c>
      <c r="G19" s="93">
        <v>1317</v>
      </c>
      <c r="H19" s="94">
        <v>1768</v>
      </c>
      <c r="I19" s="93">
        <v>1240</v>
      </c>
      <c r="J19" s="94">
        <v>1829</v>
      </c>
      <c r="K19" s="93">
        <v>206</v>
      </c>
      <c r="L19" s="94">
        <v>222</v>
      </c>
      <c r="M19" s="81"/>
      <c r="N19" s="81"/>
    </row>
    <row r="20" spans="1:15" ht="18" customHeight="1">
      <c r="A20" s="152"/>
      <c r="B20" s="152"/>
      <c r="C20" s="80" t="s">
        <v>185</v>
      </c>
      <c r="D20" s="80"/>
      <c r="E20" s="93">
        <v>3371</v>
      </c>
      <c r="F20" s="94">
        <v>2931</v>
      </c>
      <c r="G20" s="93">
        <v>2576</v>
      </c>
      <c r="H20" s="94">
        <v>3075</v>
      </c>
      <c r="I20" s="93">
        <v>721</v>
      </c>
      <c r="J20" s="94">
        <v>750</v>
      </c>
      <c r="K20" s="93">
        <v>2065</v>
      </c>
      <c r="L20" s="94">
        <v>2209</v>
      </c>
      <c r="M20" s="81"/>
      <c r="N20" s="81"/>
    </row>
    <row r="21" spans="1:15" ht="18" customHeight="1">
      <c r="A21" s="152"/>
      <c r="B21" s="152"/>
      <c r="C21" s="80" t="s">
        <v>186</v>
      </c>
      <c r="D21" s="80"/>
      <c r="E21" s="93">
        <v>0</v>
      </c>
      <c r="F21" s="94">
        <v>0</v>
      </c>
      <c r="G21" s="93">
        <v>20843</v>
      </c>
      <c r="H21" s="94">
        <v>20034</v>
      </c>
      <c r="I21" s="93">
        <v>0</v>
      </c>
      <c r="J21" s="94">
        <v>0</v>
      </c>
      <c r="K21" s="93">
        <v>0</v>
      </c>
      <c r="L21" s="94">
        <v>0</v>
      </c>
      <c r="M21" s="81"/>
      <c r="N21" s="81"/>
    </row>
    <row r="22" spans="1:15" ht="18" customHeight="1">
      <c r="A22" s="152"/>
      <c r="B22" s="152"/>
      <c r="C22" s="117" t="s">
        <v>187</v>
      </c>
      <c r="D22" s="117"/>
      <c r="E22" s="93">
        <v>3457</v>
      </c>
      <c r="F22" s="94">
        <v>2993</v>
      </c>
      <c r="G22" s="93">
        <v>24736</v>
      </c>
      <c r="H22" s="94">
        <v>24877</v>
      </c>
      <c r="I22" s="93">
        <v>1960</v>
      </c>
      <c r="J22" s="94">
        <v>2579</v>
      </c>
      <c r="K22" s="93">
        <v>2271</v>
      </c>
      <c r="L22" s="94">
        <v>2430</v>
      </c>
      <c r="M22" s="81"/>
      <c r="N22" s="81"/>
    </row>
    <row r="23" spans="1:15" ht="18" customHeight="1">
      <c r="A23" s="152"/>
      <c r="B23" s="152" t="s">
        <v>188</v>
      </c>
      <c r="C23" s="80" t="s">
        <v>189</v>
      </c>
      <c r="D23" s="80"/>
      <c r="E23" s="93">
        <v>10</v>
      </c>
      <c r="F23" s="94">
        <v>10</v>
      </c>
      <c r="G23" s="93">
        <v>8236</v>
      </c>
      <c r="H23" s="94">
        <v>8236</v>
      </c>
      <c r="I23" s="93">
        <v>2900</v>
      </c>
      <c r="J23" s="94">
        <v>2900</v>
      </c>
      <c r="K23" s="93">
        <v>1620</v>
      </c>
      <c r="L23" s="94">
        <v>1620</v>
      </c>
      <c r="M23" s="81"/>
      <c r="N23" s="81"/>
    </row>
    <row r="24" spans="1:15" ht="18" customHeight="1">
      <c r="A24" s="152"/>
      <c r="B24" s="152"/>
      <c r="C24" s="80" t="s">
        <v>190</v>
      </c>
      <c r="D24" s="80"/>
      <c r="E24" s="93">
        <v>952</v>
      </c>
      <c r="F24" s="94">
        <v>1242</v>
      </c>
      <c r="G24" s="93">
        <v>27</v>
      </c>
      <c r="H24" s="94">
        <v>27</v>
      </c>
      <c r="I24" s="93">
        <v>-170</v>
      </c>
      <c r="J24" s="94">
        <v>-162</v>
      </c>
      <c r="K24" s="93">
        <v>1448</v>
      </c>
      <c r="L24" s="94">
        <v>1530</v>
      </c>
      <c r="M24" s="81"/>
      <c r="N24" s="81"/>
    </row>
    <row r="25" spans="1:15" ht="18" customHeight="1">
      <c r="A25" s="152"/>
      <c r="B25" s="152"/>
      <c r="C25" s="80" t="s">
        <v>191</v>
      </c>
      <c r="D25" s="80"/>
      <c r="E25" s="93">
        <v>0</v>
      </c>
      <c r="F25" s="94">
        <v>0</v>
      </c>
      <c r="G25" s="93">
        <v>0</v>
      </c>
      <c r="H25" s="94">
        <v>0</v>
      </c>
      <c r="I25" s="93">
        <v>0</v>
      </c>
      <c r="J25" s="94">
        <v>0</v>
      </c>
      <c r="K25" s="93">
        <v>19</v>
      </c>
      <c r="L25" s="94">
        <v>19</v>
      </c>
      <c r="M25" s="81"/>
      <c r="N25" s="81"/>
    </row>
    <row r="26" spans="1:15" ht="18" customHeight="1">
      <c r="A26" s="152"/>
      <c r="B26" s="152"/>
      <c r="C26" s="80" t="s">
        <v>192</v>
      </c>
      <c r="D26" s="80"/>
      <c r="E26" s="93">
        <v>962</v>
      </c>
      <c r="F26" s="94">
        <v>1252</v>
      </c>
      <c r="G26" s="93">
        <v>8263</v>
      </c>
      <c r="H26" s="94">
        <v>8262</v>
      </c>
      <c r="I26" s="93">
        <v>2730</v>
      </c>
      <c r="J26" s="118">
        <v>2738</v>
      </c>
      <c r="K26" s="93">
        <v>3087</v>
      </c>
      <c r="L26" s="94">
        <v>3152</v>
      </c>
      <c r="M26" s="81"/>
      <c r="N26" s="81"/>
    </row>
    <row r="27" spans="1:15" ht="18" customHeight="1">
      <c r="A27" s="152"/>
      <c r="B27" s="80" t="s">
        <v>193</v>
      </c>
      <c r="C27" s="80"/>
      <c r="D27" s="80"/>
      <c r="E27" s="93">
        <v>4419</v>
      </c>
      <c r="F27" s="94">
        <v>4245</v>
      </c>
      <c r="G27" s="93">
        <v>32999</v>
      </c>
      <c r="H27" s="94">
        <v>33140</v>
      </c>
      <c r="I27" s="93">
        <v>4690</v>
      </c>
      <c r="J27" s="94">
        <v>5317</v>
      </c>
      <c r="K27" s="93">
        <v>5358</v>
      </c>
      <c r="L27" s="94">
        <v>5582</v>
      </c>
      <c r="M27" s="81"/>
      <c r="N27" s="81"/>
    </row>
    <row r="28" spans="1:15" ht="18" customHeight="1">
      <c r="A28" s="152" t="s">
        <v>194</v>
      </c>
      <c r="B28" s="152" t="s">
        <v>195</v>
      </c>
      <c r="C28" s="80" t="s">
        <v>196</v>
      </c>
      <c r="D28" s="119" t="s">
        <v>40</v>
      </c>
      <c r="E28" s="93">
        <v>483</v>
      </c>
      <c r="F28" s="94">
        <v>779</v>
      </c>
      <c r="G28" s="93">
        <v>1884</v>
      </c>
      <c r="H28" s="94">
        <v>2309</v>
      </c>
      <c r="I28" s="93">
        <v>5283</v>
      </c>
      <c r="J28" s="94">
        <v>5547</v>
      </c>
      <c r="K28" s="93">
        <v>520</v>
      </c>
      <c r="L28" s="94">
        <v>725</v>
      </c>
      <c r="M28" s="81"/>
      <c r="N28" s="81"/>
    </row>
    <row r="29" spans="1:15" ht="18" customHeight="1">
      <c r="A29" s="152"/>
      <c r="B29" s="152"/>
      <c r="C29" s="80" t="s">
        <v>197</v>
      </c>
      <c r="D29" s="119" t="s">
        <v>41</v>
      </c>
      <c r="E29" s="93">
        <v>252</v>
      </c>
      <c r="F29" s="94">
        <v>405</v>
      </c>
      <c r="G29" s="93">
        <v>1794</v>
      </c>
      <c r="H29" s="94">
        <v>2204</v>
      </c>
      <c r="I29" s="93">
        <v>5250</v>
      </c>
      <c r="J29" s="94">
        <v>5505</v>
      </c>
      <c r="K29" s="93">
        <v>15</v>
      </c>
      <c r="L29" s="94">
        <v>72</v>
      </c>
      <c r="M29" s="81"/>
      <c r="N29" s="81"/>
    </row>
    <row r="30" spans="1:15" ht="18" customHeight="1">
      <c r="A30" s="152"/>
      <c r="B30" s="152"/>
      <c r="C30" s="80" t="s">
        <v>198</v>
      </c>
      <c r="D30" s="119" t="s">
        <v>199</v>
      </c>
      <c r="E30" s="93">
        <v>55</v>
      </c>
      <c r="F30" s="94">
        <v>47</v>
      </c>
      <c r="G30" s="93">
        <v>79</v>
      </c>
      <c r="H30" s="95">
        <v>79</v>
      </c>
      <c r="I30" s="93">
        <v>0</v>
      </c>
      <c r="J30" s="94">
        <v>0</v>
      </c>
      <c r="K30" s="93">
        <v>694</v>
      </c>
      <c r="L30" s="94">
        <v>757</v>
      </c>
      <c r="M30" s="81"/>
      <c r="N30" s="81"/>
    </row>
    <row r="31" spans="1:15" ht="18" customHeight="1">
      <c r="A31" s="152"/>
      <c r="B31" s="152"/>
      <c r="C31" s="117" t="s">
        <v>200</v>
      </c>
      <c r="D31" s="119" t="s">
        <v>201</v>
      </c>
      <c r="E31" s="93">
        <f t="shared" ref="E31:L31" si="0">E28-E29-E30</f>
        <v>176</v>
      </c>
      <c r="F31" s="94">
        <f t="shared" si="0"/>
        <v>327</v>
      </c>
      <c r="G31" s="93">
        <f t="shared" si="0"/>
        <v>11</v>
      </c>
      <c r="H31" s="94">
        <f t="shared" si="0"/>
        <v>26</v>
      </c>
      <c r="I31" s="93">
        <f t="shared" si="0"/>
        <v>33</v>
      </c>
      <c r="J31" s="94">
        <f t="shared" si="0"/>
        <v>42</v>
      </c>
      <c r="K31" s="93">
        <f t="shared" si="0"/>
        <v>-189</v>
      </c>
      <c r="L31" s="94">
        <f t="shared" si="0"/>
        <v>-104</v>
      </c>
      <c r="M31" s="81">
        <f t="shared" ref="M31:N31" si="1">M28-M29-M30</f>
        <v>0</v>
      </c>
      <c r="N31" s="81">
        <f t="shared" si="1"/>
        <v>0</v>
      </c>
      <c r="O31" s="120"/>
    </row>
    <row r="32" spans="1:15" ht="18" customHeight="1">
      <c r="A32" s="152"/>
      <c r="B32" s="152"/>
      <c r="C32" s="80" t="s">
        <v>202</v>
      </c>
      <c r="D32" s="119" t="s">
        <v>203</v>
      </c>
      <c r="E32" s="93">
        <v>28</v>
      </c>
      <c r="F32" s="94">
        <v>28</v>
      </c>
      <c r="G32" s="93">
        <v>6</v>
      </c>
      <c r="H32" s="94">
        <v>5</v>
      </c>
      <c r="I32" s="93">
        <v>7</v>
      </c>
      <c r="J32" s="94">
        <v>2</v>
      </c>
      <c r="K32" s="93">
        <v>48</v>
      </c>
      <c r="L32" s="94">
        <v>4</v>
      </c>
      <c r="M32" s="81"/>
      <c r="N32" s="81"/>
    </row>
    <row r="33" spans="1:14" ht="18" customHeight="1">
      <c r="A33" s="152"/>
      <c r="B33" s="152"/>
      <c r="C33" s="80" t="s">
        <v>204</v>
      </c>
      <c r="D33" s="119" t="s">
        <v>205</v>
      </c>
      <c r="E33" s="93">
        <v>22</v>
      </c>
      <c r="F33" s="94">
        <v>21</v>
      </c>
      <c r="G33" s="93">
        <v>16</v>
      </c>
      <c r="H33" s="94">
        <v>30</v>
      </c>
      <c r="I33" s="93">
        <v>12</v>
      </c>
      <c r="J33" s="94">
        <v>14</v>
      </c>
      <c r="K33" s="93">
        <v>28</v>
      </c>
      <c r="L33" s="94">
        <v>51</v>
      </c>
      <c r="M33" s="81"/>
      <c r="N33" s="81"/>
    </row>
    <row r="34" spans="1:14" ht="18" customHeight="1">
      <c r="A34" s="152"/>
      <c r="B34" s="152"/>
      <c r="C34" s="117" t="s">
        <v>206</v>
      </c>
      <c r="D34" s="119" t="s">
        <v>207</v>
      </c>
      <c r="E34" s="93">
        <f t="shared" ref="E34:L34" si="2">E31+E32-E33</f>
        <v>182</v>
      </c>
      <c r="F34" s="94">
        <f>F31+F32-F33</f>
        <v>334</v>
      </c>
      <c r="G34" s="93">
        <f t="shared" si="2"/>
        <v>1</v>
      </c>
      <c r="H34" s="94">
        <f>H31+H32-H33</f>
        <v>1</v>
      </c>
      <c r="I34" s="93">
        <f t="shared" si="2"/>
        <v>28</v>
      </c>
      <c r="J34" s="94">
        <f t="shared" si="2"/>
        <v>30</v>
      </c>
      <c r="K34" s="93">
        <f t="shared" si="2"/>
        <v>-169</v>
      </c>
      <c r="L34" s="94">
        <f t="shared" si="2"/>
        <v>-151</v>
      </c>
      <c r="M34" s="81">
        <f t="shared" ref="M34:N34" si="3">M31+M32-M33</f>
        <v>0</v>
      </c>
      <c r="N34" s="81">
        <f t="shared" si="3"/>
        <v>0</v>
      </c>
    </row>
    <row r="35" spans="1:14" ht="18" customHeight="1">
      <c r="A35" s="152"/>
      <c r="B35" s="152" t="s">
        <v>208</v>
      </c>
      <c r="C35" s="80" t="s">
        <v>209</v>
      </c>
      <c r="D35" s="119" t="s">
        <v>210</v>
      </c>
      <c r="E35" s="93">
        <v>2</v>
      </c>
      <c r="F35" s="94">
        <v>0</v>
      </c>
      <c r="G35" s="93">
        <v>0</v>
      </c>
      <c r="H35" s="94">
        <v>0</v>
      </c>
      <c r="I35" s="93">
        <v>0</v>
      </c>
      <c r="J35" s="94">
        <v>0</v>
      </c>
      <c r="K35" s="93">
        <v>458</v>
      </c>
      <c r="L35" s="94">
        <v>53</v>
      </c>
      <c r="M35" s="81"/>
      <c r="N35" s="81"/>
    </row>
    <row r="36" spans="1:14" ht="18" customHeight="1">
      <c r="A36" s="152"/>
      <c r="B36" s="152"/>
      <c r="C36" s="80" t="s">
        <v>211</v>
      </c>
      <c r="D36" s="119" t="s">
        <v>212</v>
      </c>
      <c r="E36" s="93">
        <v>474</v>
      </c>
      <c r="F36" s="94">
        <v>16</v>
      </c>
      <c r="G36" s="93">
        <v>0</v>
      </c>
      <c r="H36" s="94">
        <v>0</v>
      </c>
      <c r="I36" s="93">
        <v>0</v>
      </c>
      <c r="J36" s="94">
        <v>0</v>
      </c>
      <c r="K36" s="93">
        <v>412</v>
      </c>
      <c r="L36" s="94">
        <v>164</v>
      </c>
      <c r="M36" s="81"/>
      <c r="N36" s="81"/>
    </row>
    <row r="37" spans="1:14" ht="18" customHeight="1">
      <c r="A37" s="152"/>
      <c r="B37" s="152"/>
      <c r="C37" s="80" t="s">
        <v>213</v>
      </c>
      <c r="D37" s="119" t="s">
        <v>214</v>
      </c>
      <c r="E37" s="93">
        <f t="shared" ref="E37:L37" si="4">E34+E35-E36</f>
        <v>-290</v>
      </c>
      <c r="F37" s="94">
        <f t="shared" si="4"/>
        <v>318</v>
      </c>
      <c r="G37" s="93">
        <f t="shared" si="4"/>
        <v>1</v>
      </c>
      <c r="H37" s="94">
        <f>H34+H35-H36</f>
        <v>1</v>
      </c>
      <c r="I37" s="93">
        <f t="shared" si="4"/>
        <v>28</v>
      </c>
      <c r="J37" s="94">
        <f t="shared" si="4"/>
        <v>30</v>
      </c>
      <c r="K37" s="93">
        <f t="shared" si="4"/>
        <v>-123</v>
      </c>
      <c r="L37" s="94">
        <f t="shared" si="4"/>
        <v>-262</v>
      </c>
      <c r="M37" s="81">
        <f t="shared" ref="M37:N37" si="5">M34+M35-M36</f>
        <v>0</v>
      </c>
      <c r="N37" s="81">
        <f t="shared" si="5"/>
        <v>0</v>
      </c>
    </row>
    <row r="38" spans="1:14" ht="18" customHeight="1">
      <c r="A38" s="152"/>
      <c r="B38" s="152"/>
      <c r="C38" s="80" t="s">
        <v>215</v>
      </c>
      <c r="D38" s="119" t="s">
        <v>216</v>
      </c>
      <c r="E38" s="93">
        <v>0</v>
      </c>
      <c r="F38" s="94">
        <v>0</v>
      </c>
      <c r="G38" s="93">
        <v>0</v>
      </c>
      <c r="H38" s="94">
        <v>0</v>
      </c>
      <c r="I38" s="93">
        <v>0</v>
      </c>
      <c r="J38" s="94">
        <v>0</v>
      </c>
      <c r="K38" s="93">
        <v>0</v>
      </c>
      <c r="L38" s="94">
        <v>0</v>
      </c>
      <c r="M38" s="81"/>
      <c r="N38" s="81"/>
    </row>
    <row r="39" spans="1:14" ht="18" customHeight="1">
      <c r="A39" s="152"/>
      <c r="B39" s="152"/>
      <c r="C39" s="80" t="s">
        <v>217</v>
      </c>
      <c r="D39" s="119" t="s">
        <v>218</v>
      </c>
      <c r="E39" s="93">
        <v>0</v>
      </c>
      <c r="F39" s="94">
        <v>0</v>
      </c>
      <c r="G39" s="93">
        <v>0</v>
      </c>
      <c r="H39" s="94">
        <v>0</v>
      </c>
      <c r="I39" s="93">
        <v>0</v>
      </c>
      <c r="J39" s="94">
        <v>0</v>
      </c>
      <c r="K39" s="93">
        <v>0</v>
      </c>
      <c r="L39" s="94">
        <v>0</v>
      </c>
      <c r="M39" s="81"/>
      <c r="N39" s="81"/>
    </row>
    <row r="40" spans="1:14" ht="18" customHeight="1">
      <c r="A40" s="152"/>
      <c r="B40" s="152"/>
      <c r="C40" s="80" t="s">
        <v>219</v>
      </c>
      <c r="D40" s="119" t="s">
        <v>220</v>
      </c>
      <c r="E40" s="93">
        <v>0</v>
      </c>
      <c r="F40" s="94">
        <v>0</v>
      </c>
      <c r="G40" s="93">
        <v>0</v>
      </c>
      <c r="H40" s="94">
        <v>0</v>
      </c>
      <c r="I40" s="93">
        <v>37</v>
      </c>
      <c r="J40" s="94">
        <v>26</v>
      </c>
      <c r="K40" s="93">
        <v>-52</v>
      </c>
      <c r="L40" s="94">
        <v>-58</v>
      </c>
      <c r="M40" s="81"/>
      <c r="N40" s="81"/>
    </row>
    <row r="41" spans="1:14" ht="18" customHeight="1">
      <c r="A41" s="152"/>
      <c r="B41" s="152"/>
      <c r="C41" s="117" t="s">
        <v>221</v>
      </c>
      <c r="D41" s="119" t="s">
        <v>222</v>
      </c>
      <c r="E41" s="93">
        <f t="shared" ref="E41:L41" si="6">E34+E35-E36-E40</f>
        <v>-290</v>
      </c>
      <c r="F41" s="94">
        <f t="shared" si="6"/>
        <v>318</v>
      </c>
      <c r="G41" s="93">
        <f t="shared" si="6"/>
        <v>1</v>
      </c>
      <c r="H41" s="94">
        <f>H34+H35-H36-H40</f>
        <v>1</v>
      </c>
      <c r="I41" s="93">
        <f t="shared" si="6"/>
        <v>-9</v>
      </c>
      <c r="J41" s="94">
        <f t="shared" si="6"/>
        <v>4</v>
      </c>
      <c r="K41" s="93">
        <f t="shared" si="6"/>
        <v>-71</v>
      </c>
      <c r="L41" s="94">
        <f t="shared" si="6"/>
        <v>-204</v>
      </c>
      <c r="M41" s="81">
        <f t="shared" ref="M41:N41" si="7">M34+M35-M36-M40</f>
        <v>0</v>
      </c>
      <c r="N41" s="81">
        <f t="shared" si="7"/>
        <v>0</v>
      </c>
    </row>
    <row r="42" spans="1:14" ht="18" customHeight="1">
      <c r="A42" s="152"/>
      <c r="B42" s="152"/>
      <c r="C42" s="150" t="s">
        <v>223</v>
      </c>
      <c r="D42" s="150"/>
      <c r="E42" s="93">
        <f t="shared" ref="E42:L42" si="8">E37+E38-E39-E40</f>
        <v>-290</v>
      </c>
      <c r="F42" s="95">
        <f t="shared" si="8"/>
        <v>318</v>
      </c>
      <c r="G42" s="93">
        <f t="shared" si="8"/>
        <v>1</v>
      </c>
      <c r="H42" s="95">
        <f t="shared" si="8"/>
        <v>1</v>
      </c>
      <c r="I42" s="93">
        <f t="shared" si="8"/>
        <v>-9</v>
      </c>
      <c r="J42" s="95">
        <f t="shared" si="8"/>
        <v>4</v>
      </c>
      <c r="K42" s="93">
        <f t="shared" si="8"/>
        <v>-71</v>
      </c>
      <c r="L42" s="95">
        <f t="shared" si="8"/>
        <v>-204</v>
      </c>
      <c r="M42" s="81">
        <f t="shared" ref="M42:N42" si="9">M37+M38-M39-M40</f>
        <v>0</v>
      </c>
      <c r="N42" s="81">
        <f t="shared" si="9"/>
        <v>0</v>
      </c>
    </row>
    <row r="43" spans="1:14" ht="18" customHeight="1">
      <c r="A43" s="152"/>
      <c r="B43" s="152"/>
      <c r="C43" s="80" t="s">
        <v>224</v>
      </c>
      <c r="D43" s="119" t="s">
        <v>225</v>
      </c>
      <c r="E43" s="93">
        <v>0</v>
      </c>
      <c r="F43" s="94">
        <v>0</v>
      </c>
      <c r="G43" s="93">
        <v>0</v>
      </c>
      <c r="H43" s="94">
        <v>0</v>
      </c>
      <c r="I43" s="93"/>
      <c r="J43" s="94">
        <v>0</v>
      </c>
      <c r="K43" s="93">
        <v>0</v>
      </c>
      <c r="L43" s="94">
        <v>0</v>
      </c>
      <c r="M43" s="81"/>
      <c r="N43" s="81"/>
    </row>
    <row r="44" spans="1:14" ht="18" customHeight="1">
      <c r="A44" s="152"/>
      <c r="B44" s="152"/>
      <c r="C44" s="117" t="s">
        <v>226</v>
      </c>
      <c r="D44" s="121" t="s">
        <v>227</v>
      </c>
      <c r="E44" s="93">
        <f t="shared" ref="E44:L44" si="10">E41+E43</f>
        <v>-290</v>
      </c>
      <c r="F44" s="94">
        <f t="shared" si="10"/>
        <v>318</v>
      </c>
      <c r="G44" s="93">
        <f t="shared" si="10"/>
        <v>1</v>
      </c>
      <c r="H44" s="94">
        <f>H41+H43</f>
        <v>1</v>
      </c>
      <c r="I44" s="93">
        <f t="shared" si="10"/>
        <v>-9</v>
      </c>
      <c r="J44" s="94">
        <f t="shared" si="10"/>
        <v>4</v>
      </c>
      <c r="K44" s="93">
        <f t="shared" si="10"/>
        <v>-71</v>
      </c>
      <c r="L44" s="94">
        <f t="shared" si="10"/>
        <v>-204</v>
      </c>
      <c r="M44" s="81">
        <f t="shared" ref="M44:N44" si="11">M41+M43</f>
        <v>0</v>
      </c>
      <c r="N44" s="81">
        <f t="shared" si="11"/>
        <v>0</v>
      </c>
    </row>
    <row r="45" spans="1:14" ht="14.1" customHeight="1">
      <c r="A45" s="122" t="s">
        <v>228</v>
      </c>
    </row>
    <row r="46" spans="1:14" ht="14.1" customHeight="1">
      <c r="A46" s="122" t="s">
        <v>229</v>
      </c>
    </row>
    <row r="47" spans="1:14">
      <c r="A47" s="123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76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1.普通会計予算(R3-4年度)</vt:lpstr>
      <vt:lpstr>2.公営企業会計予算(R3-4年度)</vt:lpstr>
      <vt:lpstr>3.(1)普通会計決算（R元-2年度)</vt:lpstr>
      <vt:lpstr>3.(2)財政指標等（H28‐R2年度）</vt:lpstr>
      <vt:lpstr>4.公営企業会計決算（R元-2年度）</vt:lpstr>
      <vt:lpstr>5.三セク決算（R元-2年度）</vt:lpstr>
      <vt:lpstr>'1.普通会計予算(R3-4年度)'!Print_Area</vt:lpstr>
      <vt:lpstr>'2.公営企業会計予算(R3-4年度)'!Print_Area</vt:lpstr>
      <vt:lpstr>'3.(1)普通会計決算（R元-2年度)'!Print_Area</vt:lpstr>
      <vt:lpstr>'3.(2)財政指標等（H28‐R2年度）'!Print_Area</vt:lpstr>
      <vt:lpstr>'4.公営企業会計決算（R元-2年度）'!Print_Area</vt:lpstr>
      <vt:lpstr>'5.三セク決算（R元-2年度）'!Print_Area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kishimoto</cp:lastModifiedBy>
  <cp:lastPrinted>2022-08-25T04:43:28Z</cp:lastPrinted>
  <dcterms:modified xsi:type="dcterms:W3CDTF">2022-09-20T10:56:12Z</dcterms:modified>
</cp:coreProperties>
</file>