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3CD559C0-4046-43C3-A62C-C710B3A10BFD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'2.公営企業会計予算(R3-4年度)'!$A$1:$Q$49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'4.公営企業会計決算（R元-2年度）'!$A$1:$Q$49</definedName>
    <definedName name="_xlnm.Print_Area" localSheetId="5">'5.三セク決算（R元-2年度）'!$A$1:$N$46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7" l="1"/>
  <c r="O44" i="7" l="1"/>
  <c r="N44" i="7"/>
  <c r="O39" i="7"/>
  <c r="O45" i="7" s="1"/>
  <c r="N39" i="7"/>
  <c r="N45" i="7" s="1"/>
  <c r="O24" i="7"/>
  <c r="O27" i="7" s="1"/>
  <c r="N24" i="7"/>
  <c r="N27" i="7" s="1"/>
  <c r="O16" i="7"/>
  <c r="N16" i="7"/>
  <c r="O15" i="7"/>
  <c r="N15" i="7"/>
  <c r="O14" i="7"/>
  <c r="N14" i="7"/>
  <c r="O44" i="4" l="1"/>
  <c r="N44" i="4"/>
  <c r="O39" i="4"/>
  <c r="O45" i="4" s="1"/>
  <c r="N39" i="4"/>
  <c r="N45" i="4" s="1"/>
  <c r="O24" i="4"/>
  <c r="O27" i="4" s="1"/>
  <c r="N24" i="4"/>
  <c r="N27" i="4" s="1"/>
  <c r="O16" i="4"/>
  <c r="N16" i="4"/>
  <c r="O15" i="4"/>
  <c r="N15" i="4"/>
  <c r="O14" i="4"/>
  <c r="N14" i="4"/>
  <c r="F27" i="5" l="1"/>
  <c r="F45" i="5"/>
  <c r="I9" i="2" l="1"/>
  <c r="F45" i="2"/>
  <c r="G45" i="2" s="1"/>
  <c r="F27" i="2"/>
  <c r="G27" i="2" s="1"/>
  <c r="G24" i="6"/>
  <c r="H24" i="6" s="1"/>
  <c r="F24" i="6"/>
  <c r="F22" i="6" s="1"/>
  <c r="E22" i="6"/>
  <c r="E19" i="6"/>
  <c r="E23" i="6" s="1"/>
  <c r="H45" i="5"/>
  <c r="I45" i="5" s="1"/>
  <c r="G44" i="5"/>
  <c r="H27" i="5"/>
  <c r="G19" i="5"/>
  <c r="F44" i="4"/>
  <c r="F39" i="4"/>
  <c r="G18" i="2"/>
  <c r="H27" i="2"/>
  <c r="H45" i="2"/>
  <c r="G28" i="2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 s="1"/>
  <c r="I31" i="8"/>
  <c r="I34" i="8" s="1"/>
  <c r="I37" i="8" s="1"/>
  <c r="I42" i="8" s="1"/>
  <c r="H31" i="8"/>
  <c r="H34" i="8" s="1"/>
  <c r="G31" i="8"/>
  <c r="G34" i="8" s="1"/>
  <c r="G41" i="8" s="1"/>
  <c r="G44" i="8" s="1"/>
  <c r="F31" i="8"/>
  <c r="F34" i="8" s="1"/>
  <c r="E31" i="8"/>
  <c r="E34" i="8" s="1"/>
  <c r="Q44" i="7"/>
  <c r="Q45" i="7"/>
  <c r="P44" i="7"/>
  <c r="M44" i="7"/>
  <c r="L44" i="7"/>
  <c r="K44" i="7"/>
  <c r="J44" i="7"/>
  <c r="I44" i="7"/>
  <c r="H44" i="7"/>
  <c r="G44" i="7"/>
  <c r="F44" i="7"/>
  <c r="Q39" i="7"/>
  <c r="P39" i="7"/>
  <c r="M39" i="7"/>
  <c r="L39" i="7"/>
  <c r="K39" i="7"/>
  <c r="J39" i="7"/>
  <c r="I39" i="7"/>
  <c r="H39" i="7"/>
  <c r="G39" i="7"/>
  <c r="F39" i="7"/>
  <c r="Q24" i="7"/>
  <c r="Q27" i="7" s="1"/>
  <c r="P24" i="7"/>
  <c r="P27" i="7" s="1"/>
  <c r="M24" i="7"/>
  <c r="M27" i="7" s="1"/>
  <c r="L27" i="7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Q16" i="7"/>
  <c r="P16" i="7"/>
  <c r="M16" i="7"/>
  <c r="L16" i="7"/>
  <c r="K16" i="7"/>
  <c r="J16" i="7"/>
  <c r="I16" i="7"/>
  <c r="H16" i="7"/>
  <c r="G16" i="7"/>
  <c r="F16" i="7"/>
  <c r="Q15" i="7"/>
  <c r="P15" i="7"/>
  <c r="M15" i="7"/>
  <c r="L15" i="7"/>
  <c r="K15" i="7"/>
  <c r="J15" i="7"/>
  <c r="I15" i="7"/>
  <c r="H15" i="7"/>
  <c r="G15" i="7"/>
  <c r="F15" i="7"/>
  <c r="Q14" i="7"/>
  <c r="P14" i="7"/>
  <c r="M14" i="7"/>
  <c r="L14" i="7"/>
  <c r="K14" i="7"/>
  <c r="J14" i="7"/>
  <c r="I14" i="7"/>
  <c r="H14" i="7"/>
  <c r="G14" i="7"/>
  <c r="F14" i="7"/>
  <c r="I20" i="6"/>
  <c r="H20" i="6"/>
  <c r="G20" i="6"/>
  <c r="F20" i="6"/>
  <c r="E20" i="6"/>
  <c r="I19" i="6"/>
  <c r="I21" i="6" s="1"/>
  <c r="H19" i="6"/>
  <c r="H21" i="6" s="1"/>
  <c r="G19" i="6"/>
  <c r="F19" i="6"/>
  <c r="F21" i="6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Q39" i="4"/>
  <c r="Q44" i="4"/>
  <c r="P39" i="4"/>
  <c r="P44" i="4"/>
  <c r="M39" i="4"/>
  <c r="M44" i="4"/>
  <c r="L39" i="4"/>
  <c r="L44" i="4"/>
  <c r="K39" i="4"/>
  <c r="K44" i="4"/>
  <c r="J39" i="4"/>
  <c r="J44" i="4"/>
  <c r="I39" i="4"/>
  <c r="I44" i="4"/>
  <c r="I45" i="4" s="1"/>
  <c r="H39" i="4"/>
  <c r="H44" i="4"/>
  <c r="G39" i="4"/>
  <c r="G44" i="4"/>
  <c r="Q24" i="4"/>
  <c r="Q27" i="4" s="1"/>
  <c r="P24" i="4"/>
  <c r="P27" i="4" s="1"/>
  <c r="M24" i="4"/>
  <c r="M27" i="4" s="1"/>
  <c r="L24" i="4"/>
  <c r="L27" i="4" s="1"/>
  <c r="K24" i="4"/>
  <c r="K27" i="4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Q16" i="4"/>
  <c r="P16" i="4"/>
  <c r="Q15" i="4"/>
  <c r="P15" i="4"/>
  <c r="Q14" i="4"/>
  <c r="P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/>
  <c r="G16" i="4"/>
  <c r="G15" i="4"/>
  <c r="G14" i="4"/>
  <c r="F24" i="4"/>
  <c r="F27" i="4" s="1"/>
  <c r="F16" i="4"/>
  <c r="F15" i="4"/>
  <c r="F14" i="4"/>
  <c r="G14" i="2"/>
  <c r="G16" i="2"/>
  <c r="E21" i="6"/>
  <c r="G29" i="5"/>
  <c r="G35" i="5"/>
  <c r="G41" i="5"/>
  <c r="G9" i="2"/>
  <c r="G41" i="2"/>
  <c r="G31" i="5"/>
  <c r="G33" i="5"/>
  <c r="G37" i="5"/>
  <c r="G39" i="5"/>
  <c r="G43" i="5"/>
  <c r="G21" i="2"/>
  <c r="G45" i="5"/>
  <c r="G28" i="5"/>
  <c r="G30" i="5"/>
  <c r="G32" i="5"/>
  <c r="G34" i="5"/>
  <c r="G36" i="5"/>
  <c r="G38" i="5"/>
  <c r="G40" i="5"/>
  <c r="G42" i="5"/>
  <c r="J41" i="8" l="1"/>
  <c r="J44" i="8" s="1"/>
  <c r="J37" i="8"/>
  <c r="J42" i="8" s="1"/>
  <c r="P45" i="4"/>
  <c r="K45" i="7"/>
  <c r="K45" i="4"/>
  <c r="Q45" i="4"/>
  <c r="H45" i="4"/>
  <c r="G45" i="7"/>
  <c r="M45" i="7"/>
  <c r="L45" i="4"/>
  <c r="M45" i="4"/>
  <c r="J45" i="7"/>
  <c r="J45" i="4"/>
  <c r="F45" i="4"/>
  <c r="G45" i="4"/>
  <c r="G29" i="2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I45" i="7"/>
  <c r="G20" i="2"/>
  <c r="G17" i="2"/>
  <c r="G10" i="2"/>
  <c r="G31" i="2"/>
  <c r="P45" i="7"/>
  <c r="I23" i="6"/>
  <c r="H22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L24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</commentList>
</comments>
</file>

<file path=xl/sharedStrings.xml><?xml version="1.0" encoding="utf-8"?>
<sst xmlns="http://schemas.openxmlformats.org/spreadsheetml/2006/main" count="460" uniqueCount="274">
  <si>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</si>
  <si>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</si>
  <si>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</si>
  <si>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</si>
  <si>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</si>
  <si>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</si>
  <si>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</si>
  <si>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</si>
  <si>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</si>
  <si>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</si>
  <si>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</si>
  <si>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</si>
  <si>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</si>
  <si>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</si>
  <si>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</si>
  <si>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</si>
  <si>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</si>
  <si>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</si>
  <si>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</si>
  <si>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</si>
  <si>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</si>
  <si>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</si>
  <si>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</si>
  <si>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</si>
  <si>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</si>
  <si>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</si>
  <si>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</si>
  <si>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</si>
  <si>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</si>
  <si>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</si>
  <si>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</si>
  <si>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</si>
  <si>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</si>
  <si>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</si>
  <si>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</si>
  <si>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</si>
  <si>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</si>
  <si>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</si>
  <si>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</si>
  <si>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</si>
  <si>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</si>
  <si>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</si>
  <si>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</si>
  <si>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</si>
  <si>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</si>
  <si>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</si>
  <si>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</si>
  <si>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</si>
  <si>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</si>
  <si>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</si>
  <si>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</si>
  <si>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</si>
  <si>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</si>
  <si>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</si>
  <si>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</si>
  <si>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</si>
  <si>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</si>
  <si>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</si>
  <si>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</si>
  <si>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</si>
  <si>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</si>
  <si>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</si>
  <si>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</si>
  <si>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</si>
  <si>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</si>
  <si>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</si>
  <si>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</si>
  <si>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</si>
  <si>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</si>
  <si>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</si>
  <si>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</si>
  <si>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</si>
  <si>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</si>
  <si>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</si>
  <si>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</si>
  <si>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</si>
  <si>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</si>
  <si>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</si>
  <si>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</si>
  <si>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</si>
  <si>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</si>
  <si>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</si>
  <si>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</si>
  <si>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</si>
  <si>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</si>
  <si>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</si>
  <si>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</si>
  <si>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</si>
  <si>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</si>
  <si>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</si>
  <si>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</si>
  <si>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</si>
  <si>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</si>
  <si>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</si>
  <si>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</si>
  <si>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</si>
  <si>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</si>
  <si>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</si>
  <si>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</si>
  <si>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</si>
  <si>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</si>
  <si>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</si>
  <si>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</si>
  <si>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</si>
  <si>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</si>
  <si>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</si>
  <si>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</si>
  <si>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</si>
  <si>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</si>
  <si>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</si>
  <si>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</si>
  <si>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</si>
  <si>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</si>
  <si>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</si>
  <si>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</si>
  <si>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</si>
  <si>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</si>
  <si>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</si>
  <si>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</si>
  <si>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</si>
  <si>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</si>
  <si>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</si>
  <si>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</si>
  <si>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</si>
  <si>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</si>
  <si>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</si>
  <si>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</si>
  <si>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</si>
  <si>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</si>
  <si>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</si>
  <si>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</si>
  <si>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</si>
  <si>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</si>
  <si>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</si>
  <si>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</si>
  <si>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</si>
  <si>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</si>
  <si>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</si>
  <si>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</si>
  <si>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</si>
  <si>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</si>
  <si>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</si>
  <si>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</si>
  <si>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</si>
  <si>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</si>
  <si>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</si>
  <si>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</si>
  <si>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</si>
  <si>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</si>
  <si>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</si>
  <si>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</si>
  <si>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</si>
  <si>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</si>
  <si>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</si>
  <si>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</si>
  <si>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</si>
  <si>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</si>
  <si>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</si>
  <si>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</si>
  <si>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</si>
  <si>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</si>
  <si>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</si>
  <si>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</si>
  <si>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</si>
  <si>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</si>
  <si>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</si>
  <si>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</si>
  <si>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</si>
  <si>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</si>
  <si>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</si>
  <si>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</si>
  <si>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</si>
  <si>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</si>
  <si>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</si>
  <si>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</si>
  <si>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</si>
  <si>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</si>
  <si>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</si>
  <si>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</si>
  <si>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</si>
  <si>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</si>
  <si>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</si>
  <si>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</si>
  <si>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</si>
  <si>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</si>
  <si>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</si>
  <si>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</si>
  <si>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</si>
  <si>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</si>
  <si>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</si>
  <si>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</si>
  <si>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</si>
  <si>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</si>
  <si>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</si>
  <si>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</si>
  <si>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</si>
  <si>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</si>
  <si>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</si>
  <si>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</si>
  <si>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</si>
  <si>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</si>
  <si>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</si>
  <si>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</si>
  <si>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</si>
  <si>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</si>
  <si>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</si>
  <si>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</si>
  <si>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</si>
  <si>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</si>
  <si>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</si>
  <si>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</si>
  <si>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</si>
  <si>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</si>
  <si>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</si>
  <si>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</si>
  <si>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</si>
  <si>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</si>
  <si>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</si>
  <si>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</si>
  <si>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</si>
  <si>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</si>
  <si>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</si>
  <si>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</si>
  <si>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</si>
  <si>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</si>
  <si>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</si>
  <si>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</si>
  <si>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</si>
  <si>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</si>
  <si>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</si>
  <si>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</si>
  <si>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</si>
  <si>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</si>
  <si>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</si>
  <si>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</si>
  <si>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</si>
  <si>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</si>
  <si>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</si>
  <si>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</si>
  <si>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</si>
  <si>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</si>
  <si>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</si>
  <si>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</si>
  <si>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</si>
  <si>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</si>
  <si>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</si>
  <si>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</si>
  <si>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</si>
  <si>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</si>
  <si>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</si>
  <si>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</si>
  <si>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茨城県</t>
    <rPh sb="0" eb="3">
      <t>イバラキケン</t>
    </rPh>
    <phoneticPr fontId="9"/>
  </si>
  <si>
    <t>茨城県</t>
    <rPh sb="0" eb="3">
      <t>イバラキケン</t>
    </rPh>
    <phoneticPr fontId="16"/>
  </si>
  <si>
    <t>鹿島特定公共下水道事業</t>
    <rPh sb="0" eb="2">
      <t>カシマ</t>
    </rPh>
    <rPh sb="2" eb="6">
      <t>トクテイコウキョウ</t>
    </rPh>
    <rPh sb="6" eb="9">
      <t>ゲスイドウ</t>
    </rPh>
    <rPh sb="9" eb="11">
      <t>ジギョウ</t>
    </rPh>
    <phoneticPr fontId="9"/>
  </si>
  <si>
    <t>流域下水道事業</t>
    <rPh sb="0" eb="7">
      <t>リュウイキゲスイドウジギョウ</t>
    </rPh>
    <phoneticPr fontId="9"/>
  </si>
  <si>
    <t>茨城県</t>
    <rPh sb="0" eb="3">
      <t>イバラキケン</t>
    </rPh>
    <phoneticPr fontId="9"/>
  </si>
  <si>
    <t>病院事業</t>
    <rPh sb="0" eb="4">
      <t>ビョウインジギョウ</t>
    </rPh>
    <phoneticPr fontId="9"/>
  </si>
  <si>
    <t>水道事業</t>
    <rPh sb="0" eb="2">
      <t>スイドウ</t>
    </rPh>
    <rPh sb="2" eb="4">
      <t>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</si>
  <si>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</si>
  <si>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地域振興事業</t>
    <rPh sb="0" eb="2">
      <t>チイキ</t>
    </rPh>
    <rPh sb="2" eb="4">
      <t>シンコウ</t>
    </rPh>
    <rPh sb="4" eb="6">
      <t>ジギョウ</t>
    </rPh>
    <phoneticPr fontId="9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</si>
  <si>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5"/>
  </si>
  <si>
    <t>港湾整備事業</t>
    <rPh sb="0" eb="2">
      <t>コウワン</t>
    </rPh>
    <rPh sb="2" eb="4">
      <t>セイビ</t>
    </rPh>
    <rPh sb="4" eb="6">
      <t>ジギョウ</t>
    </rPh>
    <phoneticPr fontId="1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</si>
  <si>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9"/>
  </si>
  <si>
    <t>茨城県</t>
    <rPh sb="0" eb="3">
      <t>イバラキケン</t>
    </rPh>
    <phoneticPr fontId="16"/>
  </si>
  <si>
    <t>鹿島特定公共下水道事業</t>
    <rPh sb="0" eb="2">
      <t>カシマ</t>
    </rPh>
    <rPh sb="2" eb="4">
      <t>トクテイ</t>
    </rPh>
    <rPh sb="4" eb="6">
      <t>コウキョウ</t>
    </rPh>
    <rPh sb="6" eb="9">
      <t>ゲスイドウ</t>
    </rPh>
    <rPh sb="9" eb="11">
      <t>ジギョウ</t>
    </rPh>
    <phoneticPr fontId="9"/>
  </si>
  <si>
    <t>病院事業</t>
    <rPh sb="0" eb="4">
      <t>ビョウインジギョウ</t>
    </rPh>
    <phoneticPr fontId="14"/>
  </si>
  <si>
    <t>茨城県</t>
    <rPh sb="0" eb="3">
      <t>イバラキケン</t>
    </rPh>
    <phoneticPr fontId="16"/>
  </si>
  <si>
    <t>茨城県土地開発公社</t>
    <rPh sb="0" eb="3">
      <t>イバラキケン</t>
    </rPh>
    <rPh sb="3" eb="9">
      <t>トチカイハツコウシャ</t>
    </rPh>
    <phoneticPr fontId="14"/>
  </si>
  <si>
    <t>茨城県道路公社</t>
    <rPh sb="0" eb="3">
      <t>イバラキケン</t>
    </rPh>
    <rPh sb="3" eb="5">
      <t>ドウロ</t>
    </rPh>
    <rPh sb="5" eb="7">
      <t>コウシャ</t>
    </rPh>
    <phoneticPr fontId="14"/>
  </si>
  <si>
    <t>鹿島埠頭（株）</t>
    <rPh sb="0" eb="4">
      <t>カシマフトウ</t>
    </rPh>
    <phoneticPr fontId="14"/>
  </si>
  <si>
    <t>（株）茨城ポートオーソリティ</t>
    <rPh sb="0" eb="3">
      <t>カブ</t>
    </rPh>
    <rPh sb="3" eb="5">
      <t>イバラキ</t>
    </rPh>
    <phoneticPr fontId="14"/>
  </si>
  <si>
    <t>-</t>
  </si>
  <si>
    <t>宅地造成事業</t>
    <rPh sb="0" eb="6">
      <t>タクチゾウセイジギョウ</t>
    </rPh>
    <phoneticPr fontId="9"/>
  </si>
  <si>
    <t>宅地造成事業</t>
    <rPh sb="0" eb="6">
      <t>タクチゾウセイジギョウ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</si>
</sst>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29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textRotation="255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3" fontId="0" fillId="0" borderId="0" xfId="0" applyNumberFormat="1"/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15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5" sqref="F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251</v>
      </c>
      <c r="F1" s="1"/>
    </row>
    <row r="3" spans="1:11" ht="14.25">
      <c r="A3" s="11" t="s">
        <v>92</v>
      </c>
    </row>
    <row r="4" spans="1:11">
      <c r="G4" s="128"/>
    </row>
    <row r="5" spans="1:11">
      <c r="A5" s="18" t="s">
        <v>231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2"/>
      <c r="F7" s="51" t="s">
        <v>232</v>
      </c>
      <c r="G7" s="51"/>
      <c r="H7" s="51" t="s">
        <v>233</v>
      </c>
      <c r="I7" s="52" t="s">
        <v>21</v>
      </c>
    </row>
    <row r="8" spans="1:11" ht="17.100000000000001" customHeight="1">
      <c r="A8" s="19"/>
      <c r="B8" s="20"/>
      <c r="C8" s="20"/>
      <c r="D8" s="20"/>
      <c r="E8" s="63"/>
      <c r="F8" s="54" t="s">
        <v>90</v>
      </c>
      <c r="G8" s="54" t="s">
        <v>2</v>
      </c>
      <c r="H8" s="69" t="s">
        <v>249</v>
      </c>
      <c r="I8" s="55"/>
    </row>
    <row r="9" spans="1:11" ht="18" customHeight="1">
      <c r="A9" s="98" t="s">
        <v>87</v>
      </c>
      <c r="B9" s="98" t="s">
        <v>89</v>
      </c>
      <c r="C9" s="64" t="s">
        <v>3</v>
      </c>
      <c r="D9" s="56"/>
      <c r="E9" s="56"/>
      <c r="F9" s="57">
        <v>449509</v>
      </c>
      <c r="G9" s="58">
        <f>F9/$F$27*100</f>
        <v>37.22364378638445</v>
      </c>
      <c r="H9" s="57">
        <v>408762</v>
      </c>
      <c r="I9" s="58">
        <f>(F9/H9-1)*100</f>
        <v>9.9683923652394313</v>
      </c>
      <c r="K9" s="26"/>
    </row>
    <row r="10" spans="1:11" ht="18" customHeight="1">
      <c r="A10" s="98"/>
      <c r="B10" s="98"/>
      <c r="C10" s="66"/>
      <c r="D10" s="68" t="s">
        <v>22</v>
      </c>
      <c r="E10" s="56"/>
      <c r="F10" s="57">
        <v>122483</v>
      </c>
      <c r="G10" s="58">
        <f t="shared" ref="G10:G26" si="0">F10/$F$27*100</f>
        <v>10.142763686350499</v>
      </c>
      <c r="H10" s="57">
        <v>114068</v>
      </c>
      <c r="I10" s="58">
        <f t="shared" ref="I10:I27" si="1">(F10/H10-1)*100</f>
        <v>7.3771785250902999</v>
      </c>
    </row>
    <row r="11" spans="1:11" ht="18" customHeight="1">
      <c r="A11" s="98"/>
      <c r="B11" s="98"/>
      <c r="C11" s="66"/>
      <c r="D11" s="66"/>
      <c r="E11" s="50" t="s">
        <v>23</v>
      </c>
      <c r="F11" s="57">
        <v>99671</v>
      </c>
      <c r="G11" s="58">
        <f t="shared" si="0"/>
        <v>8.2537119386546767</v>
      </c>
      <c r="H11" s="57">
        <v>99476</v>
      </c>
      <c r="I11" s="58">
        <f t="shared" si="1"/>
        <v>0.19602718243596495</v>
      </c>
    </row>
    <row r="12" spans="1:11" ht="18" customHeight="1">
      <c r="A12" s="98"/>
      <c r="B12" s="98"/>
      <c r="C12" s="66"/>
      <c r="D12" s="66"/>
      <c r="E12" s="50" t="s">
        <v>24</v>
      </c>
      <c r="F12" s="57">
        <v>8283</v>
      </c>
      <c r="G12" s="58">
        <f t="shared" si="0"/>
        <v>0.68591160907261572</v>
      </c>
      <c r="H12" s="57">
        <v>5288</v>
      </c>
      <c r="I12" s="58">
        <f t="shared" si="1"/>
        <v>56.637670196671721</v>
      </c>
    </row>
    <row r="13" spans="1:11" ht="18" customHeight="1">
      <c r="A13" s="98"/>
      <c r="B13" s="98"/>
      <c r="C13" s="66"/>
      <c r="D13" s="67"/>
      <c r="E13" s="50" t="s">
        <v>25</v>
      </c>
      <c r="F13" s="57">
        <v>386</v>
      </c>
      <c r="G13" s="58">
        <f t="shared" si="0"/>
        <v>3.1964491259450639E-2</v>
      </c>
      <c r="H13" s="57">
        <v>457</v>
      </c>
      <c r="I13" s="58">
        <f t="shared" si="1"/>
        <v>-15.536105032822755</v>
      </c>
    </row>
    <row r="14" spans="1:11" ht="18" customHeight="1">
      <c r="A14" s="98"/>
      <c r="B14" s="98"/>
      <c r="C14" s="66"/>
      <c r="D14" s="64" t="s">
        <v>26</v>
      </c>
      <c r="E14" s="56"/>
      <c r="F14" s="57">
        <v>95101</v>
      </c>
      <c r="G14" s="58">
        <f t="shared" si="0"/>
        <v>7.8752722364378638</v>
      </c>
      <c r="H14" s="57">
        <v>70554</v>
      </c>
      <c r="I14" s="58">
        <f t="shared" si="1"/>
        <v>34.791790685148968</v>
      </c>
    </row>
    <row r="15" spans="1:11" ht="18" customHeight="1">
      <c r="A15" s="98"/>
      <c r="B15" s="98"/>
      <c r="C15" s="66"/>
      <c r="D15" s="66"/>
      <c r="E15" s="50" t="s">
        <v>27</v>
      </c>
      <c r="F15" s="57">
        <v>3476</v>
      </c>
      <c r="G15" s="58">
        <f t="shared" si="0"/>
        <v>0.28784604046075241</v>
      </c>
      <c r="H15" s="57">
        <v>2684</v>
      </c>
      <c r="I15" s="58">
        <f t="shared" si="1"/>
        <v>29.508196721311485</v>
      </c>
    </row>
    <row r="16" spans="1:11" ht="18" customHeight="1">
      <c r="A16" s="98"/>
      <c r="B16" s="98"/>
      <c r="C16" s="66"/>
      <c r="D16" s="67"/>
      <c r="E16" s="50" t="s">
        <v>28</v>
      </c>
      <c r="F16" s="57">
        <v>91625</v>
      </c>
      <c r="G16" s="58">
        <f t="shared" si="0"/>
        <v>7.5874261959771108</v>
      </c>
      <c r="H16" s="57">
        <v>67870</v>
      </c>
      <c r="I16" s="58">
        <f t="shared" si="1"/>
        <v>35.000736702519532</v>
      </c>
      <c r="K16" s="27"/>
    </row>
    <row r="17" spans="1:26" ht="18" customHeight="1">
      <c r="A17" s="98"/>
      <c r="B17" s="98"/>
      <c r="C17" s="66"/>
      <c r="D17" s="99" t="s">
        <v>29</v>
      </c>
      <c r="E17" s="100"/>
      <c r="F17" s="57">
        <v>133929</v>
      </c>
      <c r="G17" s="58">
        <f t="shared" si="0"/>
        <v>11.090601942712345</v>
      </c>
      <c r="H17" s="57">
        <v>127008</v>
      </c>
      <c r="I17" s="58">
        <f t="shared" si="1"/>
        <v>5.4492630385487573</v>
      </c>
    </row>
    <row r="18" spans="1:26" ht="18" customHeight="1">
      <c r="A18" s="98"/>
      <c r="B18" s="98"/>
      <c r="C18" s="66"/>
      <c r="D18" s="99" t="s">
        <v>93</v>
      </c>
      <c r="E18" s="101"/>
      <c r="F18" s="57">
        <v>5074</v>
      </c>
      <c r="G18" s="58">
        <f t="shared" si="0"/>
        <v>0.42017572189236407</v>
      </c>
      <c r="H18" s="57">
        <v>5823</v>
      </c>
      <c r="I18" s="58">
        <f t="shared" si="1"/>
        <v>-12.862785505753049</v>
      </c>
    </row>
    <row r="19" spans="1:26" ht="18" customHeight="1">
      <c r="A19" s="98"/>
      <c r="B19" s="98"/>
      <c r="C19" s="65"/>
      <c r="D19" s="99" t="s">
        <v>94</v>
      </c>
      <c r="E19" s="101"/>
      <c r="F19" s="59">
        <v>0</v>
      </c>
      <c r="G19" s="58">
        <f t="shared" si="0"/>
        <v>0</v>
      </c>
      <c r="H19" s="57">
        <v>0</v>
      </c>
      <c r="I19" s="58">
        <v>0</v>
      </c>
      <c r="Z19" s="2" t="s">
        <v>95</v>
      </c>
    </row>
    <row r="20" spans="1:26" ht="18" customHeight="1">
      <c r="A20" s="98"/>
      <c r="B20" s="98"/>
      <c r="C20" s="56" t="s">
        <v>4</v>
      </c>
      <c r="D20" s="56"/>
      <c r="E20" s="56"/>
      <c r="F20" s="57">
        <v>53162</v>
      </c>
      <c r="G20" s="58">
        <f t="shared" si="0"/>
        <v>4.4023219801422666</v>
      </c>
      <c r="H20" s="57">
        <v>35121</v>
      </c>
      <c r="I20" s="58">
        <f t="shared" si="1"/>
        <v>51.368127331226333</v>
      </c>
    </row>
    <row r="21" spans="1:26" ht="18" customHeight="1">
      <c r="A21" s="98"/>
      <c r="B21" s="98"/>
      <c r="C21" s="56" t="s">
        <v>5</v>
      </c>
      <c r="D21" s="56"/>
      <c r="E21" s="56"/>
      <c r="F21" s="57">
        <v>196732</v>
      </c>
      <c r="G21" s="58">
        <f t="shared" si="0"/>
        <v>16.291290918275241</v>
      </c>
      <c r="H21" s="57">
        <v>186830</v>
      </c>
      <c r="I21" s="58">
        <f t="shared" si="1"/>
        <v>5.300005352459447</v>
      </c>
    </row>
    <row r="22" spans="1:26" ht="18" customHeight="1">
      <c r="A22" s="98"/>
      <c r="B22" s="98"/>
      <c r="C22" s="56" t="s">
        <v>30</v>
      </c>
      <c r="D22" s="56"/>
      <c r="E22" s="56"/>
      <c r="F22" s="57">
        <v>16415</v>
      </c>
      <c r="G22" s="58">
        <f t="shared" si="0"/>
        <v>1.3593189741551353</v>
      </c>
      <c r="H22" s="57">
        <v>17677</v>
      </c>
      <c r="I22" s="58">
        <f t="shared" si="1"/>
        <v>-7.1392204559597268</v>
      </c>
    </row>
    <row r="23" spans="1:26" ht="18" customHeight="1">
      <c r="A23" s="98"/>
      <c r="B23" s="98"/>
      <c r="C23" s="56" t="s">
        <v>6</v>
      </c>
      <c r="D23" s="56"/>
      <c r="E23" s="56"/>
      <c r="F23" s="57">
        <v>211105</v>
      </c>
      <c r="G23" s="58">
        <f t="shared" si="0"/>
        <v>17.481512765094113</v>
      </c>
      <c r="H23" s="57">
        <v>176222</v>
      </c>
      <c r="I23" s="58">
        <f t="shared" si="1"/>
        <v>19.794917774171218</v>
      </c>
    </row>
    <row r="24" spans="1:26" ht="18" customHeight="1">
      <c r="A24" s="98"/>
      <c r="B24" s="98"/>
      <c r="C24" s="56" t="s">
        <v>31</v>
      </c>
      <c r="D24" s="56"/>
      <c r="E24" s="56"/>
      <c r="F24" s="57">
        <v>1929</v>
      </c>
      <c r="G24" s="58">
        <f t="shared" si="0"/>
        <v>0.15973964673440488</v>
      </c>
      <c r="H24" s="57">
        <v>1336</v>
      </c>
      <c r="I24" s="58">
        <f t="shared" si="1"/>
        <v>44.38622754491017</v>
      </c>
    </row>
    <row r="25" spans="1:26" ht="18" customHeight="1">
      <c r="A25" s="98"/>
      <c r="B25" s="98"/>
      <c r="C25" s="56" t="s">
        <v>7</v>
      </c>
      <c r="D25" s="56"/>
      <c r="E25" s="56"/>
      <c r="F25" s="57">
        <v>95050</v>
      </c>
      <c r="G25" s="58">
        <f t="shared" si="0"/>
        <v>7.8710489487325992</v>
      </c>
      <c r="H25" s="57">
        <v>164297</v>
      </c>
      <c r="I25" s="58">
        <f t="shared" si="1"/>
        <v>-42.147452479351422</v>
      </c>
    </row>
    <row r="26" spans="1:26" ht="18" customHeight="1">
      <c r="A26" s="98"/>
      <c r="B26" s="98"/>
      <c r="C26" s="56" t="s">
        <v>8</v>
      </c>
      <c r="D26" s="56"/>
      <c r="E26" s="56"/>
      <c r="F26" s="57">
        <v>183688</v>
      </c>
      <c r="G26" s="58">
        <f t="shared" si="0"/>
        <v>15.211122980481786</v>
      </c>
      <c r="H26" s="57">
        <v>234081</v>
      </c>
      <c r="I26" s="58">
        <f t="shared" si="1"/>
        <v>-21.528018079211897</v>
      </c>
    </row>
    <row r="27" spans="1:26" ht="18" customHeight="1">
      <c r="A27" s="98"/>
      <c r="B27" s="98"/>
      <c r="C27" s="56" t="s">
        <v>9</v>
      </c>
      <c r="D27" s="56"/>
      <c r="E27" s="56"/>
      <c r="F27" s="57">
        <f>SUM(F9,F20:F26)</f>
        <v>1207590</v>
      </c>
      <c r="G27" s="58">
        <f>F27/$F$27*100</f>
        <v>100</v>
      </c>
      <c r="H27" s="57">
        <f>SUM(H9,H20:H26)</f>
        <v>1224326</v>
      </c>
      <c r="I27" s="58">
        <f t="shared" si="1"/>
        <v>-1.3669561865058855</v>
      </c>
    </row>
    <row r="28" spans="1:26" ht="18" customHeight="1">
      <c r="A28" s="98"/>
      <c r="B28" s="98" t="s">
        <v>88</v>
      </c>
      <c r="C28" s="64" t="s">
        <v>10</v>
      </c>
      <c r="D28" s="56"/>
      <c r="E28" s="56"/>
      <c r="F28" s="57">
        <v>483681</v>
      </c>
      <c r="G28" s="58">
        <f>F28/$F$45*100</f>
        <v>40.05341216803717</v>
      </c>
      <c r="H28" s="57">
        <v>496038</v>
      </c>
      <c r="I28" s="58">
        <f>(F28/H28-1)*100</f>
        <v>-2.4911397917095068</v>
      </c>
    </row>
    <row r="29" spans="1:26" ht="18" customHeight="1">
      <c r="A29" s="98"/>
      <c r="B29" s="98"/>
      <c r="C29" s="66"/>
      <c r="D29" s="56" t="s">
        <v>11</v>
      </c>
      <c r="E29" s="56"/>
      <c r="F29" s="57">
        <v>306365</v>
      </c>
      <c r="G29" s="58">
        <f t="shared" ref="G29:G44" si="2">F29/$F$45*100</f>
        <v>25.369951722024858</v>
      </c>
      <c r="H29" s="57">
        <v>317800</v>
      </c>
      <c r="I29" s="58">
        <f t="shared" ref="I29:I45" si="3">(F29/H29-1)*100</f>
        <v>-3.5981749528005036</v>
      </c>
    </row>
    <row r="30" spans="1:26" ht="18" customHeight="1">
      <c r="A30" s="98"/>
      <c r="B30" s="98"/>
      <c r="C30" s="66"/>
      <c r="D30" s="56" t="s">
        <v>32</v>
      </c>
      <c r="E30" s="56"/>
      <c r="F30" s="57">
        <v>29589</v>
      </c>
      <c r="G30" s="58">
        <f t="shared" si="2"/>
        <v>2.4502521551188732</v>
      </c>
      <c r="H30" s="57">
        <v>30005</v>
      </c>
      <c r="I30" s="58">
        <f t="shared" si="3"/>
        <v>-1.3864355940676587</v>
      </c>
    </row>
    <row r="31" spans="1:26" ht="18" customHeight="1">
      <c r="A31" s="98"/>
      <c r="B31" s="98"/>
      <c r="C31" s="65"/>
      <c r="D31" s="56" t="s">
        <v>12</v>
      </c>
      <c r="E31" s="56"/>
      <c r="F31" s="57">
        <v>147727</v>
      </c>
      <c r="G31" s="58">
        <f t="shared" si="2"/>
        <v>12.233208290893433</v>
      </c>
      <c r="H31" s="57">
        <v>148233</v>
      </c>
      <c r="I31" s="58">
        <f t="shared" si="3"/>
        <v>-0.34135448921630562</v>
      </c>
    </row>
    <row r="32" spans="1:26" ht="18" customHeight="1">
      <c r="A32" s="98"/>
      <c r="B32" s="98"/>
      <c r="C32" s="64" t="s">
        <v>13</v>
      </c>
      <c r="D32" s="56"/>
      <c r="E32" s="56"/>
      <c r="F32" s="57">
        <v>598067</v>
      </c>
      <c r="G32" s="58">
        <f t="shared" si="2"/>
        <v>49.525666824004837</v>
      </c>
      <c r="H32" s="57">
        <v>588628</v>
      </c>
      <c r="I32" s="58">
        <f t="shared" si="3"/>
        <v>1.6035594637020312</v>
      </c>
    </row>
    <row r="33" spans="1:9" ht="18" customHeight="1">
      <c r="A33" s="98"/>
      <c r="B33" s="98"/>
      <c r="C33" s="66"/>
      <c r="D33" s="56" t="s">
        <v>14</v>
      </c>
      <c r="E33" s="56"/>
      <c r="F33" s="57">
        <v>79378</v>
      </c>
      <c r="G33" s="58">
        <f t="shared" si="2"/>
        <v>6.5732574797737637</v>
      </c>
      <c r="H33" s="57">
        <v>53598</v>
      </c>
      <c r="I33" s="58">
        <f t="shared" si="3"/>
        <v>48.098809657076757</v>
      </c>
    </row>
    <row r="34" spans="1:9" ht="18" customHeight="1">
      <c r="A34" s="98"/>
      <c r="B34" s="98"/>
      <c r="C34" s="66"/>
      <c r="D34" s="56" t="s">
        <v>33</v>
      </c>
      <c r="E34" s="56"/>
      <c r="F34" s="57">
        <v>13406</v>
      </c>
      <c r="G34" s="58">
        <f t="shared" si="2"/>
        <v>1.1101449995445474</v>
      </c>
      <c r="H34" s="57">
        <v>13510</v>
      </c>
      <c r="I34" s="58">
        <f t="shared" si="3"/>
        <v>-0.76980014803849084</v>
      </c>
    </row>
    <row r="35" spans="1:9" ht="18" customHeight="1">
      <c r="A35" s="98"/>
      <c r="B35" s="98"/>
      <c r="C35" s="66"/>
      <c r="D35" s="56" t="s">
        <v>34</v>
      </c>
      <c r="E35" s="56"/>
      <c r="F35" s="57">
        <v>355888</v>
      </c>
      <c r="G35" s="58">
        <f t="shared" si="2"/>
        <v>29.470929702962096</v>
      </c>
      <c r="H35" s="57">
        <v>338725</v>
      </c>
      <c r="I35" s="58">
        <f t="shared" si="3"/>
        <v>5.0669422097571859</v>
      </c>
    </row>
    <row r="36" spans="1:9" ht="18" customHeight="1">
      <c r="A36" s="98"/>
      <c r="B36" s="98"/>
      <c r="C36" s="66"/>
      <c r="D36" s="56" t="s">
        <v>35</v>
      </c>
      <c r="E36" s="56"/>
      <c r="F36" s="57">
        <v>27708</v>
      </c>
      <c r="G36" s="58">
        <f t="shared" si="2"/>
        <v>2.2944873674011874</v>
      </c>
      <c r="H36" s="57">
        <v>29372</v>
      </c>
      <c r="I36" s="58">
        <f t="shared" si="3"/>
        <v>-5.6652594307503694</v>
      </c>
    </row>
    <row r="37" spans="1:9" ht="18" customHeight="1">
      <c r="A37" s="98"/>
      <c r="B37" s="98"/>
      <c r="C37" s="66"/>
      <c r="D37" s="56" t="s">
        <v>15</v>
      </c>
      <c r="E37" s="56"/>
      <c r="F37" s="57">
        <v>6438</v>
      </c>
      <c r="G37" s="58">
        <f t="shared" si="2"/>
        <v>0.53312796561746945</v>
      </c>
      <c r="H37" s="57">
        <v>6421</v>
      </c>
      <c r="I37" s="58">
        <f t="shared" si="3"/>
        <v>0.26475626849400413</v>
      </c>
    </row>
    <row r="38" spans="1:9" ht="18" customHeight="1">
      <c r="A38" s="98"/>
      <c r="B38" s="98"/>
      <c r="C38" s="65"/>
      <c r="D38" s="56" t="s">
        <v>36</v>
      </c>
      <c r="E38" s="56"/>
      <c r="F38" s="57">
        <v>113249</v>
      </c>
      <c r="G38" s="58">
        <f t="shared" si="2"/>
        <v>9.3781001830091348</v>
      </c>
      <c r="H38" s="57">
        <v>145002</v>
      </c>
      <c r="I38" s="58">
        <f t="shared" si="3"/>
        <v>-21.898318643880778</v>
      </c>
    </row>
    <row r="39" spans="1:9" ht="18" customHeight="1">
      <c r="A39" s="98"/>
      <c r="B39" s="98"/>
      <c r="C39" s="64" t="s">
        <v>16</v>
      </c>
      <c r="D39" s="56"/>
      <c r="E39" s="56"/>
      <c r="F39" s="57">
        <v>125842</v>
      </c>
      <c r="G39" s="58">
        <f t="shared" si="2"/>
        <v>10.420921007957999</v>
      </c>
      <c r="H39" s="57">
        <v>139660</v>
      </c>
      <c r="I39" s="58">
        <f t="shared" si="3"/>
        <v>-9.8940283545754006</v>
      </c>
    </row>
    <row r="40" spans="1:9" ht="18" customHeight="1">
      <c r="A40" s="98"/>
      <c r="B40" s="98"/>
      <c r="C40" s="66"/>
      <c r="D40" s="64" t="s">
        <v>17</v>
      </c>
      <c r="E40" s="56"/>
      <c r="F40" s="57">
        <v>124923</v>
      </c>
      <c r="G40" s="58">
        <f t="shared" si="2"/>
        <v>10.344819019700395</v>
      </c>
      <c r="H40" s="57">
        <v>138582</v>
      </c>
      <c r="I40" s="58">
        <f t="shared" si="3"/>
        <v>-9.856258388535311</v>
      </c>
    </row>
    <row r="41" spans="1:9" ht="18" customHeight="1">
      <c r="A41" s="98"/>
      <c r="B41" s="98"/>
      <c r="C41" s="66"/>
      <c r="D41" s="66"/>
      <c r="E41" s="60" t="s">
        <v>91</v>
      </c>
      <c r="F41" s="57">
        <v>91288</v>
      </c>
      <c r="G41" s="58">
        <f t="shared" si="2"/>
        <v>7.5595193732972286</v>
      </c>
      <c r="H41" s="57">
        <v>105050</v>
      </c>
      <c r="I41" s="61">
        <f t="shared" si="3"/>
        <v>-13.100428367444072</v>
      </c>
    </row>
    <row r="42" spans="1:9" ht="18" customHeight="1">
      <c r="A42" s="98"/>
      <c r="B42" s="98"/>
      <c r="C42" s="66"/>
      <c r="D42" s="65"/>
      <c r="E42" s="50" t="s">
        <v>37</v>
      </c>
      <c r="F42" s="57">
        <v>33635</v>
      </c>
      <c r="G42" s="58">
        <f t="shared" si="2"/>
        <v>2.7852996464031667</v>
      </c>
      <c r="H42" s="57">
        <v>33532</v>
      </c>
      <c r="I42" s="61">
        <f t="shared" si="3"/>
        <v>0.30716927114398107</v>
      </c>
    </row>
    <row r="43" spans="1:9" ht="18" customHeight="1">
      <c r="A43" s="98"/>
      <c r="B43" s="98"/>
      <c r="C43" s="66"/>
      <c r="D43" s="56" t="s">
        <v>38</v>
      </c>
      <c r="E43" s="56"/>
      <c r="F43" s="57">
        <v>919</v>
      </c>
      <c r="G43" s="58">
        <f t="shared" si="2"/>
        <v>7.6101988257603989E-2</v>
      </c>
      <c r="H43" s="57">
        <v>1078</v>
      </c>
      <c r="I43" s="61">
        <f t="shared" si="3"/>
        <v>-14.749536178107602</v>
      </c>
    </row>
    <row r="44" spans="1:9" ht="18" customHeight="1">
      <c r="A44" s="98"/>
      <c r="B44" s="98"/>
      <c r="C44" s="65"/>
      <c r="D44" s="56" t="s">
        <v>39</v>
      </c>
      <c r="E44" s="56"/>
      <c r="F44" s="57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98"/>
      <c r="B45" s="98"/>
      <c r="C45" s="50" t="s">
        <v>18</v>
      </c>
      <c r="D45" s="50"/>
      <c r="E45" s="50"/>
      <c r="F45" s="57">
        <f>SUM(F28,F32,F39)</f>
        <v>1207590</v>
      </c>
      <c r="G45" s="58">
        <f>F45/$F$45*100</f>
        <v>100</v>
      </c>
      <c r="H45" s="57">
        <f>SUM(H28,H32,H39)</f>
        <v>1224326</v>
      </c>
      <c r="I45" s="58">
        <f t="shared" si="3"/>
        <v>-1.3669561865058855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M42" sqref="M42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13" width="13.625" style="2" customWidth="1"/>
    <col min="14" max="14" width="13.625" style="8" customWidth="1"/>
    <col min="15" max="23" width="13.625" style="2" customWidth="1"/>
    <col min="24" max="27" width="12" style="2" customWidth="1"/>
    <col min="28" max="16384" width="9" style="2"/>
  </cols>
  <sheetData>
    <row r="1" spans="1:27" ht="33.950000000000003" customHeight="1">
      <c r="A1" s="21" t="s">
        <v>0</v>
      </c>
      <c r="B1" s="12"/>
      <c r="C1" s="12"/>
      <c r="D1" s="23" t="s">
        <v>255</v>
      </c>
      <c r="E1" s="14"/>
      <c r="F1" s="14"/>
      <c r="G1" s="14"/>
    </row>
    <row r="2" spans="1:27" ht="15" customHeight="1"/>
    <row r="3" spans="1:27" ht="15" customHeight="1">
      <c r="A3" s="15" t="s">
        <v>46</v>
      </c>
      <c r="B3" s="15"/>
      <c r="C3" s="15"/>
      <c r="D3" s="15"/>
    </row>
    <row r="4" spans="1:27" ht="15" customHeight="1">
      <c r="A4" s="15"/>
      <c r="B4" s="15"/>
      <c r="C4" s="15"/>
      <c r="D4" s="15"/>
    </row>
    <row r="5" spans="1:27" ht="15.95" customHeight="1">
      <c r="A5" s="13" t="s">
        <v>235</v>
      </c>
      <c r="B5" s="13"/>
      <c r="C5" s="13"/>
      <c r="D5" s="13"/>
      <c r="K5" s="16"/>
      <c r="Q5" s="16" t="s">
        <v>47</v>
      </c>
    </row>
    <row r="6" spans="1:27" ht="15.95" customHeight="1">
      <c r="A6" s="104" t="s">
        <v>48</v>
      </c>
      <c r="B6" s="105"/>
      <c r="C6" s="105"/>
      <c r="D6" s="105"/>
      <c r="E6" s="105"/>
      <c r="F6" s="110" t="s">
        <v>253</v>
      </c>
      <c r="G6" s="111"/>
      <c r="H6" s="110" t="s">
        <v>256</v>
      </c>
      <c r="I6" s="111"/>
      <c r="J6" s="118" t="s">
        <v>257</v>
      </c>
      <c r="K6" s="119"/>
      <c r="L6" s="118" t="s">
        <v>258</v>
      </c>
      <c r="M6" s="119"/>
      <c r="N6" s="118" t="s">
        <v>259</v>
      </c>
      <c r="O6" s="119"/>
      <c r="P6" s="110" t="s">
        <v>254</v>
      </c>
      <c r="Q6" s="111"/>
    </row>
    <row r="7" spans="1:27" ht="15.95" customHeight="1">
      <c r="A7" s="105"/>
      <c r="B7" s="105"/>
      <c r="C7" s="105"/>
      <c r="D7" s="105"/>
      <c r="E7" s="105"/>
      <c r="F7" s="54" t="s">
        <v>234</v>
      </c>
      <c r="G7" s="69" t="s">
        <v>233</v>
      </c>
      <c r="H7" s="54" t="s">
        <v>234</v>
      </c>
      <c r="I7" s="69" t="s">
        <v>233</v>
      </c>
      <c r="J7" s="54" t="s">
        <v>234</v>
      </c>
      <c r="K7" s="69" t="s">
        <v>233</v>
      </c>
      <c r="L7" s="54" t="s">
        <v>234</v>
      </c>
      <c r="M7" s="69" t="s">
        <v>233</v>
      </c>
      <c r="N7" s="54" t="s">
        <v>234</v>
      </c>
      <c r="O7" s="69" t="s">
        <v>233</v>
      </c>
      <c r="P7" s="54" t="s">
        <v>234</v>
      </c>
      <c r="Q7" s="69" t="s">
        <v>233</v>
      </c>
    </row>
    <row r="8" spans="1:27" ht="15.95" customHeight="1">
      <c r="A8" s="102" t="s">
        <v>82</v>
      </c>
      <c r="B8" s="64" t="s">
        <v>49</v>
      </c>
      <c r="C8" s="56"/>
      <c r="D8" s="56"/>
      <c r="E8" s="70" t="s">
        <v>40</v>
      </c>
      <c r="F8" s="57">
        <v>3173</v>
      </c>
      <c r="G8" s="57">
        <v>3182</v>
      </c>
      <c r="H8" s="57">
        <v>32606</v>
      </c>
      <c r="I8" s="57">
        <v>31847</v>
      </c>
      <c r="J8" s="57">
        <v>18282</v>
      </c>
      <c r="K8" s="57">
        <v>18132</v>
      </c>
      <c r="L8" s="57">
        <v>12453</v>
      </c>
      <c r="M8" s="57">
        <v>12450</v>
      </c>
      <c r="N8" s="96">
        <v>47</v>
      </c>
      <c r="O8" s="96">
        <v>1286</v>
      </c>
      <c r="P8" s="57">
        <v>16245</v>
      </c>
      <c r="Q8" s="57">
        <v>16424</v>
      </c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15.95" customHeight="1">
      <c r="A9" s="102"/>
      <c r="B9" s="66"/>
      <c r="C9" s="56" t="s">
        <v>50</v>
      </c>
      <c r="D9" s="56"/>
      <c r="E9" s="70" t="s">
        <v>41</v>
      </c>
      <c r="F9" s="57">
        <v>3151</v>
      </c>
      <c r="G9" s="57">
        <v>3182</v>
      </c>
      <c r="H9" s="57">
        <v>32594</v>
      </c>
      <c r="I9" s="57">
        <v>31835</v>
      </c>
      <c r="J9" s="57">
        <v>18282</v>
      </c>
      <c r="K9" s="57">
        <v>18124</v>
      </c>
      <c r="L9" s="57">
        <v>12453</v>
      </c>
      <c r="M9" s="57">
        <v>12450</v>
      </c>
      <c r="N9" s="96">
        <v>47</v>
      </c>
      <c r="O9" s="96">
        <v>1286</v>
      </c>
      <c r="P9" s="57">
        <v>16181</v>
      </c>
      <c r="Q9" s="57">
        <v>16355</v>
      </c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5.95" customHeight="1">
      <c r="A10" s="102"/>
      <c r="B10" s="65"/>
      <c r="C10" s="56" t="s">
        <v>51</v>
      </c>
      <c r="D10" s="56"/>
      <c r="E10" s="70" t="s">
        <v>42</v>
      </c>
      <c r="F10" s="57">
        <v>22</v>
      </c>
      <c r="G10" s="57">
        <v>0</v>
      </c>
      <c r="H10" s="57">
        <v>12</v>
      </c>
      <c r="I10" s="57">
        <v>12</v>
      </c>
      <c r="J10" s="71">
        <v>0</v>
      </c>
      <c r="K10" s="71">
        <v>7.6269999999999998</v>
      </c>
      <c r="L10" s="57">
        <v>0</v>
      </c>
      <c r="M10" s="57">
        <v>0</v>
      </c>
      <c r="N10" s="96">
        <v>0</v>
      </c>
      <c r="O10" s="96">
        <v>0</v>
      </c>
      <c r="P10" s="57">
        <v>64</v>
      </c>
      <c r="Q10" s="57">
        <v>69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5.95" customHeight="1">
      <c r="A11" s="102"/>
      <c r="B11" s="64" t="s">
        <v>52</v>
      </c>
      <c r="C11" s="56"/>
      <c r="D11" s="56"/>
      <c r="E11" s="70" t="s">
        <v>43</v>
      </c>
      <c r="F11" s="57">
        <v>3023</v>
      </c>
      <c r="G11" s="57">
        <v>2991</v>
      </c>
      <c r="H11" s="57">
        <v>31979</v>
      </c>
      <c r="I11" s="57">
        <v>31722</v>
      </c>
      <c r="J11" s="57">
        <v>17870</v>
      </c>
      <c r="K11" s="57">
        <v>17443</v>
      </c>
      <c r="L11" s="57">
        <v>11154</v>
      </c>
      <c r="M11" s="57">
        <v>10641</v>
      </c>
      <c r="N11" s="96">
        <v>82</v>
      </c>
      <c r="O11" s="96">
        <v>1090</v>
      </c>
      <c r="P11" s="57">
        <v>15950</v>
      </c>
      <c r="Q11" s="57">
        <v>16163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15.95" customHeight="1">
      <c r="A12" s="102"/>
      <c r="B12" s="66"/>
      <c r="C12" s="56" t="s">
        <v>53</v>
      </c>
      <c r="D12" s="56"/>
      <c r="E12" s="70" t="s">
        <v>44</v>
      </c>
      <c r="F12" s="57">
        <v>3022</v>
      </c>
      <c r="G12" s="57">
        <v>2990</v>
      </c>
      <c r="H12" s="57">
        <v>31962</v>
      </c>
      <c r="I12" s="57">
        <v>31705</v>
      </c>
      <c r="J12" s="57">
        <v>17858</v>
      </c>
      <c r="K12" s="57">
        <v>17422</v>
      </c>
      <c r="L12" s="57">
        <v>11144</v>
      </c>
      <c r="M12" s="57">
        <v>10631</v>
      </c>
      <c r="N12" s="96">
        <v>80</v>
      </c>
      <c r="O12" s="96">
        <v>1088</v>
      </c>
      <c r="P12" s="57">
        <v>15901</v>
      </c>
      <c r="Q12" s="57">
        <v>16112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15.95" customHeight="1">
      <c r="A13" s="102"/>
      <c r="B13" s="65"/>
      <c r="C13" s="56" t="s">
        <v>54</v>
      </c>
      <c r="D13" s="56"/>
      <c r="E13" s="70" t="s">
        <v>45</v>
      </c>
      <c r="F13" s="57">
        <v>0</v>
      </c>
      <c r="G13" s="57">
        <v>0</v>
      </c>
      <c r="H13" s="71">
        <v>17</v>
      </c>
      <c r="I13" s="71">
        <v>17</v>
      </c>
      <c r="J13" s="71">
        <v>0</v>
      </c>
      <c r="K13" s="71">
        <v>8.0269999999999992</v>
      </c>
      <c r="L13" s="57">
        <v>1</v>
      </c>
      <c r="M13" s="57">
        <v>1</v>
      </c>
      <c r="N13" s="96">
        <v>1</v>
      </c>
      <c r="O13" s="96">
        <v>0.3</v>
      </c>
      <c r="P13" s="57">
        <v>45</v>
      </c>
      <c r="Q13" s="57">
        <v>47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15.95" customHeight="1">
      <c r="A14" s="102"/>
      <c r="B14" s="56" t="s">
        <v>55</v>
      </c>
      <c r="C14" s="56"/>
      <c r="D14" s="56"/>
      <c r="E14" s="70" t="s">
        <v>96</v>
      </c>
      <c r="F14" s="57">
        <f t="shared" ref="F14:Q14" si="0">F9-F12</f>
        <v>129</v>
      </c>
      <c r="G14" s="57">
        <f t="shared" si="0"/>
        <v>192</v>
      </c>
      <c r="H14" s="57">
        <f t="shared" si="0"/>
        <v>632</v>
      </c>
      <c r="I14" s="57">
        <f t="shared" si="0"/>
        <v>130</v>
      </c>
      <c r="J14" s="57">
        <f t="shared" si="0"/>
        <v>424</v>
      </c>
      <c r="K14" s="57">
        <f t="shared" si="0"/>
        <v>702</v>
      </c>
      <c r="L14" s="57">
        <f t="shared" si="0"/>
        <v>1309</v>
      </c>
      <c r="M14" s="57">
        <f t="shared" si="0"/>
        <v>1819</v>
      </c>
      <c r="N14" s="96">
        <f t="shared" ref="N14:O14" si="1">N9-N12</f>
        <v>-33</v>
      </c>
      <c r="O14" s="96">
        <f t="shared" si="1"/>
        <v>198</v>
      </c>
      <c r="P14" s="57">
        <f t="shared" si="0"/>
        <v>280</v>
      </c>
      <c r="Q14" s="57">
        <f t="shared" si="0"/>
        <v>243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15.95" customHeight="1">
      <c r="A15" s="102"/>
      <c r="B15" s="56" t="s">
        <v>56</v>
      </c>
      <c r="C15" s="56"/>
      <c r="D15" s="56"/>
      <c r="E15" s="70" t="s">
        <v>97</v>
      </c>
      <c r="F15" s="57">
        <f t="shared" ref="F15:Q15" si="2">F10-F13</f>
        <v>22</v>
      </c>
      <c r="G15" s="57">
        <f t="shared" si="2"/>
        <v>0</v>
      </c>
      <c r="H15" s="57">
        <f t="shared" si="2"/>
        <v>-5</v>
      </c>
      <c r="I15" s="57">
        <f t="shared" si="2"/>
        <v>-5</v>
      </c>
      <c r="J15" s="57">
        <f t="shared" si="2"/>
        <v>0</v>
      </c>
      <c r="K15" s="57">
        <f t="shared" si="2"/>
        <v>-0.39999999999999947</v>
      </c>
      <c r="L15" s="57">
        <f t="shared" si="2"/>
        <v>-1</v>
      </c>
      <c r="M15" s="57">
        <f t="shared" si="2"/>
        <v>-1</v>
      </c>
      <c r="N15" s="96">
        <f t="shared" ref="N15:O15" si="3">N10-N13</f>
        <v>-1</v>
      </c>
      <c r="O15" s="96">
        <f t="shared" si="3"/>
        <v>-0.3</v>
      </c>
      <c r="P15" s="57">
        <f t="shared" si="2"/>
        <v>19</v>
      </c>
      <c r="Q15" s="57">
        <f t="shared" si="2"/>
        <v>22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15.95" customHeight="1">
      <c r="A16" s="102"/>
      <c r="B16" s="56" t="s">
        <v>57</v>
      </c>
      <c r="C16" s="56"/>
      <c r="D16" s="56"/>
      <c r="E16" s="70" t="s">
        <v>98</v>
      </c>
      <c r="F16" s="57">
        <f t="shared" ref="F16:Q16" si="4">F8-F11</f>
        <v>150</v>
      </c>
      <c r="G16" s="57">
        <f t="shared" si="4"/>
        <v>191</v>
      </c>
      <c r="H16" s="57">
        <f t="shared" si="4"/>
        <v>627</v>
      </c>
      <c r="I16" s="57">
        <f t="shared" si="4"/>
        <v>125</v>
      </c>
      <c r="J16" s="57">
        <f t="shared" si="4"/>
        <v>412</v>
      </c>
      <c r="K16" s="57">
        <f t="shared" si="4"/>
        <v>689</v>
      </c>
      <c r="L16" s="57">
        <f t="shared" si="4"/>
        <v>1299</v>
      </c>
      <c r="M16" s="57">
        <f t="shared" si="4"/>
        <v>1809</v>
      </c>
      <c r="N16" s="96">
        <f t="shared" ref="N16:O16" si="5">N8-N11</f>
        <v>-35</v>
      </c>
      <c r="O16" s="96">
        <f t="shared" si="5"/>
        <v>196</v>
      </c>
      <c r="P16" s="57">
        <f t="shared" si="4"/>
        <v>295</v>
      </c>
      <c r="Q16" s="57">
        <f t="shared" si="4"/>
        <v>261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15.95" customHeight="1">
      <c r="A17" s="102"/>
      <c r="B17" s="56" t="s">
        <v>58</v>
      </c>
      <c r="C17" s="56"/>
      <c r="D17" s="56"/>
      <c r="E17" s="54"/>
      <c r="F17" s="57">
        <v>0</v>
      </c>
      <c r="G17" s="57">
        <v>0</v>
      </c>
      <c r="H17" s="71">
        <v>2134</v>
      </c>
      <c r="I17" s="71">
        <v>5501</v>
      </c>
      <c r="J17" s="57">
        <v>0</v>
      </c>
      <c r="K17" s="57">
        <v>0</v>
      </c>
      <c r="L17" s="57">
        <v>0</v>
      </c>
      <c r="M17" s="57">
        <v>0</v>
      </c>
      <c r="N17" s="96">
        <v>-484</v>
      </c>
      <c r="O17" s="96">
        <v>0</v>
      </c>
      <c r="P17" s="71">
        <v>0</v>
      </c>
      <c r="Q17" s="72">
        <v>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15.95" customHeight="1">
      <c r="A18" s="102"/>
      <c r="B18" s="56" t="s">
        <v>59</v>
      </c>
      <c r="C18" s="56"/>
      <c r="D18" s="56"/>
      <c r="E18" s="54"/>
      <c r="F18" s="72">
        <v>0</v>
      </c>
      <c r="G18" s="72">
        <v>0</v>
      </c>
      <c r="H18" s="72"/>
      <c r="I18" s="72"/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5.95" customHeight="1">
      <c r="A19" s="102" t="s">
        <v>83</v>
      </c>
      <c r="B19" s="64" t="s">
        <v>60</v>
      </c>
      <c r="C19" s="56"/>
      <c r="D19" s="56"/>
      <c r="E19" s="70"/>
      <c r="F19" s="57">
        <v>1419</v>
      </c>
      <c r="G19" s="57">
        <v>780</v>
      </c>
      <c r="H19" s="57">
        <v>2188</v>
      </c>
      <c r="I19" s="57">
        <v>2111</v>
      </c>
      <c r="J19" s="57">
        <v>5617</v>
      </c>
      <c r="K19" s="57">
        <v>3698</v>
      </c>
      <c r="L19" s="57">
        <v>1962</v>
      </c>
      <c r="M19" s="57">
        <v>3549</v>
      </c>
      <c r="N19" s="96">
        <v>13399</v>
      </c>
      <c r="O19" s="96">
        <v>12194</v>
      </c>
      <c r="P19" s="57">
        <v>4489</v>
      </c>
      <c r="Q19" s="57">
        <v>4531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5.95" customHeight="1">
      <c r="A20" s="102"/>
      <c r="B20" s="65"/>
      <c r="C20" s="56" t="s">
        <v>61</v>
      </c>
      <c r="D20" s="56"/>
      <c r="E20" s="70"/>
      <c r="F20" s="57">
        <v>940</v>
      </c>
      <c r="G20" s="57">
        <v>513</v>
      </c>
      <c r="H20" s="57">
        <v>1049</v>
      </c>
      <c r="I20" s="57">
        <v>883</v>
      </c>
      <c r="J20" s="57">
        <v>3202</v>
      </c>
      <c r="K20" s="71">
        <v>809</v>
      </c>
      <c r="L20" s="57">
        <v>1887</v>
      </c>
      <c r="M20" s="57">
        <v>2625</v>
      </c>
      <c r="N20" s="96">
        <v>12803</v>
      </c>
      <c r="O20" s="96">
        <v>12179</v>
      </c>
      <c r="P20" s="57">
        <v>1215</v>
      </c>
      <c r="Q20" s="57">
        <v>1349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15.95" customHeight="1">
      <c r="A21" s="102"/>
      <c r="B21" s="56" t="s">
        <v>62</v>
      </c>
      <c r="C21" s="56"/>
      <c r="D21" s="56"/>
      <c r="E21" s="70" t="s">
        <v>99</v>
      </c>
      <c r="F21" s="57">
        <v>1419</v>
      </c>
      <c r="G21" s="57">
        <v>780</v>
      </c>
      <c r="H21" s="57">
        <v>2188</v>
      </c>
      <c r="I21" s="57">
        <v>2111</v>
      </c>
      <c r="J21" s="57">
        <v>5617</v>
      </c>
      <c r="K21" s="57">
        <v>3698</v>
      </c>
      <c r="L21" s="57">
        <v>1962</v>
      </c>
      <c r="M21" s="57">
        <v>3549</v>
      </c>
      <c r="N21" s="96">
        <v>13399</v>
      </c>
      <c r="O21" s="96">
        <v>12194</v>
      </c>
      <c r="P21" s="57">
        <v>4489</v>
      </c>
      <c r="Q21" s="57">
        <v>4531</v>
      </c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15.95" customHeight="1">
      <c r="A22" s="102"/>
      <c r="B22" s="64" t="s">
        <v>63</v>
      </c>
      <c r="C22" s="56"/>
      <c r="D22" s="56"/>
      <c r="E22" s="70" t="s">
        <v>100</v>
      </c>
      <c r="F22" s="57">
        <v>2391</v>
      </c>
      <c r="G22" s="57">
        <v>1602</v>
      </c>
      <c r="H22" s="57">
        <v>3474</v>
      </c>
      <c r="I22" s="57">
        <v>3610</v>
      </c>
      <c r="J22" s="57">
        <v>14263</v>
      </c>
      <c r="K22" s="57">
        <v>11791</v>
      </c>
      <c r="L22" s="57">
        <v>6770</v>
      </c>
      <c r="M22" s="57">
        <v>8723</v>
      </c>
      <c r="N22" s="96">
        <v>14413</v>
      </c>
      <c r="O22" s="96">
        <v>12768</v>
      </c>
      <c r="P22" s="57">
        <v>6466</v>
      </c>
      <c r="Q22" s="57">
        <v>6717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15.95" customHeight="1">
      <c r="A23" s="102"/>
      <c r="B23" s="65" t="s">
        <v>64</v>
      </c>
      <c r="C23" s="56" t="s">
        <v>65</v>
      </c>
      <c r="D23" s="56"/>
      <c r="E23" s="70"/>
      <c r="F23" s="57">
        <v>352</v>
      </c>
      <c r="G23" s="57">
        <v>375</v>
      </c>
      <c r="H23" s="57">
        <v>2089</v>
      </c>
      <c r="I23" s="57">
        <v>2193</v>
      </c>
      <c r="J23" s="57">
        <v>3058</v>
      </c>
      <c r="K23" s="57">
        <v>3154</v>
      </c>
      <c r="L23" s="57">
        <v>2479</v>
      </c>
      <c r="M23" s="57">
        <v>3041</v>
      </c>
      <c r="N23" s="96">
        <v>0</v>
      </c>
      <c r="O23" s="96">
        <v>0</v>
      </c>
      <c r="P23" s="57">
        <v>2220</v>
      </c>
      <c r="Q23" s="57">
        <v>2398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5.95" customHeight="1">
      <c r="A24" s="102"/>
      <c r="B24" s="56" t="s">
        <v>101</v>
      </c>
      <c r="C24" s="56"/>
      <c r="D24" s="56"/>
      <c r="E24" s="70" t="s">
        <v>102</v>
      </c>
      <c r="F24" s="57">
        <f t="shared" ref="F24:Q24" si="6">F21-F22</f>
        <v>-972</v>
      </c>
      <c r="G24" s="57">
        <f t="shared" si="6"/>
        <v>-822</v>
      </c>
      <c r="H24" s="57">
        <f t="shared" si="6"/>
        <v>-1286</v>
      </c>
      <c r="I24" s="57">
        <f t="shared" si="6"/>
        <v>-1499</v>
      </c>
      <c r="J24" s="57">
        <f t="shared" si="6"/>
        <v>-8646</v>
      </c>
      <c r="K24" s="57">
        <f t="shared" si="6"/>
        <v>-8093</v>
      </c>
      <c r="L24" s="57">
        <f t="shared" si="6"/>
        <v>-4808</v>
      </c>
      <c r="M24" s="57">
        <f t="shared" si="6"/>
        <v>-5174</v>
      </c>
      <c r="N24" s="96">
        <f t="shared" ref="N24:O24" si="7">N21-N22</f>
        <v>-1014</v>
      </c>
      <c r="O24" s="96">
        <f t="shared" si="7"/>
        <v>-574</v>
      </c>
      <c r="P24" s="57">
        <f t="shared" si="6"/>
        <v>-1977</v>
      </c>
      <c r="Q24" s="57">
        <f t="shared" si="6"/>
        <v>-2186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5.95" customHeight="1">
      <c r="A25" s="102"/>
      <c r="B25" s="64" t="s">
        <v>66</v>
      </c>
      <c r="C25" s="64"/>
      <c r="D25" s="64"/>
      <c r="E25" s="107" t="s">
        <v>103</v>
      </c>
      <c r="F25" s="112">
        <v>972</v>
      </c>
      <c r="G25" s="112">
        <v>822</v>
      </c>
      <c r="H25" s="112">
        <v>1286</v>
      </c>
      <c r="I25" s="112">
        <v>1499</v>
      </c>
      <c r="J25" s="112">
        <v>8646</v>
      </c>
      <c r="K25" s="112">
        <v>8093</v>
      </c>
      <c r="L25" s="112">
        <v>4808</v>
      </c>
      <c r="M25" s="112">
        <v>5174</v>
      </c>
      <c r="N25" s="112">
        <v>1014</v>
      </c>
      <c r="O25" s="112">
        <v>574</v>
      </c>
      <c r="P25" s="112">
        <v>1977</v>
      </c>
      <c r="Q25" s="112">
        <v>2186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15.95" customHeight="1">
      <c r="A26" s="102"/>
      <c r="B26" s="85" t="s">
        <v>67</v>
      </c>
      <c r="C26" s="85"/>
      <c r="D26" s="85"/>
      <c r="E26" s="108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15.95" customHeight="1">
      <c r="A27" s="102"/>
      <c r="B27" s="56" t="s">
        <v>104</v>
      </c>
      <c r="C27" s="56"/>
      <c r="D27" s="56"/>
      <c r="E27" s="70" t="s">
        <v>105</v>
      </c>
      <c r="F27" s="57">
        <f>F24+F25</f>
        <v>0</v>
      </c>
      <c r="G27" s="57">
        <f t="shared" ref="G27:Q27" si="8">G24+G25</f>
        <v>0</v>
      </c>
      <c r="H27" s="57">
        <f t="shared" si="8"/>
        <v>0</v>
      </c>
      <c r="I27" s="57">
        <f t="shared" si="8"/>
        <v>0</v>
      </c>
      <c r="J27" s="57">
        <f t="shared" si="8"/>
        <v>0</v>
      </c>
      <c r="K27" s="57">
        <f t="shared" si="8"/>
        <v>0</v>
      </c>
      <c r="L27" s="57">
        <f t="shared" si="8"/>
        <v>0</v>
      </c>
      <c r="M27" s="57">
        <f t="shared" si="8"/>
        <v>0</v>
      </c>
      <c r="N27" s="96">
        <f t="shared" ref="N27:O27" si="9">N24+N25</f>
        <v>0</v>
      </c>
      <c r="O27" s="96">
        <f t="shared" si="9"/>
        <v>0</v>
      </c>
      <c r="P27" s="57">
        <f t="shared" si="8"/>
        <v>0</v>
      </c>
      <c r="Q27" s="57">
        <f t="shared" si="8"/>
        <v>0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9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9"/>
      <c r="O29" s="28"/>
      <c r="P29" s="28"/>
      <c r="Q29" s="30" t="s">
        <v>106</v>
      </c>
      <c r="R29" s="28"/>
      <c r="S29" s="28"/>
      <c r="T29" s="28"/>
      <c r="U29" s="28"/>
      <c r="V29" s="28"/>
      <c r="W29" s="28"/>
      <c r="X29" s="28"/>
      <c r="Y29" s="28"/>
      <c r="Z29" s="28"/>
      <c r="AA29" s="30"/>
    </row>
    <row r="30" spans="1:27" ht="15.95" customHeight="1">
      <c r="A30" s="106" t="s">
        <v>68</v>
      </c>
      <c r="B30" s="106"/>
      <c r="C30" s="106"/>
      <c r="D30" s="106"/>
      <c r="E30" s="106"/>
      <c r="F30" s="110" t="s">
        <v>260</v>
      </c>
      <c r="G30" s="111"/>
      <c r="H30" s="115" t="s">
        <v>262</v>
      </c>
      <c r="I30" s="116"/>
      <c r="J30" s="114" t="s">
        <v>261</v>
      </c>
      <c r="K30" s="114"/>
      <c r="L30" s="117" t="s">
        <v>272</v>
      </c>
      <c r="M30" s="114"/>
      <c r="N30" s="114"/>
      <c r="O30" s="114"/>
      <c r="P30" s="114"/>
      <c r="Q30" s="114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15.95" customHeight="1">
      <c r="A31" s="106"/>
      <c r="B31" s="106"/>
      <c r="C31" s="106"/>
      <c r="D31" s="106"/>
      <c r="E31" s="106"/>
      <c r="F31" s="54" t="s">
        <v>234</v>
      </c>
      <c r="G31" s="69" t="s">
        <v>233</v>
      </c>
      <c r="H31" s="54" t="s">
        <v>234</v>
      </c>
      <c r="I31" s="69" t="s">
        <v>233</v>
      </c>
      <c r="J31" s="54" t="s">
        <v>234</v>
      </c>
      <c r="K31" s="69" t="s">
        <v>233</v>
      </c>
      <c r="L31" s="54" t="s">
        <v>234</v>
      </c>
      <c r="M31" s="69" t="s">
        <v>233</v>
      </c>
      <c r="N31" s="54" t="s">
        <v>234</v>
      </c>
      <c r="O31" s="69" t="s">
        <v>233</v>
      </c>
      <c r="P31" s="54" t="s">
        <v>234</v>
      </c>
      <c r="Q31" s="69" t="s">
        <v>233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15.95" customHeight="1">
      <c r="A32" s="102" t="s">
        <v>84</v>
      </c>
      <c r="B32" s="64" t="s">
        <v>49</v>
      </c>
      <c r="C32" s="56"/>
      <c r="D32" s="56"/>
      <c r="E32" s="70" t="s">
        <v>40</v>
      </c>
      <c r="F32" s="57">
        <v>1002</v>
      </c>
      <c r="G32" s="57">
        <v>2450</v>
      </c>
      <c r="H32" s="57"/>
      <c r="I32" s="57"/>
      <c r="J32" s="57">
        <v>3573</v>
      </c>
      <c r="K32" s="57">
        <v>3356</v>
      </c>
      <c r="L32" s="57">
        <v>6098</v>
      </c>
      <c r="M32" s="57">
        <v>8983.6589999999997</v>
      </c>
      <c r="N32" s="96"/>
      <c r="O32" s="96"/>
      <c r="P32" s="57"/>
      <c r="Q32" s="57"/>
      <c r="R32" s="33"/>
      <c r="S32" s="33"/>
      <c r="T32" s="33"/>
      <c r="U32" s="33"/>
      <c r="V32" s="34"/>
      <c r="W32" s="34"/>
      <c r="X32" s="33"/>
      <c r="Y32" s="33"/>
      <c r="Z32" s="34"/>
      <c r="AA32" s="34"/>
    </row>
    <row r="33" spans="1:27" ht="15.95" customHeight="1">
      <c r="A33" s="109"/>
      <c r="B33" s="66"/>
      <c r="C33" s="64" t="s">
        <v>69</v>
      </c>
      <c r="D33" s="56"/>
      <c r="E33" s="70"/>
      <c r="F33" s="57">
        <v>1002</v>
      </c>
      <c r="G33" s="57">
        <v>2450</v>
      </c>
      <c r="H33" s="57"/>
      <c r="I33" s="57"/>
      <c r="J33" s="57">
        <v>1145</v>
      </c>
      <c r="K33" s="57">
        <v>1316</v>
      </c>
      <c r="L33" s="57">
        <v>5632</v>
      </c>
      <c r="M33" s="57">
        <v>8551.6589999999997</v>
      </c>
      <c r="N33" s="96"/>
      <c r="O33" s="96"/>
      <c r="P33" s="57"/>
      <c r="Q33" s="57"/>
      <c r="R33" s="33"/>
      <c r="S33" s="33"/>
      <c r="T33" s="33"/>
      <c r="U33" s="33"/>
      <c r="V33" s="34"/>
      <c r="W33" s="34"/>
      <c r="X33" s="33"/>
      <c r="Y33" s="33"/>
      <c r="Z33" s="34"/>
      <c r="AA33" s="34"/>
    </row>
    <row r="34" spans="1:27" ht="15.95" customHeight="1">
      <c r="A34" s="109"/>
      <c r="B34" s="66"/>
      <c r="C34" s="65"/>
      <c r="D34" s="56" t="s">
        <v>70</v>
      </c>
      <c r="E34" s="70"/>
      <c r="F34" s="57">
        <v>992</v>
      </c>
      <c r="G34" s="57">
        <v>1676</v>
      </c>
      <c r="H34" s="57"/>
      <c r="I34" s="57"/>
      <c r="J34" s="57">
        <v>1125</v>
      </c>
      <c r="K34" s="57">
        <v>1140</v>
      </c>
      <c r="L34" s="57">
        <v>5450</v>
      </c>
      <c r="M34" s="57">
        <v>8369.5709999999999</v>
      </c>
      <c r="N34" s="96"/>
      <c r="O34" s="96"/>
      <c r="P34" s="57"/>
      <c r="Q34" s="57"/>
      <c r="R34" s="33"/>
      <c r="S34" s="33"/>
      <c r="T34" s="33"/>
      <c r="U34" s="33"/>
      <c r="V34" s="34"/>
      <c r="W34" s="34"/>
      <c r="X34" s="33"/>
      <c r="Y34" s="33"/>
      <c r="Z34" s="34"/>
      <c r="AA34" s="34"/>
    </row>
    <row r="35" spans="1:27" ht="15.95" customHeight="1">
      <c r="A35" s="109"/>
      <c r="B35" s="65"/>
      <c r="C35" s="56" t="s">
        <v>71</v>
      </c>
      <c r="D35" s="56"/>
      <c r="E35" s="70"/>
      <c r="F35" s="57">
        <v>0</v>
      </c>
      <c r="G35" s="57">
        <v>0</v>
      </c>
      <c r="H35" s="57"/>
      <c r="I35" s="57"/>
      <c r="J35" s="72">
        <v>2428</v>
      </c>
      <c r="K35" s="72">
        <v>2040</v>
      </c>
      <c r="L35" s="57">
        <v>466</v>
      </c>
      <c r="M35" s="57">
        <v>432</v>
      </c>
      <c r="N35" s="96"/>
      <c r="O35" s="96"/>
      <c r="P35" s="57"/>
      <c r="Q35" s="57"/>
      <c r="R35" s="33"/>
      <c r="S35" s="33"/>
      <c r="T35" s="33"/>
      <c r="U35" s="33"/>
      <c r="V35" s="34"/>
      <c r="W35" s="34"/>
      <c r="X35" s="33"/>
      <c r="Y35" s="33"/>
      <c r="Z35" s="34"/>
      <c r="AA35" s="34"/>
    </row>
    <row r="36" spans="1:27" ht="15.95" customHeight="1">
      <c r="A36" s="109"/>
      <c r="B36" s="64" t="s">
        <v>52</v>
      </c>
      <c r="C36" s="56"/>
      <c r="D36" s="56"/>
      <c r="E36" s="70" t="s">
        <v>41</v>
      </c>
      <c r="F36" s="57">
        <v>393</v>
      </c>
      <c r="G36" s="57">
        <v>1147</v>
      </c>
      <c r="H36" s="57"/>
      <c r="I36" s="57"/>
      <c r="J36" s="57">
        <v>1532</v>
      </c>
      <c r="K36" s="57">
        <v>1720</v>
      </c>
      <c r="L36" s="57">
        <v>28</v>
      </c>
      <c r="M36" s="57">
        <v>28</v>
      </c>
      <c r="N36" s="96"/>
      <c r="O36" s="96"/>
      <c r="P36" s="57"/>
      <c r="Q36" s="57"/>
      <c r="R36" s="33"/>
      <c r="S36" s="33"/>
      <c r="T36" s="33"/>
      <c r="U36" s="33"/>
      <c r="V36" s="33"/>
      <c r="W36" s="33"/>
      <c r="X36" s="33"/>
      <c r="Y36" s="33"/>
      <c r="Z36" s="34"/>
      <c r="AA36" s="34"/>
    </row>
    <row r="37" spans="1:27" ht="15.95" customHeight="1">
      <c r="A37" s="109"/>
      <c r="B37" s="66"/>
      <c r="C37" s="56" t="s">
        <v>72</v>
      </c>
      <c r="D37" s="56"/>
      <c r="E37" s="70"/>
      <c r="F37" s="57">
        <v>369</v>
      </c>
      <c r="G37" s="57">
        <v>1118</v>
      </c>
      <c r="H37" s="57"/>
      <c r="I37" s="57"/>
      <c r="J37" s="57">
        <v>1401</v>
      </c>
      <c r="K37" s="57">
        <v>1540</v>
      </c>
      <c r="L37" s="57">
        <v>28</v>
      </c>
      <c r="M37" s="57">
        <v>28</v>
      </c>
      <c r="N37" s="96"/>
      <c r="O37" s="96"/>
      <c r="P37" s="57"/>
      <c r="Q37" s="57"/>
      <c r="R37" s="33"/>
      <c r="S37" s="33"/>
      <c r="T37" s="33"/>
      <c r="U37" s="33"/>
      <c r="V37" s="33"/>
      <c r="W37" s="33"/>
      <c r="X37" s="33"/>
      <c r="Y37" s="33"/>
      <c r="Z37" s="34"/>
      <c r="AA37" s="34"/>
    </row>
    <row r="38" spans="1:27" ht="15.95" customHeight="1">
      <c r="A38" s="109"/>
      <c r="B38" s="65"/>
      <c r="C38" s="56" t="s">
        <v>73</v>
      </c>
      <c r="D38" s="56"/>
      <c r="E38" s="70"/>
      <c r="F38" s="57">
        <v>24</v>
      </c>
      <c r="G38" s="57">
        <v>29</v>
      </c>
      <c r="H38" s="57"/>
      <c r="I38" s="57"/>
      <c r="J38" s="57">
        <v>131</v>
      </c>
      <c r="K38" s="72">
        <v>180</v>
      </c>
      <c r="L38" s="57">
        <v>0</v>
      </c>
      <c r="M38" s="57">
        <v>0</v>
      </c>
      <c r="N38" s="96"/>
      <c r="O38" s="96"/>
      <c r="P38" s="57"/>
      <c r="Q38" s="57"/>
      <c r="R38" s="33"/>
      <c r="S38" s="33"/>
      <c r="T38" s="34"/>
      <c r="U38" s="34"/>
      <c r="V38" s="33"/>
      <c r="W38" s="33"/>
      <c r="X38" s="33"/>
      <c r="Y38" s="33"/>
      <c r="Z38" s="34"/>
      <c r="AA38" s="34"/>
    </row>
    <row r="39" spans="1:27" ht="15.95" customHeight="1">
      <c r="A39" s="109"/>
      <c r="B39" s="50" t="s">
        <v>74</v>
      </c>
      <c r="C39" s="50"/>
      <c r="D39" s="50"/>
      <c r="E39" s="70" t="s">
        <v>107</v>
      </c>
      <c r="F39" s="57">
        <f>F32-F36</f>
        <v>609</v>
      </c>
      <c r="G39" s="57">
        <f t="shared" ref="G39:Q39" si="10">G32-G36</f>
        <v>1303</v>
      </c>
      <c r="H39" s="57">
        <f t="shared" si="10"/>
        <v>0</v>
      </c>
      <c r="I39" s="57">
        <f t="shared" si="10"/>
        <v>0</v>
      </c>
      <c r="J39" s="57">
        <f t="shared" si="10"/>
        <v>2041</v>
      </c>
      <c r="K39" s="57">
        <f t="shared" si="10"/>
        <v>1636</v>
      </c>
      <c r="L39" s="57">
        <f t="shared" si="10"/>
        <v>6070</v>
      </c>
      <c r="M39" s="57">
        <f t="shared" si="10"/>
        <v>8955.6589999999997</v>
      </c>
      <c r="N39" s="96">
        <f t="shared" ref="N39:O39" si="11">N32-N36</f>
        <v>0</v>
      </c>
      <c r="O39" s="96">
        <f t="shared" si="11"/>
        <v>0</v>
      </c>
      <c r="P39" s="57">
        <f t="shared" si="10"/>
        <v>0</v>
      </c>
      <c r="Q39" s="57">
        <f t="shared" si="10"/>
        <v>0</v>
      </c>
      <c r="R39" s="33"/>
      <c r="S39" s="33"/>
      <c r="T39" s="33"/>
      <c r="U39" s="33"/>
      <c r="V39" s="33"/>
      <c r="W39" s="33"/>
      <c r="X39" s="33"/>
      <c r="Y39" s="33"/>
      <c r="Z39" s="34"/>
      <c r="AA39" s="34"/>
    </row>
    <row r="40" spans="1:27" ht="15.95" customHeight="1">
      <c r="A40" s="102" t="s">
        <v>85</v>
      </c>
      <c r="B40" s="64" t="s">
        <v>75</v>
      </c>
      <c r="C40" s="56"/>
      <c r="D40" s="56"/>
      <c r="E40" s="70" t="s">
        <v>43</v>
      </c>
      <c r="F40" s="57">
        <v>1423</v>
      </c>
      <c r="G40" s="57">
        <v>1641</v>
      </c>
      <c r="H40" s="57">
        <v>55</v>
      </c>
      <c r="I40" s="57">
        <v>55</v>
      </c>
      <c r="J40" s="57">
        <v>3715</v>
      </c>
      <c r="K40" s="57">
        <v>4092</v>
      </c>
      <c r="L40" s="57">
        <v>6229</v>
      </c>
      <c r="M40" s="57">
        <v>4398</v>
      </c>
      <c r="N40" s="96"/>
      <c r="O40" s="96"/>
      <c r="P40" s="57"/>
      <c r="Q40" s="57"/>
      <c r="R40" s="33"/>
      <c r="S40" s="33"/>
      <c r="T40" s="33"/>
      <c r="U40" s="33"/>
      <c r="V40" s="34"/>
      <c r="W40" s="34"/>
      <c r="X40" s="34"/>
      <c r="Y40" s="34"/>
      <c r="Z40" s="33"/>
      <c r="AA40" s="33"/>
    </row>
    <row r="41" spans="1:27" ht="15.95" customHeight="1">
      <c r="A41" s="103"/>
      <c r="B41" s="65"/>
      <c r="C41" s="56" t="s">
        <v>76</v>
      </c>
      <c r="D41" s="56"/>
      <c r="E41" s="70"/>
      <c r="F41" s="72">
        <v>528</v>
      </c>
      <c r="G41" s="72">
        <v>732</v>
      </c>
      <c r="H41" s="72"/>
      <c r="I41" s="72"/>
      <c r="J41" s="57">
        <v>3714</v>
      </c>
      <c r="K41" s="57">
        <v>4092</v>
      </c>
      <c r="L41" s="57">
        <v>88</v>
      </c>
      <c r="M41" s="57">
        <v>113</v>
      </c>
      <c r="N41" s="96"/>
      <c r="O41" s="96"/>
      <c r="P41" s="57"/>
      <c r="Q41" s="57"/>
      <c r="R41" s="34"/>
      <c r="S41" s="34"/>
      <c r="T41" s="34"/>
      <c r="U41" s="34"/>
      <c r="V41" s="34"/>
      <c r="W41" s="34"/>
      <c r="X41" s="34"/>
      <c r="Y41" s="34"/>
      <c r="Z41" s="33"/>
      <c r="AA41" s="33"/>
    </row>
    <row r="42" spans="1:27" ht="15.95" customHeight="1">
      <c r="A42" s="103"/>
      <c r="B42" s="64" t="s">
        <v>63</v>
      </c>
      <c r="C42" s="56"/>
      <c r="D42" s="56"/>
      <c r="E42" s="70" t="s">
        <v>44</v>
      </c>
      <c r="F42" s="57">
        <v>1526</v>
      </c>
      <c r="G42" s="57">
        <v>2741</v>
      </c>
      <c r="H42" s="57">
        <v>55</v>
      </c>
      <c r="I42" s="57">
        <v>55</v>
      </c>
      <c r="J42" s="57">
        <v>5756</v>
      </c>
      <c r="K42" s="57">
        <v>5728</v>
      </c>
      <c r="L42" s="57">
        <v>12366</v>
      </c>
      <c r="M42" s="57">
        <v>13676.255999999999</v>
      </c>
      <c r="N42" s="96"/>
      <c r="O42" s="96"/>
      <c r="P42" s="57"/>
      <c r="Q42" s="57"/>
      <c r="R42" s="33"/>
      <c r="S42" s="33"/>
      <c r="T42" s="33"/>
      <c r="U42" s="33"/>
      <c r="V42" s="34"/>
      <c r="W42" s="34"/>
      <c r="X42" s="33"/>
      <c r="Y42" s="33"/>
      <c r="Z42" s="33"/>
      <c r="AA42" s="33"/>
    </row>
    <row r="43" spans="1:27" ht="15.95" customHeight="1">
      <c r="A43" s="103"/>
      <c r="B43" s="65"/>
      <c r="C43" s="56" t="s">
        <v>77</v>
      </c>
      <c r="D43" s="56"/>
      <c r="E43" s="70"/>
      <c r="F43" s="57">
        <v>366</v>
      </c>
      <c r="G43" s="57">
        <v>1543</v>
      </c>
      <c r="H43" s="57">
        <v>45</v>
      </c>
      <c r="I43" s="57">
        <v>44</v>
      </c>
      <c r="J43" s="72">
        <v>3855</v>
      </c>
      <c r="K43" s="72">
        <v>2914</v>
      </c>
      <c r="L43" s="57">
        <v>7701</v>
      </c>
      <c r="M43" s="57">
        <v>9019.4</v>
      </c>
      <c r="N43" s="96"/>
      <c r="O43" s="96"/>
      <c r="P43" s="57"/>
      <c r="Q43" s="57"/>
      <c r="R43" s="33"/>
      <c r="S43" s="33"/>
      <c r="T43" s="34"/>
      <c r="U43" s="33"/>
      <c r="V43" s="34"/>
      <c r="W43" s="34"/>
      <c r="X43" s="33"/>
      <c r="Y43" s="33"/>
      <c r="Z43" s="34"/>
      <c r="AA43" s="34"/>
    </row>
    <row r="44" spans="1:27" ht="15.95" customHeight="1">
      <c r="A44" s="103"/>
      <c r="B44" s="56" t="s">
        <v>74</v>
      </c>
      <c r="C44" s="56"/>
      <c r="D44" s="56"/>
      <c r="E44" s="70" t="s">
        <v>108</v>
      </c>
      <c r="F44" s="72">
        <f>F40-F42</f>
        <v>-103</v>
      </c>
      <c r="G44" s="72">
        <f t="shared" ref="G44:Q44" si="12">G40-G42</f>
        <v>-1100</v>
      </c>
      <c r="H44" s="72">
        <f t="shared" si="12"/>
        <v>0</v>
      </c>
      <c r="I44" s="72">
        <f t="shared" si="12"/>
        <v>0</v>
      </c>
      <c r="J44" s="72">
        <f t="shared" si="12"/>
        <v>-2041</v>
      </c>
      <c r="K44" s="72">
        <f t="shared" si="12"/>
        <v>-1636</v>
      </c>
      <c r="L44" s="72">
        <f t="shared" si="12"/>
        <v>-6137</v>
      </c>
      <c r="M44" s="72">
        <f t="shared" si="12"/>
        <v>-9278.2559999999994</v>
      </c>
      <c r="N44" s="72">
        <f t="shared" ref="N44:O44" si="13">N40-N42</f>
        <v>0</v>
      </c>
      <c r="O44" s="72">
        <f t="shared" si="13"/>
        <v>0</v>
      </c>
      <c r="P44" s="72">
        <f t="shared" si="12"/>
        <v>0</v>
      </c>
      <c r="Q44" s="72">
        <f t="shared" si="12"/>
        <v>0</v>
      </c>
      <c r="R44" s="34"/>
      <c r="S44" s="34"/>
      <c r="T44" s="33"/>
      <c r="U44" s="33"/>
      <c r="V44" s="34"/>
      <c r="W44" s="34"/>
      <c r="X44" s="33"/>
      <c r="Y44" s="33"/>
      <c r="Z44" s="33"/>
      <c r="AA44" s="33"/>
    </row>
    <row r="45" spans="1:27" ht="15.95" customHeight="1">
      <c r="A45" s="102" t="s">
        <v>86</v>
      </c>
      <c r="B45" s="50" t="s">
        <v>78</v>
      </c>
      <c r="C45" s="50"/>
      <c r="D45" s="50"/>
      <c r="E45" s="70" t="s">
        <v>109</v>
      </c>
      <c r="F45" s="57">
        <f>F39+F44</f>
        <v>506</v>
      </c>
      <c r="G45" s="57">
        <f t="shared" ref="G45:Q45" si="14">G39+G44</f>
        <v>203</v>
      </c>
      <c r="H45" s="57">
        <f t="shared" si="14"/>
        <v>0</v>
      </c>
      <c r="I45" s="57">
        <f t="shared" si="14"/>
        <v>0</v>
      </c>
      <c r="J45" s="57">
        <f t="shared" si="14"/>
        <v>0</v>
      </c>
      <c r="K45" s="57">
        <f t="shared" si="14"/>
        <v>0</v>
      </c>
      <c r="L45" s="57">
        <f t="shared" si="14"/>
        <v>-67</v>
      </c>
      <c r="M45" s="57">
        <f t="shared" si="14"/>
        <v>-322.59699999999975</v>
      </c>
      <c r="N45" s="96">
        <f t="shared" ref="N45:O45" si="15">N39+N44</f>
        <v>0</v>
      </c>
      <c r="O45" s="96">
        <f t="shared" si="15"/>
        <v>0</v>
      </c>
      <c r="P45" s="57">
        <f t="shared" si="14"/>
        <v>0</v>
      </c>
      <c r="Q45" s="57">
        <f t="shared" si="14"/>
        <v>0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5.95" customHeight="1">
      <c r="A46" s="103"/>
      <c r="B46" s="56" t="s">
        <v>79</v>
      </c>
      <c r="C46" s="56"/>
      <c r="D46" s="56"/>
      <c r="E46" s="56"/>
      <c r="F46" s="72"/>
      <c r="G46" s="72"/>
      <c r="H46" s="72"/>
      <c r="I46" s="72"/>
      <c r="J46" s="72"/>
      <c r="K46" s="72"/>
      <c r="L46" s="57"/>
      <c r="M46" s="57"/>
      <c r="N46" s="96"/>
      <c r="O46" s="96"/>
      <c r="P46" s="72"/>
      <c r="Q46" s="72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5.95" customHeight="1">
      <c r="A47" s="103"/>
      <c r="B47" s="56" t="s">
        <v>80</v>
      </c>
      <c r="C47" s="56"/>
      <c r="D47" s="56"/>
      <c r="E47" s="56"/>
      <c r="F47" s="57"/>
      <c r="G47" s="57"/>
      <c r="H47" s="57"/>
      <c r="I47" s="57"/>
      <c r="J47" s="57"/>
      <c r="K47" s="57"/>
      <c r="L47" s="57">
        <v>569.81100000000083</v>
      </c>
      <c r="M47" s="57">
        <v>603.81100000000083</v>
      </c>
      <c r="N47" s="96"/>
      <c r="O47" s="96"/>
      <c r="P47" s="57"/>
      <c r="Q47" s="57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15.95" customHeight="1">
      <c r="A48" s="103"/>
      <c r="B48" s="56" t="s">
        <v>81</v>
      </c>
      <c r="C48" s="56"/>
      <c r="D48" s="56"/>
      <c r="E48" s="56"/>
      <c r="F48" s="57"/>
      <c r="G48" s="57"/>
      <c r="H48" s="57"/>
      <c r="I48" s="57"/>
      <c r="J48" s="57"/>
      <c r="K48" s="57"/>
      <c r="L48" s="57"/>
      <c r="M48" s="57"/>
      <c r="N48" s="96"/>
      <c r="O48" s="96"/>
      <c r="P48" s="57"/>
      <c r="Q48" s="57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18" ht="15.95" customHeight="1">
      <c r="A49" s="9" t="s">
        <v>110</v>
      </c>
      <c r="Q49" s="8"/>
      <c r="R49" s="8"/>
    </row>
    <row r="50" spans="1:18" ht="15.95" customHeight="1">
      <c r="A50" s="9"/>
      <c r="Q50" s="8"/>
      <c r="R50" s="8"/>
    </row>
  </sheetData>
  <mergeCells count="32">
    <mergeCell ref="P25:P26"/>
    <mergeCell ref="Q25:Q26"/>
    <mergeCell ref="P6:Q6"/>
    <mergeCell ref="L6:M6"/>
    <mergeCell ref="J6:K6"/>
    <mergeCell ref="L25:L26"/>
    <mergeCell ref="M25:M26"/>
    <mergeCell ref="N6:O6"/>
    <mergeCell ref="N25:N26"/>
    <mergeCell ref="O25:O26"/>
    <mergeCell ref="P30:Q30"/>
    <mergeCell ref="F30:G30"/>
    <mergeCell ref="H30:I30"/>
    <mergeCell ref="J30:K30"/>
    <mergeCell ref="L30:M30"/>
    <mergeCell ref="N30:O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conditionalFormatting sqref="F6:G6">
    <cfRule type="expression" dxfId="14" priority="7">
      <formula>_xlfn.ISFORMULA(F6)</formula>
    </cfRule>
  </conditionalFormatting>
  <conditionalFormatting sqref="F30:G30">
    <cfRule type="expression" dxfId="13" priority="6">
      <formula>_xlfn.ISFORMULA(F30)</formula>
    </cfRule>
  </conditionalFormatting>
  <conditionalFormatting sqref="P6:Q6">
    <cfRule type="expression" dxfId="12" priority="5">
      <formula>_xlfn.ISFORMULA(P6)</formula>
    </cfRule>
  </conditionalFormatting>
  <conditionalFormatting sqref="H6:I6">
    <cfRule type="expression" dxfId="11" priority="4">
      <formula>_xlfn.ISFORMULA(H6)</formula>
    </cfRule>
  </conditionalFormatting>
  <conditionalFormatting sqref="J6:O6">
    <cfRule type="expression" dxfId="10" priority="3">
      <formula>_xlfn.ISFORMULA(J6)</formula>
    </cfRule>
  </conditionalFormatting>
  <conditionalFormatting sqref="J30:K30">
    <cfRule type="expression" dxfId="9" priority="2">
      <formula>_xlfn.ISFORMULA(J30)</formula>
    </cfRule>
  </conditionalFormatting>
  <conditionalFormatting sqref="H30:I30">
    <cfRule type="expression" dxfId="8" priority="1">
      <formula>_xlfn.ISFORMULA(H30)</formula>
    </cfRule>
  </conditionalFormatting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24" activePane="bottomRight" state="frozen"/>
      <selection activeCell="L8" sqref="L8"/>
      <selection pane="topRight" activeCell="L8" sqref="L8"/>
      <selection pane="bottomLeft" activeCell="L8" sqref="L8"/>
      <selection pane="bottomRight" activeCell="I45" sqref="I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252</v>
      </c>
      <c r="F1" s="1"/>
    </row>
    <row r="3" spans="1:9" ht="14.25">
      <c r="A3" s="11" t="s">
        <v>111</v>
      </c>
    </row>
    <row r="5" spans="1:9">
      <c r="A5" s="18" t="s">
        <v>236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2"/>
      <c r="F7" s="51" t="s">
        <v>237</v>
      </c>
      <c r="G7" s="51"/>
      <c r="H7" s="51" t="s">
        <v>238</v>
      </c>
      <c r="I7" s="73" t="s">
        <v>21</v>
      </c>
    </row>
    <row r="8" spans="1:9" ht="17.100000000000001" customHeight="1">
      <c r="A8" s="19"/>
      <c r="B8" s="20"/>
      <c r="C8" s="20"/>
      <c r="D8" s="20"/>
      <c r="E8" s="63"/>
      <c r="F8" s="54" t="s">
        <v>250</v>
      </c>
      <c r="G8" s="54" t="s">
        <v>2</v>
      </c>
      <c r="H8" s="54" t="s">
        <v>250</v>
      </c>
      <c r="I8" s="55"/>
    </row>
    <row r="9" spans="1:9" ht="18" customHeight="1">
      <c r="A9" s="98" t="s">
        <v>87</v>
      </c>
      <c r="B9" s="98" t="s">
        <v>89</v>
      </c>
      <c r="C9" s="64" t="s">
        <v>3</v>
      </c>
      <c r="D9" s="56"/>
      <c r="E9" s="56"/>
      <c r="F9" s="57">
        <v>429513</v>
      </c>
      <c r="G9" s="58">
        <f>F9/$F$27*100</f>
        <v>31.936046563502853</v>
      </c>
      <c r="H9" s="57">
        <v>415601</v>
      </c>
      <c r="I9" s="58">
        <f t="shared" ref="I9:I45" si="0">(F9/H9-1)*100</f>
        <v>3.347441416165986</v>
      </c>
    </row>
    <row r="10" spans="1:9" ht="18" customHeight="1">
      <c r="A10" s="98"/>
      <c r="B10" s="98"/>
      <c r="C10" s="66"/>
      <c r="D10" s="64" t="s">
        <v>22</v>
      </c>
      <c r="E10" s="56"/>
      <c r="F10" s="57">
        <v>123745</v>
      </c>
      <c r="G10" s="58">
        <f t="shared" ref="G10:G27" si="1">F10/$F$27*100</f>
        <v>9.2009463788073003</v>
      </c>
      <c r="H10" s="57">
        <v>125687</v>
      </c>
      <c r="I10" s="58">
        <f t="shared" si="0"/>
        <v>-1.5451080859595678</v>
      </c>
    </row>
    <row r="11" spans="1:9" ht="18" customHeight="1">
      <c r="A11" s="98"/>
      <c r="B11" s="98"/>
      <c r="C11" s="66"/>
      <c r="D11" s="66"/>
      <c r="E11" s="50" t="s">
        <v>23</v>
      </c>
      <c r="F11" s="57">
        <v>104050</v>
      </c>
      <c r="G11" s="58">
        <f t="shared" si="1"/>
        <v>7.7365426539650066</v>
      </c>
      <c r="H11" s="57">
        <v>103838</v>
      </c>
      <c r="I11" s="58">
        <f t="shared" si="0"/>
        <v>0.20416417881701232</v>
      </c>
    </row>
    <row r="12" spans="1:9" ht="18" customHeight="1">
      <c r="A12" s="98"/>
      <c r="B12" s="98"/>
      <c r="C12" s="66"/>
      <c r="D12" s="66"/>
      <c r="E12" s="50" t="s">
        <v>24</v>
      </c>
      <c r="F12" s="57">
        <v>6389</v>
      </c>
      <c r="G12" s="58">
        <f t="shared" si="1"/>
        <v>0.4750482558018494</v>
      </c>
      <c r="H12" s="57">
        <v>10135</v>
      </c>
      <c r="I12" s="58">
        <f t="shared" si="0"/>
        <v>-36.961026147015296</v>
      </c>
    </row>
    <row r="13" spans="1:9" ht="18" customHeight="1">
      <c r="A13" s="98"/>
      <c r="B13" s="98"/>
      <c r="C13" s="66"/>
      <c r="D13" s="65"/>
      <c r="E13" s="50" t="s">
        <v>25</v>
      </c>
      <c r="F13" s="57">
        <v>554</v>
      </c>
      <c r="G13" s="58">
        <f t="shared" si="1"/>
        <v>4.1192163674162549E-2</v>
      </c>
      <c r="H13" s="57">
        <v>486</v>
      </c>
      <c r="I13" s="58">
        <f t="shared" si="0"/>
        <v>13.991769547325106</v>
      </c>
    </row>
    <row r="14" spans="1:9" ht="18" customHeight="1">
      <c r="A14" s="98"/>
      <c r="B14" s="98"/>
      <c r="C14" s="66"/>
      <c r="D14" s="64" t="s">
        <v>26</v>
      </c>
      <c r="E14" s="56"/>
      <c r="F14" s="57">
        <v>85491</v>
      </c>
      <c r="G14" s="58">
        <f t="shared" si="1"/>
        <v>6.3566051708805613</v>
      </c>
      <c r="H14" s="57">
        <v>84164</v>
      </c>
      <c r="I14" s="58">
        <f t="shared" si="0"/>
        <v>1.576683617698782</v>
      </c>
    </row>
    <row r="15" spans="1:9" ht="18" customHeight="1">
      <c r="A15" s="98"/>
      <c r="B15" s="98"/>
      <c r="C15" s="66"/>
      <c r="D15" s="66"/>
      <c r="E15" s="50" t="s">
        <v>27</v>
      </c>
      <c r="F15" s="57">
        <v>3249</v>
      </c>
      <c r="G15" s="58">
        <f t="shared" si="1"/>
        <v>0.24157642559089193</v>
      </c>
      <c r="H15" s="57">
        <v>3192</v>
      </c>
      <c r="I15" s="58">
        <f t="shared" si="0"/>
        <v>1.7857142857142794</v>
      </c>
    </row>
    <row r="16" spans="1:9" ht="18" customHeight="1">
      <c r="A16" s="98"/>
      <c r="B16" s="98"/>
      <c r="C16" s="66"/>
      <c r="D16" s="65"/>
      <c r="E16" s="50" t="s">
        <v>28</v>
      </c>
      <c r="F16" s="57">
        <v>82243</v>
      </c>
      <c r="G16" s="58">
        <f t="shared" si="1"/>
        <v>6.1151030993757232</v>
      </c>
      <c r="H16" s="57">
        <v>80972</v>
      </c>
      <c r="I16" s="58">
        <f t="shared" si="0"/>
        <v>1.5696784073506942</v>
      </c>
    </row>
    <row r="17" spans="1:9" ht="18" customHeight="1">
      <c r="A17" s="98"/>
      <c r="B17" s="98"/>
      <c r="C17" s="66"/>
      <c r="D17" s="99" t="s">
        <v>29</v>
      </c>
      <c r="E17" s="100"/>
      <c r="F17" s="57">
        <v>74804</v>
      </c>
      <c r="G17" s="58">
        <f t="shared" si="1"/>
        <v>5.5619830532167063</v>
      </c>
      <c r="H17" s="57">
        <v>68183</v>
      </c>
      <c r="I17" s="58">
        <f t="shared" si="0"/>
        <v>9.7106316823841752</v>
      </c>
    </row>
    <row r="18" spans="1:9" ht="18" customHeight="1">
      <c r="A18" s="98"/>
      <c r="B18" s="98"/>
      <c r="C18" s="66"/>
      <c r="D18" s="99" t="s">
        <v>93</v>
      </c>
      <c r="E18" s="101"/>
      <c r="F18" s="57">
        <v>6013</v>
      </c>
      <c r="G18" s="58">
        <f t="shared" si="1"/>
        <v>0.44709111944537794</v>
      </c>
      <c r="H18" s="57">
        <v>6129</v>
      </c>
      <c r="I18" s="58">
        <f t="shared" si="0"/>
        <v>-1.8926415402186314</v>
      </c>
    </row>
    <row r="19" spans="1:9" ht="18" customHeight="1">
      <c r="A19" s="98"/>
      <c r="B19" s="98"/>
      <c r="C19" s="65"/>
      <c r="D19" s="99" t="s">
        <v>94</v>
      </c>
      <c r="E19" s="101"/>
      <c r="F19" s="57">
        <v>0</v>
      </c>
      <c r="G19" s="58">
        <f t="shared" si="1"/>
        <v>0</v>
      </c>
      <c r="H19" s="57">
        <v>0</v>
      </c>
      <c r="I19" s="58">
        <v>0</v>
      </c>
    </row>
    <row r="20" spans="1:9" ht="18" customHeight="1">
      <c r="A20" s="98"/>
      <c r="B20" s="98"/>
      <c r="C20" s="56" t="s">
        <v>4</v>
      </c>
      <c r="D20" s="56"/>
      <c r="E20" s="56"/>
      <c r="F20" s="57">
        <v>45429</v>
      </c>
      <c r="G20" s="58">
        <f t="shared" si="1"/>
        <v>3.3778317753673832</v>
      </c>
      <c r="H20" s="57">
        <v>49240</v>
      </c>
      <c r="I20" s="58">
        <f t="shared" si="0"/>
        <v>-7.739642567018679</v>
      </c>
    </row>
    <row r="21" spans="1:9" ht="18" customHeight="1">
      <c r="A21" s="98"/>
      <c r="B21" s="98"/>
      <c r="C21" s="56" t="s">
        <v>5</v>
      </c>
      <c r="D21" s="56"/>
      <c r="E21" s="56"/>
      <c r="F21" s="57">
        <v>190961</v>
      </c>
      <c r="G21" s="58">
        <f t="shared" si="1"/>
        <v>14.198730627042879</v>
      </c>
      <c r="H21" s="57">
        <v>192652</v>
      </c>
      <c r="I21" s="58">
        <f t="shared" si="0"/>
        <v>-0.87774847912297504</v>
      </c>
    </row>
    <row r="22" spans="1:9" ht="18" customHeight="1">
      <c r="A22" s="98"/>
      <c r="B22" s="98"/>
      <c r="C22" s="56" t="s">
        <v>30</v>
      </c>
      <c r="D22" s="56"/>
      <c r="E22" s="56"/>
      <c r="F22" s="57">
        <v>17241</v>
      </c>
      <c r="G22" s="58">
        <f t="shared" si="1"/>
        <v>1.281938797664687</v>
      </c>
      <c r="H22" s="57">
        <v>17463</v>
      </c>
      <c r="I22" s="58">
        <f t="shared" si="0"/>
        <v>-1.2712592338086193</v>
      </c>
    </row>
    <row r="23" spans="1:9" ht="18" customHeight="1">
      <c r="A23" s="98"/>
      <c r="B23" s="98"/>
      <c r="C23" s="56" t="s">
        <v>6</v>
      </c>
      <c r="D23" s="56"/>
      <c r="E23" s="56"/>
      <c r="F23" s="57">
        <v>276998</v>
      </c>
      <c r="G23" s="58">
        <f t="shared" si="1"/>
        <v>20.595933128909166</v>
      </c>
      <c r="H23" s="57">
        <v>138057</v>
      </c>
      <c r="I23" s="58">
        <f t="shared" si="0"/>
        <v>100.64031523211425</v>
      </c>
    </row>
    <row r="24" spans="1:9" ht="18" customHeight="1">
      <c r="A24" s="98"/>
      <c r="B24" s="98"/>
      <c r="C24" s="56" t="s">
        <v>31</v>
      </c>
      <c r="D24" s="56"/>
      <c r="E24" s="56"/>
      <c r="F24" s="57">
        <v>1151</v>
      </c>
      <c r="G24" s="58">
        <f t="shared" si="1"/>
        <v>8.5581553048666242E-2</v>
      </c>
      <c r="H24" s="57">
        <v>1399</v>
      </c>
      <c r="I24" s="58">
        <f t="shared" si="0"/>
        <v>-17.726947819871341</v>
      </c>
    </row>
    <row r="25" spans="1:9" ht="18" customHeight="1">
      <c r="A25" s="98"/>
      <c r="B25" s="98"/>
      <c r="C25" s="56" t="s">
        <v>7</v>
      </c>
      <c r="D25" s="56"/>
      <c r="E25" s="56"/>
      <c r="F25" s="57">
        <v>149889</v>
      </c>
      <c r="G25" s="58">
        <f t="shared" si="1"/>
        <v>11.144859604614712</v>
      </c>
      <c r="H25" s="57">
        <v>117762</v>
      </c>
      <c r="I25" s="58">
        <f t="shared" si="0"/>
        <v>27.281296173638346</v>
      </c>
    </row>
    <row r="26" spans="1:9" ht="18" customHeight="1">
      <c r="A26" s="98"/>
      <c r="B26" s="98"/>
      <c r="C26" s="56" t="s">
        <v>8</v>
      </c>
      <c r="D26" s="56"/>
      <c r="E26" s="56"/>
      <c r="F26" s="57">
        <v>233733</v>
      </c>
      <c r="G26" s="58">
        <f t="shared" si="1"/>
        <v>17.379003595763599</v>
      </c>
      <c r="H26" s="57">
        <v>143012</v>
      </c>
      <c r="I26" s="58">
        <f t="shared" si="0"/>
        <v>63.435935445976568</v>
      </c>
    </row>
    <row r="27" spans="1:9" ht="18" customHeight="1">
      <c r="A27" s="98"/>
      <c r="B27" s="98"/>
      <c r="C27" s="56" t="s">
        <v>9</v>
      </c>
      <c r="D27" s="56"/>
      <c r="E27" s="56"/>
      <c r="F27" s="57">
        <f>SUM(F9,F20:F26)+1</f>
        <v>1344916</v>
      </c>
      <c r="G27" s="58">
        <f t="shared" si="1"/>
        <v>100</v>
      </c>
      <c r="H27" s="57">
        <f>SUM(H9,H20:H26)</f>
        <v>1075186</v>
      </c>
      <c r="I27" s="58">
        <f t="shared" si="0"/>
        <v>25.086822187044856</v>
      </c>
    </row>
    <row r="28" spans="1:9" ht="18" customHeight="1">
      <c r="A28" s="98"/>
      <c r="B28" s="98" t="s">
        <v>88</v>
      </c>
      <c r="C28" s="64" t="s">
        <v>10</v>
      </c>
      <c r="D28" s="56"/>
      <c r="E28" s="56"/>
      <c r="F28" s="57">
        <v>511572</v>
      </c>
      <c r="G28" s="58">
        <f t="shared" ref="G28:G45" si="2">F28/$F$45*100</f>
        <v>39.239888809116181</v>
      </c>
      <c r="H28" s="57">
        <v>485758</v>
      </c>
      <c r="I28" s="58">
        <f t="shared" si="0"/>
        <v>5.3141687836329998</v>
      </c>
    </row>
    <row r="29" spans="1:9" ht="18" customHeight="1">
      <c r="A29" s="98"/>
      <c r="B29" s="98"/>
      <c r="C29" s="66"/>
      <c r="D29" s="56" t="s">
        <v>11</v>
      </c>
      <c r="E29" s="56"/>
      <c r="F29" s="57">
        <v>317048</v>
      </c>
      <c r="G29" s="58">
        <f t="shared" si="2"/>
        <v>24.319017200223364</v>
      </c>
      <c r="H29" s="57">
        <v>316211</v>
      </c>
      <c r="I29" s="58">
        <f t="shared" si="0"/>
        <v>0.26469667405624175</v>
      </c>
    </row>
    <row r="30" spans="1:9" ht="18" customHeight="1">
      <c r="A30" s="98"/>
      <c r="B30" s="98"/>
      <c r="C30" s="66"/>
      <c r="D30" s="56" t="s">
        <v>32</v>
      </c>
      <c r="E30" s="56"/>
      <c r="F30" s="57">
        <v>25459</v>
      </c>
      <c r="G30" s="58">
        <f t="shared" si="2"/>
        <v>1.952820578904414</v>
      </c>
      <c r="H30" s="57">
        <v>24764</v>
      </c>
      <c r="I30" s="58">
        <f t="shared" si="0"/>
        <v>2.8064932967210465</v>
      </c>
    </row>
    <row r="31" spans="1:9" ht="18" customHeight="1">
      <c r="A31" s="98"/>
      <c r="B31" s="98"/>
      <c r="C31" s="65"/>
      <c r="D31" s="56" t="s">
        <v>12</v>
      </c>
      <c r="E31" s="56"/>
      <c r="F31" s="57">
        <v>169065</v>
      </c>
      <c r="G31" s="58">
        <f t="shared" si="2"/>
        <v>12.968051029988404</v>
      </c>
      <c r="H31" s="57">
        <v>144783</v>
      </c>
      <c r="I31" s="58">
        <f t="shared" si="0"/>
        <v>16.771306023497235</v>
      </c>
    </row>
    <row r="32" spans="1:9" ht="18" customHeight="1">
      <c r="A32" s="98"/>
      <c r="B32" s="98"/>
      <c r="C32" s="64" t="s">
        <v>13</v>
      </c>
      <c r="D32" s="56"/>
      <c r="E32" s="56"/>
      <c r="F32" s="57">
        <v>603626</v>
      </c>
      <c r="G32" s="58">
        <f t="shared" si="2"/>
        <v>46.300847431625584</v>
      </c>
      <c r="H32" s="57">
        <v>396592</v>
      </c>
      <c r="I32" s="58">
        <f t="shared" si="0"/>
        <v>52.203271876386822</v>
      </c>
    </row>
    <row r="33" spans="1:9" ht="18" customHeight="1">
      <c r="A33" s="98"/>
      <c r="B33" s="98"/>
      <c r="C33" s="66"/>
      <c r="D33" s="56" t="s">
        <v>14</v>
      </c>
      <c r="E33" s="56"/>
      <c r="F33" s="57">
        <v>48266</v>
      </c>
      <c r="G33" s="58">
        <f t="shared" si="2"/>
        <v>3.7022207494952846</v>
      </c>
      <c r="H33" s="57">
        <v>44267</v>
      </c>
      <c r="I33" s="58">
        <f t="shared" si="0"/>
        <v>9.0338175164343717</v>
      </c>
    </row>
    <row r="34" spans="1:9" ht="18" customHeight="1">
      <c r="A34" s="98"/>
      <c r="B34" s="98"/>
      <c r="C34" s="66"/>
      <c r="D34" s="56" t="s">
        <v>33</v>
      </c>
      <c r="E34" s="56"/>
      <c r="F34" s="57">
        <v>9141</v>
      </c>
      <c r="G34" s="58">
        <f t="shared" si="2"/>
        <v>0.70115609064634299</v>
      </c>
      <c r="H34" s="57">
        <v>9051</v>
      </c>
      <c r="I34" s="58">
        <f t="shared" si="0"/>
        <v>0.99436526350680232</v>
      </c>
    </row>
    <row r="35" spans="1:9" ht="18" customHeight="1">
      <c r="A35" s="98"/>
      <c r="B35" s="98"/>
      <c r="C35" s="66"/>
      <c r="D35" s="56" t="s">
        <v>34</v>
      </c>
      <c r="E35" s="56"/>
      <c r="F35" s="57">
        <v>379575</v>
      </c>
      <c r="G35" s="58">
        <f t="shared" si="2"/>
        <v>29.115121223836088</v>
      </c>
      <c r="H35" s="57">
        <v>257669</v>
      </c>
      <c r="I35" s="58">
        <f t="shared" si="0"/>
        <v>47.311085151880896</v>
      </c>
    </row>
    <row r="36" spans="1:9" ht="18" customHeight="1">
      <c r="A36" s="98"/>
      <c r="B36" s="98"/>
      <c r="C36" s="66"/>
      <c r="D36" s="56" t="s">
        <v>35</v>
      </c>
      <c r="E36" s="56"/>
      <c r="F36" s="57">
        <v>27672</v>
      </c>
      <c r="G36" s="58">
        <f t="shared" si="2"/>
        <v>2.122567699416432</v>
      </c>
      <c r="H36" s="57">
        <v>25706</v>
      </c>
      <c r="I36" s="58">
        <f t="shared" si="0"/>
        <v>7.648019917528992</v>
      </c>
    </row>
    <row r="37" spans="1:9" ht="18" customHeight="1">
      <c r="A37" s="98"/>
      <c r="B37" s="98"/>
      <c r="C37" s="66"/>
      <c r="D37" s="56" t="s">
        <v>15</v>
      </c>
      <c r="E37" s="56"/>
      <c r="F37" s="57">
        <v>20195</v>
      </c>
      <c r="G37" s="58">
        <f t="shared" si="2"/>
        <v>1.5490479433981947</v>
      </c>
      <c r="H37" s="57">
        <v>9251</v>
      </c>
      <c r="I37" s="58">
        <f t="shared" si="0"/>
        <v>118.30072424602744</v>
      </c>
    </row>
    <row r="38" spans="1:9" ht="18" customHeight="1">
      <c r="A38" s="98"/>
      <c r="B38" s="98"/>
      <c r="C38" s="65"/>
      <c r="D38" s="56" t="s">
        <v>36</v>
      </c>
      <c r="E38" s="56"/>
      <c r="F38" s="57">
        <v>118777</v>
      </c>
      <c r="G38" s="58">
        <f t="shared" si="2"/>
        <v>9.1107337248332456</v>
      </c>
      <c r="H38" s="57">
        <v>50648</v>
      </c>
      <c r="I38" s="58">
        <f t="shared" si="0"/>
        <v>134.51468962249251</v>
      </c>
    </row>
    <row r="39" spans="1:9" ht="18" customHeight="1">
      <c r="A39" s="98"/>
      <c r="B39" s="98"/>
      <c r="C39" s="64" t="s">
        <v>16</v>
      </c>
      <c r="D39" s="56"/>
      <c r="E39" s="56"/>
      <c r="F39" s="57">
        <v>188505</v>
      </c>
      <c r="G39" s="58">
        <f t="shared" si="2"/>
        <v>14.459187054730215</v>
      </c>
      <c r="H39" s="57">
        <v>159703</v>
      </c>
      <c r="I39" s="58">
        <f t="shared" si="0"/>
        <v>18.034726961923077</v>
      </c>
    </row>
    <row r="40" spans="1:9" ht="18" customHeight="1">
      <c r="A40" s="98"/>
      <c r="B40" s="98"/>
      <c r="C40" s="66"/>
      <c r="D40" s="64" t="s">
        <v>17</v>
      </c>
      <c r="E40" s="56"/>
      <c r="F40" s="57">
        <v>182314</v>
      </c>
      <c r="G40" s="58">
        <f t="shared" si="2"/>
        <v>13.984309321747881</v>
      </c>
      <c r="H40" s="57">
        <v>156277</v>
      </c>
      <c r="I40" s="58">
        <f t="shared" si="0"/>
        <v>16.660801013584848</v>
      </c>
    </row>
    <row r="41" spans="1:9" ht="18" customHeight="1">
      <c r="A41" s="98"/>
      <c r="B41" s="98"/>
      <c r="C41" s="66"/>
      <c r="D41" s="66"/>
      <c r="E41" s="60" t="s">
        <v>91</v>
      </c>
      <c r="F41" s="57">
        <v>147176</v>
      </c>
      <c r="G41" s="58">
        <f t="shared" si="2"/>
        <v>11.28906561612145</v>
      </c>
      <c r="H41" s="57">
        <v>120248</v>
      </c>
      <c r="I41" s="61">
        <f t="shared" si="0"/>
        <v>22.393719646064802</v>
      </c>
    </row>
    <row r="42" spans="1:9" ht="18" customHeight="1">
      <c r="A42" s="98"/>
      <c r="B42" s="98"/>
      <c r="C42" s="66"/>
      <c r="D42" s="65"/>
      <c r="E42" s="50" t="s">
        <v>37</v>
      </c>
      <c r="F42" s="57">
        <v>35138</v>
      </c>
      <c r="G42" s="58">
        <f t="shared" si="2"/>
        <v>2.6952437056264307</v>
      </c>
      <c r="H42" s="57">
        <v>36029</v>
      </c>
      <c r="I42" s="61">
        <f t="shared" si="0"/>
        <v>-2.4730078547836487</v>
      </c>
    </row>
    <row r="43" spans="1:9" ht="18" customHeight="1">
      <c r="A43" s="98"/>
      <c r="B43" s="98"/>
      <c r="C43" s="66"/>
      <c r="D43" s="56" t="s">
        <v>38</v>
      </c>
      <c r="E43" s="56"/>
      <c r="F43" s="57">
        <v>6191</v>
      </c>
      <c r="G43" s="58">
        <f t="shared" si="2"/>
        <v>0.47487773298233343</v>
      </c>
      <c r="H43" s="57">
        <v>3426</v>
      </c>
      <c r="I43" s="61">
        <f t="shared" si="0"/>
        <v>80.706363105662575</v>
      </c>
    </row>
    <row r="44" spans="1:9" ht="18" customHeight="1">
      <c r="A44" s="98"/>
      <c r="B44" s="98"/>
      <c r="C44" s="65"/>
      <c r="D44" s="56" t="s">
        <v>39</v>
      </c>
      <c r="E44" s="56"/>
      <c r="F44" s="57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98"/>
      <c r="B45" s="98"/>
      <c r="C45" s="50" t="s">
        <v>18</v>
      </c>
      <c r="D45" s="50"/>
      <c r="E45" s="50"/>
      <c r="F45" s="57">
        <f>SUM(F28,F32,F39)+1</f>
        <v>1303704</v>
      </c>
      <c r="G45" s="58">
        <f t="shared" si="2"/>
        <v>100</v>
      </c>
      <c r="H45" s="57">
        <f>SUM(H28,H32,H39)</f>
        <v>1042053</v>
      </c>
      <c r="I45" s="58">
        <f t="shared" si="0"/>
        <v>25.109183506021292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N26" sqref="N26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22" t="s">
        <v>252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3" t="s">
        <v>114</v>
      </c>
      <c r="B6" s="74"/>
      <c r="C6" s="74"/>
      <c r="D6" s="74"/>
      <c r="E6" s="38" t="s">
        <v>240</v>
      </c>
      <c r="F6" s="38" t="s">
        <v>241</v>
      </c>
      <c r="G6" s="38" t="s">
        <v>242</v>
      </c>
      <c r="H6" s="38" t="s">
        <v>243</v>
      </c>
      <c r="I6" s="38" t="s">
        <v>244</v>
      </c>
    </row>
    <row r="7" spans="1:9" ht="27" customHeight="1">
      <c r="A7" s="120" t="s">
        <v>115</v>
      </c>
      <c r="B7" s="64" t="s">
        <v>116</v>
      </c>
      <c r="C7" s="56"/>
      <c r="D7" s="70" t="s">
        <v>117</v>
      </c>
      <c r="E7" s="75">
        <v>1087054</v>
      </c>
      <c r="F7" s="38">
        <v>1055683</v>
      </c>
      <c r="G7" s="38">
        <v>1062742</v>
      </c>
      <c r="H7" s="38">
        <v>1075186</v>
      </c>
      <c r="I7" s="38">
        <v>1344916</v>
      </c>
    </row>
    <row r="8" spans="1:9" ht="27" customHeight="1">
      <c r="A8" s="98"/>
      <c r="B8" s="85"/>
      <c r="C8" s="56" t="s">
        <v>118</v>
      </c>
      <c r="D8" s="70" t="s">
        <v>41</v>
      </c>
      <c r="E8" s="76">
        <v>638376</v>
      </c>
      <c r="F8" s="76">
        <v>650682</v>
      </c>
      <c r="G8" s="76">
        <v>660342</v>
      </c>
      <c r="H8" s="76">
        <v>661375</v>
      </c>
      <c r="I8" s="77">
        <v>668166</v>
      </c>
    </row>
    <row r="9" spans="1:9" ht="27" customHeight="1">
      <c r="A9" s="98"/>
      <c r="B9" s="56" t="s">
        <v>119</v>
      </c>
      <c r="C9" s="56"/>
      <c r="D9" s="70"/>
      <c r="E9" s="76">
        <v>1062035</v>
      </c>
      <c r="F9" s="76">
        <v>1029035</v>
      </c>
      <c r="G9" s="76">
        <v>1035275</v>
      </c>
      <c r="H9" s="76">
        <v>1042053</v>
      </c>
      <c r="I9" s="78">
        <v>1303704</v>
      </c>
    </row>
    <row r="10" spans="1:9" ht="27" customHeight="1">
      <c r="A10" s="98"/>
      <c r="B10" s="56" t="s">
        <v>120</v>
      </c>
      <c r="C10" s="56"/>
      <c r="D10" s="70"/>
      <c r="E10" s="76">
        <v>25019</v>
      </c>
      <c r="F10" s="76">
        <v>26648</v>
      </c>
      <c r="G10" s="76">
        <v>27467</v>
      </c>
      <c r="H10" s="76">
        <v>33133</v>
      </c>
      <c r="I10" s="78">
        <v>41221</v>
      </c>
    </row>
    <row r="11" spans="1:9" ht="27" customHeight="1">
      <c r="A11" s="98"/>
      <c r="B11" s="56" t="s">
        <v>121</v>
      </c>
      <c r="C11" s="56"/>
      <c r="D11" s="70"/>
      <c r="E11" s="76">
        <v>18334</v>
      </c>
      <c r="F11" s="76">
        <v>19628</v>
      </c>
      <c r="G11" s="76">
        <v>20554</v>
      </c>
      <c r="H11" s="76">
        <v>26060</v>
      </c>
      <c r="I11" s="78">
        <v>16705</v>
      </c>
    </row>
    <row r="12" spans="1:9" ht="27" customHeight="1">
      <c r="A12" s="98"/>
      <c r="B12" s="56" t="s">
        <v>122</v>
      </c>
      <c r="C12" s="56"/>
      <c r="D12" s="70"/>
      <c r="E12" s="76">
        <v>6685</v>
      </c>
      <c r="F12" s="76">
        <v>7020</v>
      </c>
      <c r="G12" s="76">
        <v>6913</v>
      </c>
      <c r="H12" s="76">
        <v>7072</v>
      </c>
      <c r="I12" s="78">
        <v>24506</v>
      </c>
    </row>
    <row r="13" spans="1:9" ht="27" customHeight="1">
      <c r="A13" s="98"/>
      <c r="B13" s="56" t="s">
        <v>123</v>
      </c>
      <c r="C13" s="56"/>
      <c r="D13" s="70"/>
      <c r="E13" s="76">
        <v>-2579</v>
      </c>
      <c r="F13" s="76">
        <v>335</v>
      </c>
      <c r="G13" s="76">
        <v>-107</v>
      </c>
      <c r="H13" s="76">
        <v>160</v>
      </c>
      <c r="I13" s="78">
        <v>17433</v>
      </c>
    </row>
    <row r="14" spans="1:9" ht="27" customHeight="1">
      <c r="A14" s="98"/>
      <c r="B14" s="56" t="s">
        <v>124</v>
      </c>
      <c r="C14" s="56"/>
      <c r="D14" s="70"/>
      <c r="E14" s="76">
        <v>2630</v>
      </c>
      <c r="F14" s="76">
        <v>5200</v>
      </c>
      <c r="G14" s="76">
        <v>6200</v>
      </c>
      <c r="H14" s="76">
        <v>2000</v>
      </c>
      <c r="I14" s="78">
        <v>4000</v>
      </c>
    </row>
    <row r="15" spans="1:9" ht="27" customHeight="1">
      <c r="A15" s="98"/>
      <c r="B15" s="56" t="s">
        <v>125</v>
      </c>
      <c r="C15" s="56"/>
      <c r="D15" s="70"/>
      <c r="E15" s="76">
        <v>56</v>
      </c>
      <c r="F15" s="76">
        <v>5537</v>
      </c>
      <c r="G15" s="76">
        <v>8961</v>
      </c>
      <c r="H15" s="76">
        <v>2120</v>
      </c>
      <c r="I15" s="78">
        <v>30819</v>
      </c>
    </row>
    <row r="16" spans="1:9" ht="27" customHeight="1">
      <c r="A16" s="98"/>
      <c r="B16" s="56" t="s">
        <v>126</v>
      </c>
      <c r="C16" s="56"/>
      <c r="D16" s="70" t="s">
        <v>42</v>
      </c>
      <c r="E16" s="76">
        <v>114519</v>
      </c>
      <c r="F16" s="76">
        <v>117461</v>
      </c>
      <c r="G16" s="76">
        <v>123120</v>
      </c>
      <c r="H16" s="76">
        <v>115518</v>
      </c>
      <c r="I16" s="78">
        <v>126094</v>
      </c>
    </row>
    <row r="17" spans="1:9" ht="27" customHeight="1">
      <c r="A17" s="98"/>
      <c r="B17" s="56" t="s">
        <v>127</v>
      </c>
      <c r="C17" s="56"/>
      <c r="D17" s="70" t="s">
        <v>43</v>
      </c>
      <c r="E17" s="76">
        <v>72844</v>
      </c>
      <c r="F17" s="76">
        <v>78487</v>
      </c>
      <c r="G17" s="76">
        <v>85167</v>
      </c>
      <c r="H17" s="76">
        <v>72384</v>
      </c>
      <c r="I17" s="78">
        <v>90397</v>
      </c>
    </row>
    <row r="18" spans="1:9" ht="27" customHeight="1">
      <c r="A18" s="98"/>
      <c r="B18" s="56" t="s">
        <v>128</v>
      </c>
      <c r="C18" s="56"/>
      <c r="D18" s="70" t="s">
        <v>44</v>
      </c>
      <c r="E18" s="76">
        <v>2191445</v>
      </c>
      <c r="F18" s="76">
        <v>2181112</v>
      </c>
      <c r="G18" s="76">
        <v>2164780</v>
      </c>
      <c r="H18" s="76">
        <v>2149381</v>
      </c>
      <c r="I18" s="78">
        <v>2139670</v>
      </c>
    </row>
    <row r="19" spans="1:9" ht="27" customHeight="1">
      <c r="A19" s="98"/>
      <c r="B19" s="56" t="s">
        <v>129</v>
      </c>
      <c r="C19" s="56"/>
      <c r="D19" s="70" t="s">
        <v>130</v>
      </c>
      <c r="E19" s="76">
        <f>E17+E18-E16</f>
        <v>2149770</v>
      </c>
      <c r="F19" s="76">
        <f>F17+F18-F16</f>
        <v>2142138</v>
      </c>
      <c r="G19" s="76">
        <f>G17+G18-G16</f>
        <v>2126827</v>
      </c>
      <c r="H19" s="76">
        <f>H17+H18-H16</f>
        <v>2106247</v>
      </c>
      <c r="I19" s="76">
        <f>I17+I18-I16</f>
        <v>2103973</v>
      </c>
    </row>
    <row r="20" spans="1:9" ht="27" customHeight="1">
      <c r="A20" s="98"/>
      <c r="B20" s="56" t="s">
        <v>131</v>
      </c>
      <c r="C20" s="56"/>
      <c r="D20" s="70" t="s">
        <v>132</v>
      </c>
      <c r="E20" s="79">
        <f>E18/E8</f>
        <v>3.4328436532701732</v>
      </c>
      <c r="F20" s="79">
        <f>F18/F8</f>
        <v>3.3520398597164207</v>
      </c>
      <c r="G20" s="79">
        <f>G18/G8</f>
        <v>3.2782709565649317</v>
      </c>
      <c r="H20" s="79">
        <f>H18/H8</f>
        <v>3.2498673218673217</v>
      </c>
      <c r="I20" s="79">
        <f>I18/I8</f>
        <v>3.2023030205068799</v>
      </c>
    </row>
    <row r="21" spans="1:9" ht="27" customHeight="1">
      <c r="A21" s="98"/>
      <c r="B21" s="56" t="s">
        <v>133</v>
      </c>
      <c r="C21" s="56"/>
      <c r="D21" s="70" t="s">
        <v>134</v>
      </c>
      <c r="E21" s="79">
        <f>E19/E8</f>
        <v>3.367560810556788</v>
      </c>
      <c r="F21" s="79">
        <f>F19/F8</f>
        <v>3.2921427056534527</v>
      </c>
      <c r="G21" s="79">
        <f>G19/G8</f>
        <v>3.220796193487617</v>
      </c>
      <c r="H21" s="79">
        <f>H19/H8</f>
        <v>3.1846486486486487</v>
      </c>
      <c r="I21" s="79">
        <f>I19/I8</f>
        <v>3.1488776741109246</v>
      </c>
    </row>
    <row r="22" spans="1:9" ht="27" customHeight="1">
      <c r="A22" s="98"/>
      <c r="B22" s="56" t="s">
        <v>135</v>
      </c>
      <c r="C22" s="56"/>
      <c r="D22" s="70" t="s">
        <v>136</v>
      </c>
      <c r="E22" s="76">
        <f>E18/E24*1000000</f>
        <v>751272.89357197308</v>
      </c>
      <c r="F22" s="76">
        <f>F18/F24*1000000</f>
        <v>747730.52640817058</v>
      </c>
      <c r="G22" s="76">
        <f>G18/G24*1000000</f>
        <v>742131.57735956693</v>
      </c>
      <c r="H22" s="76">
        <f>H18/H24*1000000</f>
        <v>736852.48010268167</v>
      </c>
      <c r="I22" s="76">
        <f>I18/I24*1000000</f>
        <v>746307.38864091458</v>
      </c>
    </row>
    <row r="23" spans="1:9" ht="27" customHeight="1">
      <c r="A23" s="98"/>
      <c r="B23" s="56" t="s">
        <v>137</v>
      </c>
      <c r="C23" s="56"/>
      <c r="D23" s="70" t="s">
        <v>138</v>
      </c>
      <c r="E23" s="76">
        <f>E19/E24*1000000</f>
        <v>736985.83738776052</v>
      </c>
      <c r="F23" s="76">
        <f>F19/F24*1000000</f>
        <v>734369.42916225572</v>
      </c>
      <c r="G23" s="76">
        <f>G19/G24*1000000</f>
        <v>729120.50013438577</v>
      </c>
      <c r="H23" s="76">
        <f>H19/H24*1000000</f>
        <v>722065.24839422747</v>
      </c>
      <c r="I23" s="76">
        <f>I19/I24*1000000</f>
        <v>733856.43365612044</v>
      </c>
    </row>
    <row r="24" spans="1:9" ht="27" customHeight="1">
      <c r="A24" s="98"/>
      <c r="B24" s="80" t="s">
        <v>139</v>
      </c>
      <c r="C24" s="81"/>
      <c r="D24" s="70" t="s">
        <v>140</v>
      </c>
      <c r="E24" s="76">
        <v>2916976</v>
      </c>
      <c r="F24" s="76">
        <f>E24</f>
        <v>2916976</v>
      </c>
      <c r="G24" s="76">
        <f>F24</f>
        <v>2916976</v>
      </c>
      <c r="H24" s="78">
        <f>G24</f>
        <v>2916976</v>
      </c>
      <c r="I24" s="78">
        <v>2867009</v>
      </c>
    </row>
    <row r="25" spans="1:9" ht="27" customHeight="1">
      <c r="A25" s="98"/>
      <c r="B25" s="50" t="s">
        <v>141</v>
      </c>
      <c r="C25" s="50"/>
      <c r="D25" s="50"/>
      <c r="E25" s="76">
        <v>633232</v>
      </c>
      <c r="F25" s="76">
        <v>637229</v>
      </c>
      <c r="G25" s="76">
        <v>638994</v>
      </c>
      <c r="H25" s="76">
        <v>639210</v>
      </c>
      <c r="I25" s="57">
        <v>644612</v>
      </c>
    </row>
    <row r="26" spans="1:9" ht="27" customHeight="1">
      <c r="A26" s="98"/>
      <c r="B26" s="50" t="s">
        <v>142</v>
      </c>
      <c r="C26" s="50"/>
      <c r="D26" s="50"/>
      <c r="E26" s="82">
        <v>0.63700000000000001</v>
      </c>
      <c r="F26" s="82">
        <v>0.64500000000000002</v>
      </c>
      <c r="G26" s="82">
        <v>0.64800000000000002</v>
      </c>
      <c r="H26" s="82">
        <v>0.65500000000000003</v>
      </c>
      <c r="I26" s="83">
        <v>0.65500000000000003</v>
      </c>
    </row>
    <row r="27" spans="1:9" ht="27" customHeight="1">
      <c r="A27" s="98"/>
      <c r="B27" s="50" t="s">
        <v>143</v>
      </c>
      <c r="C27" s="50"/>
      <c r="D27" s="50"/>
      <c r="E27" s="61">
        <v>1.1000000000000001</v>
      </c>
      <c r="F27" s="61">
        <v>1.1000000000000001</v>
      </c>
      <c r="G27" s="61">
        <v>1.1000000000000001</v>
      </c>
      <c r="H27" s="61">
        <v>1.1000000000000001</v>
      </c>
      <c r="I27" s="58">
        <v>3.8</v>
      </c>
    </row>
    <row r="28" spans="1:9" ht="27" customHeight="1">
      <c r="A28" s="98"/>
      <c r="B28" s="50" t="s">
        <v>144</v>
      </c>
      <c r="C28" s="50"/>
      <c r="D28" s="50"/>
      <c r="E28" s="61">
        <v>94.3</v>
      </c>
      <c r="F28" s="61">
        <v>93.5</v>
      </c>
      <c r="G28" s="61">
        <v>93.9</v>
      </c>
      <c r="H28" s="61">
        <v>96.6</v>
      </c>
      <c r="I28" s="58">
        <v>94.3</v>
      </c>
    </row>
    <row r="29" spans="1:9" ht="27" customHeight="1">
      <c r="A29" s="98"/>
      <c r="B29" s="50" t="s">
        <v>145</v>
      </c>
      <c r="C29" s="50"/>
      <c r="D29" s="50"/>
      <c r="E29" s="61">
        <v>53.8</v>
      </c>
      <c r="F29" s="61">
        <v>53.6</v>
      </c>
      <c r="G29" s="61">
        <v>54.1</v>
      </c>
      <c r="H29" s="61">
        <v>53.3</v>
      </c>
      <c r="I29" s="58">
        <v>50.5</v>
      </c>
    </row>
    <row r="30" spans="1:9" ht="27" customHeight="1">
      <c r="A30" s="98"/>
      <c r="B30" s="120" t="s">
        <v>146</v>
      </c>
      <c r="C30" s="50" t="s">
        <v>147</v>
      </c>
      <c r="D30" s="50"/>
      <c r="E30" s="61">
        <v>0</v>
      </c>
      <c r="F30" s="61">
        <v>0</v>
      </c>
      <c r="G30" s="61">
        <v>0</v>
      </c>
      <c r="H30" s="61">
        <v>0</v>
      </c>
      <c r="I30" s="58">
        <v>0</v>
      </c>
    </row>
    <row r="31" spans="1:9" ht="27" customHeight="1">
      <c r="A31" s="98"/>
      <c r="B31" s="98"/>
      <c r="C31" s="50" t="s">
        <v>148</v>
      </c>
      <c r="D31" s="50"/>
      <c r="E31" s="61">
        <v>0</v>
      </c>
      <c r="F31" s="61">
        <v>0</v>
      </c>
      <c r="G31" s="61">
        <v>0</v>
      </c>
      <c r="H31" s="61">
        <v>0</v>
      </c>
      <c r="I31" s="58">
        <v>0</v>
      </c>
    </row>
    <row r="32" spans="1:9" ht="27" customHeight="1">
      <c r="A32" s="98"/>
      <c r="B32" s="98"/>
      <c r="C32" s="50" t="s">
        <v>149</v>
      </c>
      <c r="D32" s="50"/>
      <c r="E32" s="61">
        <v>11</v>
      </c>
      <c r="F32" s="61">
        <v>10.199999999999999</v>
      </c>
      <c r="G32" s="61">
        <v>9.8000000000000007</v>
      </c>
      <c r="H32" s="61">
        <v>9.6</v>
      </c>
      <c r="I32" s="58">
        <v>9.5</v>
      </c>
    </row>
    <row r="33" spans="1:9" ht="27" customHeight="1">
      <c r="A33" s="98"/>
      <c r="B33" s="98"/>
      <c r="C33" s="50" t="s">
        <v>150</v>
      </c>
      <c r="D33" s="50"/>
      <c r="E33" s="61">
        <v>221</v>
      </c>
      <c r="F33" s="61">
        <v>213.3</v>
      </c>
      <c r="G33" s="61">
        <v>206.8</v>
      </c>
      <c r="H33" s="61">
        <v>204</v>
      </c>
      <c r="I33" s="84">
        <v>196.9</v>
      </c>
    </row>
    <row r="34" spans="1:9" ht="27" customHeight="1">
      <c r="A34" s="2" t="s">
        <v>239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110</v>
      </c>
    </row>
    <row r="36" spans="1:9">
      <c r="A36" s="4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0"/>
  <sheetViews>
    <sheetView view="pageBreakPreview" zoomScale="85" zoomScaleNormal="100" zoomScaleSheetLayoutView="85" workbookViewId="0">
      <pane xSplit="5" ySplit="7" topLeftCell="F11" activePane="bottomRight" state="frozen"/>
      <selection activeCell="L8" sqref="L8"/>
      <selection pane="topRight" activeCell="L8" sqref="L8"/>
      <selection pane="bottomLeft" activeCell="L8" sqref="L8"/>
      <selection pane="bottomRight" activeCell="P43" sqref="P43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13" width="13.625" style="2" customWidth="1"/>
    <col min="14" max="14" width="13.625" style="8" customWidth="1"/>
    <col min="15" max="23" width="13.625" style="2" customWidth="1"/>
    <col min="24" max="27" width="12" style="2" customWidth="1"/>
    <col min="28" max="16384" width="9" style="2"/>
  </cols>
  <sheetData>
    <row r="1" spans="1:27" ht="33.950000000000003" customHeight="1">
      <c r="A1" s="21" t="s">
        <v>0</v>
      </c>
      <c r="B1" s="12"/>
      <c r="C1" s="12"/>
      <c r="D1" s="23" t="s">
        <v>263</v>
      </c>
      <c r="E1" s="14"/>
      <c r="F1" s="14"/>
      <c r="G1" s="14"/>
    </row>
    <row r="2" spans="1:27" ht="15" customHeight="1"/>
    <row r="3" spans="1:27" ht="15" customHeight="1">
      <c r="A3" s="15" t="s">
        <v>151</v>
      </c>
      <c r="B3" s="15"/>
      <c r="C3" s="15"/>
      <c r="D3" s="15"/>
    </row>
    <row r="4" spans="1:27" ht="15" customHeight="1">
      <c r="A4" s="15"/>
      <c r="B4" s="15"/>
      <c r="C4" s="15"/>
      <c r="D4" s="15"/>
    </row>
    <row r="5" spans="1:27" ht="15.95" customHeight="1">
      <c r="A5" s="13" t="s">
        <v>245</v>
      </c>
      <c r="B5" s="13"/>
      <c r="C5" s="13"/>
      <c r="D5" s="13"/>
      <c r="K5" s="16"/>
      <c r="Q5" s="16" t="s">
        <v>47</v>
      </c>
    </row>
    <row r="6" spans="1:27" ht="15.95" customHeight="1">
      <c r="A6" s="104" t="s">
        <v>48</v>
      </c>
      <c r="B6" s="105"/>
      <c r="C6" s="105"/>
      <c r="D6" s="105"/>
      <c r="E6" s="105"/>
      <c r="F6" s="121" t="s">
        <v>264</v>
      </c>
      <c r="G6" s="122"/>
      <c r="H6" s="110" t="s">
        <v>265</v>
      </c>
      <c r="I6" s="111"/>
      <c r="J6" s="118" t="s">
        <v>257</v>
      </c>
      <c r="K6" s="123"/>
      <c r="L6" s="118" t="s">
        <v>258</v>
      </c>
      <c r="M6" s="123"/>
      <c r="N6" s="118" t="s">
        <v>259</v>
      </c>
      <c r="O6" s="123"/>
      <c r="P6" s="121" t="s">
        <v>254</v>
      </c>
      <c r="Q6" s="122"/>
    </row>
    <row r="7" spans="1:27" ht="15.95" customHeight="1">
      <c r="A7" s="105"/>
      <c r="B7" s="105"/>
      <c r="C7" s="105"/>
      <c r="D7" s="105"/>
      <c r="E7" s="105"/>
      <c r="F7" s="86" t="s">
        <v>237</v>
      </c>
      <c r="G7" s="86" t="s">
        <v>248</v>
      </c>
      <c r="H7" s="86" t="s">
        <v>237</v>
      </c>
      <c r="I7" s="87" t="s">
        <v>246</v>
      </c>
      <c r="J7" s="86" t="s">
        <v>237</v>
      </c>
      <c r="K7" s="87" t="s">
        <v>246</v>
      </c>
      <c r="L7" s="86" t="s">
        <v>237</v>
      </c>
      <c r="M7" s="87" t="s">
        <v>246</v>
      </c>
      <c r="N7" s="86" t="s">
        <v>237</v>
      </c>
      <c r="O7" s="87" t="s">
        <v>246</v>
      </c>
      <c r="P7" s="86" t="s">
        <v>237</v>
      </c>
      <c r="Q7" s="87" t="s">
        <v>246</v>
      </c>
    </row>
    <row r="8" spans="1:27" ht="15.95" customHeight="1">
      <c r="A8" s="102" t="s">
        <v>82</v>
      </c>
      <c r="B8" s="64" t="s">
        <v>49</v>
      </c>
      <c r="C8" s="56"/>
      <c r="D8" s="56"/>
      <c r="E8" s="70" t="s">
        <v>40</v>
      </c>
      <c r="F8" s="57">
        <v>3141</v>
      </c>
      <c r="G8" s="57">
        <v>3319</v>
      </c>
      <c r="H8" s="57">
        <v>25966</v>
      </c>
      <c r="I8" s="57">
        <v>24152</v>
      </c>
      <c r="J8" s="57">
        <v>18782</v>
      </c>
      <c r="K8" s="57">
        <v>18447</v>
      </c>
      <c r="L8" s="57">
        <v>12604</v>
      </c>
      <c r="M8" s="57">
        <v>12769</v>
      </c>
      <c r="N8" s="97">
        <v>95</v>
      </c>
      <c r="O8" s="97">
        <v>99</v>
      </c>
      <c r="P8" s="57">
        <v>16429</v>
      </c>
      <c r="Q8" s="57">
        <v>16629</v>
      </c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15.95" customHeight="1">
      <c r="A9" s="102"/>
      <c r="B9" s="66"/>
      <c r="C9" s="56" t="s">
        <v>50</v>
      </c>
      <c r="D9" s="56"/>
      <c r="E9" s="70" t="s">
        <v>41</v>
      </c>
      <c r="F9" s="57">
        <v>3141</v>
      </c>
      <c r="G9" s="57">
        <v>3319</v>
      </c>
      <c r="H9" s="57">
        <v>25961</v>
      </c>
      <c r="I9" s="57">
        <v>24148</v>
      </c>
      <c r="J9" s="57">
        <v>18245</v>
      </c>
      <c r="K9" s="57">
        <v>18076</v>
      </c>
      <c r="L9" s="57">
        <v>12504</v>
      </c>
      <c r="M9" s="57">
        <v>12563</v>
      </c>
      <c r="N9" s="97">
        <v>95</v>
      </c>
      <c r="O9" s="97">
        <v>99</v>
      </c>
      <c r="P9" s="57">
        <v>16414</v>
      </c>
      <c r="Q9" s="57">
        <v>16421</v>
      </c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5.95" customHeight="1">
      <c r="A10" s="102"/>
      <c r="B10" s="65"/>
      <c r="C10" s="56" t="s">
        <v>51</v>
      </c>
      <c r="D10" s="56"/>
      <c r="E10" s="70" t="s">
        <v>42</v>
      </c>
      <c r="F10" s="57">
        <v>0</v>
      </c>
      <c r="G10" s="57">
        <v>0</v>
      </c>
      <c r="H10" s="57">
        <v>5</v>
      </c>
      <c r="I10" s="57">
        <v>4</v>
      </c>
      <c r="J10" s="71">
        <v>537</v>
      </c>
      <c r="K10" s="71">
        <v>371</v>
      </c>
      <c r="L10" s="57">
        <v>101</v>
      </c>
      <c r="M10" s="57">
        <v>206</v>
      </c>
      <c r="N10" s="97">
        <v>0</v>
      </c>
      <c r="O10" s="97">
        <v>0</v>
      </c>
      <c r="P10" s="57">
        <v>15</v>
      </c>
      <c r="Q10" s="57">
        <v>207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5.95" customHeight="1">
      <c r="A11" s="102"/>
      <c r="B11" s="64" t="s">
        <v>52</v>
      </c>
      <c r="C11" s="56"/>
      <c r="D11" s="56"/>
      <c r="E11" s="70" t="s">
        <v>43</v>
      </c>
      <c r="F11" s="57">
        <v>2939</v>
      </c>
      <c r="G11" s="57">
        <v>2835</v>
      </c>
      <c r="H11" s="57">
        <v>24395</v>
      </c>
      <c r="I11" s="57">
        <v>24116</v>
      </c>
      <c r="J11" s="57">
        <v>15492</v>
      </c>
      <c r="K11" s="57">
        <v>16135</v>
      </c>
      <c r="L11" s="57">
        <v>9752</v>
      </c>
      <c r="M11" s="57">
        <v>9947</v>
      </c>
      <c r="N11" s="97">
        <v>48</v>
      </c>
      <c r="O11" s="97">
        <v>57</v>
      </c>
      <c r="P11" s="57">
        <v>15229</v>
      </c>
      <c r="Q11" s="57">
        <v>16489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15.95" customHeight="1">
      <c r="A12" s="102"/>
      <c r="B12" s="66"/>
      <c r="C12" s="56" t="s">
        <v>53</v>
      </c>
      <c r="D12" s="56"/>
      <c r="E12" s="70" t="s">
        <v>44</v>
      </c>
      <c r="F12" s="57">
        <v>2934</v>
      </c>
      <c r="G12" s="57">
        <v>2835</v>
      </c>
      <c r="H12" s="57">
        <v>24389</v>
      </c>
      <c r="I12" s="57">
        <v>24109</v>
      </c>
      <c r="J12" s="57">
        <v>15249</v>
      </c>
      <c r="K12" s="57">
        <v>15286</v>
      </c>
      <c r="L12" s="57">
        <v>9734</v>
      </c>
      <c r="M12" s="57">
        <v>9767</v>
      </c>
      <c r="N12" s="97">
        <v>47</v>
      </c>
      <c r="O12" s="97">
        <v>57</v>
      </c>
      <c r="P12" s="57">
        <v>15185</v>
      </c>
      <c r="Q12" s="57">
        <v>16273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15.95" customHeight="1">
      <c r="A13" s="102"/>
      <c r="B13" s="65"/>
      <c r="C13" s="56" t="s">
        <v>54</v>
      </c>
      <c r="D13" s="56"/>
      <c r="E13" s="70" t="s">
        <v>45</v>
      </c>
      <c r="F13" s="57">
        <v>5</v>
      </c>
      <c r="G13" s="57">
        <v>0</v>
      </c>
      <c r="H13" s="71">
        <v>6</v>
      </c>
      <c r="I13" s="71">
        <v>7</v>
      </c>
      <c r="J13" s="71">
        <v>242</v>
      </c>
      <c r="K13" s="71">
        <v>849</v>
      </c>
      <c r="L13" s="57">
        <v>18</v>
      </c>
      <c r="M13" s="57">
        <v>180</v>
      </c>
      <c r="N13" s="97">
        <v>1</v>
      </c>
      <c r="O13" s="97">
        <v>0</v>
      </c>
      <c r="P13" s="57">
        <v>44</v>
      </c>
      <c r="Q13" s="57">
        <v>216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15.95" customHeight="1">
      <c r="A14" s="102"/>
      <c r="B14" s="56" t="s">
        <v>55</v>
      </c>
      <c r="C14" s="56"/>
      <c r="D14" s="56"/>
      <c r="E14" s="70" t="s">
        <v>152</v>
      </c>
      <c r="F14" s="57">
        <f t="shared" ref="F14:Q15" si="0">F9-F12</f>
        <v>207</v>
      </c>
      <c r="G14" s="57">
        <f t="shared" si="0"/>
        <v>484</v>
      </c>
      <c r="H14" s="57">
        <f t="shared" si="0"/>
        <v>1572</v>
      </c>
      <c r="I14" s="57">
        <f t="shared" si="0"/>
        <v>39</v>
      </c>
      <c r="J14" s="57">
        <f t="shared" si="0"/>
        <v>2996</v>
      </c>
      <c r="K14" s="57">
        <f t="shared" si="0"/>
        <v>2790</v>
      </c>
      <c r="L14" s="57">
        <f t="shared" si="0"/>
        <v>2770</v>
      </c>
      <c r="M14" s="57">
        <f t="shared" si="0"/>
        <v>2796</v>
      </c>
      <c r="N14" s="97">
        <f t="shared" ref="N14:O14" si="1">N9-N12</f>
        <v>48</v>
      </c>
      <c r="O14" s="97">
        <f t="shared" si="1"/>
        <v>42</v>
      </c>
      <c r="P14" s="57">
        <f t="shared" si="0"/>
        <v>1229</v>
      </c>
      <c r="Q14" s="57">
        <f t="shared" si="0"/>
        <v>148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15.95" customHeight="1">
      <c r="A15" s="102"/>
      <c r="B15" s="56" t="s">
        <v>56</v>
      </c>
      <c r="C15" s="56"/>
      <c r="D15" s="56"/>
      <c r="E15" s="70" t="s">
        <v>153</v>
      </c>
      <c r="F15" s="57">
        <f t="shared" si="0"/>
        <v>-5</v>
      </c>
      <c r="G15" s="57">
        <f t="shared" si="0"/>
        <v>0</v>
      </c>
      <c r="H15" s="57">
        <f t="shared" si="0"/>
        <v>-1</v>
      </c>
      <c r="I15" s="57">
        <f t="shared" si="0"/>
        <v>-3</v>
      </c>
      <c r="J15" s="57">
        <f t="shared" si="0"/>
        <v>295</v>
      </c>
      <c r="K15" s="57">
        <f t="shared" si="0"/>
        <v>-478</v>
      </c>
      <c r="L15" s="57">
        <f t="shared" si="0"/>
        <v>83</v>
      </c>
      <c r="M15" s="57">
        <f t="shared" si="0"/>
        <v>26</v>
      </c>
      <c r="N15" s="97">
        <f t="shared" ref="N15:O15" si="2">N10-N13</f>
        <v>-1</v>
      </c>
      <c r="O15" s="97">
        <f t="shared" si="2"/>
        <v>0</v>
      </c>
      <c r="P15" s="57">
        <f t="shared" si="0"/>
        <v>-29</v>
      </c>
      <c r="Q15" s="57">
        <f t="shared" si="0"/>
        <v>-9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15.95" customHeight="1">
      <c r="A16" s="102"/>
      <c r="B16" s="56" t="s">
        <v>57</v>
      </c>
      <c r="C16" s="56"/>
      <c r="D16" s="56"/>
      <c r="E16" s="70" t="s">
        <v>154</v>
      </c>
      <c r="F16" s="57">
        <f t="shared" ref="F16:Q16" si="3">F8-F11</f>
        <v>202</v>
      </c>
      <c r="G16" s="57">
        <f t="shared" si="3"/>
        <v>484</v>
      </c>
      <c r="H16" s="57">
        <f t="shared" si="3"/>
        <v>1571</v>
      </c>
      <c r="I16" s="57">
        <f t="shared" si="3"/>
        <v>36</v>
      </c>
      <c r="J16" s="57">
        <f t="shared" si="3"/>
        <v>3290</v>
      </c>
      <c r="K16" s="57">
        <f t="shared" si="3"/>
        <v>2312</v>
      </c>
      <c r="L16" s="57">
        <f t="shared" si="3"/>
        <v>2852</v>
      </c>
      <c r="M16" s="57">
        <f t="shared" si="3"/>
        <v>2822</v>
      </c>
      <c r="N16" s="97">
        <f t="shared" ref="N16:O16" si="4">N8-N11</f>
        <v>47</v>
      </c>
      <c r="O16" s="97">
        <f t="shared" si="4"/>
        <v>42</v>
      </c>
      <c r="P16" s="57">
        <f t="shared" si="3"/>
        <v>1200</v>
      </c>
      <c r="Q16" s="57">
        <f t="shared" si="3"/>
        <v>140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15.95" customHeight="1">
      <c r="A17" s="102"/>
      <c r="B17" s="56" t="s">
        <v>58</v>
      </c>
      <c r="C17" s="56"/>
      <c r="D17" s="56"/>
      <c r="E17" s="54"/>
      <c r="F17" s="71">
        <v>0</v>
      </c>
      <c r="G17" s="71">
        <v>0</v>
      </c>
      <c r="H17" s="71">
        <v>4037</v>
      </c>
      <c r="I17" s="71">
        <v>5428</v>
      </c>
      <c r="J17" s="57">
        <v>0</v>
      </c>
      <c r="K17" s="57">
        <v>0</v>
      </c>
      <c r="L17" s="57">
        <v>0</v>
      </c>
      <c r="M17" s="57">
        <v>0</v>
      </c>
      <c r="N17" s="97">
        <v>0</v>
      </c>
      <c r="O17" s="97">
        <v>0</v>
      </c>
      <c r="P17" s="71">
        <v>0</v>
      </c>
      <c r="Q17" s="72">
        <v>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15.95" customHeight="1">
      <c r="A18" s="102"/>
      <c r="B18" s="56" t="s">
        <v>59</v>
      </c>
      <c r="C18" s="56"/>
      <c r="D18" s="56"/>
      <c r="E18" s="54"/>
      <c r="F18" s="72">
        <v>0</v>
      </c>
      <c r="G18" s="72">
        <v>0</v>
      </c>
      <c r="H18" s="72"/>
      <c r="I18" s="72"/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5.95" customHeight="1">
      <c r="A19" s="102" t="s">
        <v>83</v>
      </c>
      <c r="B19" s="64" t="s">
        <v>60</v>
      </c>
      <c r="C19" s="56"/>
      <c r="D19" s="56"/>
      <c r="E19" s="70"/>
      <c r="F19" s="57">
        <v>518</v>
      </c>
      <c r="G19" s="57">
        <v>434</v>
      </c>
      <c r="H19" s="57">
        <v>1960</v>
      </c>
      <c r="I19" s="57">
        <v>2123</v>
      </c>
      <c r="J19" s="57">
        <v>3404</v>
      </c>
      <c r="K19" s="57">
        <v>5170</v>
      </c>
      <c r="L19" s="57">
        <v>1971</v>
      </c>
      <c r="M19" s="57">
        <v>1471</v>
      </c>
      <c r="N19" s="97">
        <v>0</v>
      </c>
      <c r="O19" s="97">
        <v>114</v>
      </c>
      <c r="P19" s="57">
        <v>4841</v>
      </c>
      <c r="Q19" s="57">
        <v>3867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5.95" customHeight="1">
      <c r="A20" s="102"/>
      <c r="B20" s="65"/>
      <c r="C20" s="56" t="s">
        <v>61</v>
      </c>
      <c r="D20" s="56"/>
      <c r="E20" s="70"/>
      <c r="F20" s="57">
        <v>0</v>
      </c>
      <c r="G20" s="57">
        <v>0</v>
      </c>
      <c r="H20" s="57">
        <v>659</v>
      </c>
      <c r="I20" s="57">
        <v>1025</v>
      </c>
      <c r="J20" s="57">
        <v>733</v>
      </c>
      <c r="K20" s="71">
        <v>2346</v>
      </c>
      <c r="L20" s="57">
        <v>1126</v>
      </c>
      <c r="M20" s="57">
        <v>1129</v>
      </c>
      <c r="N20" s="97">
        <v>0</v>
      </c>
      <c r="O20" s="97">
        <v>0</v>
      </c>
      <c r="P20" s="57">
        <v>1462</v>
      </c>
      <c r="Q20" s="57">
        <v>1271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15.95" customHeight="1">
      <c r="A21" s="102"/>
      <c r="B21" s="85" t="s">
        <v>62</v>
      </c>
      <c r="C21" s="56"/>
      <c r="D21" s="56"/>
      <c r="E21" s="70" t="s">
        <v>155</v>
      </c>
      <c r="F21" s="57">
        <v>518</v>
      </c>
      <c r="G21" s="57">
        <v>434</v>
      </c>
      <c r="H21" s="57">
        <v>1960</v>
      </c>
      <c r="I21" s="57">
        <v>2123</v>
      </c>
      <c r="J21" s="57">
        <v>3404</v>
      </c>
      <c r="K21" s="57">
        <v>5170</v>
      </c>
      <c r="L21" s="57">
        <v>1971</v>
      </c>
      <c r="M21" s="57">
        <v>1471</v>
      </c>
      <c r="N21" s="97">
        <v>0</v>
      </c>
      <c r="O21" s="97">
        <v>114</v>
      </c>
      <c r="P21" s="57">
        <v>4841</v>
      </c>
      <c r="Q21" s="57">
        <v>3867</v>
      </c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15.95" customHeight="1">
      <c r="A22" s="102"/>
      <c r="B22" s="64" t="s">
        <v>63</v>
      </c>
      <c r="C22" s="56"/>
      <c r="D22" s="56"/>
      <c r="E22" s="70" t="s">
        <v>156</v>
      </c>
      <c r="F22" s="57">
        <v>1918</v>
      </c>
      <c r="G22" s="57">
        <v>1556</v>
      </c>
      <c r="H22" s="57">
        <v>3334</v>
      </c>
      <c r="I22" s="57">
        <v>3474</v>
      </c>
      <c r="J22" s="57">
        <v>11582</v>
      </c>
      <c r="K22" s="57">
        <v>13155</v>
      </c>
      <c r="L22" s="57">
        <v>8709</v>
      </c>
      <c r="M22" s="57">
        <v>7660</v>
      </c>
      <c r="N22" s="97">
        <v>11</v>
      </c>
      <c r="O22" s="97">
        <v>323</v>
      </c>
      <c r="P22" s="57">
        <v>7114</v>
      </c>
      <c r="Q22" s="57">
        <v>6100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15.95" customHeight="1">
      <c r="A23" s="102"/>
      <c r="B23" s="65" t="s">
        <v>64</v>
      </c>
      <c r="C23" s="56" t="s">
        <v>65</v>
      </c>
      <c r="D23" s="56"/>
      <c r="E23" s="70"/>
      <c r="F23" s="57">
        <v>367</v>
      </c>
      <c r="G23" s="57">
        <v>360</v>
      </c>
      <c r="H23" s="57">
        <v>2115</v>
      </c>
      <c r="I23" s="57">
        <v>2035</v>
      </c>
      <c r="J23" s="57">
        <v>3021</v>
      </c>
      <c r="K23" s="57">
        <v>2851</v>
      </c>
      <c r="L23" s="57">
        <v>4381</v>
      </c>
      <c r="M23" s="57">
        <v>3269</v>
      </c>
      <c r="N23" s="97">
        <v>0</v>
      </c>
      <c r="O23" s="97">
        <v>0</v>
      </c>
      <c r="P23" s="57">
        <v>2434</v>
      </c>
      <c r="Q23" s="57">
        <v>2543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15.95" customHeight="1">
      <c r="A24" s="102"/>
      <c r="B24" s="56" t="s">
        <v>157</v>
      </c>
      <c r="C24" s="56"/>
      <c r="D24" s="56"/>
      <c r="E24" s="70" t="s">
        <v>158</v>
      </c>
      <c r="F24" s="57">
        <f t="shared" ref="F24:Q24" si="5">F21-F22</f>
        <v>-1400</v>
      </c>
      <c r="G24" s="57">
        <f t="shared" si="5"/>
        <v>-1122</v>
      </c>
      <c r="H24" s="57">
        <f t="shared" si="5"/>
        <v>-1374</v>
      </c>
      <c r="I24" s="57">
        <f t="shared" si="5"/>
        <v>-1351</v>
      </c>
      <c r="J24" s="57">
        <f t="shared" si="5"/>
        <v>-8178</v>
      </c>
      <c r="K24" s="57">
        <f t="shared" si="5"/>
        <v>-7985</v>
      </c>
      <c r="L24" s="57">
        <f>L21-L22+1</f>
        <v>-6737</v>
      </c>
      <c r="M24" s="57">
        <f t="shared" si="5"/>
        <v>-6189</v>
      </c>
      <c r="N24" s="97">
        <f t="shared" ref="N24:O24" si="6">N21-N22</f>
        <v>-11</v>
      </c>
      <c r="O24" s="97">
        <f t="shared" si="6"/>
        <v>-209</v>
      </c>
      <c r="P24" s="57">
        <f t="shared" si="5"/>
        <v>-2273</v>
      </c>
      <c r="Q24" s="57">
        <f t="shared" si="5"/>
        <v>-2233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5.95" customHeight="1">
      <c r="A25" s="102"/>
      <c r="B25" s="64" t="s">
        <v>66</v>
      </c>
      <c r="C25" s="64"/>
      <c r="D25" s="64"/>
      <c r="E25" s="107" t="s">
        <v>159</v>
      </c>
      <c r="F25" s="112">
        <v>1400</v>
      </c>
      <c r="G25" s="112">
        <v>1122</v>
      </c>
      <c r="H25" s="112">
        <v>1374</v>
      </c>
      <c r="I25" s="112">
        <v>1351</v>
      </c>
      <c r="J25" s="112">
        <v>8178</v>
      </c>
      <c r="K25" s="112">
        <v>7985</v>
      </c>
      <c r="L25" s="112">
        <v>6737</v>
      </c>
      <c r="M25" s="112">
        <v>6189</v>
      </c>
      <c r="N25" s="112">
        <v>11</v>
      </c>
      <c r="O25" s="112">
        <v>209</v>
      </c>
      <c r="P25" s="112">
        <v>2273</v>
      </c>
      <c r="Q25" s="112">
        <v>2233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15.95" customHeight="1">
      <c r="A26" s="102"/>
      <c r="B26" s="85" t="s">
        <v>67</v>
      </c>
      <c r="C26" s="85"/>
      <c r="D26" s="85"/>
      <c r="E26" s="108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15.95" customHeight="1">
      <c r="A27" s="102"/>
      <c r="B27" s="56" t="s">
        <v>160</v>
      </c>
      <c r="C27" s="56"/>
      <c r="D27" s="56"/>
      <c r="E27" s="70" t="s">
        <v>161</v>
      </c>
      <c r="F27" s="57">
        <f t="shared" ref="F27:Q27" si="7">F24+F25</f>
        <v>0</v>
      </c>
      <c r="G27" s="57">
        <f t="shared" si="7"/>
        <v>0</v>
      </c>
      <c r="H27" s="57">
        <f t="shared" si="7"/>
        <v>0</v>
      </c>
      <c r="I27" s="57">
        <f t="shared" si="7"/>
        <v>0</v>
      </c>
      <c r="J27" s="57">
        <f t="shared" si="7"/>
        <v>0</v>
      </c>
      <c r="K27" s="57">
        <f t="shared" si="7"/>
        <v>0</v>
      </c>
      <c r="L27" s="57">
        <f t="shared" si="7"/>
        <v>0</v>
      </c>
      <c r="M27" s="57">
        <f t="shared" si="7"/>
        <v>0</v>
      </c>
      <c r="N27" s="97">
        <f t="shared" ref="N27:O27" si="8">N24+N25</f>
        <v>0</v>
      </c>
      <c r="O27" s="97">
        <f t="shared" si="8"/>
        <v>0</v>
      </c>
      <c r="P27" s="57">
        <f t="shared" si="7"/>
        <v>0</v>
      </c>
      <c r="Q27" s="57">
        <f t="shared" si="7"/>
        <v>0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9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9"/>
      <c r="O29" s="28"/>
      <c r="P29" s="28"/>
      <c r="Q29" s="30" t="s">
        <v>162</v>
      </c>
      <c r="R29" s="28"/>
      <c r="S29" s="28"/>
      <c r="T29" s="28"/>
      <c r="U29" s="28"/>
      <c r="V29" s="28"/>
      <c r="W29" s="28"/>
      <c r="X29" s="28"/>
      <c r="Y29" s="28"/>
      <c r="Z29" s="28"/>
      <c r="AA29" s="30"/>
    </row>
    <row r="30" spans="1:27" ht="15.95" customHeight="1">
      <c r="A30" s="106" t="s">
        <v>68</v>
      </c>
      <c r="B30" s="106"/>
      <c r="C30" s="106"/>
      <c r="D30" s="106"/>
      <c r="E30" s="106"/>
      <c r="F30" s="117" t="s">
        <v>260</v>
      </c>
      <c r="G30" s="114"/>
      <c r="H30" s="114" t="s">
        <v>262</v>
      </c>
      <c r="I30" s="114"/>
      <c r="J30" s="114" t="s">
        <v>261</v>
      </c>
      <c r="K30" s="114"/>
      <c r="L30" s="117" t="s">
        <v>273</v>
      </c>
      <c r="M30" s="114"/>
      <c r="N30" s="114"/>
      <c r="O30" s="114"/>
      <c r="P30" s="114"/>
      <c r="Q30" s="114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15.95" customHeight="1">
      <c r="A31" s="106"/>
      <c r="B31" s="106"/>
      <c r="C31" s="106"/>
      <c r="D31" s="106"/>
      <c r="E31" s="106"/>
      <c r="F31" s="86" t="s">
        <v>237</v>
      </c>
      <c r="G31" s="87" t="s">
        <v>246</v>
      </c>
      <c r="H31" s="86" t="s">
        <v>237</v>
      </c>
      <c r="I31" s="87" t="s">
        <v>246</v>
      </c>
      <c r="J31" s="86" t="s">
        <v>237</v>
      </c>
      <c r="K31" s="87" t="s">
        <v>246</v>
      </c>
      <c r="L31" s="86" t="s">
        <v>237</v>
      </c>
      <c r="M31" s="87" t="s">
        <v>246</v>
      </c>
      <c r="N31" s="86" t="s">
        <v>237</v>
      </c>
      <c r="O31" s="87" t="s">
        <v>246</v>
      </c>
      <c r="P31" s="86" t="s">
        <v>237</v>
      </c>
      <c r="Q31" s="87" t="s">
        <v>246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15.95" customHeight="1">
      <c r="A32" s="102" t="s">
        <v>84</v>
      </c>
      <c r="B32" s="64" t="s">
        <v>49</v>
      </c>
      <c r="C32" s="56"/>
      <c r="D32" s="56"/>
      <c r="E32" s="70" t="s">
        <v>40</v>
      </c>
      <c r="F32" s="57">
        <v>3525</v>
      </c>
      <c r="G32" s="57">
        <v>16941</v>
      </c>
      <c r="H32" s="57"/>
      <c r="I32" s="57"/>
      <c r="J32" s="57">
        <v>1645</v>
      </c>
      <c r="K32" s="57">
        <v>6118</v>
      </c>
      <c r="L32" s="57">
        <v>14313</v>
      </c>
      <c r="M32" s="57">
        <v>19178.516</v>
      </c>
      <c r="N32" s="97"/>
      <c r="O32" s="97"/>
      <c r="P32" s="57"/>
      <c r="Q32" s="57"/>
      <c r="R32" s="33"/>
      <c r="S32" s="33"/>
      <c r="T32" s="33"/>
      <c r="U32" s="33"/>
      <c r="V32" s="34"/>
      <c r="W32" s="34"/>
      <c r="X32" s="33"/>
      <c r="Y32" s="33"/>
      <c r="Z32" s="34"/>
      <c r="AA32" s="34"/>
    </row>
    <row r="33" spans="1:27" ht="15.95" customHeight="1">
      <c r="A33" s="109"/>
      <c r="B33" s="66"/>
      <c r="C33" s="64" t="s">
        <v>69</v>
      </c>
      <c r="D33" s="56"/>
      <c r="E33" s="70"/>
      <c r="F33" s="57">
        <v>3525</v>
      </c>
      <c r="G33" s="57">
        <v>16941</v>
      </c>
      <c r="H33" s="57"/>
      <c r="I33" s="57"/>
      <c r="J33" s="57">
        <v>1316</v>
      </c>
      <c r="K33" s="57">
        <v>5781</v>
      </c>
      <c r="L33" s="57">
        <v>13872</v>
      </c>
      <c r="M33" s="57">
        <v>18828.516</v>
      </c>
      <c r="N33" s="97"/>
      <c r="O33" s="97"/>
      <c r="P33" s="57"/>
      <c r="Q33" s="57"/>
      <c r="R33" s="33"/>
      <c r="S33" s="33"/>
      <c r="T33" s="33"/>
      <c r="U33" s="33"/>
      <c r="V33" s="34"/>
      <c r="W33" s="34"/>
      <c r="X33" s="33"/>
      <c r="Y33" s="33"/>
      <c r="Z33" s="34"/>
      <c r="AA33" s="34"/>
    </row>
    <row r="34" spans="1:27" ht="15.95" customHeight="1">
      <c r="A34" s="109"/>
      <c r="B34" s="66"/>
      <c r="C34" s="65"/>
      <c r="D34" s="56" t="s">
        <v>70</v>
      </c>
      <c r="E34" s="70"/>
      <c r="F34" s="57">
        <v>119</v>
      </c>
      <c r="G34" s="57">
        <v>2528</v>
      </c>
      <c r="H34" s="57"/>
      <c r="I34" s="57"/>
      <c r="J34" s="57">
        <v>1170</v>
      </c>
      <c r="K34" s="57">
        <v>1383</v>
      </c>
      <c r="L34" s="57">
        <v>13560</v>
      </c>
      <c r="M34" s="57">
        <v>18640.517</v>
      </c>
      <c r="N34" s="97"/>
      <c r="O34" s="97"/>
      <c r="P34" s="57"/>
      <c r="Q34" s="57"/>
      <c r="R34" s="33"/>
      <c r="S34" s="33"/>
      <c r="T34" s="33"/>
      <c r="U34" s="33"/>
      <c r="V34" s="34"/>
      <c r="W34" s="34"/>
      <c r="X34" s="33"/>
      <c r="Y34" s="33"/>
      <c r="Z34" s="34"/>
      <c r="AA34" s="34"/>
    </row>
    <row r="35" spans="1:27" ht="15.95" customHeight="1">
      <c r="A35" s="109"/>
      <c r="B35" s="65"/>
      <c r="C35" s="85" t="s">
        <v>71</v>
      </c>
      <c r="D35" s="56"/>
      <c r="E35" s="70"/>
      <c r="F35" s="57">
        <v>0</v>
      </c>
      <c r="G35" s="57">
        <v>0</v>
      </c>
      <c r="H35" s="57"/>
      <c r="I35" s="57"/>
      <c r="J35" s="72">
        <v>329</v>
      </c>
      <c r="K35" s="72">
        <v>0</v>
      </c>
      <c r="L35" s="57">
        <v>441</v>
      </c>
      <c r="M35" s="57">
        <v>350</v>
      </c>
      <c r="N35" s="97"/>
      <c r="O35" s="97"/>
      <c r="P35" s="57"/>
      <c r="Q35" s="57"/>
      <c r="R35" s="33"/>
      <c r="S35" s="33"/>
      <c r="T35" s="33"/>
      <c r="U35" s="33"/>
      <c r="V35" s="34"/>
      <c r="W35" s="34"/>
      <c r="X35" s="33"/>
      <c r="Y35" s="33"/>
      <c r="Z35" s="34"/>
      <c r="AA35" s="34"/>
    </row>
    <row r="36" spans="1:27" ht="15.95" customHeight="1">
      <c r="A36" s="109"/>
      <c r="B36" s="64" t="s">
        <v>52</v>
      </c>
      <c r="C36" s="56"/>
      <c r="D36" s="56"/>
      <c r="E36" s="70" t="s">
        <v>41</v>
      </c>
      <c r="F36" s="57">
        <v>2608</v>
      </c>
      <c r="G36" s="57">
        <v>13640</v>
      </c>
      <c r="H36" s="57"/>
      <c r="I36" s="57"/>
      <c r="J36" s="57">
        <v>1385</v>
      </c>
      <c r="K36" s="57">
        <v>5735</v>
      </c>
      <c r="L36" s="57">
        <v>12</v>
      </c>
      <c r="M36" s="57">
        <v>8</v>
      </c>
      <c r="N36" s="97"/>
      <c r="O36" s="97"/>
      <c r="P36" s="57"/>
      <c r="Q36" s="57"/>
      <c r="R36" s="33"/>
      <c r="S36" s="33"/>
      <c r="T36" s="33"/>
      <c r="U36" s="33"/>
      <c r="V36" s="33"/>
      <c r="W36" s="33"/>
      <c r="X36" s="33"/>
      <c r="Y36" s="33"/>
      <c r="Z36" s="34"/>
      <c r="AA36" s="34"/>
    </row>
    <row r="37" spans="1:27" ht="15.95" customHeight="1">
      <c r="A37" s="109"/>
      <c r="B37" s="66"/>
      <c r="C37" s="56" t="s">
        <v>72</v>
      </c>
      <c r="D37" s="56"/>
      <c r="E37" s="70"/>
      <c r="F37" s="57">
        <v>2589</v>
      </c>
      <c r="G37" s="57">
        <v>13616</v>
      </c>
      <c r="H37" s="57"/>
      <c r="I37" s="57"/>
      <c r="J37" s="57">
        <v>1258</v>
      </c>
      <c r="K37" s="57">
        <v>5586</v>
      </c>
      <c r="L37" s="57">
        <v>12</v>
      </c>
      <c r="M37" s="57">
        <v>8</v>
      </c>
      <c r="N37" s="97"/>
      <c r="O37" s="97"/>
      <c r="P37" s="57"/>
      <c r="Q37" s="57"/>
      <c r="R37" s="33"/>
      <c r="S37" s="33"/>
      <c r="T37" s="33"/>
      <c r="U37" s="33"/>
      <c r="V37" s="33"/>
      <c r="W37" s="33"/>
      <c r="X37" s="33"/>
      <c r="Y37" s="33"/>
      <c r="Z37" s="34"/>
      <c r="AA37" s="34"/>
    </row>
    <row r="38" spans="1:27" ht="15.95" customHeight="1">
      <c r="A38" s="109"/>
      <c r="B38" s="65"/>
      <c r="C38" s="56" t="s">
        <v>73</v>
      </c>
      <c r="D38" s="56"/>
      <c r="E38" s="70"/>
      <c r="F38" s="57">
        <v>19</v>
      </c>
      <c r="G38" s="57">
        <v>24</v>
      </c>
      <c r="H38" s="57"/>
      <c r="I38" s="57"/>
      <c r="J38" s="57">
        <v>127</v>
      </c>
      <c r="K38" s="72">
        <v>149</v>
      </c>
      <c r="L38" s="57">
        <v>0</v>
      </c>
      <c r="M38" s="57">
        <v>0</v>
      </c>
      <c r="N38" s="97"/>
      <c r="O38" s="97"/>
      <c r="P38" s="57"/>
      <c r="Q38" s="57"/>
      <c r="R38" s="33"/>
      <c r="S38" s="33"/>
      <c r="T38" s="34"/>
      <c r="U38" s="34"/>
      <c r="V38" s="33"/>
      <c r="W38" s="33"/>
      <c r="X38" s="33"/>
      <c r="Y38" s="33"/>
      <c r="Z38" s="34"/>
      <c r="AA38" s="34"/>
    </row>
    <row r="39" spans="1:27" ht="15.95" customHeight="1">
      <c r="A39" s="109"/>
      <c r="B39" s="50" t="s">
        <v>74</v>
      </c>
      <c r="C39" s="50"/>
      <c r="D39" s="50"/>
      <c r="E39" s="70" t="s">
        <v>163</v>
      </c>
      <c r="F39" s="57">
        <f t="shared" ref="F39:Q39" si="9">F32-F36</f>
        <v>917</v>
      </c>
      <c r="G39" s="57">
        <f t="shared" si="9"/>
        <v>3301</v>
      </c>
      <c r="H39" s="57">
        <f t="shared" si="9"/>
        <v>0</v>
      </c>
      <c r="I39" s="57">
        <f t="shared" si="9"/>
        <v>0</v>
      </c>
      <c r="J39" s="57">
        <f t="shared" si="9"/>
        <v>260</v>
      </c>
      <c r="K39" s="57">
        <f t="shared" si="9"/>
        <v>383</v>
      </c>
      <c r="L39" s="57">
        <f t="shared" si="9"/>
        <v>14301</v>
      </c>
      <c r="M39" s="57">
        <f t="shared" si="9"/>
        <v>19170.516</v>
      </c>
      <c r="N39" s="97">
        <f t="shared" ref="N39:O39" si="10">N32-N36</f>
        <v>0</v>
      </c>
      <c r="O39" s="97">
        <f t="shared" si="10"/>
        <v>0</v>
      </c>
      <c r="P39" s="57">
        <f t="shared" si="9"/>
        <v>0</v>
      </c>
      <c r="Q39" s="57">
        <f t="shared" si="9"/>
        <v>0</v>
      </c>
      <c r="R39" s="33"/>
      <c r="S39" s="33"/>
      <c r="T39" s="33"/>
      <c r="U39" s="33"/>
      <c r="V39" s="33"/>
      <c r="W39" s="33"/>
      <c r="X39" s="33"/>
      <c r="Y39" s="33"/>
      <c r="Z39" s="34"/>
      <c r="AA39" s="34"/>
    </row>
    <row r="40" spans="1:27" ht="15.95" customHeight="1">
      <c r="A40" s="102" t="s">
        <v>85</v>
      </c>
      <c r="B40" s="64" t="s">
        <v>75</v>
      </c>
      <c r="C40" s="56"/>
      <c r="D40" s="56"/>
      <c r="E40" s="70" t="s">
        <v>43</v>
      </c>
      <c r="F40" s="57">
        <v>1972</v>
      </c>
      <c r="G40" s="57">
        <v>6510</v>
      </c>
      <c r="H40" s="57">
        <v>55</v>
      </c>
      <c r="I40" s="57">
        <v>55</v>
      </c>
      <c r="J40" s="57">
        <v>5273</v>
      </c>
      <c r="K40" s="57">
        <v>5207</v>
      </c>
      <c r="L40" s="57">
        <v>59401</v>
      </c>
      <c r="M40" s="57">
        <v>33265.157999999996</v>
      </c>
      <c r="N40" s="97"/>
      <c r="O40" s="97"/>
      <c r="P40" s="57"/>
      <c r="Q40" s="57"/>
      <c r="R40" s="33"/>
      <c r="S40" s="33"/>
      <c r="T40" s="33"/>
      <c r="U40" s="33"/>
      <c r="V40" s="34"/>
      <c r="W40" s="34"/>
      <c r="X40" s="34"/>
      <c r="Y40" s="34"/>
      <c r="Z40" s="33"/>
      <c r="AA40" s="33"/>
    </row>
    <row r="41" spans="1:27" ht="15.95" customHeight="1">
      <c r="A41" s="103"/>
      <c r="B41" s="65"/>
      <c r="C41" s="56" t="s">
        <v>76</v>
      </c>
      <c r="D41" s="56"/>
      <c r="E41" s="70"/>
      <c r="F41" s="72">
        <v>1063</v>
      </c>
      <c r="G41" s="72">
        <v>5596</v>
      </c>
      <c r="H41" s="72"/>
      <c r="I41" s="72"/>
      <c r="J41" s="57">
        <v>3846</v>
      </c>
      <c r="K41" s="57">
        <v>3836</v>
      </c>
      <c r="L41" s="57">
        <v>46946</v>
      </c>
      <c r="M41" s="57">
        <v>26415.3</v>
      </c>
      <c r="N41" s="97"/>
      <c r="O41" s="97"/>
      <c r="P41" s="57"/>
      <c r="Q41" s="57"/>
      <c r="R41" s="34"/>
      <c r="S41" s="34"/>
      <c r="T41" s="34"/>
      <c r="U41" s="34"/>
      <c r="V41" s="34"/>
      <c r="W41" s="34"/>
      <c r="X41" s="34"/>
      <c r="Y41" s="34"/>
      <c r="Z41" s="33"/>
      <c r="AA41" s="33"/>
    </row>
    <row r="42" spans="1:27" ht="15.95" customHeight="1">
      <c r="A42" s="103"/>
      <c r="B42" s="64" t="s">
        <v>63</v>
      </c>
      <c r="C42" s="56"/>
      <c r="D42" s="56"/>
      <c r="E42" s="70" t="s">
        <v>44</v>
      </c>
      <c r="F42" s="57">
        <v>2198</v>
      </c>
      <c r="G42" s="57">
        <v>7734</v>
      </c>
      <c r="H42" s="57">
        <v>55</v>
      </c>
      <c r="I42" s="57">
        <v>55</v>
      </c>
      <c r="J42" s="57">
        <v>5536</v>
      </c>
      <c r="K42" s="57">
        <v>5718</v>
      </c>
      <c r="L42" s="57">
        <v>71054</v>
      </c>
      <c r="M42" s="57">
        <v>54620.324000000001</v>
      </c>
      <c r="N42" s="97"/>
      <c r="O42" s="97"/>
      <c r="P42" s="57"/>
      <c r="Q42" s="57"/>
      <c r="R42" s="33"/>
      <c r="S42" s="33"/>
      <c r="T42" s="33"/>
      <c r="U42" s="33"/>
      <c r="V42" s="34"/>
      <c r="W42" s="34"/>
      <c r="X42" s="33"/>
      <c r="Y42" s="33"/>
      <c r="Z42" s="33"/>
      <c r="AA42" s="33"/>
    </row>
    <row r="43" spans="1:27" ht="15.95" customHeight="1">
      <c r="A43" s="103"/>
      <c r="B43" s="65"/>
      <c r="C43" s="56" t="s">
        <v>77</v>
      </c>
      <c r="D43" s="56"/>
      <c r="E43" s="70"/>
      <c r="F43" s="57">
        <v>1378</v>
      </c>
      <c r="G43" s="57">
        <v>1709</v>
      </c>
      <c r="H43" s="57">
        <v>43</v>
      </c>
      <c r="I43" s="57">
        <v>43</v>
      </c>
      <c r="J43" s="72">
        <v>4225</v>
      </c>
      <c r="K43" s="72">
        <v>4022</v>
      </c>
      <c r="L43" s="57">
        <v>57952</v>
      </c>
      <c r="M43" s="57">
        <v>40702.506000000001</v>
      </c>
      <c r="N43" s="97"/>
      <c r="O43" s="97"/>
      <c r="P43" s="57"/>
      <c r="Q43" s="57"/>
      <c r="R43" s="33"/>
      <c r="S43" s="33"/>
      <c r="T43" s="34"/>
      <c r="U43" s="33"/>
      <c r="V43" s="34"/>
      <c r="W43" s="34"/>
      <c r="X43" s="33"/>
      <c r="Y43" s="33"/>
      <c r="Z43" s="34"/>
      <c r="AA43" s="34"/>
    </row>
    <row r="44" spans="1:27" ht="15.95" customHeight="1">
      <c r="A44" s="103"/>
      <c r="B44" s="56" t="s">
        <v>74</v>
      </c>
      <c r="C44" s="56"/>
      <c r="D44" s="56"/>
      <c r="E44" s="70" t="s">
        <v>164</v>
      </c>
      <c r="F44" s="72">
        <f t="shared" ref="F44:Q44" si="11">F40-F42</f>
        <v>-226</v>
      </c>
      <c r="G44" s="72">
        <f t="shared" si="11"/>
        <v>-1224</v>
      </c>
      <c r="H44" s="72">
        <f t="shared" si="11"/>
        <v>0</v>
      </c>
      <c r="I44" s="72">
        <f t="shared" si="11"/>
        <v>0</v>
      </c>
      <c r="J44" s="72">
        <f t="shared" si="11"/>
        <v>-263</v>
      </c>
      <c r="K44" s="72">
        <f t="shared" si="11"/>
        <v>-511</v>
      </c>
      <c r="L44" s="72">
        <f t="shared" si="11"/>
        <v>-11653</v>
      </c>
      <c r="M44" s="72">
        <f t="shared" si="11"/>
        <v>-21355.166000000005</v>
      </c>
      <c r="N44" s="72">
        <f t="shared" ref="N44:O44" si="12">N40-N42</f>
        <v>0</v>
      </c>
      <c r="O44" s="72">
        <f t="shared" si="12"/>
        <v>0</v>
      </c>
      <c r="P44" s="72">
        <f t="shared" si="11"/>
        <v>0</v>
      </c>
      <c r="Q44" s="72">
        <f t="shared" si="11"/>
        <v>0</v>
      </c>
      <c r="R44" s="34"/>
      <c r="S44" s="34"/>
      <c r="T44" s="33"/>
      <c r="U44" s="33"/>
      <c r="V44" s="34"/>
      <c r="W44" s="34"/>
      <c r="X44" s="33"/>
      <c r="Y44" s="33"/>
      <c r="Z44" s="33"/>
      <c r="AA44" s="33"/>
    </row>
    <row r="45" spans="1:27" ht="15.95" customHeight="1">
      <c r="A45" s="102" t="s">
        <v>86</v>
      </c>
      <c r="B45" s="50" t="s">
        <v>78</v>
      </c>
      <c r="C45" s="50"/>
      <c r="D45" s="50"/>
      <c r="E45" s="70" t="s">
        <v>165</v>
      </c>
      <c r="F45" s="57">
        <f t="shared" ref="F45:Q45" si="13">F39+F44</f>
        <v>691</v>
      </c>
      <c r="G45" s="57">
        <f t="shared" si="13"/>
        <v>2077</v>
      </c>
      <c r="H45" s="57">
        <f t="shared" si="13"/>
        <v>0</v>
      </c>
      <c r="I45" s="57">
        <f t="shared" si="13"/>
        <v>0</v>
      </c>
      <c r="J45" s="57">
        <f t="shared" si="13"/>
        <v>-3</v>
      </c>
      <c r="K45" s="57">
        <f t="shared" si="13"/>
        <v>-128</v>
      </c>
      <c r="L45" s="57">
        <f t="shared" si="13"/>
        <v>2648</v>
      </c>
      <c r="M45" s="57">
        <f t="shared" si="13"/>
        <v>-2184.6500000000051</v>
      </c>
      <c r="N45" s="97">
        <f t="shared" ref="N45:O45" si="14">N39+N44</f>
        <v>0</v>
      </c>
      <c r="O45" s="97">
        <f t="shared" si="14"/>
        <v>0</v>
      </c>
      <c r="P45" s="57">
        <f t="shared" si="13"/>
        <v>0</v>
      </c>
      <c r="Q45" s="57">
        <f t="shared" si="13"/>
        <v>0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5.95" customHeight="1">
      <c r="A46" s="103"/>
      <c r="B46" s="56" t="s">
        <v>79</v>
      </c>
      <c r="C46" s="56"/>
      <c r="D46" s="56"/>
      <c r="E46" s="56"/>
      <c r="F46" s="72"/>
      <c r="G46" s="72"/>
      <c r="H46" s="72"/>
      <c r="I46" s="72"/>
      <c r="J46" s="72"/>
      <c r="K46" s="72"/>
      <c r="L46" s="57"/>
      <c r="M46" s="57"/>
      <c r="N46" s="97"/>
      <c r="O46" s="97"/>
      <c r="P46" s="72"/>
      <c r="Q46" s="72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5.95" customHeight="1">
      <c r="A47" s="103"/>
      <c r="B47" s="56" t="s">
        <v>80</v>
      </c>
      <c r="C47" s="56"/>
      <c r="D47" s="56"/>
      <c r="E47" s="56"/>
      <c r="F47" s="57">
        <v>2712</v>
      </c>
      <c r="G47" s="57">
        <v>3031</v>
      </c>
      <c r="H47" s="57"/>
      <c r="I47" s="57"/>
      <c r="J47" s="57">
        <v>98</v>
      </c>
      <c r="K47" s="57">
        <v>102</v>
      </c>
      <c r="L47" s="57">
        <v>814.03899999999999</v>
      </c>
      <c r="M47" s="57">
        <v>874.03899999999999</v>
      </c>
      <c r="N47" s="97"/>
      <c r="O47" s="97"/>
      <c r="P47" s="57"/>
      <c r="Q47" s="57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15.95" customHeight="1">
      <c r="A48" s="103"/>
      <c r="B48" s="56" t="s">
        <v>81</v>
      </c>
      <c r="C48" s="56"/>
      <c r="D48" s="56"/>
      <c r="E48" s="56"/>
      <c r="F48" s="57"/>
      <c r="G48" s="57"/>
      <c r="H48" s="57"/>
      <c r="I48" s="57"/>
      <c r="J48" s="57"/>
      <c r="K48" s="57"/>
      <c r="L48" s="57"/>
      <c r="M48" s="57"/>
      <c r="N48" s="97"/>
      <c r="O48" s="97"/>
      <c r="P48" s="57"/>
      <c r="Q48" s="57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17" ht="15.95" customHeight="1">
      <c r="A49" s="9" t="s">
        <v>166</v>
      </c>
      <c r="Q49" s="6"/>
    </row>
    <row r="50" spans="1:17" ht="15.95" customHeight="1">
      <c r="A50" s="9"/>
      <c r="Q50" s="8"/>
    </row>
  </sheetData>
  <mergeCells count="32">
    <mergeCell ref="Q25:Q26"/>
    <mergeCell ref="P30:Q30"/>
    <mergeCell ref="J30:K30"/>
    <mergeCell ref="L30:M30"/>
    <mergeCell ref="N6:O6"/>
    <mergeCell ref="N25:N26"/>
    <mergeCell ref="O25:O26"/>
    <mergeCell ref="N30:O30"/>
    <mergeCell ref="J6:K6"/>
    <mergeCell ref="L6:M6"/>
    <mergeCell ref="P6:Q6"/>
    <mergeCell ref="J25:J26"/>
    <mergeCell ref="K25:K26"/>
    <mergeCell ref="L25:L26"/>
    <mergeCell ref="M25:M26"/>
    <mergeCell ref="P25:P26"/>
    <mergeCell ref="F6:G6"/>
    <mergeCell ref="H6:I6"/>
    <mergeCell ref="A32:A39"/>
    <mergeCell ref="A40:A44"/>
    <mergeCell ref="A45:A48"/>
    <mergeCell ref="A30:E31"/>
    <mergeCell ref="F30:G30"/>
    <mergeCell ref="H30:I30"/>
    <mergeCell ref="A8:A18"/>
    <mergeCell ref="A19:A27"/>
    <mergeCell ref="E25:E26"/>
    <mergeCell ref="F25:F26"/>
    <mergeCell ref="G25:G26"/>
    <mergeCell ref="H25:H26"/>
    <mergeCell ref="I25:I26"/>
    <mergeCell ref="A6:E7"/>
  </mergeCells>
  <phoneticPr fontId="16"/>
  <conditionalFormatting sqref="F6:G6">
    <cfRule type="expression" dxfId="7" priority="5">
      <formula>_xlfn.ISFORMULA(F6)</formula>
    </cfRule>
  </conditionalFormatting>
  <conditionalFormatting sqref="P6:Q6">
    <cfRule type="expression" dxfId="6" priority="4">
      <formula>_xlfn.ISFORMULA(P6)</formula>
    </cfRule>
  </conditionalFormatting>
  <conditionalFormatting sqref="H6:I6">
    <cfRule type="expression" dxfId="5" priority="3">
      <formula>_xlfn.ISFORMULA(H6)</formula>
    </cfRule>
  </conditionalFormatting>
  <conditionalFormatting sqref="J30:K30">
    <cfRule type="expression" dxfId="4" priority="2">
      <formula>_xlfn.ISFORMULA(J30)</formula>
    </cfRule>
  </conditionalFormatting>
  <conditionalFormatting sqref="H30:I30">
    <cfRule type="expression" dxfId="3" priority="1">
      <formula>_xlfn.ISFORMULA(H30)</formula>
    </cfRule>
  </conditionalFormatting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Q30" sqref="Q30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43" t="s">
        <v>266</v>
      </c>
      <c r="D1" s="44"/>
    </row>
    <row r="3" spans="1:14" ht="15" customHeight="1">
      <c r="A3" s="15" t="s">
        <v>167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247</v>
      </c>
      <c r="C5" s="45"/>
      <c r="D5" s="45"/>
      <c r="H5" s="16"/>
      <c r="L5" s="16"/>
      <c r="N5" s="16" t="s">
        <v>168</v>
      </c>
    </row>
    <row r="6" spans="1:14" ht="15" customHeight="1">
      <c r="A6" s="46"/>
      <c r="B6" s="47"/>
      <c r="C6" s="47"/>
      <c r="D6" s="94"/>
      <c r="E6" s="124" t="s">
        <v>267</v>
      </c>
      <c r="F6" s="124"/>
      <c r="G6" s="124" t="s">
        <v>268</v>
      </c>
      <c r="H6" s="124"/>
      <c r="I6" s="125" t="s">
        <v>269</v>
      </c>
      <c r="J6" s="126"/>
      <c r="K6" s="125" t="s">
        <v>270</v>
      </c>
      <c r="L6" s="126"/>
      <c r="M6" s="124"/>
      <c r="N6" s="124"/>
    </row>
    <row r="7" spans="1:14" ht="15" customHeight="1">
      <c r="A7" s="19"/>
      <c r="B7" s="20"/>
      <c r="C7" s="20"/>
      <c r="D7" s="63"/>
      <c r="E7" s="38" t="s">
        <v>237</v>
      </c>
      <c r="F7" s="95" t="s">
        <v>246</v>
      </c>
      <c r="G7" s="38" t="s">
        <v>237</v>
      </c>
      <c r="H7" s="38" t="s">
        <v>246</v>
      </c>
      <c r="I7" s="38" t="s">
        <v>237</v>
      </c>
      <c r="J7" s="38" t="s">
        <v>246</v>
      </c>
      <c r="K7" s="38" t="s">
        <v>237</v>
      </c>
      <c r="L7" s="38" t="s">
        <v>246</v>
      </c>
      <c r="M7" s="38" t="s">
        <v>237</v>
      </c>
      <c r="N7" s="38" t="s">
        <v>246</v>
      </c>
    </row>
    <row r="8" spans="1:14" ht="18" customHeight="1">
      <c r="A8" s="98" t="s">
        <v>169</v>
      </c>
      <c r="B8" s="88" t="s">
        <v>170</v>
      </c>
      <c r="C8" s="89"/>
      <c r="D8" s="89"/>
      <c r="E8" s="90">
        <v>1</v>
      </c>
      <c r="F8" s="90">
        <v>1</v>
      </c>
      <c r="G8" s="90">
        <v>2</v>
      </c>
      <c r="H8" s="90">
        <v>2</v>
      </c>
      <c r="I8" s="90">
        <v>15</v>
      </c>
      <c r="J8" s="90">
        <v>15</v>
      </c>
      <c r="K8" s="90">
        <v>29</v>
      </c>
      <c r="L8" s="90">
        <v>29</v>
      </c>
      <c r="M8" s="90"/>
      <c r="N8" s="90"/>
    </row>
    <row r="9" spans="1:14" ht="18" customHeight="1">
      <c r="A9" s="98"/>
      <c r="B9" s="98" t="s">
        <v>171</v>
      </c>
      <c r="C9" s="56" t="s">
        <v>172</v>
      </c>
      <c r="D9" s="56"/>
      <c r="E9" s="90">
        <v>30</v>
      </c>
      <c r="F9" s="90">
        <v>30</v>
      </c>
      <c r="G9" s="90">
        <v>10039</v>
      </c>
      <c r="H9" s="90">
        <v>10039</v>
      </c>
      <c r="I9" s="90">
        <v>300</v>
      </c>
      <c r="J9" s="90">
        <v>300</v>
      </c>
      <c r="K9" s="90">
        <v>2948</v>
      </c>
      <c r="L9" s="90">
        <v>2948</v>
      </c>
      <c r="M9" s="90"/>
      <c r="N9" s="90"/>
    </row>
    <row r="10" spans="1:14" ht="18" customHeight="1">
      <c r="A10" s="98"/>
      <c r="B10" s="98"/>
      <c r="C10" s="56" t="s">
        <v>173</v>
      </c>
      <c r="D10" s="56"/>
      <c r="E10" s="90">
        <v>30</v>
      </c>
      <c r="F10" s="90">
        <v>30</v>
      </c>
      <c r="G10" s="90">
        <v>8308</v>
      </c>
      <c r="H10" s="90">
        <v>8308</v>
      </c>
      <c r="I10" s="90">
        <v>150</v>
      </c>
      <c r="J10" s="90">
        <v>150</v>
      </c>
      <c r="K10" s="90">
        <v>1561</v>
      </c>
      <c r="L10" s="90">
        <v>1561</v>
      </c>
      <c r="M10" s="90"/>
      <c r="N10" s="90"/>
    </row>
    <row r="11" spans="1:14" ht="18" customHeight="1">
      <c r="A11" s="98"/>
      <c r="B11" s="98"/>
      <c r="C11" s="56" t="s">
        <v>174</v>
      </c>
      <c r="D11" s="56"/>
      <c r="E11" s="90">
        <v>0</v>
      </c>
      <c r="F11" s="90">
        <v>0</v>
      </c>
      <c r="G11" s="90">
        <v>1731</v>
      </c>
      <c r="H11" s="90">
        <v>1731</v>
      </c>
      <c r="I11" s="90">
        <v>6</v>
      </c>
      <c r="J11" s="90">
        <v>6</v>
      </c>
      <c r="K11" s="90">
        <v>392</v>
      </c>
      <c r="L11" s="90">
        <v>392</v>
      </c>
      <c r="M11" s="90"/>
      <c r="N11" s="90"/>
    </row>
    <row r="12" spans="1:14" ht="18" customHeight="1">
      <c r="A12" s="98"/>
      <c r="B12" s="98"/>
      <c r="C12" s="56" t="s">
        <v>175</v>
      </c>
      <c r="D12" s="56"/>
      <c r="E12" s="90">
        <v>0</v>
      </c>
      <c r="F12" s="90">
        <v>0</v>
      </c>
      <c r="G12" s="90"/>
      <c r="H12" s="90"/>
      <c r="I12" s="90">
        <v>144</v>
      </c>
      <c r="J12" s="90">
        <v>144</v>
      </c>
      <c r="K12" s="90">
        <v>988</v>
      </c>
      <c r="L12" s="90">
        <v>988</v>
      </c>
      <c r="M12" s="90"/>
      <c r="N12" s="90"/>
    </row>
    <row r="13" spans="1:14" ht="18" customHeight="1">
      <c r="A13" s="98"/>
      <c r="B13" s="98"/>
      <c r="C13" s="56" t="s">
        <v>176</v>
      </c>
      <c r="D13" s="56"/>
      <c r="E13" s="90">
        <v>0</v>
      </c>
      <c r="F13" s="90">
        <v>0</v>
      </c>
      <c r="G13" s="90"/>
      <c r="H13" s="90"/>
      <c r="I13" s="90">
        <v>0</v>
      </c>
      <c r="J13" s="90">
        <v>0</v>
      </c>
      <c r="K13" s="90">
        <v>0</v>
      </c>
      <c r="L13" s="90">
        <v>0</v>
      </c>
      <c r="M13" s="90"/>
      <c r="N13" s="90"/>
    </row>
    <row r="14" spans="1:14" ht="18" customHeight="1">
      <c r="A14" s="98"/>
      <c r="B14" s="98"/>
      <c r="C14" s="56" t="s">
        <v>177</v>
      </c>
      <c r="D14" s="56"/>
      <c r="E14" s="90">
        <v>0</v>
      </c>
      <c r="F14" s="90">
        <v>0</v>
      </c>
      <c r="G14" s="90"/>
      <c r="H14" s="90"/>
      <c r="I14" s="90">
        <v>0</v>
      </c>
      <c r="J14" s="90">
        <v>0</v>
      </c>
      <c r="K14" s="90">
        <v>7</v>
      </c>
      <c r="L14" s="90">
        <v>7</v>
      </c>
      <c r="M14" s="90"/>
      <c r="N14" s="90"/>
    </row>
    <row r="15" spans="1:14" ht="18" customHeight="1">
      <c r="A15" s="120" t="s">
        <v>178</v>
      </c>
      <c r="B15" s="98" t="s">
        <v>179</v>
      </c>
      <c r="C15" s="56" t="s">
        <v>180</v>
      </c>
      <c r="D15" s="56"/>
      <c r="E15" s="57">
        <v>6034</v>
      </c>
      <c r="F15" s="57">
        <v>6303</v>
      </c>
      <c r="G15" s="57">
        <v>593</v>
      </c>
      <c r="H15" s="57">
        <v>792</v>
      </c>
      <c r="I15" s="57">
        <v>1801</v>
      </c>
      <c r="J15" s="57">
        <v>1735</v>
      </c>
      <c r="K15" s="57">
        <v>1741</v>
      </c>
      <c r="L15" s="57">
        <v>1574</v>
      </c>
      <c r="M15" s="57"/>
      <c r="N15" s="57"/>
    </row>
    <row r="16" spans="1:14" ht="18" customHeight="1">
      <c r="A16" s="98"/>
      <c r="B16" s="98"/>
      <c r="C16" s="56" t="s">
        <v>181</v>
      </c>
      <c r="D16" s="56"/>
      <c r="E16" s="57">
        <v>8689</v>
      </c>
      <c r="F16" s="57">
        <v>8689</v>
      </c>
      <c r="G16" s="57">
        <v>21163</v>
      </c>
      <c r="H16" s="57">
        <v>21194</v>
      </c>
      <c r="I16" s="57">
        <v>3422</v>
      </c>
      <c r="J16" s="57">
        <v>3412</v>
      </c>
      <c r="K16" s="57">
        <v>4525</v>
      </c>
      <c r="L16" s="57">
        <v>4562</v>
      </c>
      <c r="M16" s="57"/>
      <c r="N16" s="57"/>
    </row>
    <row r="17" spans="1:15" ht="18" customHeight="1">
      <c r="A17" s="98"/>
      <c r="B17" s="98"/>
      <c r="C17" s="56" t="s">
        <v>182</v>
      </c>
      <c r="D17" s="56"/>
      <c r="E17" s="57">
        <v>0</v>
      </c>
      <c r="F17" s="57">
        <v>0</v>
      </c>
      <c r="G17" s="57"/>
      <c r="H17" s="57"/>
      <c r="I17" s="57" t="s">
        <v>271</v>
      </c>
      <c r="J17" s="57">
        <v>0</v>
      </c>
      <c r="K17" s="57" t="s">
        <v>271</v>
      </c>
      <c r="L17" s="57">
        <v>0</v>
      </c>
      <c r="M17" s="57"/>
      <c r="N17" s="57"/>
    </row>
    <row r="18" spans="1:15" ht="18" customHeight="1">
      <c r="A18" s="98"/>
      <c r="B18" s="98"/>
      <c r="C18" s="56" t="s">
        <v>183</v>
      </c>
      <c r="D18" s="56"/>
      <c r="E18" s="57">
        <v>14723</v>
      </c>
      <c r="F18" s="57">
        <v>14992</v>
      </c>
      <c r="G18" s="57">
        <v>21756</v>
      </c>
      <c r="H18" s="57">
        <v>21986</v>
      </c>
      <c r="I18" s="57">
        <v>5223</v>
      </c>
      <c r="J18" s="57">
        <v>5148</v>
      </c>
      <c r="K18" s="57">
        <v>6266</v>
      </c>
      <c r="L18" s="57">
        <v>6136</v>
      </c>
      <c r="M18" s="57"/>
      <c r="N18" s="57"/>
    </row>
    <row r="19" spans="1:15" ht="18" customHeight="1">
      <c r="A19" s="98"/>
      <c r="B19" s="98" t="s">
        <v>184</v>
      </c>
      <c r="C19" s="56" t="s">
        <v>185</v>
      </c>
      <c r="D19" s="56"/>
      <c r="E19" s="57">
        <v>388</v>
      </c>
      <c r="F19" s="57">
        <v>283</v>
      </c>
      <c r="G19" s="57">
        <v>78</v>
      </c>
      <c r="H19" s="57">
        <v>129</v>
      </c>
      <c r="I19" s="57">
        <v>173</v>
      </c>
      <c r="J19" s="57">
        <v>303</v>
      </c>
      <c r="K19" s="57">
        <v>567</v>
      </c>
      <c r="L19" s="57">
        <v>567</v>
      </c>
      <c r="M19" s="57"/>
      <c r="N19" s="57"/>
    </row>
    <row r="20" spans="1:15" ht="18" customHeight="1">
      <c r="A20" s="98"/>
      <c r="B20" s="98"/>
      <c r="C20" s="56" t="s">
        <v>186</v>
      </c>
      <c r="D20" s="56"/>
      <c r="E20" s="57">
        <v>9946</v>
      </c>
      <c r="F20" s="57">
        <v>10572</v>
      </c>
      <c r="G20" s="57">
        <v>1249</v>
      </c>
      <c r="H20" s="57">
        <v>1481</v>
      </c>
      <c r="I20" s="57">
        <v>1397</v>
      </c>
      <c r="J20" s="57">
        <v>1428</v>
      </c>
      <c r="K20" s="57">
        <v>435</v>
      </c>
      <c r="L20" s="57">
        <v>484</v>
      </c>
      <c r="M20" s="57"/>
      <c r="N20" s="57"/>
    </row>
    <row r="21" spans="1:15" s="48" customFormat="1" ht="18" customHeight="1">
      <c r="A21" s="98"/>
      <c r="B21" s="98"/>
      <c r="C21" s="91" t="s">
        <v>187</v>
      </c>
      <c r="D21" s="91"/>
      <c r="E21" s="92">
        <v>0</v>
      </c>
      <c r="F21" s="92">
        <v>0</v>
      </c>
      <c r="G21" s="92">
        <v>10399</v>
      </c>
      <c r="H21" s="92">
        <v>10349</v>
      </c>
      <c r="I21" s="92" t="s">
        <v>271</v>
      </c>
      <c r="J21" s="92">
        <v>0</v>
      </c>
      <c r="K21" s="92" t="s">
        <v>271</v>
      </c>
      <c r="L21" s="92">
        <v>0</v>
      </c>
      <c r="M21" s="92"/>
      <c r="N21" s="92"/>
    </row>
    <row r="22" spans="1:15" ht="18" customHeight="1">
      <c r="A22" s="98"/>
      <c r="B22" s="98"/>
      <c r="C22" s="50" t="s">
        <v>188</v>
      </c>
      <c r="D22" s="50"/>
      <c r="E22" s="57">
        <v>10334</v>
      </c>
      <c r="F22" s="57">
        <v>10854</v>
      </c>
      <c r="G22" s="57">
        <v>11726</v>
      </c>
      <c r="H22" s="57">
        <v>11959</v>
      </c>
      <c r="I22" s="57">
        <v>1571</v>
      </c>
      <c r="J22" s="57">
        <v>1731</v>
      </c>
      <c r="K22" s="57">
        <v>1002</v>
      </c>
      <c r="L22" s="57">
        <v>1051</v>
      </c>
      <c r="M22" s="57"/>
      <c r="N22" s="57"/>
    </row>
    <row r="23" spans="1:15" ht="18" customHeight="1">
      <c r="A23" s="98"/>
      <c r="B23" s="98" t="s">
        <v>189</v>
      </c>
      <c r="C23" s="56" t="s">
        <v>190</v>
      </c>
      <c r="D23" s="56"/>
      <c r="E23" s="57">
        <v>30</v>
      </c>
      <c r="F23" s="57">
        <v>30</v>
      </c>
      <c r="G23" s="57">
        <v>10039</v>
      </c>
      <c r="H23" s="57">
        <v>10039</v>
      </c>
      <c r="I23" s="57">
        <v>300</v>
      </c>
      <c r="J23" s="57">
        <v>300</v>
      </c>
      <c r="K23" s="57">
        <v>2948</v>
      </c>
      <c r="L23" s="57">
        <v>2948</v>
      </c>
      <c r="M23" s="57"/>
      <c r="N23" s="57"/>
    </row>
    <row r="24" spans="1:15" ht="18" customHeight="1">
      <c r="A24" s="98"/>
      <c r="B24" s="98"/>
      <c r="C24" s="56" t="s">
        <v>191</v>
      </c>
      <c r="D24" s="56"/>
      <c r="E24" s="57">
        <v>0</v>
      </c>
      <c r="F24" s="57">
        <v>0</v>
      </c>
      <c r="G24" s="57">
        <v>-9</v>
      </c>
      <c r="H24" s="57">
        <v>-13</v>
      </c>
      <c r="I24" s="57">
        <v>3352</v>
      </c>
      <c r="J24" s="57">
        <v>3117</v>
      </c>
      <c r="K24" s="57">
        <v>2320</v>
      </c>
      <c r="L24" s="57">
        <v>2140</v>
      </c>
      <c r="M24" s="57"/>
      <c r="N24" s="57"/>
    </row>
    <row r="25" spans="1:15" ht="18" customHeight="1">
      <c r="A25" s="98"/>
      <c r="B25" s="98"/>
      <c r="C25" s="56" t="s">
        <v>192</v>
      </c>
      <c r="D25" s="56"/>
      <c r="E25" s="57">
        <v>4359</v>
      </c>
      <c r="F25" s="57">
        <v>4108</v>
      </c>
      <c r="G25" s="57"/>
      <c r="H25" s="57"/>
      <c r="I25" s="57"/>
      <c r="J25" s="57">
        <v>0</v>
      </c>
      <c r="K25" s="57">
        <v>0</v>
      </c>
      <c r="L25" s="57">
        <v>0</v>
      </c>
      <c r="M25" s="57"/>
      <c r="N25" s="57"/>
    </row>
    <row r="26" spans="1:15" ht="18" customHeight="1">
      <c r="A26" s="98"/>
      <c r="B26" s="98"/>
      <c r="C26" s="56" t="s">
        <v>193</v>
      </c>
      <c r="D26" s="56"/>
      <c r="E26" s="57">
        <v>4389</v>
      </c>
      <c r="F26" s="57">
        <v>4138</v>
      </c>
      <c r="G26" s="57">
        <v>10030</v>
      </c>
      <c r="H26" s="57">
        <v>10026</v>
      </c>
      <c r="I26" s="57">
        <v>3652</v>
      </c>
      <c r="J26" s="57">
        <v>3417</v>
      </c>
      <c r="K26" s="57">
        <v>5264</v>
      </c>
      <c r="L26" s="57">
        <v>5084</v>
      </c>
      <c r="M26" s="57"/>
      <c r="N26" s="57"/>
    </row>
    <row r="27" spans="1:15" ht="18" customHeight="1">
      <c r="A27" s="98"/>
      <c r="B27" s="56" t="s">
        <v>194</v>
      </c>
      <c r="C27" s="56"/>
      <c r="D27" s="56"/>
      <c r="E27" s="57">
        <v>14723</v>
      </c>
      <c r="F27" s="57">
        <v>14992</v>
      </c>
      <c r="G27" s="57">
        <v>21756</v>
      </c>
      <c r="H27" s="57">
        <v>21985</v>
      </c>
      <c r="I27" s="57">
        <v>5223</v>
      </c>
      <c r="J27" s="57">
        <v>5148</v>
      </c>
      <c r="K27" s="57">
        <v>6266</v>
      </c>
      <c r="L27" s="57">
        <v>6136</v>
      </c>
      <c r="M27" s="57"/>
      <c r="N27" s="57"/>
    </row>
    <row r="28" spans="1:15" ht="18" customHeight="1">
      <c r="A28" s="98" t="s">
        <v>195</v>
      </c>
      <c r="B28" s="98" t="s">
        <v>196</v>
      </c>
      <c r="C28" s="56" t="s">
        <v>197</v>
      </c>
      <c r="D28" s="93" t="s">
        <v>40</v>
      </c>
      <c r="E28" s="57">
        <v>1519</v>
      </c>
      <c r="F28" s="57">
        <v>2224</v>
      </c>
      <c r="G28" s="57">
        <v>762</v>
      </c>
      <c r="H28" s="57">
        <v>1086</v>
      </c>
      <c r="I28" s="57">
        <v>2446</v>
      </c>
      <c r="J28" s="57">
        <v>2852</v>
      </c>
      <c r="K28" s="57">
        <v>3328</v>
      </c>
      <c r="L28" s="57">
        <v>3451</v>
      </c>
      <c r="M28" s="57"/>
      <c r="N28" s="57"/>
    </row>
    <row r="29" spans="1:15" ht="18" customHeight="1">
      <c r="A29" s="98"/>
      <c r="B29" s="98"/>
      <c r="C29" s="56" t="s">
        <v>198</v>
      </c>
      <c r="D29" s="93" t="s">
        <v>41</v>
      </c>
      <c r="E29" s="57">
        <v>1198</v>
      </c>
      <c r="F29" s="57">
        <v>1904</v>
      </c>
      <c r="G29" s="57">
        <v>506</v>
      </c>
      <c r="H29" s="57">
        <v>534</v>
      </c>
      <c r="I29" s="57">
        <v>1663</v>
      </c>
      <c r="J29" s="57">
        <v>1838</v>
      </c>
      <c r="K29" s="57">
        <v>2849</v>
      </c>
      <c r="L29" s="57">
        <v>2986</v>
      </c>
      <c r="M29" s="57"/>
      <c r="N29" s="57"/>
    </row>
    <row r="30" spans="1:15" ht="18" customHeight="1">
      <c r="A30" s="98"/>
      <c r="B30" s="98"/>
      <c r="C30" s="56" t="s">
        <v>199</v>
      </c>
      <c r="D30" s="93" t="s">
        <v>200</v>
      </c>
      <c r="E30" s="57">
        <v>70</v>
      </c>
      <c r="F30" s="57">
        <v>88</v>
      </c>
      <c r="G30" s="57">
        <v>214</v>
      </c>
      <c r="H30" s="57">
        <v>236</v>
      </c>
      <c r="I30" s="57">
        <v>553</v>
      </c>
      <c r="J30" s="57">
        <v>543</v>
      </c>
      <c r="K30" s="57">
        <v>226</v>
      </c>
      <c r="L30" s="57">
        <v>211</v>
      </c>
      <c r="M30" s="57"/>
      <c r="N30" s="57"/>
    </row>
    <row r="31" spans="1:15" ht="18" customHeight="1">
      <c r="A31" s="98"/>
      <c r="B31" s="98"/>
      <c r="C31" s="50" t="s">
        <v>201</v>
      </c>
      <c r="D31" s="93" t="s">
        <v>202</v>
      </c>
      <c r="E31" s="57">
        <f t="shared" ref="E31:N31" si="0">E28-E29-E30</f>
        <v>251</v>
      </c>
      <c r="F31" s="57">
        <f t="shared" si="0"/>
        <v>232</v>
      </c>
      <c r="G31" s="57">
        <f t="shared" si="0"/>
        <v>42</v>
      </c>
      <c r="H31" s="57">
        <f t="shared" si="0"/>
        <v>316</v>
      </c>
      <c r="I31" s="57">
        <f t="shared" si="0"/>
        <v>230</v>
      </c>
      <c r="J31" s="57">
        <f t="shared" si="0"/>
        <v>471</v>
      </c>
      <c r="K31" s="57">
        <f t="shared" si="0"/>
        <v>253</v>
      </c>
      <c r="L31" s="57">
        <f t="shared" si="0"/>
        <v>254</v>
      </c>
      <c r="M31" s="57">
        <f t="shared" si="0"/>
        <v>0</v>
      </c>
      <c r="N31" s="57">
        <f t="shared" si="0"/>
        <v>0</v>
      </c>
      <c r="O31" s="7"/>
    </row>
    <row r="32" spans="1:15" ht="18" customHeight="1">
      <c r="A32" s="98"/>
      <c r="B32" s="98"/>
      <c r="C32" s="56" t="s">
        <v>203</v>
      </c>
      <c r="D32" s="93" t="s">
        <v>204</v>
      </c>
      <c r="E32" s="57">
        <v>1</v>
      </c>
      <c r="F32" s="57">
        <v>2</v>
      </c>
      <c r="G32" s="57">
        <v>82</v>
      </c>
      <c r="H32" s="57">
        <v>2</v>
      </c>
      <c r="I32" s="57">
        <v>19</v>
      </c>
      <c r="J32" s="57">
        <v>35</v>
      </c>
      <c r="K32" s="57">
        <v>9</v>
      </c>
      <c r="L32" s="57">
        <v>14</v>
      </c>
      <c r="M32" s="57"/>
      <c r="N32" s="57"/>
    </row>
    <row r="33" spans="1:14" ht="18" customHeight="1">
      <c r="A33" s="98"/>
      <c r="B33" s="98"/>
      <c r="C33" s="56" t="s">
        <v>205</v>
      </c>
      <c r="D33" s="93" t="s">
        <v>206</v>
      </c>
      <c r="E33" s="57">
        <v>0</v>
      </c>
      <c r="F33" s="57">
        <v>0</v>
      </c>
      <c r="G33" s="57">
        <v>121</v>
      </c>
      <c r="H33" s="57">
        <v>309</v>
      </c>
      <c r="I33" s="57">
        <v>5</v>
      </c>
      <c r="J33" s="57">
        <v>7</v>
      </c>
      <c r="K33" s="57">
        <v>2</v>
      </c>
      <c r="L33" s="57">
        <v>2</v>
      </c>
      <c r="M33" s="57"/>
      <c r="N33" s="57"/>
    </row>
    <row r="34" spans="1:14" ht="18" customHeight="1">
      <c r="A34" s="98"/>
      <c r="B34" s="98"/>
      <c r="C34" s="50" t="s">
        <v>207</v>
      </c>
      <c r="D34" s="93" t="s">
        <v>208</v>
      </c>
      <c r="E34" s="57">
        <f t="shared" ref="E34:N34" si="1">E31+E32-E33</f>
        <v>252</v>
      </c>
      <c r="F34" s="57">
        <f t="shared" si="1"/>
        <v>234</v>
      </c>
      <c r="G34" s="57">
        <f t="shared" si="1"/>
        <v>3</v>
      </c>
      <c r="H34" s="57">
        <f t="shared" si="1"/>
        <v>9</v>
      </c>
      <c r="I34" s="57">
        <f t="shared" si="1"/>
        <v>244</v>
      </c>
      <c r="J34" s="57">
        <f t="shared" si="1"/>
        <v>499</v>
      </c>
      <c r="K34" s="57">
        <f t="shared" si="1"/>
        <v>260</v>
      </c>
      <c r="L34" s="57">
        <f t="shared" si="1"/>
        <v>266</v>
      </c>
      <c r="M34" s="57">
        <f t="shared" si="1"/>
        <v>0</v>
      </c>
      <c r="N34" s="57">
        <f t="shared" si="1"/>
        <v>0</v>
      </c>
    </row>
    <row r="35" spans="1:14" ht="18" customHeight="1">
      <c r="A35" s="98"/>
      <c r="B35" s="98" t="s">
        <v>209</v>
      </c>
      <c r="C35" s="56" t="s">
        <v>210</v>
      </c>
      <c r="D35" s="93" t="s">
        <v>211</v>
      </c>
      <c r="E35" s="57">
        <v>0</v>
      </c>
      <c r="F35" s="57">
        <v>0</v>
      </c>
      <c r="G35" s="57"/>
      <c r="H35" s="57"/>
      <c r="I35" s="57">
        <v>93</v>
      </c>
      <c r="J35" s="57">
        <v>0</v>
      </c>
      <c r="K35" s="57">
        <v>0</v>
      </c>
      <c r="L35" s="57">
        <v>0</v>
      </c>
      <c r="M35" s="57"/>
      <c r="N35" s="57"/>
    </row>
    <row r="36" spans="1:14" ht="18" customHeight="1">
      <c r="A36" s="98"/>
      <c r="B36" s="98"/>
      <c r="C36" s="56" t="s">
        <v>212</v>
      </c>
      <c r="D36" s="93" t="s">
        <v>213</v>
      </c>
      <c r="E36" s="57">
        <v>0</v>
      </c>
      <c r="F36" s="57">
        <v>0</v>
      </c>
      <c r="G36" s="57"/>
      <c r="H36" s="57"/>
      <c r="I36" s="57">
        <v>2</v>
      </c>
      <c r="J36" s="57">
        <v>2</v>
      </c>
      <c r="K36" s="57">
        <v>0</v>
      </c>
      <c r="L36" s="57">
        <v>1</v>
      </c>
      <c r="M36" s="57"/>
      <c r="N36" s="57"/>
    </row>
    <row r="37" spans="1:14" ht="18" customHeight="1">
      <c r="A37" s="98"/>
      <c r="B37" s="98"/>
      <c r="C37" s="56" t="s">
        <v>214</v>
      </c>
      <c r="D37" s="93" t="s">
        <v>215</v>
      </c>
      <c r="E37" s="57">
        <f t="shared" ref="E37:N37" si="2">E34+E35-E36</f>
        <v>252</v>
      </c>
      <c r="F37" s="57">
        <f t="shared" si="2"/>
        <v>234</v>
      </c>
      <c r="G37" s="57">
        <f t="shared" si="2"/>
        <v>3</v>
      </c>
      <c r="H37" s="57">
        <f t="shared" si="2"/>
        <v>9</v>
      </c>
      <c r="I37" s="57">
        <f t="shared" si="2"/>
        <v>335</v>
      </c>
      <c r="J37" s="57">
        <f t="shared" si="2"/>
        <v>497</v>
      </c>
      <c r="K37" s="57">
        <f t="shared" si="2"/>
        <v>260</v>
      </c>
      <c r="L37" s="57">
        <f t="shared" si="2"/>
        <v>265</v>
      </c>
      <c r="M37" s="57">
        <f t="shared" si="2"/>
        <v>0</v>
      </c>
      <c r="N37" s="57">
        <f t="shared" si="2"/>
        <v>0</v>
      </c>
    </row>
    <row r="38" spans="1:14" ht="18" customHeight="1">
      <c r="A38" s="98"/>
      <c r="B38" s="98"/>
      <c r="C38" s="56" t="s">
        <v>216</v>
      </c>
      <c r="D38" s="93" t="s">
        <v>217</v>
      </c>
      <c r="E38" s="57">
        <v>0</v>
      </c>
      <c r="F38" s="57">
        <v>0</v>
      </c>
      <c r="G38" s="57"/>
      <c r="H38" s="57"/>
      <c r="I38" s="57">
        <v>0</v>
      </c>
      <c r="J38" s="57">
        <v>0</v>
      </c>
      <c r="K38" s="57">
        <v>0</v>
      </c>
      <c r="L38" s="57">
        <v>0</v>
      </c>
      <c r="M38" s="57"/>
      <c r="N38" s="57"/>
    </row>
    <row r="39" spans="1:14" ht="18" customHeight="1">
      <c r="A39" s="98"/>
      <c r="B39" s="98"/>
      <c r="C39" s="56" t="s">
        <v>218</v>
      </c>
      <c r="D39" s="93" t="s">
        <v>219</v>
      </c>
      <c r="E39" s="57">
        <v>0</v>
      </c>
      <c r="F39" s="57">
        <v>0</v>
      </c>
      <c r="G39" s="57"/>
      <c r="H39" s="57"/>
      <c r="I39" s="57">
        <v>0</v>
      </c>
      <c r="J39" s="57">
        <v>0</v>
      </c>
      <c r="K39" s="57">
        <v>0</v>
      </c>
      <c r="L39" s="57">
        <v>0</v>
      </c>
      <c r="M39" s="57"/>
      <c r="N39" s="57"/>
    </row>
    <row r="40" spans="1:14" ht="18" customHeight="1">
      <c r="A40" s="98"/>
      <c r="B40" s="98"/>
      <c r="C40" s="56" t="s">
        <v>220</v>
      </c>
      <c r="D40" s="93" t="s">
        <v>221</v>
      </c>
      <c r="E40" s="57">
        <v>0</v>
      </c>
      <c r="F40" s="57">
        <v>0</v>
      </c>
      <c r="G40" s="57"/>
      <c r="H40" s="57"/>
      <c r="I40" s="57">
        <v>99</v>
      </c>
      <c r="J40" s="57">
        <v>205</v>
      </c>
      <c r="K40" s="57">
        <v>81</v>
      </c>
      <c r="L40" s="57">
        <v>83</v>
      </c>
      <c r="M40" s="57"/>
      <c r="N40" s="57"/>
    </row>
    <row r="41" spans="1:14" ht="18" customHeight="1">
      <c r="A41" s="98"/>
      <c r="B41" s="98"/>
      <c r="C41" s="50" t="s">
        <v>222</v>
      </c>
      <c r="D41" s="93" t="s">
        <v>223</v>
      </c>
      <c r="E41" s="57">
        <f t="shared" ref="E41:N41" si="3">E34+E35-E36-E40</f>
        <v>252</v>
      </c>
      <c r="F41" s="57">
        <f t="shared" si="3"/>
        <v>234</v>
      </c>
      <c r="G41" s="57">
        <f t="shared" si="3"/>
        <v>3</v>
      </c>
      <c r="H41" s="57">
        <f t="shared" si="3"/>
        <v>9</v>
      </c>
      <c r="I41" s="57">
        <f t="shared" si="3"/>
        <v>236</v>
      </c>
      <c r="J41" s="57">
        <f t="shared" si="3"/>
        <v>292</v>
      </c>
      <c r="K41" s="57">
        <f t="shared" si="3"/>
        <v>179</v>
      </c>
      <c r="L41" s="57">
        <f t="shared" si="3"/>
        <v>182</v>
      </c>
      <c r="M41" s="57">
        <f t="shared" si="3"/>
        <v>0</v>
      </c>
      <c r="N41" s="57">
        <f t="shared" si="3"/>
        <v>0</v>
      </c>
    </row>
    <row r="42" spans="1:14" ht="18" customHeight="1">
      <c r="A42" s="98"/>
      <c r="B42" s="98"/>
      <c r="C42" s="127" t="s">
        <v>224</v>
      </c>
      <c r="D42" s="127"/>
      <c r="E42" s="57">
        <f t="shared" ref="E42:N42" si="4">E37+E38-E39-E40</f>
        <v>252</v>
      </c>
      <c r="F42" s="57">
        <f t="shared" si="4"/>
        <v>234</v>
      </c>
      <c r="G42" s="57">
        <f t="shared" si="4"/>
        <v>3</v>
      </c>
      <c r="H42" s="57">
        <f t="shared" si="4"/>
        <v>9</v>
      </c>
      <c r="I42" s="57">
        <f t="shared" si="4"/>
        <v>236</v>
      </c>
      <c r="J42" s="57">
        <f t="shared" si="4"/>
        <v>292</v>
      </c>
      <c r="K42" s="57">
        <f t="shared" si="4"/>
        <v>179</v>
      </c>
      <c r="L42" s="57">
        <f t="shared" si="4"/>
        <v>182</v>
      </c>
      <c r="M42" s="57">
        <f t="shared" si="4"/>
        <v>0</v>
      </c>
      <c r="N42" s="57">
        <f t="shared" si="4"/>
        <v>0</v>
      </c>
    </row>
    <row r="43" spans="1:14" ht="18" customHeight="1">
      <c r="A43" s="98"/>
      <c r="B43" s="98"/>
      <c r="C43" s="56" t="s">
        <v>225</v>
      </c>
      <c r="D43" s="93" t="s">
        <v>226</v>
      </c>
      <c r="E43" s="57">
        <v>0</v>
      </c>
      <c r="F43" s="57">
        <v>0</v>
      </c>
      <c r="G43" s="57"/>
      <c r="H43" s="57"/>
      <c r="I43" s="57">
        <v>1576</v>
      </c>
      <c r="J43" s="57">
        <v>1575</v>
      </c>
      <c r="K43" s="57">
        <v>341</v>
      </c>
      <c r="L43" s="57">
        <v>259</v>
      </c>
      <c r="M43" s="57"/>
      <c r="N43" s="57"/>
    </row>
    <row r="44" spans="1:14" ht="18" customHeight="1">
      <c r="A44" s="98"/>
      <c r="B44" s="98"/>
      <c r="C44" s="50" t="s">
        <v>227</v>
      </c>
      <c r="D44" s="70" t="s">
        <v>228</v>
      </c>
      <c r="E44" s="57">
        <f t="shared" ref="E44:N44" si="5">E41+E43</f>
        <v>252</v>
      </c>
      <c r="F44" s="57">
        <f t="shared" si="5"/>
        <v>234</v>
      </c>
      <c r="G44" s="57">
        <f t="shared" si="5"/>
        <v>3</v>
      </c>
      <c r="H44" s="57">
        <f t="shared" si="5"/>
        <v>9</v>
      </c>
      <c r="I44" s="57">
        <f t="shared" si="5"/>
        <v>1812</v>
      </c>
      <c r="J44" s="57">
        <f t="shared" si="5"/>
        <v>1867</v>
      </c>
      <c r="K44" s="57">
        <f t="shared" si="5"/>
        <v>520</v>
      </c>
      <c r="L44" s="57">
        <f t="shared" si="5"/>
        <v>441</v>
      </c>
      <c r="M44" s="57">
        <f t="shared" si="5"/>
        <v>0</v>
      </c>
      <c r="N44" s="57">
        <f t="shared" si="5"/>
        <v>0</v>
      </c>
    </row>
    <row r="45" spans="1:14" ht="14.1" customHeight="1">
      <c r="A45" s="9" t="s">
        <v>229</v>
      </c>
    </row>
    <row r="46" spans="1:14" ht="14.1" customHeight="1">
      <c r="A46" s="9" t="s">
        <v>230</v>
      </c>
    </row>
    <row r="47" spans="1:14">
      <c r="A47" s="49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conditionalFormatting sqref="E6:F6">
    <cfRule type="expression" dxfId="2" priority="3">
      <formula>_xlfn.ISFORMULA(E6)</formula>
    </cfRule>
  </conditionalFormatting>
  <conditionalFormatting sqref="G6:H6">
    <cfRule type="expression" dxfId="1" priority="2">
      <formula>_xlfn.ISFORMULA(G6)</formula>
    </cfRule>
  </conditionalFormatting>
  <conditionalFormatting sqref="I6:L6">
    <cfRule type="expression" dxfId="0" priority="1">
      <formula>_xlfn.ISFORMULA(I6)</formula>
    </cfRule>
  </conditionalFormatting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2022-07-07T08:42:16Z</cp:lastPrinted>
  <dcterms:created xsi:type="dcterms:W3CDTF">1999-07-06T05:17:05Z</dcterms:created>
  <dcterms:modified xsi:type="dcterms:W3CDTF">2022-09-20T10:29:51Z</dcterms:modified>
</cp:coreProperties>
</file>