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897C7D12-6C65-4D41-8B74-9BE6DA8F0E00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7" l="1"/>
  <c r="G39" i="7"/>
  <c r="G45" i="7" s="1"/>
  <c r="H44" i="7" l="1"/>
  <c r="H39" i="7"/>
  <c r="H45" i="7" s="1"/>
  <c r="F44" i="4"/>
  <c r="F36" i="4"/>
  <c r="F39" i="4" s="1"/>
  <c r="F45" i="4" s="1"/>
  <c r="F32" i="4"/>
  <c r="H24" i="7" l="1"/>
  <c r="H27" i="7" s="1"/>
  <c r="H16" i="7"/>
  <c r="H15" i="7"/>
  <c r="H14" i="7"/>
  <c r="H24" i="4"/>
  <c r="H27" i="4" s="1"/>
  <c r="H16" i="4"/>
  <c r="H15" i="4"/>
  <c r="H14" i="4"/>
  <c r="J44" i="7" l="1"/>
  <c r="J39" i="7"/>
  <c r="J45" i="7" s="1"/>
  <c r="H44" i="4"/>
  <c r="H39" i="4"/>
  <c r="H45" i="4" s="1"/>
  <c r="L44" i="7" l="1"/>
  <c r="L39" i="7"/>
  <c r="L45" i="7" s="1"/>
  <c r="J44" i="4"/>
  <c r="J39" i="4"/>
  <c r="J45" i="4" s="1"/>
  <c r="L24" i="7" l="1"/>
  <c r="L27" i="7" s="1"/>
  <c r="L16" i="7"/>
  <c r="L15" i="7"/>
  <c r="L14" i="7"/>
  <c r="J24" i="7"/>
  <c r="J27" i="7" s="1"/>
  <c r="J16" i="7"/>
  <c r="J15" i="7"/>
  <c r="J14" i="7"/>
  <c r="F24" i="7"/>
  <c r="F27" i="7" s="1"/>
  <c r="F16" i="7"/>
  <c r="F15" i="7"/>
  <c r="F14" i="7"/>
  <c r="L24" i="4"/>
  <c r="L27" i="4" s="1"/>
  <c r="L16" i="4"/>
  <c r="L15" i="4"/>
  <c r="L14" i="4"/>
  <c r="J24" i="4"/>
  <c r="J27" i="4" s="1"/>
  <c r="J16" i="4"/>
  <c r="J15" i="4"/>
  <c r="J14" i="4"/>
  <c r="F24" i="4"/>
  <c r="F27" i="4" s="1"/>
  <c r="F16" i="4"/>
  <c r="F15" i="4"/>
  <c r="F14" i="4"/>
  <c r="N24" i="7" l="1"/>
  <c r="N27" i="7" s="1"/>
  <c r="N16" i="7"/>
  <c r="N15" i="7"/>
  <c r="N14" i="7"/>
  <c r="N24" i="4"/>
  <c r="N27" i="4" s="1"/>
  <c r="N16" i="4"/>
  <c r="N15" i="4"/>
  <c r="N14" i="4"/>
  <c r="F39" i="2" l="1"/>
  <c r="F28" i="2"/>
  <c r="F45" i="2"/>
  <c r="I9" i="2" l="1"/>
  <c r="G45" i="2"/>
  <c r="F27" i="2"/>
  <c r="G27" i="2" s="1"/>
  <c r="F24" i="6"/>
  <c r="F22" i="6" s="1"/>
  <c r="E22" i="6"/>
  <c r="E19" i="6"/>
  <c r="E23" i="6" s="1"/>
  <c r="H45" i="5"/>
  <c r="F45" i="5"/>
  <c r="G41" i="5" s="1"/>
  <c r="H27" i="5"/>
  <c r="F27" i="5"/>
  <c r="G19" i="5" s="1"/>
  <c r="H27" i="2"/>
  <c r="H45" i="2"/>
  <c r="G28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 s="1"/>
  <c r="J41" i="8" s="1"/>
  <c r="J44" i="8" s="1"/>
  <c r="I34" i="8"/>
  <c r="I37" i="8" s="1"/>
  <c r="I42" i="8" s="1"/>
  <c r="H31" i="8"/>
  <c r="H34" i="8" s="1"/>
  <c r="G31" i="8"/>
  <c r="G34" i="8" s="1"/>
  <c r="G41" i="8" s="1"/>
  <c r="G44" i="8" s="1"/>
  <c r="F31" i="8"/>
  <c r="F34" i="8" s="1"/>
  <c r="E31" i="8"/>
  <c r="E34" i="8" s="1"/>
  <c r="O44" i="7"/>
  <c r="O45" i="7"/>
  <c r="N44" i="7"/>
  <c r="M44" i="7"/>
  <c r="K44" i="7"/>
  <c r="I44" i="7"/>
  <c r="F44" i="7"/>
  <c r="O39" i="7"/>
  <c r="N39" i="7"/>
  <c r="M39" i="7"/>
  <c r="K39" i="7"/>
  <c r="I39" i="7"/>
  <c r="F39" i="7"/>
  <c r="O24" i="7"/>
  <c r="O27" i="7"/>
  <c r="M24" i="7"/>
  <c r="M27" i="7" s="1"/>
  <c r="K24" i="7"/>
  <c r="K27" i="7" s="1"/>
  <c r="I24" i="7"/>
  <c r="I27" i="7" s="1"/>
  <c r="G24" i="7"/>
  <c r="G27" i="7" s="1"/>
  <c r="O16" i="7"/>
  <c r="M16" i="7"/>
  <c r="K16" i="7"/>
  <c r="I16" i="7"/>
  <c r="G16" i="7"/>
  <c r="O15" i="7"/>
  <c r="M15" i="7"/>
  <c r="K15" i="7"/>
  <c r="I15" i="7"/>
  <c r="G15" i="7"/>
  <c r="O14" i="7"/>
  <c r="M14" i="7"/>
  <c r="K14" i="7"/>
  <c r="I14" i="7"/>
  <c r="G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O45" i="4" s="1"/>
  <c r="N39" i="4"/>
  <c r="N44" i="4"/>
  <c r="M39" i="4"/>
  <c r="M45" i="4"/>
  <c r="M44" i="4"/>
  <c r="L39" i="4"/>
  <c r="L44" i="4"/>
  <c r="L45" i="4"/>
  <c r="K39" i="4"/>
  <c r="K44" i="4"/>
  <c r="I39" i="4"/>
  <c r="I44" i="4"/>
  <c r="G39" i="4"/>
  <c r="G44" i="4"/>
  <c r="O24" i="4"/>
  <c r="O27" i="4" s="1"/>
  <c r="M24" i="4"/>
  <c r="M27" i="4" s="1"/>
  <c r="K24" i="4"/>
  <c r="K27" i="4"/>
  <c r="I24" i="4"/>
  <c r="I27" i="4" s="1"/>
  <c r="M16" i="4"/>
  <c r="M15" i="4"/>
  <c r="M14" i="4"/>
  <c r="O16" i="4"/>
  <c r="O15" i="4"/>
  <c r="O14" i="4"/>
  <c r="K16" i="4"/>
  <c r="K15" i="4"/>
  <c r="K14" i="4"/>
  <c r="I16" i="4"/>
  <c r="I15" i="4"/>
  <c r="I14" i="4"/>
  <c r="G24" i="4"/>
  <c r="G27" i="4" s="1"/>
  <c r="G16" i="4"/>
  <c r="G15" i="4"/>
  <c r="G14" i="4"/>
  <c r="G14" i="2"/>
  <c r="G16" i="2"/>
  <c r="G9" i="2"/>
  <c r="G41" i="2"/>
  <c r="G31" i="5"/>
  <c r="G21" i="2"/>
  <c r="G29" i="2"/>
  <c r="G42" i="5"/>
  <c r="G39" i="5" l="1"/>
  <c r="N45" i="4"/>
  <c r="G36" i="5"/>
  <c r="G35" i="5"/>
  <c r="G45" i="5"/>
  <c r="G29" i="5"/>
  <c r="E41" i="8"/>
  <c r="E37" i="8"/>
  <c r="E42" i="8" s="1"/>
  <c r="G44" i="5"/>
  <c r="J37" i="8"/>
  <c r="J42" i="8" s="1"/>
  <c r="G24" i="6"/>
  <c r="H24" i="6" s="1"/>
  <c r="I23" i="6" s="1"/>
  <c r="E21" i="6"/>
  <c r="G34" i="5"/>
  <c r="G28" i="5"/>
  <c r="G43" i="5"/>
  <c r="G40" i="5"/>
  <c r="G32" i="5"/>
  <c r="G37" i="5"/>
  <c r="I45" i="5"/>
  <c r="G38" i="5"/>
  <c r="G30" i="5"/>
  <c r="G33" i="5"/>
  <c r="G18" i="2"/>
  <c r="K45" i="7"/>
  <c r="M45" i="7"/>
  <c r="K45" i="4"/>
  <c r="G45" i="4"/>
  <c r="I45" i="4"/>
  <c r="G37" i="8"/>
  <c r="G42" i="8" s="1"/>
  <c r="G19" i="2"/>
  <c r="G25" i="2"/>
  <c r="G24" i="2"/>
  <c r="G36" i="2"/>
  <c r="G12" i="2"/>
  <c r="G39" i="2"/>
  <c r="G11" i="2"/>
  <c r="G38" i="2"/>
  <c r="I27" i="2"/>
  <c r="G22" i="2"/>
  <c r="G15" i="2"/>
  <c r="G43" i="2"/>
  <c r="F45" i="7"/>
  <c r="G23" i="2"/>
  <c r="G30" i="2"/>
  <c r="F23" i="6"/>
  <c r="G26" i="2"/>
  <c r="G32" i="2"/>
  <c r="G13" i="2"/>
  <c r="G40" i="2"/>
  <c r="I45" i="7"/>
  <c r="G20" i="2"/>
  <c r="G17" i="2"/>
  <c r="G10" i="2"/>
  <c r="G31" i="2"/>
  <c r="N45" i="7"/>
  <c r="H22" i="6"/>
  <c r="H23" i="6"/>
  <c r="G23" i="6"/>
  <c r="G22" i="6"/>
  <c r="E44" i="8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<sst xmlns="http://schemas.openxmlformats.org/spreadsheetml/2006/main" count="445" uniqueCount="265">
  <si>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</si>
  <si>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</si>
  <si>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</si>
  <si>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</si>
  <si>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</si>
  <si>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</si>
  <si>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</si>
  <si>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</si>
  <si>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</si>
  <si>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</si>
  <si>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</si>
  <si>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</si>
  <si>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</si>
  <si>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</si>
  <si>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</si>
  <si>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</si>
  <si>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</si>
  <si>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</si>
  <si>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</si>
  <si>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</si>
  <si>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</si>
  <si>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</si>
  <si>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</si>
  <si>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</si>
  <si>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</si>
  <si>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</si>
  <si>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</si>
  <si>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</si>
  <si>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</si>
  <si>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</si>
  <si>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</si>
  <si>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</si>
  <si>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</si>
  <si>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</si>
  <si>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</si>
  <si>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</si>
  <si>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</si>
  <si>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</si>
  <si>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</si>
  <si>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</si>
  <si>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</si>
  <si>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</si>
  <si>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</si>
  <si>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</si>
  <si>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</si>
  <si>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</si>
  <si>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</si>
  <si>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</si>
  <si>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</si>
  <si>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</si>
  <si>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</si>
  <si>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</si>
  <si>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</si>
  <si>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</si>
  <si>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</si>
  <si>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</si>
  <si>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</si>
  <si>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</si>
  <si>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</si>
  <si>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</si>
  <si>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</si>
  <si>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</si>
  <si>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</si>
  <si>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</si>
  <si>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</si>
  <si>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</si>
  <si>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</si>
  <si>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</si>
  <si>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</si>
  <si>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</si>
  <si>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</si>
  <si>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</si>
  <si>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</si>
  <si>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</si>
  <si>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</si>
  <si>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</si>
  <si>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</si>
  <si>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</si>
  <si>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</si>
  <si>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</si>
  <si>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</si>
  <si>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</si>
  <si>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</si>
  <si>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</si>
  <si>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</si>
  <si>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</si>
  <si>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</si>
  <si>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</si>
  <si>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</si>
  <si>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</si>
  <si>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</si>
  <si>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</si>
  <si>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</si>
  <si>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</si>
  <si>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</si>
  <si>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</si>
  <si>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</si>
  <si>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</si>
  <si>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</si>
  <si>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</si>
  <si>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</si>
  <si>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</si>
  <si>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</si>
  <si>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</si>
  <si>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</si>
  <si>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</si>
  <si>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</si>
  <si>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</si>
  <si>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</si>
  <si>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</si>
  <si>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</si>
  <si>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</si>
  <si>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</si>
  <si>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</si>
  <si>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</si>
  <si>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</si>
  <si>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</si>
  <si>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</si>
  <si>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</si>
  <si>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</si>
  <si>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</si>
  <si>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</si>
  <si>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</si>
  <si>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</si>
  <si>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</si>
  <si>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</si>
  <si>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</si>
  <si>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</si>
  <si>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</si>
  <si>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</si>
  <si>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</si>
  <si>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</si>
  <si>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</si>
  <si>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</si>
  <si>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</si>
  <si>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</si>
  <si>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</si>
  <si>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</si>
  <si>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</si>
  <si>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</si>
  <si>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</si>
  <si>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</si>
  <si>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</si>
  <si>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</si>
  <si>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</si>
  <si>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</si>
  <si>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</si>
  <si>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</si>
  <si>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</si>
  <si>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</si>
  <si>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</si>
  <si>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</si>
  <si>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</si>
  <si>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</si>
  <si>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</si>
  <si>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</si>
  <si>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</si>
  <si>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</si>
  <si>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</si>
  <si>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</si>
  <si>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</si>
  <si>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</si>
  <si>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</si>
  <si>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</si>
  <si>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</si>
  <si>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</si>
  <si>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</si>
  <si>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</si>
  <si>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</si>
  <si>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</si>
  <si>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</si>
  <si>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</si>
  <si>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</si>
  <si>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</si>
  <si>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</si>
  <si>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</si>
  <si>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</si>
  <si>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</si>
  <si>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</si>
  <si>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</si>
  <si>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</si>
  <si>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</si>
  <si>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</si>
  <si>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</si>
  <si>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</si>
  <si>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</si>
  <si>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</si>
  <si>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</si>
  <si>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</si>
  <si>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</si>
  <si>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</si>
  <si>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</si>
  <si>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</si>
  <si>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</si>
  <si>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</si>
  <si>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</si>
  <si>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</si>
  <si>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</si>
  <si>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</si>
  <si>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</si>
  <si>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</si>
  <si>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</si>
  <si>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</si>
  <si>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</si>
  <si>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</si>
  <si>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</si>
  <si>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</si>
  <si>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</si>
  <si>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</si>
  <si>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</si>
  <si>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</si>
  <si>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</si>
  <si>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</si>
  <si>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</si>
  <si>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</si>
  <si>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</si>
  <si>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</si>
  <si>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</si>
  <si>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</si>
  <si>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</si>
  <si>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</si>
  <si>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</si>
  <si>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</si>
  <si>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</si>
  <si>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</si>
  <si>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</si>
  <si>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</si>
  <si>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</si>
  <si>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</si>
  <si>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</si>
  <si>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</si>
  <si>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</si>
  <si>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</si>
  <si>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</si>
  <si>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</si>
  <si>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</si>
  <si>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</si>
  <si>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</si>
  <si>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</si>
  <si>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</si>
  <si>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</si>
  <si>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</si>
  <si>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</si>
  <si>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</si>
  <si>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</si>
  <si>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</si>
  <si>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</si>
  <si>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</si>
  <si>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</si>
  <si>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</si>
  <si>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</si>
  <si>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上水道事業会計</t>
    <rPh sb="0" eb="3">
      <t>ジョウスイドウ</t>
    </rPh>
    <rPh sb="3" eb="5">
      <t>ジギョウ</t>
    </rPh>
    <rPh sb="5" eb="7">
      <t>カイケイ</t>
    </rPh>
    <phoneticPr fontId="9"/>
  </si>
  <si>
    <t>病院事業会計</t>
    <rPh sb="0" eb="2">
      <t>ビョウイン</t>
    </rPh>
    <rPh sb="2" eb="4">
      <t>ジギョウ</t>
    </rPh>
    <rPh sb="4" eb="6">
      <t>カイケイ</t>
    </rPh>
    <phoneticPr fontId="9"/>
  </si>
  <si>
    <t>工業用水道会計</t>
    <rPh sb="0" eb="3">
      <t>コウギョウヨウ</t>
    </rPh>
    <rPh sb="3" eb="5">
      <t>スイドウ</t>
    </rPh>
    <rPh sb="5" eb="7">
      <t>カイケイ</t>
    </rPh>
    <phoneticPr fontId="9"/>
  </si>
  <si>
    <t>造成土地管理事業会計</t>
    <rPh sb="0" eb="2">
      <t>ゾウセイ</t>
    </rPh>
    <rPh sb="2" eb="4">
      <t>トチ</t>
    </rPh>
    <rPh sb="4" eb="6">
      <t>カンリ</t>
    </rPh>
    <rPh sb="6" eb="8">
      <t>ジギョウ</t>
    </rPh>
    <rPh sb="8" eb="10">
      <t>カイケイ</t>
    </rPh>
    <phoneticPr fontId="9"/>
  </si>
  <si>
    <t>流域下水道事業会計</t>
    <rPh sb="0" eb="2">
      <t>リュウイキ</t>
    </rPh>
    <rPh sb="2" eb="5">
      <t>ゲスイドウ</t>
    </rPh>
    <rPh sb="5" eb="7">
      <t>ジギョウ</t>
    </rPh>
    <rPh sb="7" eb="9">
      <t>カイケイ</t>
    </rPh>
    <phoneticPr fontId="9"/>
  </si>
  <si>
    <t>港湾整備事業会計</t>
    <rPh sb="0" eb="2">
      <t>コウワン</t>
    </rPh>
    <rPh sb="2" eb="4">
      <t>セイビ</t>
    </rPh>
    <rPh sb="4" eb="6">
      <t>ジギョウ</t>
    </rPh>
    <rPh sb="6" eb="8">
      <t>カイケイ</t>
    </rPh>
    <phoneticPr fontId="9"/>
  </si>
  <si>
    <t>土地区画整理事業会計</t>
    <rPh sb="0" eb="2">
      <t>トチ</t>
    </rPh>
    <rPh sb="2" eb="4">
      <t>クカク</t>
    </rPh>
    <rPh sb="4" eb="6">
      <t>セイリ</t>
    </rPh>
    <rPh sb="8" eb="10">
      <t>カイケイ</t>
    </rPh>
    <phoneticPr fontId="9"/>
  </si>
  <si>
    <t>工業団地整備事業会計</t>
    <rPh sb="0" eb="2">
      <t>コウギョウ</t>
    </rPh>
    <rPh sb="2" eb="4">
      <t>ダンチ</t>
    </rPh>
    <rPh sb="4" eb="6">
      <t>セイビ</t>
    </rPh>
    <rPh sb="6" eb="8">
      <t>ジギョウ</t>
    </rPh>
    <rPh sb="8" eb="10">
      <t>カイケイ</t>
    </rPh>
    <phoneticPr fontId="9"/>
  </si>
  <si>
    <t>土地開発公社</t>
    <rPh sb="0" eb="2">
      <t>トチ</t>
    </rPh>
    <rPh sb="2" eb="4">
      <t>カイハツ</t>
    </rPh>
    <rPh sb="4" eb="6">
      <t>コウシャ</t>
    </rPh>
    <phoneticPr fontId="14"/>
  </si>
  <si>
    <t>道路公社</t>
    <rPh sb="0" eb="2">
      <t>ドウロ</t>
    </rPh>
    <rPh sb="2" eb="4">
      <t>コウシャ</t>
    </rPh>
    <phoneticPr fontId="14"/>
  </si>
  <si>
    <t>住宅供給公社</t>
    <rPh sb="0" eb="2">
      <t>ジュウタク</t>
    </rPh>
    <rPh sb="2" eb="4">
      <t>キョウキュウ</t>
    </rPh>
    <rPh sb="4" eb="6">
      <t>コウシャ</t>
    </rPh>
    <phoneticPr fontId="14"/>
  </si>
  <si>
    <t>千葉県</t>
    <rPh sb="0" eb="3">
      <t>チバケン</t>
    </rPh>
    <phoneticPr fontId="9"/>
  </si>
  <si>
    <t>千葉県</t>
    <rPh sb="0" eb="3">
      <t>チバケン</t>
    </rPh>
    <phoneticPr fontId="16"/>
  </si>
  <si>
    <t>-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</si>
</sst>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47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0" fillId="0" borderId="10" xfId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1" fillId="0" borderId="10" xfId="1" applyNumberFormat="1" applyFont="1" applyFill="1" applyBorder="1" applyAlignment="1">
      <alignment vertical="center"/>
    </xf>
    <xf numFmtId="177" fontId="21" fillId="0" borderId="10" xfId="1" quotePrefix="1" applyNumberFormat="1" applyFont="1" applyFill="1" applyBorder="1" applyAlignment="1">
      <alignment horizontal="right" vertical="center"/>
    </xf>
    <xf numFmtId="177" fontId="21" fillId="0" borderId="17" xfId="1" applyNumberFormat="1" applyFont="1" applyFill="1" applyBorder="1" applyAlignment="1">
      <alignment vertical="center"/>
    </xf>
    <xf numFmtId="177" fontId="21" fillId="0" borderId="18" xfId="1" quotePrefix="1" applyNumberFormat="1" applyFont="1" applyFill="1" applyBorder="1" applyAlignment="1">
      <alignment horizontal="right" vertical="center"/>
    </xf>
    <xf numFmtId="177" fontId="21" fillId="0" borderId="10" xfId="1" applyNumberFormat="1" applyFont="1" applyBorder="1" applyAlignment="1">
      <alignment vertical="center"/>
    </xf>
    <xf numFmtId="177" fontId="21" fillId="0" borderId="16" xfId="1" applyNumberFormat="1" applyFont="1" applyFill="1" applyBorder="1" applyAlignment="1">
      <alignment vertical="center"/>
    </xf>
    <xf numFmtId="177" fontId="21" fillId="0" borderId="10" xfId="1" quotePrefix="1" applyNumberFormat="1" applyFont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2" fillId="0" borderId="11" xfId="1" applyNumberFormat="1" applyFill="1" applyBorder="1" applyAlignment="1">
      <alignment vertical="center"/>
    </xf>
    <xf numFmtId="177" fontId="2" fillId="0" borderId="13" xfId="1" applyNumberFormat="1" applyFill="1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1" xfId="1" applyNumberFormat="1" applyFont="1" applyBorder="1" applyAlignment="1">
      <alignment vertical="center"/>
    </xf>
    <xf numFmtId="177" fontId="0" fillId="0" borderId="13" xfId="1" applyNumberFormat="1" applyFont="1" applyBorder="1" applyAlignment="1">
      <alignment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" sqref="F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262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232</v>
      </c>
      <c r="G7" s="51"/>
      <c r="H7" s="51" t="s">
        <v>233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249</v>
      </c>
      <c r="I8" s="55"/>
    </row>
    <row r="9" spans="1:11" ht="18" customHeight="1">
      <c r="A9" s="109" t="s">
        <v>87</v>
      </c>
      <c r="B9" s="109" t="s">
        <v>89</v>
      </c>
      <c r="C9" s="64" t="s">
        <v>3</v>
      </c>
      <c r="D9" s="56"/>
      <c r="E9" s="56"/>
      <c r="F9" s="57">
        <v>887537</v>
      </c>
      <c r="G9" s="58">
        <f>F9/$F$27*100</f>
        <v>40.446225168761963</v>
      </c>
      <c r="H9" s="57">
        <v>815844</v>
      </c>
      <c r="I9" s="58">
        <f>(F9/H9-1)*100</f>
        <v>8.7875868425826518</v>
      </c>
      <c r="K9" s="26"/>
    </row>
    <row r="10" spans="1:11" ht="18" customHeight="1">
      <c r="A10" s="109"/>
      <c r="B10" s="109"/>
      <c r="C10" s="66"/>
      <c r="D10" s="68" t="s">
        <v>22</v>
      </c>
      <c r="E10" s="56"/>
      <c r="F10" s="57">
        <v>285853</v>
      </c>
      <c r="G10" s="58">
        <f t="shared" ref="G10:G26" si="0">F10/$F$27*100</f>
        <v>13.026696130038648</v>
      </c>
      <c r="H10" s="57">
        <v>272703</v>
      </c>
      <c r="I10" s="58">
        <f t="shared" ref="I10:I27" si="1">(F10/H10-1)*100</f>
        <v>4.8220958331958164</v>
      </c>
    </row>
    <row r="11" spans="1:11" ht="18" customHeight="1">
      <c r="A11" s="109"/>
      <c r="B11" s="109"/>
      <c r="C11" s="66"/>
      <c r="D11" s="66"/>
      <c r="E11" s="50" t="s">
        <v>23</v>
      </c>
      <c r="F11" s="57">
        <v>240973</v>
      </c>
      <c r="G11" s="58">
        <f t="shared" si="0"/>
        <v>10.981455666177382</v>
      </c>
      <c r="H11" s="57">
        <v>237133</v>
      </c>
      <c r="I11" s="58">
        <f t="shared" si="1"/>
        <v>1.6193444185330641</v>
      </c>
    </row>
    <row r="12" spans="1:11" ht="18" customHeight="1">
      <c r="A12" s="109"/>
      <c r="B12" s="109"/>
      <c r="C12" s="66"/>
      <c r="D12" s="66"/>
      <c r="E12" s="50" t="s">
        <v>24</v>
      </c>
      <c r="F12" s="57">
        <v>9154</v>
      </c>
      <c r="G12" s="58">
        <f t="shared" si="0"/>
        <v>0.41715978623409167</v>
      </c>
      <c r="H12" s="57">
        <v>6807</v>
      </c>
      <c r="I12" s="58">
        <f t="shared" si="1"/>
        <v>34.479212575290141</v>
      </c>
    </row>
    <row r="13" spans="1:11" ht="18" customHeight="1">
      <c r="A13" s="109"/>
      <c r="B13" s="109"/>
      <c r="C13" s="66"/>
      <c r="D13" s="67"/>
      <c r="E13" s="50" t="s">
        <v>25</v>
      </c>
      <c r="F13" s="57">
        <v>881</v>
      </c>
      <c r="G13" s="58">
        <f t="shared" si="0"/>
        <v>4.0148325504941525E-2</v>
      </c>
      <c r="H13" s="57">
        <v>1020</v>
      </c>
      <c r="I13" s="58">
        <f t="shared" si="1"/>
        <v>-13.627450980392153</v>
      </c>
    </row>
    <row r="14" spans="1:11" ht="18" customHeight="1">
      <c r="A14" s="109"/>
      <c r="B14" s="109"/>
      <c r="C14" s="66"/>
      <c r="D14" s="64" t="s">
        <v>26</v>
      </c>
      <c r="E14" s="56"/>
      <c r="F14" s="57">
        <v>158443</v>
      </c>
      <c r="G14" s="58">
        <f t="shared" si="0"/>
        <v>7.2204553212025537</v>
      </c>
      <c r="H14" s="57">
        <v>126580</v>
      </c>
      <c r="I14" s="58">
        <f t="shared" si="1"/>
        <v>25.172223100015788</v>
      </c>
    </row>
    <row r="15" spans="1:11" ht="18" customHeight="1">
      <c r="A15" s="109"/>
      <c r="B15" s="109"/>
      <c r="C15" s="66"/>
      <c r="D15" s="66"/>
      <c r="E15" s="50" t="s">
        <v>27</v>
      </c>
      <c r="F15" s="57">
        <v>8575</v>
      </c>
      <c r="G15" s="58">
        <f t="shared" si="0"/>
        <v>0.39077399682732528</v>
      </c>
      <c r="H15" s="57">
        <v>7720</v>
      </c>
      <c r="I15" s="58">
        <f t="shared" si="1"/>
        <v>11.075129533678751</v>
      </c>
    </row>
    <row r="16" spans="1:11" ht="18" customHeight="1">
      <c r="A16" s="109"/>
      <c r="B16" s="109"/>
      <c r="C16" s="66"/>
      <c r="D16" s="67"/>
      <c r="E16" s="50" t="s">
        <v>28</v>
      </c>
      <c r="F16" s="57">
        <v>149868</v>
      </c>
      <c r="G16" s="58">
        <f t="shared" si="0"/>
        <v>6.8296813243752297</v>
      </c>
      <c r="H16" s="57">
        <v>118860</v>
      </c>
      <c r="I16" s="58">
        <f t="shared" si="1"/>
        <v>26.087834427057043</v>
      </c>
      <c r="K16" s="27"/>
    </row>
    <row r="17" spans="1:26" ht="18" customHeight="1">
      <c r="A17" s="109"/>
      <c r="B17" s="109"/>
      <c r="C17" s="66"/>
      <c r="D17" s="110" t="s">
        <v>29</v>
      </c>
      <c r="E17" s="111"/>
      <c r="F17" s="57">
        <v>296055</v>
      </c>
      <c r="G17" s="58">
        <f t="shared" si="0"/>
        <v>13.491614650812103</v>
      </c>
      <c r="H17" s="57">
        <v>270834</v>
      </c>
      <c r="I17" s="58">
        <f t="shared" si="1"/>
        <v>9.3123463080706301</v>
      </c>
    </row>
    <row r="18" spans="1:26" ht="18" customHeight="1">
      <c r="A18" s="109"/>
      <c r="B18" s="109"/>
      <c r="C18" s="66"/>
      <c r="D18" s="110" t="s">
        <v>93</v>
      </c>
      <c r="E18" s="112"/>
      <c r="F18" s="57">
        <v>15587</v>
      </c>
      <c r="G18" s="58">
        <f t="shared" si="0"/>
        <v>0.71032003364985652</v>
      </c>
      <c r="H18" s="57">
        <v>16598</v>
      </c>
      <c r="I18" s="58">
        <f t="shared" si="1"/>
        <v>-6.0910953126882772</v>
      </c>
    </row>
    <row r="19" spans="1:26" ht="18" customHeight="1">
      <c r="A19" s="109"/>
      <c r="B19" s="109"/>
      <c r="C19" s="65"/>
      <c r="D19" s="110" t="s">
        <v>94</v>
      </c>
      <c r="E19" s="112"/>
      <c r="F19" s="59">
        <v>0</v>
      </c>
      <c r="G19" s="58">
        <f t="shared" si="0"/>
        <v>0</v>
      </c>
      <c r="H19" s="57">
        <v>0</v>
      </c>
      <c r="I19" s="58">
        <v>0</v>
      </c>
      <c r="Z19" s="2" t="s">
        <v>95</v>
      </c>
    </row>
    <row r="20" spans="1:26" ht="18" customHeight="1">
      <c r="A20" s="109"/>
      <c r="B20" s="109"/>
      <c r="C20" s="56" t="s">
        <v>4</v>
      </c>
      <c r="D20" s="56"/>
      <c r="E20" s="56"/>
      <c r="F20" s="57">
        <v>113668</v>
      </c>
      <c r="G20" s="58">
        <f t="shared" si="0"/>
        <v>5.17999984505754</v>
      </c>
      <c r="H20" s="57">
        <v>72268</v>
      </c>
      <c r="I20" s="58">
        <f t="shared" si="1"/>
        <v>57.286765926827911</v>
      </c>
    </row>
    <row r="21" spans="1:26" ht="18" customHeight="1">
      <c r="A21" s="109"/>
      <c r="B21" s="109"/>
      <c r="C21" s="56" t="s">
        <v>5</v>
      </c>
      <c r="D21" s="56"/>
      <c r="E21" s="56"/>
      <c r="F21" s="57">
        <v>181000</v>
      </c>
      <c r="G21" s="58">
        <f t="shared" si="0"/>
        <v>8.2484073965884406</v>
      </c>
      <c r="H21" s="57">
        <v>196000</v>
      </c>
      <c r="I21" s="58">
        <f t="shared" si="1"/>
        <v>-7.6530612244897984</v>
      </c>
    </row>
    <row r="22" spans="1:26" ht="18" customHeight="1">
      <c r="A22" s="109"/>
      <c r="B22" s="109"/>
      <c r="C22" s="56" t="s">
        <v>30</v>
      </c>
      <c r="D22" s="56"/>
      <c r="E22" s="56"/>
      <c r="F22" s="57">
        <v>33656</v>
      </c>
      <c r="G22" s="58">
        <f t="shared" si="0"/>
        <v>1.5337480626496163</v>
      </c>
      <c r="H22" s="57">
        <v>35083</v>
      </c>
      <c r="I22" s="58">
        <f t="shared" si="1"/>
        <v>-4.0674970783570412</v>
      </c>
    </row>
    <row r="23" spans="1:26" ht="18" customHeight="1">
      <c r="A23" s="109"/>
      <c r="B23" s="109"/>
      <c r="C23" s="56" t="s">
        <v>6</v>
      </c>
      <c r="D23" s="56"/>
      <c r="E23" s="56"/>
      <c r="F23" s="57">
        <v>271172</v>
      </c>
      <c r="G23" s="58">
        <f t="shared" si="0"/>
        <v>12.357663704683318</v>
      </c>
      <c r="H23" s="57">
        <v>509456</v>
      </c>
      <c r="I23" s="58">
        <f t="shared" si="1"/>
        <v>-46.772243334066147</v>
      </c>
    </row>
    <row r="24" spans="1:26" ht="18" customHeight="1">
      <c r="A24" s="109"/>
      <c r="B24" s="109"/>
      <c r="C24" s="56" t="s">
        <v>31</v>
      </c>
      <c r="D24" s="56"/>
      <c r="E24" s="56"/>
      <c r="F24" s="57">
        <v>4154</v>
      </c>
      <c r="G24" s="58">
        <f t="shared" si="0"/>
        <v>0.18930322831728386</v>
      </c>
      <c r="H24" s="57">
        <v>4392</v>
      </c>
      <c r="I24" s="58">
        <f t="shared" si="1"/>
        <v>-5.4189435336976288</v>
      </c>
    </row>
    <row r="25" spans="1:26" ht="18" customHeight="1">
      <c r="A25" s="109"/>
      <c r="B25" s="109"/>
      <c r="C25" s="56" t="s">
        <v>7</v>
      </c>
      <c r="D25" s="56"/>
      <c r="E25" s="56"/>
      <c r="F25" s="57">
        <v>178496</v>
      </c>
      <c r="G25" s="58">
        <f t="shared" si="0"/>
        <v>8.1342968323837024</v>
      </c>
      <c r="H25" s="57">
        <v>239298</v>
      </c>
      <c r="I25" s="58">
        <f t="shared" si="1"/>
        <v>-25.408486489648887</v>
      </c>
    </row>
    <row r="26" spans="1:26" ht="18" customHeight="1">
      <c r="A26" s="109"/>
      <c r="B26" s="109"/>
      <c r="C26" s="56" t="s">
        <v>8</v>
      </c>
      <c r="D26" s="56"/>
      <c r="E26" s="56"/>
      <c r="F26" s="57">
        <v>524680</v>
      </c>
      <c r="G26" s="58">
        <f t="shared" si="0"/>
        <v>23.91035576155814</v>
      </c>
      <c r="H26" s="57">
        <v>568617</v>
      </c>
      <c r="I26" s="58">
        <f t="shared" si="1"/>
        <v>-7.7269937409539242</v>
      </c>
    </row>
    <row r="27" spans="1:26" ht="18" customHeight="1">
      <c r="A27" s="109"/>
      <c r="B27" s="109"/>
      <c r="C27" s="56" t="s">
        <v>9</v>
      </c>
      <c r="D27" s="56"/>
      <c r="E27" s="56"/>
      <c r="F27" s="57">
        <f>SUM(F9,F20:F26)</f>
        <v>2194363</v>
      </c>
      <c r="G27" s="58">
        <f>F27/$F$27*100</f>
        <v>100</v>
      </c>
      <c r="H27" s="57">
        <f>SUM(H9,H20:H26)</f>
        <v>2440958</v>
      </c>
      <c r="I27" s="58">
        <f t="shared" si="1"/>
        <v>-10.102386030402821</v>
      </c>
    </row>
    <row r="28" spans="1:26" ht="18" customHeight="1">
      <c r="A28" s="109"/>
      <c r="B28" s="109" t="s">
        <v>88</v>
      </c>
      <c r="C28" s="64" t="s">
        <v>10</v>
      </c>
      <c r="D28" s="56"/>
      <c r="E28" s="56"/>
      <c r="F28" s="57">
        <f>SUM(F29:F31)</f>
        <v>793239</v>
      </c>
      <c r="G28" s="58">
        <f>F28/$F$45*100</f>
        <v>36.14894162907413</v>
      </c>
      <c r="H28" s="57">
        <v>801391</v>
      </c>
      <c r="I28" s="58">
        <f>(F28/H28-1)*100</f>
        <v>-1.0172312890960877</v>
      </c>
    </row>
    <row r="29" spans="1:26" ht="18" customHeight="1">
      <c r="A29" s="109"/>
      <c r="B29" s="109"/>
      <c r="C29" s="66"/>
      <c r="D29" s="56" t="s">
        <v>11</v>
      </c>
      <c r="E29" s="56"/>
      <c r="F29" s="57">
        <v>514694</v>
      </c>
      <c r="G29" s="58">
        <f t="shared" ref="G29:G44" si="2">F29/$F$45*100</f>
        <v>23.455280644086692</v>
      </c>
      <c r="H29" s="57">
        <v>523568</v>
      </c>
      <c r="I29" s="58">
        <f t="shared" ref="I29:I45" si="3">(F29/H29-1)*100</f>
        <v>-1.6949087797573537</v>
      </c>
    </row>
    <row r="30" spans="1:26" ht="18" customHeight="1">
      <c r="A30" s="109"/>
      <c r="B30" s="109"/>
      <c r="C30" s="66"/>
      <c r="D30" s="56" t="s">
        <v>32</v>
      </c>
      <c r="E30" s="56"/>
      <c r="F30" s="57">
        <v>43846</v>
      </c>
      <c r="G30" s="58">
        <f t="shared" si="2"/>
        <v>1.9981197276840705</v>
      </c>
      <c r="H30" s="57">
        <v>45260</v>
      </c>
      <c r="I30" s="58">
        <f t="shared" si="3"/>
        <v>-3.1241714538223553</v>
      </c>
    </row>
    <row r="31" spans="1:26" ht="18" customHeight="1">
      <c r="A31" s="109"/>
      <c r="B31" s="109"/>
      <c r="C31" s="65"/>
      <c r="D31" s="56" t="s">
        <v>12</v>
      </c>
      <c r="E31" s="56"/>
      <c r="F31" s="57">
        <v>234699</v>
      </c>
      <c r="G31" s="58">
        <f t="shared" si="2"/>
        <v>10.695541257303372</v>
      </c>
      <c r="H31" s="57">
        <v>232563</v>
      </c>
      <c r="I31" s="58">
        <f t="shared" si="3"/>
        <v>0.91846080416919662</v>
      </c>
    </row>
    <row r="32" spans="1:26" ht="18" customHeight="1">
      <c r="A32" s="109"/>
      <c r="B32" s="109"/>
      <c r="C32" s="64" t="s">
        <v>13</v>
      </c>
      <c r="D32" s="56"/>
      <c r="E32" s="56"/>
      <c r="F32" s="57">
        <v>1221983</v>
      </c>
      <c r="G32" s="58">
        <f t="shared" si="2"/>
        <v>55.687368042570895</v>
      </c>
      <c r="H32" s="57">
        <v>1454846</v>
      </c>
      <c r="I32" s="58">
        <f t="shared" si="3"/>
        <v>-16.006024005289909</v>
      </c>
    </row>
    <row r="33" spans="1:9" ht="18" customHeight="1">
      <c r="A33" s="109"/>
      <c r="B33" s="109"/>
      <c r="C33" s="66"/>
      <c r="D33" s="56" t="s">
        <v>14</v>
      </c>
      <c r="E33" s="56"/>
      <c r="F33" s="57">
        <v>109425</v>
      </c>
      <c r="G33" s="58">
        <f t="shared" si="2"/>
        <v>4.9866407700093376</v>
      </c>
      <c r="H33" s="57">
        <v>105191</v>
      </c>
      <c r="I33" s="58">
        <f t="shared" si="3"/>
        <v>4.0250591780665701</v>
      </c>
    </row>
    <row r="34" spans="1:9" ht="18" customHeight="1">
      <c r="A34" s="109"/>
      <c r="B34" s="109"/>
      <c r="C34" s="66"/>
      <c r="D34" s="56" t="s">
        <v>33</v>
      </c>
      <c r="E34" s="56"/>
      <c r="F34" s="57">
        <v>2761</v>
      </c>
      <c r="G34" s="58">
        <f t="shared" si="2"/>
        <v>0.12582239128166123</v>
      </c>
      <c r="H34" s="57">
        <v>2676</v>
      </c>
      <c r="I34" s="58">
        <f t="shared" si="3"/>
        <v>3.1763826606876044</v>
      </c>
    </row>
    <row r="35" spans="1:9" ht="18" customHeight="1">
      <c r="A35" s="109"/>
      <c r="B35" s="109"/>
      <c r="C35" s="66"/>
      <c r="D35" s="56" t="s">
        <v>34</v>
      </c>
      <c r="E35" s="56"/>
      <c r="F35" s="57">
        <v>658955</v>
      </c>
      <c r="G35" s="58">
        <f t="shared" si="2"/>
        <v>30.029443624414011</v>
      </c>
      <c r="H35" s="57">
        <v>858117</v>
      </c>
      <c r="I35" s="58">
        <f t="shared" si="3"/>
        <v>-23.209189422887555</v>
      </c>
    </row>
    <row r="36" spans="1:9" ht="18" customHeight="1">
      <c r="A36" s="109"/>
      <c r="B36" s="109"/>
      <c r="C36" s="66"/>
      <c r="D36" s="56" t="s">
        <v>35</v>
      </c>
      <c r="E36" s="56"/>
      <c r="F36" s="57">
        <v>34878</v>
      </c>
      <c r="G36" s="58">
        <f t="shared" si="2"/>
        <v>1.5894362054044839</v>
      </c>
      <c r="H36" s="57">
        <v>36093</v>
      </c>
      <c r="I36" s="58">
        <f t="shared" si="3"/>
        <v>-3.3663037154018749</v>
      </c>
    </row>
    <row r="37" spans="1:9" ht="18" customHeight="1">
      <c r="A37" s="109"/>
      <c r="B37" s="109"/>
      <c r="C37" s="66"/>
      <c r="D37" s="56" t="s">
        <v>15</v>
      </c>
      <c r="E37" s="56"/>
      <c r="F37" s="57">
        <v>7956</v>
      </c>
      <c r="G37" s="58">
        <f t="shared" si="2"/>
        <v>0.36256535495722447</v>
      </c>
      <c r="H37" s="57">
        <v>5106</v>
      </c>
      <c r="I37" s="58">
        <f t="shared" si="3"/>
        <v>55.816686251468852</v>
      </c>
    </row>
    <row r="38" spans="1:9" ht="18" customHeight="1">
      <c r="A38" s="109"/>
      <c r="B38" s="109"/>
      <c r="C38" s="65"/>
      <c r="D38" s="56" t="s">
        <v>36</v>
      </c>
      <c r="E38" s="56"/>
      <c r="F38" s="57">
        <v>406008</v>
      </c>
      <c r="G38" s="58">
        <f t="shared" si="2"/>
        <v>18.502317073337458</v>
      </c>
      <c r="H38" s="57">
        <v>445663</v>
      </c>
      <c r="I38" s="58">
        <f t="shared" si="3"/>
        <v>-8.8979789661695072</v>
      </c>
    </row>
    <row r="39" spans="1:9" ht="18" customHeight="1">
      <c r="A39" s="109"/>
      <c r="B39" s="109"/>
      <c r="C39" s="64" t="s">
        <v>16</v>
      </c>
      <c r="D39" s="56"/>
      <c r="E39" s="56"/>
      <c r="F39" s="57">
        <f>F40+F43</f>
        <v>179141</v>
      </c>
      <c r="G39" s="58">
        <f t="shared" si="2"/>
        <v>8.1636903283549707</v>
      </c>
      <c r="H39" s="57">
        <v>184721</v>
      </c>
      <c r="I39" s="58">
        <f t="shared" si="3"/>
        <v>-3.0207718667612182</v>
      </c>
    </row>
    <row r="40" spans="1:9" ht="18" customHeight="1">
      <c r="A40" s="109"/>
      <c r="B40" s="109"/>
      <c r="C40" s="66"/>
      <c r="D40" s="64" t="s">
        <v>17</v>
      </c>
      <c r="E40" s="56"/>
      <c r="F40" s="57">
        <v>176909</v>
      </c>
      <c r="G40" s="58">
        <f t="shared" si="2"/>
        <v>8.0619751609009089</v>
      </c>
      <c r="H40" s="57">
        <v>181821</v>
      </c>
      <c r="I40" s="58">
        <f t="shared" si="3"/>
        <v>-2.7015581258490462</v>
      </c>
    </row>
    <row r="41" spans="1:9" ht="18" customHeight="1">
      <c r="A41" s="109"/>
      <c r="B41" s="109"/>
      <c r="C41" s="66"/>
      <c r="D41" s="66"/>
      <c r="E41" s="60" t="s">
        <v>91</v>
      </c>
      <c r="F41" s="57">
        <v>101767</v>
      </c>
      <c r="G41" s="58">
        <f t="shared" si="2"/>
        <v>4.6376556659039547</v>
      </c>
      <c r="H41" s="57">
        <v>108680</v>
      </c>
      <c r="I41" s="61">
        <f t="shared" si="3"/>
        <v>-6.3608759661391234</v>
      </c>
    </row>
    <row r="42" spans="1:9" ht="18" customHeight="1">
      <c r="A42" s="109"/>
      <c r="B42" s="109"/>
      <c r="C42" s="66"/>
      <c r="D42" s="65"/>
      <c r="E42" s="50" t="s">
        <v>37</v>
      </c>
      <c r="F42" s="57">
        <v>75142</v>
      </c>
      <c r="G42" s="58">
        <f t="shared" si="2"/>
        <v>3.4243194949969538</v>
      </c>
      <c r="H42" s="57">
        <v>73141</v>
      </c>
      <c r="I42" s="61">
        <f t="shared" si="3"/>
        <v>2.7358116514677233</v>
      </c>
    </row>
    <row r="43" spans="1:9" ht="18" customHeight="1">
      <c r="A43" s="109"/>
      <c r="B43" s="109"/>
      <c r="C43" s="66"/>
      <c r="D43" s="56" t="s">
        <v>38</v>
      </c>
      <c r="E43" s="56"/>
      <c r="F43" s="57">
        <v>2232</v>
      </c>
      <c r="G43" s="58">
        <f t="shared" si="2"/>
        <v>0.10171516745406298</v>
      </c>
      <c r="H43" s="57">
        <v>2900</v>
      </c>
      <c r="I43" s="61">
        <f t="shared" si="3"/>
        <v>-23.03448275862069</v>
      </c>
    </row>
    <row r="44" spans="1:9" ht="18" customHeight="1">
      <c r="A44" s="109"/>
      <c r="B44" s="109"/>
      <c r="C44" s="65"/>
      <c r="D44" s="56" t="s">
        <v>39</v>
      </c>
      <c r="E44" s="56"/>
      <c r="F44" s="98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09"/>
      <c r="B45" s="109"/>
      <c r="C45" s="50" t="s">
        <v>18</v>
      </c>
      <c r="D45" s="50"/>
      <c r="E45" s="50"/>
      <c r="F45" s="57">
        <f>SUM(F28,F32,F39)</f>
        <v>2194363</v>
      </c>
      <c r="G45" s="58">
        <f>F45/$F$45*100</f>
        <v>100</v>
      </c>
      <c r="H45" s="57">
        <f>SUM(H28,H32,H39)</f>
        <v>2440958</v>
      </c>
      <c r="I45" s="58">
        <f t="shared" si="3"/>
        <v>-10.102386030402821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G23" activePane="bottomRight" state="frozen"/>
      <selection activeCell="L8" sqref="L8"/>
      <selection pane="topRight" activeCell="L8" sqref="L8"/>
      <selection pane="bottomLeft" activeCell="L8" sqref="L8"/>
      <selection pane="bottomRight" activeCell="O25" sqref="O25:O26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262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28" t="s">
        <v>48</v>
      </c>
      <c r="B6" s="129"/>
      <c r="C6" s="129"/>
      <c r="D6" s="129"/>
      <c r="E6" s="129"/>
      <c r="F6" s="120" t="s">
        <v>251</v>
      </c>
      <c r="G6" s="118"/>
      <c r="H6" s="120" t="s">
        <v>252</v>
      </c>
      <c r="I6" s="118"/>
      <c r="J6" s="120" t="s">
        <v>253</v>
      </c>
      <c r="K6" s="118"/>
      <c r="L6" s="119" t="s">
        <v>254</v>
      </c>
      <c r="M6" s="118"/>
      <c r="N6" s="117" t="s">
        <v>255</v>
      </c>
      <c r="O6" s="118"/>
    </row>
    <row r="7" spans="1:25" ht="15.95" customHeight="1">
      <c r="A7" s="129"/>
      <c r="B7" s="129"/>
      <c r="C7" s="129"/>
      <c r="D7" s="129"/>
      <c r="E7" s="129"/>
      <c r="F7" s="54" t="s">
        <v>234</v>
      </c>
      <c r="G7" s="69" t="s">
        <v>233</v>
      </c>
      <c r="H7" s="54" t="s">
        <v>234</v>
      </c>
      <c r="I7" s="69" t="s">
        <v>233</v>
      </c>
      <c r="J7" s="54" t="s">
        <v>234</v>
      </c>
      <c r="K7" s="69" t="s">
        <v>233</v>
      </c>
      <c r="L7" s="54" t="s">
        <v>234</v>
      </c>
      <c r="M7" s="69" t="s">
        <v>233</v>
      </c>
      <c r="N7" s="54" t="s">
        <v>234</v>
      </c>
      <c r="O7" s="69" t="s">
        <v>233</v>
      </c>
    </row>
    <row r="8" spans="1:25" ht="15.95" customHeight="1">
      <c r="A8" s="126" t="s">
        <v>82</v>
      </c>
      <c r="B8" s="64" t="s">
        <v>49</v>
      </c>
      <c r="C8" s="56"/>
      <c r="D8" s="56"/>
      <c r="E8" s="70" t="s">
        <v>40</v>
      </c>
      <c r="F8" s="100">
        <v>82995</v>
      </c>
      <c r="G8" s="57">
        <v>82802</v>
      </c>
      <c r="H8" s="100">
        <v>53699.9</v>
      </c>
      <c r="I8" s="57">
        <v>49633</v>
      </c>
      <c r="J8" s="100">
        <v>13782</v>
      </c>
      <c r="K8" s="57">
        <v>13851</v>
      </c>
      <c r="L8" s="100">
        <v>16167</v>
      </c>
      <c r="M8" s="57">
        <v>13190</v>
      </c>
      <c r="N8" s="100">
        <v>36322</v>
      </c>
      <c r="O8" s="57">
        <v>36207</v>
      </c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26"/>
      <c r="B9" s="66"/>
      <c r="C9" s="56" t="s">
        <v>50</v>
      </c>
      <c r="D9" s="56"/>
      <c r="E9" s="70" t="s">
        <v>41</v>
      </c>
      <c r="F9" s="100">
        <v>82995</v>
      </c>
      <c r="G9" s="57">
        <v>82802</v>
      </c>
      <c r="H9" s="100">
        <v>53699.9</v>
      </c>
      <c r="I9" s="57">
        <v>49633</v>
      </c>
      <c r="J9" s="100">
        <v>13782</v>
      </c>
      <c r="K9" s="57">
        <v>13851</v>
      </c>
      <c r="L9" s="100">
        <v>15733</v>
      </c>
      <c r="M9" s="57">
        <v>13156</v>
      </c>
      <c r="N9" s="100">
        <v>36322</v>
      </c>
      <c r="O9" s="57">
        <v>36207</v>
      </c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26"/>
      <c r="B10" s="65"/>
      <c r="C10" s="56" t="s">
        <v>51</v>
      </c>
      <c r="D10" s="56"/>
      <c r="E10" s="70" t="s">
        <v>42</v>
      </c>
      <c r="F10" s="100">
        <v>0</v>
      </c>
      <c r="G10" s="57">
        <v>0</v>
      </c>
      <c r="H10" s="100">
        <v>0</v>
      </c>
      <c r="I10" s="57">
        <v>0</v>
      </c>
      <c r="J10" s="71">
        <v>0</v>
      </c>
      <c r="K10" s="71">
        <v>0</v>
      </c>
      <c r="L10" s="100">
        <v>434</v>
      </c>
      <c r="M10" s="57">
        <v>34</v>
      </c>
      <c r="N10" s="100"/>
      <c r="O10" s="57"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26"/>
      <c r="B11" s="64" t="s">
        <v>52</v>
      </c>
      <c r="C11" s="56"/>
      <c r="D11" s="56"/>
      <c r="E11" s="70" t="s">
        <v>43</v>
      </c>
      <c r="F11" s="100">
        <v>79132</v>
      </c>
      <c r="G11" s="57">
        <v>78306</v>
      </c>
      <c r="H11" s="100">
        <v>56879.3</v>
      </c>
      <c r="I11" s="57">
        <v>51063</v>
      </c>
      <c r="J11" s="100">
        <v>13069</v>
      </c>
      <c r="K11" s="57">
        <v>13084</v>
      </c>
      <c r="L11" s="100">
        <v>14859</v>
      </c>
      <c r="M11" s="57">
        <v>12333</v>
      </c>
      <c r="N11" s="100">
        <v>36322</v>
      </c>
      <c r="O11" s="57">
        <v>36207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26"/>
      <c r="B12" s="66"/>
      <c r="C12" s="56" t="s">
        <v>53</v>
      </c>
      <c r="D12" s="56"/>
      <c r="E12" s="70" t="s">
        <v>44</v>
      </c>
      <c r="F12" s="100">
        <v>79010</v>
      </c>
      <c r="G12" s="57">
        <v>78186</v>
      </c>
      <c r="H12" s="100">
        <v>56879.3</v>
      </c>
      <c r="I12" s="57">
        <v>51063</v>
      </c>
      <c r="J12" s="100">
        <v>13019</v>
      </c>
      <c r="K12" s="57">
        <v>13034</v>
      </c>
      <c r="L12" s="99">
        <v>14859</v>
      </c>
      <c r="M12" s="57">
        <v>12333</v>
      </c>
      <c r="N12" s="100">
        <v>36322</v>
      </c>
      <c r="O12" s="57">
        <v>36207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26"/>
      <c r="B13" s="65"/>
      <c r="C13" s="56" t="s">
        <v>54</v>
      </c>
      <c r="D13" s="56"/>
      <c r="E13" s="70" t="s">
        <v>45</v>
      </c>
      <c r="F13" s="100">
        <v>22</v>
      </c>
      <c r="G13" s="57">
        <v>20</v>
      </c>
      <c r="H13" s="71">
        <v>0</v>
      </c>
      <c r="I13" s="97">
        <v>0</v>
      </c>
      <c r="J13" s="71">
        <v>0</v>
      </c>
      <c r="K13" s="71">
        <v>0</v>
      </c>
      <c r="L13" s="100">
        <v>0</v>
      </c>
      <c r="M13" s="57">
        <v>0</v>
      </c>
      <c r="N13" s="100"/>
      <c r="O13" s="57"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26"/>
      <c r="B14" s="56" t="s">
        <v>55</v>
      </c>
      <c r="C14" s="56"/>
      <c r="D14" s="56"/>
      <c r="E14" s="70" t="s">
        <v>96</v>
      </c>
      <c r="F14" s="100">
        <f t="shared" ref="F14:F15" si="0">F9-F12</f>
        <v>3985</v>
      </c>
      <c r="G14" s="57">
        <f t="shared" ref="G14:O15" si="1">G9-G12</f>
        <v>4616</v>
      </c>
      <c r="H14" s="92">
        <f>H9-H12</f>
        <v>-3179.4000000000015</v>
      </c>
      <c r="I14" s="92">
        <f t="shared" si="1"/>
        <v>-1430</v>
      </c>
      <c r="J14" s="100">
        <f t="shared" si="1"/>
        <v>763</v>
      </c>
      <c r="K14" s="57">
        <f t="shared" si="1"/>
        <v>817</v>
      </c>
      <c r="L14" s="100">
        <f>L9-L12</f>
        <v>874</v>
      </c>
      <c r="M14" s="57">
        <f t="shared" si="1"/>
        <v>823</v>
      </c>
      <c r="N14" s="100">
        <f t="shared" si="1"/>
        <v>0</v>
      </c>
      <c r="O14" s="57">
        <f t="shared" si="1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26"/>
      <c r="B15" s="56" t="s">
        <v>56</v>
      </c>
      <c r="C15" s="56"/>
      <c r="D15" s="56"/>
      <c r="E15" s="70" t="s">
        <v>97</v>
      </c>
      <c r="F15" s="100">
        <f t="shared" si="0"/>
        <v>-22</v>
      </c>
      <c r="G15" s="57">
        <f t="shared" ref="G15:O15" si="2">G10-G13</f>
        <v>-20</v>
      </c>
      <c r="H15" s="100">
        <f t="shared" si="2"/>
        <v>0</v>
      </c>
      <c r="I15" s="92">
        <f t="shared" si="2"/>
        <v>0</v>
      </c>
      <c r="J15" s="100">
        <f t="shared" si="1"/>
        <v>0</v>
      </c>
      <c r="K15" s="57">
        <f t="shared" si="2"/>
        <v>0</v>
      </c>
      <c r="L15" s="100">
        <f t="shared" si="2"/>
        <v>434</v>
      </c>
      <c r="M15" s="57">
        <f t="shared" si="2"/>
        <v>34</v>
      </c>
      <c r="N15" s="100">
        <f t="shared" si="1"/>
        <v>0</v>
      </c>
      <c r="O15" s="57">
        <f t="shared" si="2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26"/>
      <c r="B16" s="56" t="s">
        <v>57</v>
      </c>
      <c r="C16" s="56"/>
      <c r="D16" s="56"/>
      <c r="E16" s="70" t="s">
        <v>98</v>
      </c>
      <c r="F16" s="100">
        <f t="shared" ref="F16" si="3">F8-F11</f>
        <v>3863</v>
      </c>
      <c r="G16" s="57">
        <f t="shared" ref="G16:O16" si="4">G8-G11</f>
        <v>4496</v>
      </c>
      <c r="H16" s="92">
        <f>H8-H11</f>
        <v>-3179.4000000000015</v>
      </c>
      <c r="I16" s="92">
        <f t="shared" si="4"/>
        <v>-1430</v>
      </c>
      <c r="J16" s="100">
        <f t="shared" si="4"/>
        <v>713</v>
      </c>
      <c r="K16" s="57">
        <f t="shared" si="4"/>
        <v>767</v>
      </c>
      <c r="L16" s="100">
        <f t="shared" si="4"/>
        <v>1308</v>
      </c>
      <c r="M16" s="57">
        <f t="shared" si="4"/>
        <v>857</v>
      </c>
      <c r="N16" s="100">
        <f t="shared" si="4"/>
        <v>0</v>
      </c>
      <c r="O16" s="57">
        <f t="shared" si="4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26"/>
      <c r="B17" s="56" t="s">
        <v>58</v>
      </c>
      <c r="C17" s="56"/>
      <c r="D17" s="56"/>
      <c r="E17" s="54"/>
      <c r="F17" s="100">
        <v>0</v>
      </c>
      <c r="G17" s="57">
        <v>0</v>
      </c>
      <c r="H17" s="71">
        <v>32929</v>
      </c>
      <c r="I17" s="71">
        <v>25189</v>
      </c>
      <c r="J17" s="100">
        <v>0</v>
      </c>
      <c r="K17" s="57">
        <v>0</v>
      </c>
      <c r="L17" s="100">
        <v>0</v>
      </c>
      <c r="M17" s="57">
        <v>0</v>
      </c>
      <c r="N17" s="71"/>
      <c r="O17" s="72"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26"/>
      <c r="B18" s="56" t="s">
        <v>59</v>
      </c>
      <c r="C18" s="56"/>
      <c r="D18" s="56"/>
      <c r="E18" s="54"/>
      <c r="F18" s="72">
        <v>0</v>
      </c>
      <c r="G18" s="72">
        <v>0</v>
      </c>
      <c r="H18" s="72"/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/>
      <c r="O18" s="72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26" t="s">
        <v>83</v>
      </c>
      <c r="B19" s="64" t="s">
        <v>60</v>
      </c>
      <c r="C19" s="56"/>
      <c r="D19" s="56"/>
      <c r="E19" s="70"/>
      <c r="F19" s="100">
        <v>26079</v>
      </c>
      <c r="G19" s="57">
        <v>29387</v>
      </c>
      <c r="H19" s="100">
        <v>7545.9</v>
      </c>
      <c r="I19" s="57">
        <v>5371</v>
      </c>
      <c r="J19" s="100">
        <v>3491</v>
      </c>
      <c r="K19" s="57">
        <v>3661</v>
      </c>
      <c r="L19" s="100">
        <v>974</v>
      </c>
      <c r="M19" s="57">
        <v>987</v>
      </c>
      <c r="N19" s="100">
        <v>13849</v>
      </c>
      <c r="O19" s="57">
        <v>10411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26"/>
      <c r="B20" s="65"/>
      <c r="C20" s="56" t="s">
        <v>61</v>
      </c>
      <c r="D20" s="56"/>
      <c r="E20" s="70"/>
      <c r="F20" s="100">
        <v>22500</v>
      </c>
      <c r="G20" s="57">
        <v>24000</v>
      </c>
      <c r="H20" s="100">
        <v>5609</v>
      </c>
      <c r="I20" s="57">
        <v>3863</v>
      </c>
      <c r="J20" s="100">
        <v>105</v>
      </c>
      <c r="K20" s="71">
        <v>25</v>
      </c>
      <c r="L20" s="100">
        <v>0</v>
      </c>
      <c r="M20" s="57">
        <v>0</v>
      </c>
      <c r="N20" s="100">
        <v>2997</v>
      </c>
      <c r="O20" s="57">
        <v>2288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26"/>
      <c r="B21" s="56" t="s">
        <v>62</v>
      </c>
      <c r="C21" s="56"/>
      <c r="D21" s="56"/>
      <c r="E21" s="70" t="s">
        <v>99</v>
      </c>
      <c r="F21" s="100">
        <v>26079</v>
      </c>
      <c r="G21" s="57">
        <v>29387</v>
      </c>
      <c r="H21" s="100">
        <v>7546</v>
      </c>
      <c r="I21" s="57">
        <v>5371</v>
      </c>
      <c r="J21" s="100">
        <v>3491</v>
      </c>
      <c r="K21" s="57">
        <v>3661</v>
      </c>
      <c r="L21" s="100">
        <v>974</v>
      </c>
      <c r="M21" s="57">
        <v>987</v>
      </c>
      <c r="N21" s="100">
        <v>13849</v>
      </c>
      <c r="O21" s="57">
        <v>10411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26"/>
      <c r="B22" s="64" t="s">
        <v>63</v>
      </c>
      <c r="C22" s="56"/>
      <c r="D22" s="56"/>
      <c r="E22" s="70" t="s">
        <v>100</v>
      </c>
      <c r="F22" s="100">
        <v>69972</v>
      </c>
      <c r="G22" s="57">
        <v>70236</v>
      </c>
      <c r="H22" s="100">
        <v>8833.7000000000007</v>
      </c>
      <c r="I22" s="57">
        <v>6401</v>
      </c>
      <c r="J22" s="100">
        <v>10818</v>
      </c>
      <c r="K22" s="57">
        <v>8879</v>
      </c>
      <c r="L22" s="100">
        <v>4123</v>
      </c>
      <c r="M22" s="57">
        <v>4216</v>
      </c>
      <c r="N22" s="100">
        <v>15117</v>
      </c>
      <c r="O22" s="57">
        <v>11668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26"/>
      <c r="B23" s="65" t="s">
        <v>64</v>
      </c>
      <c r="C23" s="56" t="s">
        <v>65</v>
      </c>
      <c r="D23" s="56"/>
      <c r="E23" s="70"/>
      <c r="F23" s="100">
        <v>12406</v>
      </c>
      <c r="G23" s="57">
        <v>12048</v>
      </c>
      <c r="H23" s="100">
        <v>2666.2</v>
      </c>
      <c r="I23" s="92">
        <v>2195</v>
      </c>
      <c r="J23" s="100">
        <v>1985</v>
      </c>
      <c r="K23" s="57">
        <v>2229</v>
      </c>
      <c r="L23" s="100">
        <v>0</v>
      </c>
      <c r="M23" s="57">
        <v>0</v>
      </c>
      <c r="N23" s="100">
        <v>3550</v>
      </c>
      <c r="O23" s="57">
        <v>3615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26"/>
      <c r="B24" s="56" t="s">
        <v>101</v>
      </c>
      <c r="C24" s="56"/>
      <c r="D24" s="56"/>
      <c r="E24" s="70" t="s">
        <v>102</v>
      </c>
      <c r="F24" s="100">
        <f t="shared" ref="F24" si="5">F21-F22</f>
        <v>-43893</v>
      </c>
      <c r="G24" s="57">
        <f t="shared" ref="G24:O24" si="6">G21-G22</f>
        <v>-40849</v>
      </c>
      <c r="H24" s="92">
        <f t="shared" si="6"/>
        <v>-1287.7000000000007</v>
      </c>
      <c r="I24" s="92">
        <f t="shared" si="6"/>
        <v>-1030</v>
      </c>
      <c r="J24" s="100">
        <f t="shared" si="6"/>
        <v>-7327</v>
      </c>
      <c r="K24" s="57">
        <f t="shared" si="6"/>
        <v>-5218</v>
      </c>
      <c r="L24" s="100">
        <f t="shared" si="6"/>
        <v>-3149</v>
      </c>
      <c r="M24" s="57">
        <f t="shared" si="6"/>
        <v>-3229</v>
      </c>
      <c r="N24" s="100">
        <f t="shared" si="6"/>
        <v>-1268</v>
      </c>
      <c r="O24" s="57">
        <f t="shared" si="6"/>
        <v>-1257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26"/>
      <c r="B25" s="64" t="s">
        <v>66</v>
      </c>
      <c r="C25" s="64"/>
      <c r="D25" s="64"/>
      <c r="E25" s="131" t="s">
        <v>103</v>
      </c>
      <c r="F25" s="113">
        <v>43893</v>
      </c>
      <c r="G25" s="115">
        <v>40849</v>
      </c>
      <c r="H25" s="113">
        <v>1288</v>
      </c>
      <c r="I25" s="124">
        <v>1030</v>
      </c>
      <c r="J25" s="113">
        <v>7327</v>
      </c>
      <c r="K25" s="115">
        <v>5218</v>
      </c>
      <c r="L25" s="113">
        <v>3149</v>
      </c>
      <c r="M25" s="115">
        <v>3229</v>
      </c>
      <c r="N25" s="113">
        <v>1268</v>
      </c>
      <c r="O25" s="115">
        <v>1257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26"/>
      <c r="B26" s="85" t="s">
        <v>67</v>
      </c>
      <c r="C26" s="85"/>
      <c r="D26" s="85"/>
      <c r="E26" s="132"/>
      <c r="F26" s="114"/>
      <c r="G26" s="116"/>
      <c r="H26" s="114"/>
      <c r="I26" s="125"/>
      <c r="J26" s="114"/>
      <c r="K26" s="116"/>
      <c r="L26" s="114"/>
      <c r="M26" s="116"/>
      <c r="N26" s="114"/>
      <c r="O26" s="116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26"/>
      <c r="B27" s="56" t="s">
        <v>104</v>
      </c>
      <c r="C27" s="56"/>
      <c r="D27" s="56"/>
      <c r="E27" s="70" t="s">
        <v>105</v>
      </c>
      <c r="F27" s="100">
        <f>F24+F25</f>
        <v>0</v>
      </c>
      <c r="G27" s="57">
        <f t="shared" ref="G27:O27" si="7">G24+G25</f>
        <v>0</v>
      </c>
      <c r="H27" s="100">
        <f>H24+H25</f>
        <v>0.2999999999992724</v>
      </c>
      <c r="I27" s="92">
        <f t="shared" si="7"/>
        <v>0</v>
      </c>
      <c r="J27" s="100">
        <f t="shared" si="7"/>
        <v>0</v>
      </c>
      <c r="K27" s="57">
        <f t="shared" si="7"/>
        <v>0</v>
      </c>
      <c r="L27" s="100">
        <f t="shared" si="7"/>
        <v>0</v>
      </c>
      <c r="M27" s="57">
        <f t="shared" si="7"/>
        <v>0</v>
      </c>
      <c r="N27" s="100">
        <f t="shared" si="7"/>
        <v>0</v>
      </c>
      <c r="O27" s="57">
        <f t="shared" si="7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30" t="s">
        <v>68</v>
      </c>
      <c r="B30" s="130"/>
      <c r="C30" s="130"/>
      <c r="D30" s="130"/>
      <c r="E30" s="130"/>
      <c r="F30" s="122" t="s">
        <v>256</v>
      </c>
      <c r="G30" s="123"/>
      <c r="H30" s="122" t="s">
        <v>257</v>
      </c>
      <c r="I30" s="123"/>
      <c r="J30" s="122" t="s">
        <v>258</v>
      </c>
      <c r="K30" s="123"/>
      <c r="L30" s="121"/>
      <c r="M30" s="121"/>
      <c r="N30" s="121"/>
      <c r="O30" s="121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30"/>
      <c r="B31" s="130"/>
      <c r="C31" s="130"/>
      <c r="D31" s="130"/>
      <c r="E31" s="130"/>
      <c r="F31" s="54" t="s">
        <v>234</v>
      </c>
      <c r="G31" s="69" t="s">
        <v>233</v>
      </c>
      <c r="H31" s="54" t="s">
        <v>234</v>
      </c>
      <c r="I31" s="69" t="s">
        <v>233</v>
      </c>
      <c r="J31" s="54" t="s">
        <v>234</v>
      </c>
      <c r="K31" s="69" t="s">
        <v>233</v>
      </c>
      <c r="L31" s="54" t="s">
        <v>234</v>
      </c>
      <c r="M31" s="69" t="s">
        <v>233</v>
      </c>
      <c r="N31" s="54" t="s">
        <v>234</v>
      </c>
      <c r="O31" s="69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26" t="s">
        <v>84</v>
      </c>
      <c r="B32" s="64" t="s">
        <v>49</v>
      </c>
      <c r="C32" s="56"/>
      <c r="D32" s="56"/>
      <c r="E32" s="70" t="s">
        <v>40</v>
      </c>
      <c r="F32" s="101">
        <f>F33+F35</f>
        <v>1130</v>
      </c>
      <c r="G32" s="92">
        <v>1099</v>
      </c>
      <c r="H32" s="101">
        <v>57.8</v>
      </c>
      <c r="I32" s="105">
        <v>93</v>
      </c>
      <c r="J32" s="105">
        <v>0</v>
      </c>
      <c r="K32" s="92">
        <v>0</v>
      </c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33"/>
      <c r="B33" s="66"/>
      <c r="C33" s="64" t="s">
        <v>69</v>
      </c>
      <c r="D33" s="56"/>
      <c r="E33" s="70"/>
      <c r="F33" s="101">
        <v>821</v>
      </c>
      <c r="G33" s="92">
        <v>810</v>
      </c>
      <c r="H33" s="101">
        <v>0</v>
      </c>
      <c r="I33" s="105">
        <v>0</v>
      </c>
      <c r="J33" s="105">
        <v>0</v>
      </c>
      <c r="K33" s="92">
        <v>0</v>
      </c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33"/>
      <c r="B34" s="66"/>
      <c r="C34" s="65"/>
      <c r="D34" s="56" t="s">
        <v>70</v>
      </c>
      <c r="E34" s="70"/>
      <c r="F34" s="101">
        <v>821</v>
      </c>
      <c r="G34" s="92">
        <v>810</v>
      </c>
      <c r="H34" s="101">
        <v>0</v>
      </c>
      <c r="I34" s="105">
        <v>0</v>
      </c>
      <c r="J34" s="105">
        <v>0</v>
      </c>
      <c r="K34" s="92">
        <v>0</v>
      </c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33"/>
      <c r="B35" s="65"/>
      <c r="C35" s="56" t="s">
        <v>71</v>
      </c>
      <c r="D35" s="56"/>
      <c r="E35" s="70"/>
      <c r="F35" s="101">
        <v>309</v>
      </c>
      <c r="G35" s="92">
        <v>289</v>
      </c>
      <c r="H35" s="101">
        <v>57.8</v>
      </c>
      <c r="I35" s="105">
        <v>93</v>
      </c>
      <c r="J35" s="105">
        <v>0</v>
      </c>
      <c r="K35" s="92">
        <v>0</v>
      </c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33"/>
      <c r="B36" s="64" t="s">
        <v>52</v>
      </c>
      <c r="C36" s="56"/>
      <c r="D36" s="56"/>
      <c r="E36" s="70" t="s">
        <v>41</v>
      </c>
      <c r="F36" s="101">
        <f>SUM(F37:F38)</f>
        <v>712</v>
      </c>
      <c r="G36" s="92">
        <v>713</v>
      </c>
      <c r="H36" s="101">
        <v>57.8</v>
      </c>
      <c r="I36" s="105">
        <v>93</v>
      </c>
      <c r="J36" s="105">
        <v>0</v>
      </c>
      <c r="K36" s="92">
        <v>0</v>
      </c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33"/>
      <c r="B37" s="66"/>
      <c r="C37" s="56" t="s">
        <v>72</v>
      </c>
      <c r="D37" s="56"/>
      <c r="E37" s="70"/>
      <c r="F37" s="101">
        <v>672</v>
      </c>
      <c r="G37" s="92">
        <v>667</v>
      </c>
      <c r="H37" s="101">
        <v>0</v>
      </c>
      <c r="I37" s="105">
        <v>0</v>
      </c>
      <c r="J37" s="105">
        <v>0</v>
      </c>
      <c r="K37" s="92">
        <v>0</v>
      </c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33"/>
      <c r="B38" s="65"/>
      <c r="C38" s="56" t="s">
        <v>73</v>
      </c>
      <c r="D38" s="56"/>
      <c r="E38" s="70"/>
      <c r="F38" s="101">
        <v>40</v>
      </c>
      <c r="G38" s="92">
        <v>46</v>
      </c>
      <c r="H38" s="101">
        <v>57.8</v>
      </c>
      <c r="I38" s="105">
        <v>93</v>
      </c>
      <c r="J38" s="105">
        <v>0</v>
      </c>
      <c r="K38" s="92">
        <v>0</v>
      </c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33"/>
      <c r="B39" s="50" t="s">
        <v>74</v>
      </c>
      <c r="C39" s="50"/>
      <c r="D39" s="50"/>
      <c r="E39" s="70" t="s">
        <v>107</v>
      </c>
      <c r="F39" s="101">
        <f>F32-F36</f>
        <v>418</v>
      </c>
      <c r="G39" s="92">
        <f t="shared" ref="G39:O39" si="8">G32-G36</f>
        <v>386</v>
      </c>
      <c r="H39" s="101">
        <f t="shared" si="8"/>
        <v>0</v>
      </c>
      <c r="I39" s="105">
        <f t="shared" si="8"/>
        <v>0</v>
      </c>
      <c r="J39" s="105">
        <f t="shared" si="8"/>
        <v>0</v>
      </c>
      <c r="K39" s="57">
        <f t="shared" si="8"/>
        <v>0</v>
      </c>
      <c r="L39" s="57">
        <f t="shared" si="8"/>
        <v>0</v>
      </c>
      <c r="M39" s="57">
        <f t="shared" si="8"/>
        <v>0</v>
      </c>
      <c r="N39" s="57">
        <f t="shared" si="8"/>
        <v>0</v>
      </c>
      <c r="O39" s="57">
        <f t="shared" si="8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26" t="s">
        <v>85</v>
      </c>
      <c r="B40" s="64" t="s">
        <v>75</v>
      </c>
      <c r="C40" s="56"/>
      <c r="D40" s="56"/>
      <c r="E40" s="70" t="s">
        <v>43</v>
      </c>
      <c r="F40" s="101">
        <v>1319</v>
      </c>
      <c r="G40" s="92">
        <v>1310</v>
      </c>
      <c r="H40" s="106">
        <v>7288.9</v>
      </c>
      <c r="I40" s="105">
        <v>7773</v>
      </c>
      <c r="J40" s="105">
        <v>0</v>
      </c>
      <c r="K40" s="57">
        <v>0</v>
      </c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27"/>
      <c r="B41" s="65"/>
      <c r="C41" s="56" t="s">
        <v>76</v>
      </c>
      <c r="D41" s="56"/>
      <c r="E41" s="70"/>
      <c r="F41" s="102">
        <v>1319</v>
      </c>
      <c r="G41" s="96">
        <v>1310</v>
      </c>
      <c r="H41" s="101">
        <v>5058.7</v>
      </c>
      <c r="I41" s="107">
        <v>5182</v>
      </c>
      <c r="J41" s="105">
        <v>0</v>
      </c>
      <c r="K41" s="57">
        <v>0</v>
      </c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27"/>
      <c r="B42" s="64" t="s">
        <v>63</v>
      </c>
      <c r="C42" s="56"/>
      <c r="D42" s="56"/>
      <c r="E42" s="70" t="s">
        <v>44</v>
      </c>
      <c r="F42" s="101">
        <v>1319</v>
      </c>
      <c r="G42" s="92">
        <v>1310</v>
      </c>
      <c r="H42" s="101">
        <v>7288.9</v>
      </c>
      <c r="I42" s="105">
        <v>7773</v>
      </c>
      <c r="J42" s="105">
        <v>14</v>
      </c>
      <c r="K42" s="57">
        <v>0.1</v>
      </c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27"/>
      <c r="B43" s="65"/>
      <c r="C43" s="56" t="s">
        <v>77</v>
      </c>
      <c r="D43" s="56"/>
      <c r="E43" s="70"/>
      <c r="F43" s="101">
        <v>418</v>
      </c>
      <c r="G43" s="92">
        <v>386</v>
      </c>
      <c r="H43" s="102">
        <v>1.6</v>
      </c>
      <c r="I43" s="105">
        <v>1.6</v>
      </c>
      <c r="J43" s="107">
        <v>0</v>
      </c>
      <c r="K43" s="72">
        <v>0</v>
      </c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27"/>
      <c r="B44" s="56" t="s">
        <v>74</v>
      </c>
      <c r="C44" s="56"/>
      <c r="D44" s="56"/>
      <c r="E44" s="70" t="s">
        <v>108</v>
      </c>
      <c r="F44" s="102">
        <f>F40-F42</f>
        <v>0</v>
      </c>
      <c r="G44" s="96">
        <f t="shared" ref="G44:O44" si="9">G40-G42</f>
        <v>0</v>
      </c>
      <c r="H44" s="102">
        <f t="shared" si="9"/>
        <v>0</v>
      </c>
      <c r="I44" s="107">
        <f t="shared" si="9"/>
        <v>0</v>
      </c>
      <c r="J44" s="107">
        <f t="shared" si="9"/>
        <v>-14</v>
      </c>
      <c r="K44" s="72">
        <f t="shared" si="9"/>
        <v>-0.1</v>
      </c>
      <c r="L44" s="72">
        <f t="shared" si="9"/>
        <v>0</v>
      </c>
      <c r="M44" s="72">
        <f t="shared" si="9"/>
        <v>0</v>
      </c>
      <c r="N44" s="72">
        <f t="shared" si="9"/>
        <v>0</v>
      </c>
      <c r="O44" s="72">
        <f t="shared" si="9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26" t="s">
        <v>86</v>
      </c>
      <c r="B45" s="50" t="s">
        <v>78</v>
      </c>
      <c r="C45" s="50"/>
      <c r="D45" s="50"/>
      <c r="E45" s="70" t="s">
        <v>109</v>
      </c>
      <c r="F45" s="101">
        <f>F39+F44</f>
        <v>418</v>
      </c>
      <c r="G45" s="92">
        <f t="shared" ref="G45:O45" si="10">G39+G44</f>
        <v>386</v>
      </c>
      <c r="H45" s="101">
        <f t="shared" si="10"/>
        <v>0</v>
      </c>
      <c r="I45" s="105">
        <f t="shared" si="10"/>
        <v>0</v>
      </c>
      <c r="J45" s="105">
        <f t="shared" si="10"/>
        <v>-14</v>
      </c>
      <c r="K45" s="57">
        <f t="shared" si="10"/>
        <v>-0.1</v>
      </c>
      <c r="L45" s="57">
        <f t="shared" si="10"/>
        <v>0</v>
      </c>
      <c r="M45" s="57">
        <f t="shared" si="10"/>
        <v>0</v>
      </c>
      <c r="N45" s="57">
        <f t="shared" si="10"/>
        <v>0</v>
      </c>
      <c r="O45" s="57">
        <f t="shared" si="10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27"/>
      <c r="B46" s="56" t="s">
        <v>79</v>
      </c>
      <c r="C46" s="56"/>
      <c r="D46" s="56"/>
      <c r="E46" s="56"/>
      <c r="F46" s="102">
        <v>0</v>
      </c>
      <c r="G46" s="96">
        <v>0</v>
      </c>
      <c r="H46" s="102"/>
      <c r="I46" s="107">
        <v>0</v>
      </c>
      <c r="J46" s="107">
        <v>0</v>
      </c>
      <c r="K46" s="72">
        <v>0</v>
      </c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27"/>
      <c r="B47" s="56" t="s">
        <v>80</v>
      </c>
      <c r="C47" s="56"/>
      <c r="D47" s="56"/>
      <c r="E47" s="56"/>
      <c r="F47" s="101">
        <v>0</v>
      </c>
      <c r="G47" s="92">
        <v>0</v>
      </c>
      <c r="H47" s="101"/>
      <c r="I47" s="105">
        <v>0</v>
      </c>
      <c r="J47" s="105">
        <v>0</v>
      </c>
      <c r="K47" s="57">
        <v>0</v>
      </c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27"/>
      <c r="B48" s="56" t="s">
        <v>81</v>
      </c>
      <c r="C48" s="56"/>
      <c r="D48" s="56"/>
      <c r="E48" s="56"/>
      <c r="F48" s="101">
        <v>0</v>
      </c>
      <c r="G48" s="92">
        <v>0</v>
      </c>
      <c r="H48" s="101"/>
      <c r="I48" s="105">
        <v>0</v>
      </c>
      <c r="J48" s="105">
        <v>5594</v>
      </c>
      <c r="K48" s="57">
        <v>5609</v>
      </c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18" activePane="bottomRight" state="frozen"/>
      <selection activeCell="L8" sqref="L8"/>
      <selection pane="topRight" activeCell="L8" sqref="L8"/>
      <selection pane="bottomLeft" activeCell="L8" sqref="L8"/>
      <selection pane="bottomRight" activeCell="H45" sqref="H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263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237</v>
      </c>
      <c r="G7" s="51"/>
      <c r="H7" s="51" t="s">
        <v>238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250</v>
      </c>
      <c r="G8" s="54" t="s">
        <v>2</v>
      </c>
      <c r="H8" s="54" t="s">
        <v>250</v>
      </c>
      <c r="I8" s="55"/>
    </row>
    <row r="9" spans="1:9" ht="18" customHeight="1">
      <c r="A9" s="109" t="s">
        <v>87</v>
      </c>
      <c r="B9" s="109" t="s">
        <v>89</v>
      </c>
      <c r="C9" s="64" t="s">
        <v>3</v>
      </c>
      <c r="D9" s="56"/>
      <c r="E9" s="56"/>
      <c r="F9" s="57">
        <v>835193</v>
      </c>
      <c r="G9" s="58">
        <f>F9/$F$27*100</f>
        <v>37.356395614343867</v>
      </c>
      <c r="H9" s="57">
        <v>821565</v>
      </c>
      <c r="I9" s="58">
        <f t="shared" ref="I9:I45" si="0">(F9/H9-1)*100</f>
        <v>1.658785366952098</v>
      </c>
    </row>
    <row r="10" spans="1:9" ht="18" customHeight="1">
      <c r="A10" s="109"/>
      <c r="B10" s="109"/>
      <c r="C10" s="66"/>
      <c r="D10" s="64" t="s">
        <v>22</v>
      </c>
      <c r="E10" s="56"/>
      <c r="F10" s="57">
        <v>290172</v>
      </c>
      <c r="G10" s="58">
        <f t="shared" ref="G10:G27" si="1">F10/$F$27*100</f>
        <v>12.978772604901367</v>
      </c>
      <c r="H10" s="57">
        <v>290130</v>
      </c>
      <c r="I10" s="58">
        <f t="shared" si="0"/>
        <v>1.4476269258612007E-2</v>
      </c>
    </row>
    <row r="11" spans="1:9" ht="18" customHeight="1">
      <c r="A11" s="109"/>
      <c r="B11" s="109"/>
      <c r="C11" s="66"/>
      <c r="D11" s="66"/>
      <c r="E11" s="50" t="s">
        <v>23</v>
      </c>
      <c r="F11" s="57">
        <v>249711</v>
      </c>
      <c r="G11" s="58">
        <f t="shared" si="1"/>
        <v>11.169038659631273</v>
      </c>
      <c r="H11" s="57">
        <v>245796</v>
      </c>
      <c r="I11" s="58">
        <f t="shared" si="0"/>
        <v>1.5927842601181519</v>
      </c>
    </row>
    <row r="12" spans="1:9" ht="18" customHeight="1">
      <c r="A12" s="109"/>
      <c r="B12" s="109"/>
      <c r="C12" s="66"/>
      <c r="D12" s="66"/>
      <c r="E12" s="50" t="s">
        <v>24</v>
      </c>
      <c r="F12" s="57">
        <v>11511</v>
      </c>
      <c r="G12" s="58">
        <f t="shared" si="1"/>
        <v>0.51486239697496539</v>
      </c>
      <c r="H12" s="57">
        <v>19020</v>
      </c>
      <c r="I12" s="58">
        <f t="shared" si="0"/>
        <v>-39.479495268138798</v>
      </c>
    </row>
    <row r="13" spans="1:9" ht="18" customHeight="1">
      <c r="A13" s="109"/>
      <c r="B13" s="109"/>
      <c r="C13" s="66"/>
      <c r="D13" s="65"/>
      <c r="E13" s="50" t="s">
        <v>25</v>
      </c>
      <c r="F13" s="57">
        <v>1365</v>
      </c>
      <c r="G13" s="58">
        <f t="shared" si="1"/>
        <v>6.1053528961065744E-2</v>
      </c>
      <c r="H13" s="57">
        <v>1189</v>
      </c>
      <c r="I13" s="58">
        <f t="shared" si="0"/>
        <v>14.802354920100935</v>
      </c>
    </row>
    <row r="14" spans="1:9" ht="18" customHeight="1">
      <c r="A14" s="109"/>
      <c r="B14" s="109"/>
      <c r="C14" s="66"/>
      <c r="D14" s="64" t="s">
        <v>26</v>
      </c>
      <c r="E14" s="56"/>
      <c r="F14" s="57">
        <v>139186</v>
      </c>
      <c r="G14" s="58">
        <f t="shared" si="1"/>
        <v>6.2254919281867371</v>
      </c>
      <c r="H14" s="57">
        <v>145734</v>
      </c>
      <c r="I14" s="58">
        <f t="shared" si="0"/>
        <v>-4.4931175978151998</v>
      </c>
    </row>
    <row r="15" spans="1:9" ht="18" customHeight="1">
      <c r="A15" s="109"/>
      <c r="B15" s="109"/>
      <c r="C15" s="66"/>
      <c r="D15" s="66"/>
      <c r="E15" s="50" t="s">
        <v>27</v>
      </c>
      <c r="F15" s="57">
        <v>8465</v>
      </c>
      <c r="G15" s="58">
        <f t="shared" si="1"/>
        <v>0.37862133527869707</v>
      </c>
      <c r="H15" s="57">
        <v>8198</v>
      </c>
      <c r="I15" s="58">
        <f t="shared" si="0"/>
        <v>3.2568919248597172</v>
      </c>
    </row>
    <row r="16" spans="1:9" ht="18" customHeight="1">
      <c r="A16" s="109"/>
      <c r="B16" s="109"/>
      <c r="C16" s="66"/>
      <c r="D16" s="65"/>
      <c r="E16" s="50" t="s">
        <v>28</v>
      </c>
      <c r="F16" s="57">
        <v>130721</v>
      </c>
      <c r="G16" s="58">
        <f t="shared" si="1"/>
        <v>5.84687059290804</v>
      </c>
      <c r="H16" s="57">
        <v>137536</v>
      </c>
      <c r="I16" s="58">
        <f t="shared" si="0"/>
        <v>-4.9550663099115821</v>
      </c>
    </row>
    <row r="17" spans="1:9" ht="18" customHeight="1">
      <c r="A17" s="109"/>
      <c r="B17" s="109"/>
      <c r="C17" s="66"/>
      <c r="D17" s="110" t="s">
        <v>29</v>
      </c>
      <c r="E17" s="111"/>
      <c r="F17" s="57">
        <v>261854</v>
      </c>
      <c r="G17" s="58">
        <f t="shared" si="1"/>
        <v>11.71216906415451</v>
      </c>
      <c r="H17" s="57">
        <v>235460</v>
      </c>
      <c r="I17" s="58">
        <f t="shared" si="0"/>
        <v>11.209547269175225</v>
      </c>
    </row>
    <row r="18" spans="1:9" ht="18" customHeight="1">
      <c r="A18" s="109"/>
      <c r="B18" s="109"/>
      <c r="C18" s="66"/>
      <c r="D18" s="110" t="s">
        <v>93</v>
      </c>
      <c r="E18" s="112"/>
      <c r="F18" s="57">
        <v>16612</v>
      </c>
      <c r="G18" s="58">
        <f t="shared" si="1"/>
        <v>0.74301921106316782</v>
      </c>
      <c r="H18" s="57">
        <v>18045</v>
      </c>
      <c r="I18" s="58">
        <f t="shared" si="0"/>
        <v>-7.9412579661956251</v>
      </c>
    </row>
    <row r="19" spans="1:9" ht="18" customHeight="1">
      <c r="A19" s="109"/>
      <c r="B19" s="109"/>
      <c r="C19" s="65"/>
      <c r="D19" s="110" t="s">
        <v>94</v>
      </c>
      <c r="E19" s="112"/>
      <c r="F19" s="57">
        <v>0</v>
      </c>
      <c r="G19" s="58">
        <f t="shared" si="1"/>
        <v>0</v>
      </c>
      <c r="H19" s="57">
        <v>0</v>
      </c>
      <c r="I19" s="58">
        <v>0</v>
      </c>
    </row>
    <row r="20" spans="1:9" ht="18" customHeight="1">
      <c r="A20" s="109"/>
      <c r="B20" s="109"/>
      <c r="C20" s="56" t="s">
        <v>4</v>
      </c>
      <c r="D20" s="56"/>
      <c r="E20" s="56"/>
      <c r="F20" s="57">
        <v>92364</v>
      </c>
      <c r="G20" s="58">
        <f t="shared" si="1"/>
        <v>4.1312440651720701</v>
      </c>
      <c r="H20" s="57">
        <v>91504</v>
      </c>
      <c r="I20" s="58">
        <f t="shared" si="0"/>
        <v>0.93984962406015171</v>
      </c>
    </row>
    <row r="21" spans="1:9" ht="18" customHeight="1">
      <c r="A21" s="109"/>
      <c r="B21" s="109"/>
      <c r="C21" s="56" t="s">
        <v>5</v>
      </c>
      <c r="D21" s="56"/>
      <c r="E21" s="56"/>
      <c r="F21" s="57">
        <v>189788</v>
      </c>
      <c r="G21" s="58">
        <f t="shared" si="1"/>
        <v>8.4888111021705086</v>
      </c>
      <c r="H21" s="57">
        <v>189296</v>
      </c>
      <c r="I21" s="58">
        <f t="shared" si="0"/>
        <v>0.25991040486856853</v>
      </c>
    </row>
    <row r="22" spans="1:9" ht="18" customHeight="1">
      <c r="A22" s="109"/>
      <c r="B22" s="109"/>
      <c r="C22" s="56" t="s">
        <v>30</v>
      </c>
      <c r="D22" s="56"/>
      <c r="E22" s="56"/>
      <c r="F22" s="57">
        <v>30499</v>
      </c>
      <c r="G22" s="58">
        <f t="shared" si="1"/>
        <v>1.3641550035044279</v>
      </c>
      <c r="H22" s="57">
        <v>34755</v>
      </c>
      <c r="I22" s="58">
        <f t="shared" si="0"/>
        <v>-12.24572004028197</v>
      </c>
    </row>
    <row r="23" spans="1:9" ht="18" customHeight="1">
      <c r="A23" s="109"/>
      <c r="B23" s="109"/>
      <c r="C23" s="56" t="s">
        <v>6</v>
      </c>
      <c r="D23" s="56"/>
      <c r="E23" s="56"/>
      <c r="F23" s="57">
        <v>426920</v>
      </c>
      <c r="G23" s="58">
        <f t="shared" si="1"/>
        <v>19.095218010299035</v>
      </c>
      <c r="H23" s="57">
        <v>155490</v>
      </c>
      <c r="I23" s="58">
        <f t="shared" si="0"/>
        <v>174.5642806611358</v>
      </c>
    </row>
    <row r="24" spans="1:9" ht="18" customHeight="1">
      <c r="A24" s="109"/>
      <c r="B24" s="109"/>
      <c r="C24" s="56" t="s">
        <v>31</v>
      </c>
      <c r="D24" s="56"/>
      <c r="E24" s="56"/>
      <c r="F24" s="57">
        <v>5415</v>
      </c>
      <c r="G24" s="58">
        <f t="shared" si="1"/>
        <v>0.2422013621422498</v>
      </c>
      <c r="H24" s="57">
        <v>7350</v>
      </c>
      <c r="I24" s="58">
        <f t="shared" si="0"/>
        <v>-26.326530612244902</v>
      </c>
    </row>
    <row r="25" spans="1:9" ht="18" customHeight="1">
      <c r="A25" s="109"/>
      <c r="B25" s="109"/>
      <c r="C25" s="56" t="s">
        <v>7</v>
      </c>
      <c r="D25" s="56"/>
      <c r="E25" s="56"/>
      <c r="F25" s="57">
        <v>206006</v>
      </c>
      <c r="G25" s="58">
        <f t="shared" si="1"/>
        <v>9.2142075363760494</v>
      </c>
      <c r="H25" s="57">
        <v>182044</v>
      </c>
      <c r="I25" s="58">
        <f t="shared" si="0"/>
        <v>13.162751862187161</v>
      </c>
    </row>
    <row r="26" spans="1:9" ht="18" customHeight="1">
      <c r="A26" s="109"/>
      <c r="B26" s="109"/>
      <c r="C26" s="56" t="s">
        <v>8</v>
      </c>
      <c r="D26" s="56"/>
      <c r="E26" s="56"/>
      <c r="F26" s="57">
        <v>449558</v>
      </c>
      <c r="G26" s="58">
        <f t="shared" si="1"/>
        <v>20.107767305991789</v>
      </c>
      <c r="H26" s="57">
        <v>227082</v>
      </c>
      <c r="I26" s="58">
        <f t="shared" si="0"/>
        <v>97.971657815238558</v>
      </c>
    </row>
    <row r="27" spans="1:9" ht="18" customHeight="1">
      <c r="A27" s="109"/>
      <c r="B27" s="109"/>
      <c r="C27" s="56" t="s">
        <v>9</v>
      </c>
      <c r="D27" s="56"/>
      <c r="E27" s="56"/>
      <c r="F27" s="57">
        <f>SUM(F9,F20:F26)</f>
        <v>2235743</v>
      </c>
      <c r="G27" s="58">
        <f t="shared" si="1"/>
        <v>100</v>
      </c>
      <c r="H27" s="57">
        <f>SUM(H9,H20:H26)</f>
        <v>1709086</v>
      </c>
      <c r="I27" s="58">
        <f t="shared" si="0"/>
        <v>30.815125745573944</v>
      </c>
    </row>
    <row r="28" spans="1:9" ht="18" customHeight="1">
      <c r="A28" s="109"/>
      <c r="B28" s="109" t="s">
        <v>88</v>
      </c>
      <c r="C28" s="64" t="s">
        <v>10</v>
      </c>
      <c r="D28" s="56"/>
      <c r="E28" s="56"/>
      <c r="F28" s="57">
        <v>787078</v>
      </c>
      <c r="G28" s="58">
        <f t="shared" ref="G28:G45" si="2">F28/$F$45*100</f>
        <v>36.409028544255023</v>
      </c>
      <c r="H28" s="57">
        <v>782959</v>
      </c>
      <c r="I28" s="58">
        <f t="shared" si="0"/>
        <v>0.52608118688206584</v>
      </c>
    </row>
    <row r="29" spans="1:9" ht="18" customHeight="1">
      <c r="A29" s="109"/>
      <c r="B29" s="109"/>
      <c r="C29" s="66"/>
      <c r="D29" s="56" t="s">
        <v>11</v>
      </c>
      <c r="E29" s="56"/>
      <c r="F29" s="57">
        <v>524380</v>
      </c>
      <c r="G29" s="58">
        <f t="shared" si="2"/>
        <v>24.257019492396495</v>
      </c>
      <c r="H29" s="57">
        <v>528292</v>
      </c>
      <c r="I29" s="58">
        <f t="shared" si="0"/>
        <v>-0.74049957220627682</v>
      </c>
    </row>
    <row r="30" spans="1:9" ht="18" customHeight="1">
      <c r="A30" s="109"/>
      <c r="B30" s="109"/>
      <c r="C30" s="66"/>
      <c r="D30" s="56" t="s">
        <v>32</v>
      </c>
      <c r="E30" s="56"/>
      <c r="F30" s="57">
        <v>40794</v>
      </c>
      <c r="G30" s="58">
        <f t="shared" si="2"/>
        <v>1.8870682580815872</v>
      </c>
      <c r="H30" s="57">
        <v>40038</v>
      </c>
      <c r="I30" s="58">
        <f t="shared" si="0"/>
        <v>1.8882062041061021</v>
      </c>
    </row>
    <row r="31" spans="1:9" ht="18" customHeight="1">
      <c r="A31" s="109"/>
      <c r="B31" s="109"/>
      <c r="C31" s="65"/>
      <c r="D31" s="56" t="s">
        <v>12</v>
      </c>
      <c r="E31" s="56"/>
      <c r="F31" s="57">
        <v>221904</v>
      </c>
      <c r="G31" s="58">
        <f t="shared" si="2"/>
        <v>10.26494079377694</v>
      </c>
      <c r="H31" s="57">
        <v>214629</v>
      </c>
      <c r="I31" s="58">
        <f t="shared" si="0"/>
        <v>3.3895699090057629</v>
      </c>
    </row>
    <row r="32" spans="1:9" ht="18" customHeight="1">
      <c r="A32" s="109"/>
      <c r="B32" s="109"/>
      <c r="C32" s="64" t="s">
        <v>13</v>
      </c>
      <c r="D32" s="56"/>
      <c r="E32" s="56"/>
      <c r="F32" s="57">
        <v>1189747</v>
      </c>
      <c r="G32" s="58">
        <f t="shared" si="2"/>
        <v>55.03588269960764</v>
      </c>
      <c r="H32" s="57">
        <v>731034</v>
      </c>
      <c r="I32" s="58">
        <f t="shared" si="0"/>
        <v>62.748517852794805</v>
      </c>
    </row>
    <row r="33" spans="1:9" ht="18" customHeight="1">
      <c r="A33" s="109"/>
      <c r="B33" s="109"/>
      <c r="C33" s="66"/>
      <c r="D33" s="56" t="s">
        <v>14</v>
      </c>
      <c r="E33" s="56"/>
      <c r="F33" s="57">
        <v>78343</v>
      </c>
      <c r="G33" s="58">
        <f t="shared" si="2"/>
        <v>3.624027762486782</v>
      </c>
      <c r="H33" s="57">
        <v>67770</v>
      </c>
      <c r="I33" s="58">
        <f t="shared" si="0"/>
        <v>15.601298509665051</v>
      </c>
    </row>
    <row r="34" spans="1:9" ht="18" customHeight="1">
      <c r="A34" s="109"/>
      <c r="B34" s="109"/>
      <c r="C34" s="66"/>
      <c r="D34" s="56" t="s">
        <v>33</v>
      </c>
      <c r="E34" s="56"/>
      <c r="F34" s="57">
        <v>2812</v>
      </c>
      <c r="G34" s="58">
        <f t="shared" si="2"/>
        <v>0.13007883369430365</v>
      </c>
      <c r="H34" s="57">
        <v>2514</v>
      </c>
      <c r="I34" s="58">
        <f t="shared" si="0"/>
        <v>11.853619729514708</v>
      </c>
    </row>
    <row r="35" spans="1:9" ht="18" customHeight="1">
      <c r="A35" s="109"/>
      <c r="B35" s="109"/>
      <c r="C35" s="66"/>
      <c r="D35" s="56" t="s">
        <v>34</v>
      </c>
      <c r="E35" s="56"/>
      <c r="F35" s="57">
        <v>727006</v>
      </c>
      <c r="G35" s="58">
        <f t="shared" si="2"/>
        <v>33.630189391451246</v>
      </c>
      <c r="H35" s="57">
        <v>480985</v>
      </c>
      <c r="I35" s="58">
        <f t="shared" si="0"/>
        <v>51.149412143829842</v>
      </c>
    </row>
    <row r="36" spans="1:9" ht="18" customHeight="1">
      <c r="A36" s="109"/>
      <c r="B36" s="109"/>
      <c r="C36" s="66"/>
      <c r="D36" s="56" t="s">
        <v>35</v>
      </c>
      <c r="E36" s="56"/>
      <c r="F36" s="57">
        <v>32642</v>
      </c>
      <c r="G36" s="58">
        <f t="shared" si="2"/>
        <v>1.5099691641000923</v>
      </c>
      <c r="H36" s="57">
        <v>35640</v>
      </c>
      <c r="I36" s="58">
        <f t="shared" si="0"/>
        <v>-8.4118967452300737</v>
      </c>
    </row>
    <row r="37" spans="1:9" ht="18" customHeight="1">
      <c r="A37" s="109"/>
      <c r="B37" s="109"/>
      <c r="C37" s="66"/>
      <c r="D37" s="56" t="s">
        <v>15</v>
      </c>
      <c r="E37" s="56"/>
      <c r="F37" s="57">
        <v>11559</v>
      </c>
      <c r="G37" s="58">
        <f t="shared" si="2"/>
        <v>0.53470172072277944</v>
      </c>
      <c r="H37" s="57">
        <v>12511</v>
      </c>
      <c r="I37" s="58">
        <f t="shared" si="0"/>
        <v>-7.6093038126448747</v>
      </c>
    </row>
    <row r="38" spans="1:9" ht="18" customHeight="1">
      <c r="A38" s="109"/>
      <c r="B38" s="109"/>
      <c r="C38" s="65"/>
      <c r="D38" s="56" t="s">
        <v>36</v>
      </c>
      <c r="E38" s="56"/>
      <c r="F38" s="57">
        <v>337385</v>
      </c>
      <c r="G38" s="58">
        <f t="shared" si="2"/>
        <v>15.606915827152429</v>
      </c>
      <c r="H38" s="57">
        <v>131615</v>
      </c>
      <c r="I38" s="58">
        <f t="shared" si="0"/>
        <v>156.3423621927592</v>
      </c>
    </row>
    <row r="39" spans="1:9" ht="18" customHeight="1">
      <c r="A39" s="109"/>
      <c r="B39" s="109"/>
      <c r="C39" s="64" t="s">
        <v>16</v>
      </c>
      <c r="D39" s="56"/>
      <c r="E39" s="56"/>
      <c r="F39" s="57">
        <v>184941</v>
      </c>
      <c r="G39" s="58">
        <f t="shared" si="2"/>
        <v>8.5550887561373425</v>
      </c>
      <c r="H39" s="57">
        <v>141118</v>
      </c>
      <c r="I39" s="58">
        <f t="shared" si="0"/>
        <v>31.054153261809269</v>
      </c>
    </row>
    <row r="40" spans="1:9" ht="18" customHeight="1">
      <c r="A40" s="109"/>
      <c r="B40" s="109"/>
      <c r="C40" s="66"/>
      <c r="D40" s="64" t="s">
        <v>17</v>
      </c>
      <c r="E40" s="56"/>
      <c r="F40" s="57">
        <v>180155</v>
      </c>
      <c r="G40" s="58">
        <f t="shared" si="2"/>
        <v>8.3336956913930553</v>
      </c>
      <c r="H40" s="57">
        <v>140086</v>
      </c>
      <c r="I40" s="58">
        <f t="shared" si="0"/>
        <v>28.603143783104667</v>
      </c>
    </row>
    <row r="41" spans="1:9" ht="18" customHeight="1">
      <c r="A41" s="109"/>
      <c r="B41" s="109"/>
      <c r="C41" s="66"/>
      <c r="D41" s="66"/>
      <c r="E41" s="60" t="s">
        <v>91</v>
      </c>
      <c r="F41" s="57">
        <v>112763</v>
      </c>
      <c r="G41" s="58">
        <f t="shared" si="2"/>
        <v>5.2162444963978523</v>
      </c>
      <c r="H41" s="57">
        <v>73560</v>
      </c>
      <c r="I41" s="61">
        <f t="shared" si="0"/>
        <v>53.293909733550834</v>
      </c>
    </row>
    <row r="42" spans="1:9" ht="18" customHeight="1">
      <c r="A42" s="109"/>
      <c r="B42" s="109"/>
      <c r="C42" s="66"/>
      <c r="D42" s="65"/>
      <c r="E42" s="50" t="s">
        <v>37</v>
      </c>
      <c r="F42" s="57">
        <v>67392</v>
      </c>
      <c r="G42" s="58">
        <f t="shared" si="2"/>
        <v>3.1174511949952031</v>
      </c>
      <c r="H42" s="57">
        <v>66526</v>
      </c>
      <c r="I42" s="61">
        <f t="shared" si="0"/>
        <v>1.3017466855064219</v>
      </c>
    </row>
    <row r="43" spans="1:9" ht="18" customHeight="1">
      <c r="A43" s="109"/>
      <c r="B43" s="109"/>
      <c r="C43" s="66"/>
      <c r="D43" s="56" t="s">
        <v>38</v>
      </c>
      <c r="E43" s="56"/>
      <c r="F43" s="57">
        <v>4786</v>
      </c>
      <c r="G43" s="58">
        <f t="shared" si="2"/>
        <v>0.22139306474428777</v>
      </c>
      <c r="H43" s="57">
        <v>1031</v>
      </c>
      <c r="I43" s="61">
        <f t="shared" si="0"/>
        <v>364.20950533462656</v>
      </c>
    </row>
    <row r="44" spans="1:9" ht="18" customHeight="1">
      <c r="A44" s="109"/>
      <c r="B44" s="109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09"/>
      <c r="B45" s="109"/>
      <c r="C45" s="50" t="s">
        <v>18</v>
      </c>
      <c r="D45" s="50"/>
      <c r="E45" s="50"/>
      <c r="F45" s="57">
        <f>SUM(F28,F32,F39)</f>
        <v>2161766</v>
      </c>
      <c r="G45" s="58">
        <f t="shared" si="2"/>
        <v>100</v>
      </c>
      <c r="H45" s="57">
        <f>SUM(H28,H32,H39)</f>
        <v>1655111</v>
      </c>
      <c r="I45" s="58">
        <f t="shared" si="0"/>
        <v>30.611542065758734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0" activePane="bottomRight" state="frozen"/>
      <selection activeCell="L8" sqref="L8"/>
      <selection pane="topRight" activeCell="L8" sqref="L8"/>
      <selection pane="bottomLeft" activeCell="L8" sqref="L8"/>
      <selection pane="bottomRight" activeCell="I27" sqref="I27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263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34" t="s">
        <v>115</v>
      </c>
      <c r="B7" s="64" t="s">
        <v>116</v>
      </c>
      <c r="C7" s="56"/>
      <c r="D7" s="70" t="s">
        <v>117</v>
      </c>
      <c r="E7" s="75">
        <v>1659526</v>
      </c>
      <c r="F7" s="38">
        <v>1698939</v>
      </c>
      <c r="G7" s="38">
        <v>1721995</v>
      </c>
      <c r="H7" s="38">
        <v>1709086</v>
      </c>
      <c r="I7" s="38">
        <v>2235742</v>
      </c>
    </row>
    <row r="8" spans="1:9" ht="27" customHeight="1">
      <c r="A8" s="109"/>
      <c r="B8" s="85"/>
      <c r="C8" s="56" t="s">
        <v>118</v>
      </c>
      <c r="D8" s="70" t="s">
        <v>41</v>
      </c>
      <c r="E8" s="76">
        <v>1055762</v>
      </c>
      <c r="F8" s="76">
        <v>1082328</v>
      </c>
      <c r="G8" s="76">
        <v>1095268</v>
      </c>
      <c r="H8" s="76">
        <v>1110347</v>
      </c>
      <c r="I8" s="77">
        <v>1121851</v>
      </c>
    </row>
    <row r="9" spans="1:9" ht="27" customHeight="1">
      <c r="A9" s="109"/>
      <c r="B9" s="56" t="s">
        <v>119</v>
      </c>
      <c r="C9" s="56"/>
      <c r="D9" s="70"/>
      <c r="E9" s="76">
        <v>1633756</v>
      </c>
      <c r="F9" s="76">
        <v>1673097</v>
      </c>
      <c r="G9" s="76">
        <v>1698568</v>
      </c>
      <c r="H9" s="76">
        <v>1655111</v>
      </c>
      <c r="I9" s="78">
        <v>2161766</v>
      </c>
    </row>
    <row r="10" spans="1:9" ht="27" customHeight="1">
      <c r="A10" s="109"/>
      <c r="B10" s="56" t="s">
        <v>120</v>
      </c>
      <c r="C10" s="56"/>
      <c r="D10" s="70"/>
      <c r="E10" s="76">
        <v>25770</v>
      </c>
      <c r="F10" s="76">
        <v>25842</v>
      </c>
      <c r="G10" s="76">
        <v>23428</v>
      </c>
      <c r="H10" s="76">
        <v>53975</v>
      </c>
      <c r="I10" s="78">
        <v>73976</v>
      </c>
    </row>
    <row r="11" spans="1:9" ht="27" customHeight="1">
      <c r="A11" s="109"/>
      <c r="B11" s="56" t="s">
        <v>121</v>
      </c>
      <c r="C11" s="56"/>
      <c r="D11" s="70"/>
      <c r="E11" s="76">
        <v>11171</v>
      </c>
      <c r="F11" s="76">
        <v>10016</v>
      </c>
      <c r="G11" s="76">
        <v>13597</v>
      </c>
      <c r="H11" s="76">
        <v>37088</v>
      </c>
      <c r="I11" s="78">
        <v>18093</v>
      </c>
    </row>
    <row r="12" spans="1:9" ht="27" customHeight="1">
      <c r="A12" s="109"/>
      <c r="B12" s="56" t="s">
        <v>122</v>
      </c>
      <c r="C12" s="56"/>
      <c r="D12" s="70"/>
      <c r="E12" s="76">
        <v>14599</v>
      </c>
      <c r="F12" s="76">
        <v>15826</v>
      </c>
      <c r="G12" s="76">
        <v>9831</v>
      </c>
      <c r="H12" s="76">
        <v>16887</v>
      </c>
      <c r="I12" s="78">
        <v>55884</v>
      </c>
    </row>
    <row r="13" spans="1:9" ht="27" customHeight="1">
      <c r="A13" s="109"/>
      <c r="B13" s="56" t="s">
        <v>123</v>
      </c>
      <c r="C13" s="56"/>
      <c r="D13" s="70"/>
      <c r="E13" s="76">
        <v>9170</v>
      </c>
      <c r="F13" s="76">
        <v>1227</v>
      </c>
      <c r="G13" s="76">
        <v>-5995</v>
      </c>
      <c r="H13" s="76">
        <v>7056</v>
      </c>
      <c r="I13" s="78">
        <v>38996</v>
      </c>
    </row>
    <row r="14" spans="1:9" ht="27" customHeight="1">
      <c r="A14" s="109"/>
      <c r="B14" s="56" t="s">
        <v>124</v>
      </c>
      <c r="C14" s="56"/>
      <c r="D14" s="70"/>
      <c r="E14" s="76">
        <v>14</v>
      </c>
      <c r="F14" s="76">
        <v>96</v>
      </c>
      <c r="G14" s="76">
        <v>409</v>
      </c>
      <c r="H14" s="76">
        <v>54</v>
      </c>
      <c r="I14" s="78">
        <v>16</v>
      </c>
    </row>
    <row r="15" spans="1:9" ht="27" customHeight="1">
      <c r="A15" s="109"/>
      <c r="B15" s="56" t="s">
        <v>125</v>
      </c>
      <c r="C15" s="56"/>
      <c r="D15" s="70"/>
      <c r="E15" s="76">
        <v>8993</v>
      </c>
      <c r="F15" s="76">
        <v>1332</v>
      </c>
      <c r="G15" s="76">
        <v>-5978</v>
      </c>
      <c r="H15" s="76">
        <v>11117</v>
      </c>
      <c r="I15" s="78">
        <v>42516</v>
      </c>
    </row>
    <row r="16" spans="1:9" ht="27" customHeight="1">
      <c r="A16" s="109"/>
      <c r="B16" s="56" t="s">
        <v>126</v>
      </c>
      <c r="C16" s="56"/>
      <c r="D16" s="70" t="s">
        <v>42</v>
      </c>
      <c r="E16" s="76">
        <v>202228</v>
      </c>
      <c r="F16" s="76">
        <v>212637</v>
      </c>
      <c r="G16" s="76">
        <v>261470</v>
      </c>
      <c r="H16" s="76">
        <v>248616</v>
      </c>
      <c r="I16" s="78">
        <v>244060</v>
      </c>
    </row>
    <row r="17" spans="1:9" ht="27" customHeight="1">
      <c r="A17" s="109"/>
      <c r="B17" s="56" t="s">
        <v>127</v>
      </c>
      <c r="C17" s="56"/>
      <c r="D17" s="70" t="s">
        <v>43</v>
      </c>
      <c r="E17" s="76">
        <v>125328</v>
      </c>
      <c r="F17" s="76">
        <v>124074</v>
      </c>
      <c r="G17" s="76">
        <v>138369</v>
      </c>
      <c r="H17" s="76">
        <v>132709</v>
      </c>
      <c r="I17" s="78">
        <v>182888</v>
      </c>
    </row>
    <row r="18" spans="1:9" ht="27" customHeight="1">
      <c r="A18" s="109"/>
      <c r="B18" s="56" t="s">
        <v>128</v>
      </c>
      <c r="C18" s="56"/>
      <c r="D18" s="70" t="s">
        <v>44</v>
      </c>
      <c r="E18" s="76">
        <v>3082334</v>
      </c>
      <c r="F18" s="76">
        <v>3089149</v>
      </c>
      <c r="G18" s="76">
        <v>3082918</v>
      </c>
      <c r="H18" s="76">
        <v>3078437</v>
      </c>
      <c r="I18" s="78">
        <v>3086779</v>
      </c>
    </row>
    <row r="19" spans="1:9" ht="27" customHeight="1">
      <c r="A19" s="109"/>
      <c r="B19" s="56" t="s">
        <v>129</v>
      </c>
      <c r="C19" s="56"/>
      <c r="D19" s="70" t="s">
        <v>130</v>
      </c>
      <c r="E19" s="76">
        <f>E17+E18-E16</f>
        <v>3005434</v>
      </c>
      <c r="F19" s="76">
        <f>F17+F18-F16</f>
        <v>3000586</v>
      </c>
      <c r="G19" s="76">
        <f>G17+G18-G16</f>
        <v>2959817</v>
      </c>
      <c r="H19" s="76">
        <f>H17+H18-H16</f>
        <v>2962530</v>
      </c>
      <c r="I19" s="76">
        <f>I17+I18-I16</f>
        <v>3025607</v>
      </c>
    </row>
    <row r="20" spans="1:9" ht="27" customHeight="1">
      <c r="A20" s="109"/>
      <c r="B20" s="56" t="s">
        <v>131</v>
      </c>
      <c r="C20" s="56"/>
      <c r="D20" s="70" t="s">
        <v>132</v>
      </c>
      <c r="E20" s="79">
        <f>E18/E8</f>
        <v>2.9195348951752385</v>
      </c>
      <c r="F20" s="79">
        <f>F18/F8</f>
        <v>2.8541708243711703</v>
      </c>
      <c r="G20" s="79">
        <f>G18/G8</f>
        <v>2.8147613186909504</v>
      </c>
      <c r="H20" s="79">
        <f>H18/H8</f>
        <v>2.7724999482143868</v>
      </c>
      <c r="I20" s="79">
        <f>I18/I8</f>
        <v>2.7515053246821548</v>
      </c>
    </row>
    <row r="21" spans="1:9" ht="27" customHeight="1">
      <c r="A21" s="109"/>
      <c r="B21" s="56" t="s">
        <v>133</v>
      </c>
      <c r="C21" s="56"/>
      <c r="D21" s="70" t="s">
        <v>134</v>
      </c>
      <c r="E21" s="79">
        <f>E19/E8</f>
        <v>2.8466965092511378</v>
      </c>
      <c r="F21" s="79">
        <f>F19/F8</f>
        <v>2.7723444279368175</v>
      </c>
      <c r="G21" s="79">
        <f>G19/G8</f>
        <v>2.7023678223046779</v>
      </c>
      <c r="H21" s="79">
        <f>H19/H8</f>
        <v>2.668111860526484</v>
      </c>
      <c r="I21" s="79">
        <f>I19/I8</f>
        <v>2.6969775843672643</v>
      </c>
    </row>
    <row r="22" spans="1:9" ht="27" customHeight="1">
      <c r="A22" s="109"/>
      <c r="B22" s="56" t="s">
        <v>135</v>
      </c>
      <c r="C22" s="56"/>
      <c r="D22" s="70" t="s">
        <v>136</v>
      </c>
      <c r="E22" s="76">
        <f>E18/E24*1000000</f>
        <v>495339.7788022047</v>
      </c>
      <c r="F22" s="76">
        <f>F18/F24*1000000</f>
        <v>496434.96854885027</v>
      </c>
      <c r="G22" s="76">
        <f>G18/G24*1000000</f>
        <v>495433.62925151375</v>
      </c>
      <c r="H22" s="76">
        <f>H18/H24*1000000</f>
        <v>494713.51989645598</v>
      </c>
      <c r="I22" s="76">
        <f>I18/I24*1000000</f>
        <v>491174.92616732011</v>
      </c>
    </row>
    <row r="23" spans="1:9" ht="27" customHeight="1">
      <c r="A23" s="109"/>
      <c r="B23" s="56" t="s">
        <v>137</v>
      </c>
      <c r="C23" s="56"/>
      <c r="D23" s="70" t="s">
        <v>138</v>
      </c>
      <c r="E23" s="76">
        <f>E19/E24*1000000</f>
        <v>482981.73162435519</v>
      </c>
      <c r="F23" s="76">
        <f>F19/F24*1000000</f>
        <v>482202.64433283103</v>
      </c>
      <c r="G23" s="76">
        <f>G19/G24*1000000</f>
        <v>475650.95089468086</v>
      </c>
      <c r="H23" s="76">
        <f>H19/H24*1000000</f>
        <v>476086.93765662494</v>
      </c>
      <c r="I23" s="76">
        <f>I19/I24*1000000</f>
        <v>481441.10570802994</v>
      </c>
    </row>
    <row r="24" spans="1:9" ht="27" customHeight="1">
      <c r="A24" s="109"/>
      <c r="B24" s="80" t="s">
        <v>139</v>
      </c>
      <c r="C24" s="81"/>
      <c r="D24" s="70" t="s">
        <v>140</v>
      </c>
      <c r="E24" s="76">
        <v>6222666</v>
      </c>
      <c r="F24" s="76">
        <f>E24</f>
        <v>6222666</v>
      </c>
      <c r="G24" s="76">
        <f>F24</f>
        <v>6222666</v>
      </c>
      <c r="H24" s="78">
        <f>G24</f>
        <v>6222666</v>
      </c>
      <c r="I24" s="78">
        <v>6284480</v>
      </c>
    </row>
    <row r="25" spans="1:9" ht="27" customHeight="1">
      <c r="A25" s="109"/>
      <c r="B25" s="50" t="s">
        <v>141</v>
      </c>
      <c r="C25" s="50"/>
      <c r="D25" s="50"/>
      <c r="E25" s="76">
        <v>1060922</v>
      </c>
      <c r="F25" s="76">
        <v>1046376</v>
      </c>
      <c r="G25" s="76">
        <v>1053814</v>
      </c>
      <c r="H25" s="76">
        <v>1063461</v>
      </c>
      <c r="I25" s="57">
        <v>1080552</v>
      </c>
    </row>
    <row r="26" spans="1:9" ht="27" customHeight="1">
      <c r="A26" s="109"/>
      <c r="B26" s="50" t="s">
        <v>142</v>
      </c>
      <c r="C26" s="50"/>
      <c r="D26" s="50"/>
      <c r="E26" s="82">
        <v>0.77800000000000002</v>
      </c>
      <c r="F26" s="82">
        <v>0.77900000000000003</v>
      </c>
      <c r="G26" s="82">
        <v>0.77700000000000002</v>
      </c>
      <c r="H26" s="82">
        <v>0.77869999999999995</v>
      </c>
      <c r="I26" s="83">
        <v>0.77844999999999998</v>
      </c>
    </row>
    <row r="27" spans="1:9" ht="27" customHeight="1">
      <c r="A27" s="109"/>
      <c r="B27" s="50" t="s">
        <v>143</v>
      </c>
      <c r="C27" s="50"/>
      <c r="D27" s="50"/>
      <c r="E27" s="61">
        <v>1.4</v>
      </c>
      <c r="F27" s="61">
        <v>1.5</v>
      </c>
      <c r="G27" s="61">
        <v>0.9</v>
      </c>
      <c r="H27" s="61">
        <v>1.6</v>
      </c>
      <c r="I27" s="58">
        <v>5.2</v>
      </c>
    </row>
    <row r="28" spans="1:9" ht="27" customHeight="1">
      <c r="A28" s="109"/>
      <c r="B28" s="50" t="s">
        <v>144</v>
      </c>
      <c r="C28" s="50"/>
      <c r="D28" s="50"/>
      <c r="E28" s="61">
        <v>97.1</v>
      </c>
      <c r="F28" s="61">
        <v>96.3</v>
      </c>
      <c r="G28" s="61">
        <v>95.8</v>
      </c>
      <c r="H28" s="61">
        <v>97</v>
      </c>
      <c r="I28" s="58">
        <v>98.2</v>
      </c>
    </row>
    <row r="29" spans="1:9" ht="27" customHeight="1">
      <c r="A29" s="109"/>
      <c r="B29" s="50" t="s">
        <v>145</v>
      </c>
      <c r="C29" s="50"/>
      <c r="D29" s="50"/>
      <c r="E29" s="61">
        <v>63.1</v>
      </c>
      <c r="F29" s="61">
        <v>63.8</v>
      </c>
      <c r="G29" s="61">
        <v>64.8</v>
      </c>
      <c r="H29" s="61">
        <v>63.3</v>
      </c>
      <c r="I29" s="58">
        <v>58.8</v>
      </c>
    </row>
    <row r="30" spans="1:9" ht="27" customHeight="1">
      <c r="A30" s="109"/>
      <c r="B30" s="134" t="s">
        <v>146</v>
      </c>
      <c r="C30" s="50" t="s">
        <v>147</v>
      </c>
      <c r="D30" s="50"/>
      <c r="E30" s="61">
        <v>0</v>
      </c>
      <c r="F30" s="61">
        <v>0</v>
      </c>
      <c r="G30" s="61">
        <v>0</v>
      </c>
      <c r="H30" s="61">
        <v>0</v>
      </c>
      <c r="I30" s="58">
        <v>0</v>
      </c>
    </row>
    <row r="31" spans="1:9" ht="27" customHeight="1">
      <c r="A31" s="109"/>
      <c r="B31" s="109"/>
      <c r="C31" s="50" t="s">
        <v>148</v>
      </c>
      <c r="D31" s="50"/>
      <c r="E31" s="61">
        <v>0</v>
      </c>
      <c r="F31" s="61">
        <v>0</v>
      </c>
      <c r="G31" s="61">
        <v>0</v>
      </c>
      <c r="H31" s="61">
        <v>0</v>
      </c>
      <c r="I31" s="58">
        <v>0</v>
      </c>
    </row>
    <row r="32" spans="1:9" ht="27" customHeight="1">
      <c r="A32" s="109"/>
      <c r="B32" s="109"/>
      <c r="C32" s="50" t="s">
        <v>149</v>
      </c>
      <c r="D32" s="50"/>
      <c r="E32" s="61">
        <v>10.4</v>
      </c>
      <c r="F32" s="61">
        <v>9.8000000000000007</v>
      </c>
      <c r="G32" s="61">
        <v>9.3000000000000007</v>
      </c>
      <c r="H32" s="61">
        <v>8.9</v>
      </c>
      <c r="I32" s="58">
        <v>8.6</v>
      </c>
    </row>
    <row r="33" spans="1:9" ht="27" customHeight="1">
      <c r="A33" s="109"/>
      <c r="B33" s="109"/>
      <c r="C33" s="50" t="s">
        <v>150</v>
      </c>
      <c r="D33" s="50"/>
      <c r="E33" s="61">
        <v>154.19999999999999</v>
      </c>
      <c r="F33" s="61">
        <v>151.30000000000001</v>
      </c>
      <c r="G33" s="61">
        <v>142.1</v>
      </c>
      <c r="H33" s="61">
        <v>140.1</v>
      </c>
      <c r="I33" s="84">
        <v>135.6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G32" sqref="G32:G4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263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28" t="s">
        <v>48</v>
      </c>
      <c r="B6" s="129"/>
      <c r="C6" s="129"/>
      <c r="D6" s="129"/>
      <c r="E6" s="129"/>
      <c r="F6" s="137" t="s">
        <v>251</v>
      </c>
      <c r="G6" s="138"/>
      <c r="H6" s="137" t="s">
        <v>252</v>
      </c>
      <c r="I6" s="138"/>
      <c r="J6" s="137" t="s">
        <v>253</v>
      </c>
      <c r="K6" s="138"/>
      <c r="L6" s="137" t="s">
        <v>254</v>
      </c>
      <c r="M6" s="138"/>
      <c r="N6" s="139" t="s">
        <v>255</v>
      </c>
      <c r="O6" s="140"/>
    </row>
    <row r="7" spans="1:25" ht="15.95" customHeight="1">
      <c r="A7" s="129"/>
      <c r="B7" s="129"/>
      <c r="C7" s="129"/>
      <c r="D7" s="129"/>
      <c r="E7" s="129"/>
      <c r="F7" s="86" t="s">
        <v>237</v>
      </c>
      <c r="G7" s="86" t="s">
        <v>248</v>
      </c>
      <c r="H7" s="86" t="s">
        <v>237</v>
      </c>
      <c r="I7" s="87" t="s">
        <v>246</v>
      </c>
      <c r="J7" s="86" t="s">
        <v>237</v>
      </c>
      <c r="K7" s="87" t="s">
        <v>246</v>
      </c>
      <c r="L7" s="86" t="s">
        <v>237</v>
      </c>
      <c r="M7" s="87" t="s">
        <v>246</v>
      </c>
      <c r="N7" s="86" t="s">
        <v>237</v>
      </c>
      <c r="O7" s="87" t="s">
        <v>246</v>
      </c>
    </row>
    <row r="8" spans="1:25" ht="15.95" customHeight="1">
      <c r="A8" s="126" t="s">
        <v>82</v>
      </c>
      <c r="B8" s="64" t="s">
        <v>49</v>
      </c>
      <c r="C8" s="56"/>
      <c r="D8" s="56"/>
      <c r="E8" s="70" t="s">
        <v>40</v>
      </c>
      <c r="F8" s="100">
        <v>75725</v>
      </c>
      <c r="G8" s="57">
        <v>75066</v>
      </c>
      <c r="H8" s="100">
        <v>48630</v>
      </c>
      <c r="I8" s="57">
        <v>45533</v>
      </c>
      <c r="J8" s="100">
        <v>12718</v>
      </c>
      <c r="K8" s="57">
        <v>12681</v>
      </c>
      <c r="L8" s="100">
        <v>20250</v>
      </c>
      <c r="M8" s="57">
        <v>8305</v>
      </c>
      <c r="N8" s="100">
        <v>30201.200000000001</v>
      </c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26"/>
      <c r="B9" s="66"/>
      <c r="C9" s="56" t="s">
        <v>50</v>
      </c>
      <c r="D9" s="56"/>
      <c r="E9" s="70" t="s">
        <v>41</v>
      </c>
      <c r="F9" s="100">
        <v>75716</v>
      </c>
      <c r="G9" s="57">
        <v>75065</v>
      </c>
      <c r="H9" s="100">
        <v>48210.8</v>
      </c>
      <c r="I9" s="57">
        <v>45166</v>
      </c>
      <c r="J9" s="100">
        <v>12710</v>
      </c>
      <c r="K9" s="57">
        <v>12680</v>
      </c>
      <c r="L9" s="100">
        <v>20236</v>
      </c>
      <c r="M9" s="57">
        <v>8129</v>
      </c>
      <c r="N9" s="100">
        <v>30087.4</v>
      </c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26"/>
      <c r="B10" s="65"/>
      <c r="C10" s="56" t="s">
        <v>51</v>
      </c>
      <c r="D10" s="56"/>
      <c r="E10" s="70" t="s">
        <v>42</v>
      </c>
      <c r="F10" s="100">
        <v>9</v>
      </c>
      <c r="G10" s="57">
        <v>1</v>
      </c>
      <c r="H10" s="100">
        <v>419.5</v>
      </c>
      <c r="I10" s="57">
        <v>367</v>
      </c>
      <c r="J10" s="71">
        <v>7</v>
      </c>
      <c r="K10" s="71">
        <v>1</v>
      </c>
      <c r="L10" s="100">
        <v>14</v>
      </c>
      <c r="M10" s="57">
        <v>176</v>
      </c>
      <c r="N10" s="100">
        <v>114</v>
      </c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26"/>
      <c r="B11" s="64" t="s">
        <v>52</v>
      </c>
      <c r="C11" s="56"/>
      <c r="D11" s="56"/>
      <c r="E11" s="70" t="s">
        <v>43</v>
      </c>
      <c r="F11" s="100">
        <v>67649</v>
      </c>
      <c r="G11" s="57">
        <v>66971</v>
      </c>
      <c r="H11" s="100">
        <v>50785</v>
      </c>
      <c r="I11" s="57">
        <v>48610</v>
      </c>
      <c r="J11" s="100">
        <v>11287</v>
      </c>
      <c r="K11" s="57">
        <v>11456</v>
      </c>
      <c r="L11" s="100">
        <v>16900</v>
      </c>
      <c r="M11" s="57">
        <v>9283</v>
      </c>
      <c r="N11" s="100">
        <v>29882</v>
      </c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26"/>
      <c r="B12" s="66"/>
      <c r="C12" s="56" t="s">
        <v>53</v>
      </c>
      <c r="D12" s="56"/>
      <c r="E12" s="70" t="s">
        <v>44</v>
      </c>
      <c r="F12" s="100">
        <v>67629</v>
      </c>
      <c r="G12" s="57">
        <v>66914</v>
      </c>
      <c r="H12" s="100">
        <v>50450.8</v>
      </c>
      <c r="I12" s="57">
        <v>48607</v>
      </c>
      <c r="J12" s="100">
        <v>11287</v>
      </c>
      <c r="K12" s="57">
        <v>11428</v>
      </c>
      <c r="L12" s="100">
        <v>16763</v>
      </c>
      <c r="M12" s="57">
        <v>9277</v>
      </c>
      <c r="N12" s="100">
        <v>29702</v>
      </c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26"/>
      <c r="B13" s="65"/>
      <c r="C13" s="56" t="s">
        <v>54</v>
      </c>
      <c r="D13" s="56"/>
      <c r="E13" s="70" t="s">
        <v>45</v>
      </c>
      <c r="F13" s="100">
        <v>20</v>
      </c>
      <c r="G13" s="57">
        <v>57</v>
      </c>
      <c r="H13" s="71">
        <v>333.9</v>
      </c>
      <c r="I13" s="71">
        <v>3</v>
      </c>
      <c r="J13" s="71">
        <v>0</v>
      </c>
      <c r="K13" s="71">
        <v>29</v>
      </c>
      <c r="L13" s="100">
        <v>137</v>
      </c>
      <c r="M13" s="57">
        <v>6</v>
      </c>
      <c r="N13" s="100">
        <v>179</v>
      </c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26"/>
      <c r="B14" s="56" t="s">
        <v>55</v>
      </c>
      <c r="C14" s="56"/>
      <c r="D14" s="56"/>
      <c r="E14" s="70" t="s">
        <v>152</v>
      </c>
      <c r="F14" s="100">
        <f t="shared" ref="F14:F15" si="0">F9-F12</f>
        <v>8087</v>
      </c>
      <c r="G14" s="57">
        <f t="shared" ref="G14:O15" si="1">G9-G12</f>
        <v>8151</v>
      </c>
      <c r="H14" s="100">
        <f t="shared" si="1"/>
        <v>-2240</v>
      </c>
      <c r="I14" s="57">
        <f t="shared" si="1"/>
        <v>-3441</v>
      </c>
      <c r="J14" s="100">
        <f t="shared" si="1"/>
        <v>1423</v>
      </c>
      <c r="K14" s="57">
        <f t="shared" si="1"/>
        <v>1252</v>
      </c>
      <c r="L14" s="100">
        <f t="shared" si="1"/>
        <v>3473</v>
      </c>
      <c r="M14" s="57">
        <f t="shared" si="1"/>
        <v>-1148</v>
      </c>
      <c r="N14" s="100">
        <f t="shared" si="1"/>
        <v>385.40000000000146</v>
      </c>
      <c r="O14" s="57">
        <f t="shared" si="1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26"/>
      <c r="B15" s="56" t="s">
        <v>56</v>
      </c>
      <c r="C15" s="56"/>
      <c r="D15" s="56"/>
      <c r="E15" s="70" t="s">
        <v>153</v>
      </c>
      <c r="F15" s="100">
        <f t="shared" si="0"/>
        <v>-11</v>
      </c>
      <c r="G15" s="57">
        <f t="shared" si="1"/>
        <v>-56</v>
      </c>
      <c r="H15" s="100">
        <f t="shared" si="1"/>
        <v>85.600000000000023</v>
      </c>
      <c r="I15" s="57">
        <f t="shared" si="1"/>
        <v>364</v>
      </c>
      <c r="J15" s="100">
        <f t="shared" si="1"/>
        <v>7</v>
      </c>
      <c r="K15" s="57">
        <f t="shared" si="1"/>
        <v>-28</v>
      </c>
      <c r="L15" s="100">
        <f>L10-L13</f>
        <v>-123</v>
      </c>
      <c r="M15" s="57">
        <f t="shared" si="1"/>
        <v>170</v>
      </c>
      <c r="N15" s="100">
        <f t="shared" si="1"/>
        <v>-65</v>
      </c>
      <c r="O15" s="57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26"/>
      <c r="B16" s="56" t="s">
        <v>57</v>
      </c>
      <c r="C16" s="56"/>
      <c r="D16" s="56"/>
      <c r="E16" s="70" t="s">
        <v>154</v>
      </c>
      <c r="F16" s="100">
        <f t="shared" ref="F16" si="2">F8-F11</f>
        <v>8076</v>
      </c>
      <c r="G16" s="57">
        <f t="shared" ref="G16:O16" si="3">G8-G11</f>
        <v>8095</v>
      </c>
      <c r="H16" s="100">
        <f t="shared" si="3"/>
        <v>-2155</v>
      </c>
      <c r="I16" s="57">
        <f t="shared" si="3"/>
        <v>-3077</v>
      </c>
      <c r="J16" s="100">
        <f t="shared" si="3"/>
        <v>1431</v>
      </c>
      <c r="K16" s="57">
        <f t="shared" si="3"/>
        <v>1225</v>
      </c>
      <c r="L16" s="100">
        <f>L8-L11</f>
        <v>3350</v>
      </c>
      <c r="M16" s="57">
        <f t="shared" si="3"/>
        <v>-978</v>
      </c>
      <c r="N16" s="100">
        <f t="shared" si="3"/>
        <v>319.20000000000073</v>
      </c>
      <c r="O16" s="57">
        <f t="shared" si="3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26"/>
      <c r="B17" s="56" t="s">
        <v>58</v>
      </c>
      <c r="C17" s="56"/>
      <c r="D17" s="56"/>
      <c r="E17" s="54"/>
      <c r="F17" s="71">
        <v>0</v>
      </c>
      <c r="G17" s="71">
        <v>0</v>
      </c>
      <c r="H17" s="71">
        <v>26072.6</v>
      </c>
      <c r="I17" s="71">
        <v>23840</v>
      </c>
      <c r="J17" s="100">
        <v>0</v>
      </c>
      <c r="K17" s="57">
        <v>0</v>
      </c>
      <c r="L17" s="100">
        <v>0</v>
      </c>
      <c r="M17" s="57">
        <v>0</v>
      </c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26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385</v>
      </c>
      <c r="J18" s="72">
        <v>0</v>
      </c>
      <c r="K18" s="72">
        <v>0</v>
      </c>
      <c r="L18" s="72">
        <v>0</v>
      </c>
      <c r="M18" s="72">
        <v>0</v>
      </c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26" t="s">
        <v>83</v>
      </c>
      <c r="B19" s="64" t="s">
        <v>60</v>
      </c>
      <c r="C19" s="56"/>
      <c r="D19" s="56"/>
      <c r="E19" s="70"/>
      <c r="F19" s="100">
        <v>15252</v>
      </c>
      <c r="G19" s="57">
        <v>13057</v>
      </c>
      <c r="H19" s="100">
        <v>24886.3</v>
      </c>
      <c r="I19" s="57">
        <v>13769</v>
      </c>
      <c r="J19" s="100">
        <v>3474</v>
      </c>
      <c r="K19" s="57">
        <v>3775</v>
      </c>
      <c r="L19" s="100">
        <v>850</v>
      </c>
      <c r="M19" s="57">
        <v>850</v>
      </c>
      <c r="N19" s="100">
        <v>8080</v>
      </c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26"/>
      <c r="B20" s="65"/>
      <c r="C20" s="56" t="s">
        <v>61</v>
      </c>
      <c r="D20" s="56"/>
      <c r="E20" s="70"/>
      <c r="F20" s="100">
        <v>12000</v>
      </c>
      <c r="G20" s="57">
        <v>10000</v>
      </c>
      <c r="H20" s="100">
        <v>23025</v>
      </c>
      <c r="I20" s="57">
        <v>12223</v>
      </c>
      <c r="J20" s="100">
        <v>53</v>
      </c>
      <c r="K20" s="71">
        <v>357</v>
      </c>
      <c r="L20" s="100">
        <v>0</v>
      </c>
      <c r="M20" s="57">
        <v>0</v>
      </c>
      <c r="N20" s="100">
        <v>1720</v>
      </c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26"/>
      <c r="B21" s="85" t="s">
        <v>62</v>
      </c>
      <c r="C21" s="56"/>
      <c r="D21" s="56"/>
      <c r="E21" s="70" t="s">
        <v>155</v>
      </c>
      <c r="F21" s="100">
        <v>15252</v>
      </c>
      <c r="G21" s="57">
        <v>13057</v>
      </c>
      <c r="H21" s="100">
        <v>24886</v>
      </c>
      <c r="I21" s="57">
        <v>13769</v>
      </c>
      <c r="J21" s="100">
        <v>3474</v>
      </c>
      <c r="K21" s="57">
        <v>3775</v>
      </c>
      <c r="L21" s="100">
        <v>850</v>
      </c>
      <c r="M21" s="57">
        <v>850</v>
      </c>
      <c r="N21" s="100">
        <v>8080</v>
      </c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26"/>
      <c r="B22" s="64" t="s">
        <v>63</v>
      </c>
      <c r="C22" s="56"/>
      <c r="D22" s="56"/>
      <c r="E22" s="70" t="s">
        <v>156</v>
      </c>
      <c r="F22" s="100">
        <v>59855</v>
      </c>
      <c r="G22" s="57">
        <v>46399</v>
      </c>
      <c r="H22" s="99">
        <v>35965.199999999997</v>
      </c>
      <c r="I22" s="57">
        <v>4981</v>
      </c>
      <c r="J22" s="100">
        <v>7091</v>
      </c>
      <c r="K22" s="57">
        <v>6772</v>
      </c>
      <c r="L22" s="100">
        <v>4281</v>
      </c>
      <c r="M22" s="57">
        <v>4542</v>
      </c>
      <c r="N22" s="100">
        <v>9398</v>
      </c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26"/>
      <c r="B23" s="65" t="s">
        <v>64</v>
      </c>
      <c r="C23" s="56" t="s">
        <v>65</v>
      </c>
      <c r="D23" s="56"/>
      <c r="E23" s="70"/>
      <c r="F23" s="100">
        <v>11427</v>
      </c>
      <c r="G23" s="57">
        <v>11072</v>
      </c>
      <c r="H23" s="100">
        <v>3112.1</v>
      </c>
      <c r="I23" s="57">
        <v>2560</v>
      </c>
      <c r="J23" s="100">
        <v>2334</v>
      </c>
      <c r="K23" s="57">
        <v>2380</v>
      </c>
      <c r="L23" s="100">
        <v>0</v>
      </c>
      <c r="M23" s="57">
        <v>0</v>
      </c>
      <c r="N23" s="100">
        <v>3615</v>
      </c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26"/>
      <c r="B24" s="56" t="s">
        <v>157</v>
      </c>
      <c r="C24" s="56"/>
      <c r="D24" s="56"/>
      <c r="E24" s="70" t="s">
        <v>158</v>
      </c>
      <c r="F24" s="100">
        <f t="shared" ref="F24" si="4">F21-F22</f>
        <v>-44603</v>
      </c>
      <c r="G24" s="57">
        <f t="shared" ref="G24:O24" si="5">G21-G22</f>
        <v>-33342</v>
      </c>
      <c r="H24" s="100">
        <f>H21-H22</f>
        <v>-11079.199999999997</v>
      </c>
      <c r="I24" s="57">
        <f t="shared" si="5"/>
        <v>8788</v>
      </c>
      <c r="J24" s="100">
        <f t="shared" si="5"/>
        <v>-3617</v>
      </c>
      <c r="K24" s="57">
        <f t="shared" si="5"/>
        <v>-2997</v>
      </c>
      <c r="L24" s="100">
        <f t="shared" si="5"/>
        <v>-3431</v>
      </c>
      <c r="M24" s="57">
        <f t="shared" si="5"/>
        <v>-3692</v>
      </c>
      <c r="N24" s="100">
        <f>N21-N22</f>
        <v>-1318</v>
      </c>
      <c r="O24" s="57">
        <f t="shared" si="5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26"/>
      <c r="B25" s="64" t="s">
        <v>66</v>
      </c>
      <c r="C25" s="64"/>
      <c r="D25" s="64"/>
      <c r="E25" s="131" t="s">
        <v>159</v>
      </c>
      <c r="F25" s="113">
        <v>44603</v>
      </c>
      <c r="G25" s="115">
        <v>33342</v>
      </c>
      <c r="H25" s="113">
        <v>11079</v>
      </c>
      <c r="I25" s="141">
        <v>0</v>
      </c>
      <c r="J25" s="115">
        <v>3617</v>
      </c>
      <c r="K25" s="115">
        <v>2997</v>
      </c>
      <c r="L25" s="113">
        <v>3431</v>
      </c>
      <c r="M25" s="115">
        <v>3692</v>
      </c>
      <c r="N25" s="113">
        <v>1318</v>
      </c>
      <c r="O25" s="113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26"/>
      <c r="B26" s="85" t="s">
        <v>67</v>
      </c>
      <c r="C26" s="85"/>
      <c r="D26" s="85"/>
      <c r="E26" s="132"/>
      <c r="F26" s="114"/>
      <c r="G26" s="116"/>
      <c r="H26" s="114"/>
      <c r="I26" s="142"/>
      <c r="J26" s="116"/>
      <c r="K26" s="116"/>
      <c r="L26" s="114"/>
      <c r="M26" s="116"/>
      <c r="N26" s="114"/>
      <c r="O26" s="114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26"/>
      <c r="B27" s="56" t="s">
        <v>160</v>
      </c>
      <c r="C27" s="56"/>
      <c r="D27" s="56"/>
      <c r="E27" s="70" t="s">
        <v>161</v>
      </c>
      <c r="F27" s="100">
        <f t="shared" ref="F27" si="6">F24+F25</f>
        <v>0</v>
      </c>
      <c r="G27" s="57">
        <f t="shared" ref="G27:O27" si="7">G24+G25</f>
        <v>0</v>
      </c>
      <c r="H27" s="100">
        <f t="shared" si="7"/>
        <v>-0.19999999999708962</v>
      </c>
      <c r="I27" s="57">
        <f t="shared" si="7"/>
        <v>8788</v>
      </c>
      <c r="J27" s="100">
        <f t="shared" si="7"/>
        <v>0</v>
      </c>
      <c r="K27" s="57">
        <f t="shared" si="7"/>
        <v>0</v>
      </c>
      <c r="L27" s="100">
        <f t="shared" si="7"/>
        <v>0</v>
      </c>
      <c r="M27" s="57">
        <f t="shared" si="7"/>
        <v>0</v>
      </c>
      <c r="N27" s="100">
        <f>N24+N25</f>
        <v>0</v>
      </c>
      <c r="O27" s="57">
        <f t="shared" si="7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30" t="s">
        <v>68</v>
      </c>
      <c r="B30" s="130"/>
      <c r="C30" s="130"/>
      <c r="D30" s="130"/>
      <c r="E30" s="130"/>
      <c r="F30" s="135" t="s">
        <v>255</v>
      </c>
      <c r="G30" s="136"/>
      <c r="H30" s="135" t="s">
        <v>256</v>
      </c>
      <c r="I30" s="136"/>
      <c r="J30" s="135" t="s">
        <v>257</v>
      </c>
      <c r="K30" s="136"/>
      <c r="L30" s="135" t="s">
        <v>258</v>
      </c>
      <c r="M30" s="136"/>
      <c r="N30" s="121"/>
      <c r="O30" s="121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30"/>
      <c r="B31" s="130"/>
      <c r="C31" s="130"/>
      <c r="D31" s="130"/>
      <c r="E31" s="130"/>
      <c r="F31" s="86" t="s">
        <v>237</v>
      </c>
      <c r="G31" s="87" t="s">
        <v>246</v>
      </c>
      <c r="H31" s="86" t="s">
        <v>237</v>
      </c>
      <c r="I31" s="87" t="s">
        <v>246</v>
      </c>
      <c r="J31" s="86" t="s">
        <v>237</v>
      </c>
      <c r="K31" s="87" t="s">
        <v>246</v>
      </c>
      <c r="L31" s="86" t="s">
        <v>237</v>
      </c>
      <c r="M31" s="87" t="s">
        <v>246</v>
      </c>
      <c r="N31" s="86" t="s">
        <v>237</v>
      </c>
      <c r="O31" s="87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26" t="s">
        <v>84</v>
      </c>
      <c r="B32" s="64" t="s">
        <v>49</v>
      </c>
      <c r="C32" s="56"/>
      <c r="D32" s="56"/>
      <c r="E32" s="70" t="s">
        <v>40</v>
      </c>
      <c r="F32" s="57"/>
      <c r="G32" s="108">
        <v>19182</v>
      </c>
      <c r="H32" s="105">
        <v>1161</v>
      </c>
      <c r="I32" s="57">
        <v>1243</v>
      </c>
      <c r="J32" s="101">
        <v>1648.4</v>
      </c>
      <c r="K32" s="101">
        <v>10868.3</v>
      </c>
      <c r="L32" s="101">
        <v>0</v>
      </c>
      <c r="M32" s="57">
        <v>648</v>
      </c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33"/>
      <c r="B33" s="66"/>
      <c r="C33" s="64" t="s">
        <v>69</v>
      </c>
      <c r="D33" s="56"/>
      <c r="E33" s="70"/>
      <c r="F33" s="57"/>
      <c r="G33" s="108">
        <v>18064</v>
      </c>
      <c r="H33" s="105">
        <v>799</v>
      </c>
      <c r="I33" s="57">
        <v>829</v>
      </c>
      <c r="J33" s="101">
        <v>1554</v>
      </c>
      <c r="K33" s="101">
        <v>10713.1</v>
      </c>
      <c r="L33" s="101">
        <v>0</v>
      </c>
      <c r="M33" s="57">
        <v>648</v>
      </c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33"/>
      <c r="B34" s="66"/>
      <c r="C34" s="65"/>
      <c r="D34" s="56" t="s">
        <v>70</v>
      </c>
      <c r="E34" s="70"/>
      <c r="F34" s="57"/>
      <c r="G34" s="108">
        <v>0</v>
      </c>
      <c r="H34" s="105">
        <v>799</v>
      </c>
      <c r="I34" s="57">
        <v>829</v>
      </c>
      <c r="J34" s="101">
        <v>1554</v>
      </c>
      <c r="K34" s="101">
        <v>10713.1</v>
      </c>
      <c r="L34" s="101">
        <v>0</v>
      </c>
      <c r="M34" s="57">
        <v>0</v>
      </c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33"/>
      <c r="B35" s="65"/>
      <c r="C35" s="85" t="s">
        <v>71</v>
      </c>
      <c r="D35" s="56"/>
      <c r="E35" s="70"/>
      <c r="F35" s="57"/>
      <c r="G35" s="108">
        <v>1117</v>
      </c>
      <c r="H35" s="105">
        <v>362</v>
      </c>
      <c r="I35" s="57">
        <v>414</v>
      </c>
      <c r="J35" s="102">
        <v>94.4</v>
      </c>
      <c r="K35" s="102">
        <v>155.19999999999999</v>
      </c>
      <c r="L35" s="101">
        <v>0</v>
      </c>
      <c r="M35" s="57">
        <v>0</v>
      </c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33"/>
      <c r="B36" s="64" t="s">
        <v>52</v>
      </c>
      <c r="C36" s="56"/>
      <c r="D36" s="56"/>
      <c r="E36" s="70" t="s">
        <v>41</v>
      </c>
      <c r="F36" s="57"/>
      <c r="G36" s="108">
        <v>15184</v>
      </c>
      <c r="H36" s="105">
        <v>626</v>
      </c>
      <c r="I36" s="57">
        <v>480</v>
      </c>
      <c r="J36" s="101">
        <v>85.9</v>
      </c>
      <c r="K36" s="101">
        <v>159.4</v>
      </c>
      <c r="L36" s="101">
        <v>0</v>
      </c>
      <c r="M36" s="57">
        <v>0</v>
      </c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33"/>
      <c r="B37" s="66"/>
      <c r="C37" s="56" t="s">
        <v>72</v>
      </c>
      <c r="D37" s="56"/>
      <c r="E37" s="70"/>
      <c r="F37" s="57"/>
      <c r="G37" s="108">
        <v>14463</v>
      </c>
      <c r="H37" s="105">
        <v>578</v>
      </c>
      <c r="I37" s="57">
        <v>429</v>
      </c>
      <c r="J37" s="103">
        <v>0</v>
      </c>
      <c r="K37" s="101">
        <v>0</v>
      </c>
      <c r="L37" s="101">
        <v>0</v>
      </c>
      <c r="M37" s="57">
        <v>0</v>
      </c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33"/>
      <c r="B38" s="65"/>
      <c r="C38" s="56" t="s">
        <v>73</v>
      </c>
      <c r="D38" s="56"/>
      <c r="E38" s="70"/>
      <c r="F38" s="57"/>
      <c r="G38" s="108">
        <v>721</v>
      </c>
      <c r="H38" s="105">
        <v>47</v>
      </c>
      <c r="I38" s="57">
        <v>52</v>
      </c>
      <c r="J38" s="101">
        <v>85.9</v>
      </c>
      <c r="K38" s="102">
        <v>159.4</v>
      </c>
      <c r="L38" s="101">
        <v>0</v>
      </c>
      <c r="M38" s="57">
        <v>0</v>
      </c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33"/>
      <c r="B39" s="50" t="s">
        <v>74</v>
      </c>
      <c r="C39" s="50"/>
      <c r="D39" s="50"/>
      <c r="E39" s="70" t="s">
        <v>163</v>
      </c>
      <c r="F39" s="57">
        <f t="shared" ref="F39:O39" si="8">F32-F36</f>
        <v>0</v>
      </c>
      <c r="G39" s="108">
        <f t="shared" si="8"/>
        <v>3998</v>
      </c>
      <c r="H39" s="105">
        <f t="shared" si="8"/>
        <v>535</v>
      </c>
      <c r="I39" s="57">
        <f t="shared" si="8"/>
        <v>763</v>
      </c>
      <c r="J39" s="101">
        <f>J32-J36</f>
        <v>1562.5</v>
      </c>
      <c r="K39" s="101">
        <f t="shared" si="8"/>
        <v>10708.9</v>
      </c>
      <c r="L39" s="101">
        <f t="shared" si="8"/>
        <v>0</v>
      </c>
      <c r="M39" s="57">
        <f t="shared" si="8"/>
        <v>648</v>
      </c>
      <c r="N39" s="57">
        <f t="shared" si="8"/>
        <v>0</v>
      </c>
      <c r="O39" s="57">
        <f t="shared" si="8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26" t="s">
        <v>85</v>
      </c>
      <c r="B40" s="64" t="s">
        <v>75</v>
      </c>
      <c r="C40" s="56"/>
      <c r="D40" s="56"/>
      <c r="E40" s="70" t="s">
        <v>43</v>
      </c>
      <c r="F40" s="57"/>
      <c r="G40" s="108">
        <v>8851</v>
      </c>
      <c r="H40" s="105">
        <v>1825</v>
      </c>
      <c r="I40" s="57">
        <v>827</v>
      </c>
      <c r="J40" s="101">
        <v>5374.5</v>
      </c>
      <c r="K40" s="101">
        <v>7785.2</v>
      </c>
      <c r="L40" s="101">
        <v>0</v>
      </c>
      <c r="M40" s="57">
        <v>0</v>
      </c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27"/>
      <c r="B41" s="65"/>
      <c r="C41" s="56" t="s">
        <v>76</v>
      </c>
      <c r="D41" s="56"/>
      <c r="E41" s="70"/>
      <c r="F41" s="72"/>
      <c r="G41" s="72">
        <v>1824</v>
      </c>
      <c r="H41" s="107">
        <v>1825</v>
      </c>
      <c r="I41" s="72">
        <v>827</v>
      </c>
      <c r="J41" s="101">
        <v>2675.9</v>
      </c>
      <c r="K41" s="101">
        <v>2517.3000000000002</v>
      </c>
      <c r="L41" s="101">
        <v>0</v>
      </c>
      <c r="M41" s="57">
        <v>0</v>
      </c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27"/>
      <c r="B42" s="64" t="s">
        <v>63</v>
      </c>
      <c r="C42" s="56"/>
      <c r="D42" s="56"/>
      <c r="E42" s="70" t="s">
        <v>44</v>
      </c>
      <c r="F42" s="57"/>
      <c r="G42" s="108">
        <v>10093</v>
      </c>
      <c r="H42" s="105">
        <v>2199</v>
      </c>
      <c r="I42" s="57">
        <v>1181</v>
      </c>
      <c r="J42" s="101">
        <v>6282.7</v>
      </c>
      <c r="K42" s="101">
        <v>8597.5</v>
      </c>
      <c r="L42" s="101">
        <v>16</v>
      </c>
      <c r="M42" s="57">
        <v>363</v>
      </c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27"/>
      <c r="B43" s="65"/>
      <c r="C43" s="56" t="s">
        <v>77</v>
      </c>
      <c r="D43" s="56"/>
      <c r="E43" s="70"/>
      <c r="F43" s="57"/>
      <c r="G43" s="108">
        <v>3574</v>
      </c>
      <c r="H43" s="105">
        <v>372</v>
      </c>
      <c r="I43" s="57">
        <v>350</v>
      </c>
      <c r="J43" s="102">
        <v>1.6</v>
      </c>
      <c r="K43" s="102">
        <v>1.6</v>
      </c>
      <c r="L43" s="101">
        <v>0</v>
      </c>
      <c r="M43" s="57">
        <v>0</v>
      </c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27"/>
      <c r="B44" s="56" t="s">
        <v>74</v>
      </c>
      <c r="C44" s="56"/>
      <c r="D44" s="56"/>
      <c r="E44" s="70" t="s">
        <v>164</v>
      </c>
      <c r="F44" s="72">
        <f t="shared" ref="F44:O44" si="9">F40-F42</f>
        <v>0</v>
      </c>
      <c r="G44" s="72">
        <f t="shared" si="9"/>
        <v>-1242</v>
      </c>
      <c r="H44" s="107">
        <f t="shared" si="9"/>
        <v>-374</v>
      </c>
      <c r="I44" s="72">
        <f t="shared" si="9"/>
        <v>-354</v>
      </c>
      <c r="J44" s="102">
        <f t="shared" si="9"/>
        <v>-908.19999999999982</v>
      </c>
      <c r="K44" s="102">
        <f t="shared" si="9"/>
        <v>-812.30000000000018</v>
      </c>
      <c r="L44" s="102">
        <f t="shared" si="9"/>
        <v>-16</v>
      </c>
      <c r="M44" s="72">
        <f t="shared" si="9"/>
        <v>-363</v>
      </c>
      <c r="N44" s="72">
        <f t="shared" si="9"/>
        <v>0</v>
      </c>
      <c r="O44" s="72">
        <f t="shared" si="9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26" t="s">
        <v>86</v>
      </c>
      <c r="B45" s="50" t="s">
        <v>78</v>
      </c>
      <c r="C45" s="50"/>
      <c r="D45" s="50"/>
      <c r="E45" s="70" t="s">
        <v>165</v>
      </c>
      <c r="F45" s="57">
        <f t="shared" ref="F45:O45" si="10">F39+F44</f>
        <v>0</v>
      </c>
      <c r="G45" s="108">
        <f t="shared" si="10"/>
        <v>2756</v>
      </c>
      <c r="H45" s="105">
        <f t="shared" si="10"/>
        <v>161</v>
      </c>
      <c r="I45" s="57">
        <f t="shared" si="10"/>
        <v>409</v>
      </c>
      <c r="J45" s="101">
        <f t="shared" si="10"/>
        <v>654.30000000000018</v>
      </c>
      <c r="K45" s="101">
        <f t="shared" si="10"/>
        <v>9896.5999999999985</v>
      </c>
      <c r="L45" s="101">
        <f t="shared" si="10"/>
        <v>-16</v>
      </c>
      <c r="M45" s="57">
        <f t="shared" si="10"/>
        <v>285</v>
      </c>
      <c r="N45" s="57">
        <f t="shared" si="10"/>
        <v>0</v>
      </c>
      <c r="O45" s="57">
        <f t="shared" si="10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27"/>
      <c r="B46" s="56" t="s">
        <v>79</v>
      </c>
      <c r="C46" s="56"/>
      <c r="D46" s="56"/>
      <c r="E46" s="56"/>
      <c r="F46" s="72"/>
      <c r="G46" s="72">
        <v>0</v>
      </c>
      <c r="H46" s="107" t="s">
        <v>264</v>
      </c>
      <c r="I46" s="72">
        <v>0</v>
      </c>
      <c r="J46" s="104">
        <v>0</v>
      </c>
      <c r="K46" s="102">
        <v>0</v>
      </c>
      <c r="L46" s="101">
        <v>0</v>
      </c>
      <c r="M46" s="57">
        <v>0</v>
      </c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27"/>
      <c r="B47" s="56" t="s">
        <v>80</v>
      </c>
      <c r="C47" s="56"/>
      <c r="D47" s="56"/>
      <c r="E47" s="56"/>
      <c r="F47" s="57"/>
      <c r="G47" s="108">
        <v>5921</v>
      </c>
      <c r="H47" s="105">
        <v>2097</v>
      </c>
      <c r="I47" s="57">
        <v>1937</v>
      </c>
      <c r="J47" s="101">
        <v>6534.7</v>
      </c>
      <c r="K47" s="101">
        <v>10159.5</v>
      </c>
      <c r="L47" s="101">
        <v>0</v>
      </c>
      <c r="M47" s="57">
        <v>5624</v>
      </c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27"/>
      <c r="B48" s="56" t="s">
        <v>81</v>
      </c>
      <c r="C48" s="56"/>
      <c r="D48" s="56"/>
      <c r="E48" s="56"/>
      <c r="F48" s="57"/>
      <c r="G48" s="108">
        <v>3929</v>
      </c>
      <c r="H48" s="105">
        <v>2058</v>
      </c>
      <c r="I48" s="57">
        <v>1653</v>
      </c>
      <c r="J48" s="101">
        <v>6388.5</v>
      </c>
      <c r="K48" s="101">
        <v>9333.7999999999993</v>
      </c>
      <c r="L48" s="101">
        <v>5609</v>
      </c>
      <c r="M48" s="57">
        <v>5624</v>
      </c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G32" sqref="G32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263</v>
      </c>
      <c r="D1" s="44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247</v>
      </c>
      <c r="C5" s="45"/>
      <c r="D5" s="45"/>
      <c r="H5" s="16"/>
      <c r="L5" s="16"/>
      <c r="N5" s="16" t="s">
        <v>168</v>
      </c>
    </row>
    <row r="6" spans="1:14" ht="15" customHeight="1">
      <c r="A6" s="46"/>
      <c r="B6" s="47"/>
      <c r="C6" s="47"/>
      <c r="D6" s="94"/>
      <c r="E6" s="144" t="s">
        <v>259</v>
      </c>
      <c r="F6" s="145"/>
      <c r="G6" s="144" t="s">
        <v>260</v>
      </c>
      <c r="H6" s="145"/>
      <c r="I6" s="144" t="s">
        <v>261</v>
      </c>
      <c r="J6" s="145"/>
      <c r="K6" s="146"/>
      <c r="L6" s="146"/>
      <c r="M6" s="146"/>
      <c r="N6" s="146"/>
    </row>
    <row r="7" spans="1:14" ht="15" customHeight="1">
      <c r="A7" s="19"/>
      <c r="B7" s="20"/>
      <c r="C7" s="20"/>
      <c r="D7" s="63"/>
      <c r="E7" s="38" t="s">
        <v>237</v>
      </c>
      <c r="F7" s="95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109" t="s">
        <v>169</v>
      </c>
      <c r="B8" s="88" t="s">
        <v>170</v>
      </c>
      <c r="C8" s="89"/>
      <c r="D8" s="89"/>
      <c r="E8" s="90">
        <v>1</v>
      </c>
      <c r="F8" s="90">
        <v>1</v>
      </c>
      <c r="G8" s="90">
        <v>2</v>
      </c>
      <c r="H8" s="90">
        <v>2</v>
      </c>
      <c r="I8" s="90">
        <v>1</v>
      </c>
      <c r="J8" s="90">
        <v>1</v>
      </c>
      <c r="K8" s="90"/>
      <c r="L8" s="90"/>
      <c r="M8" s="90"/>
      <c r="N8" s="90"/>
    </row>
    <row r="9" spans="1:14" ht="18" customHeight="1">
      <c r="A9" s="109"/>
      <c r="B9" s="109" t="s">
        <v>171</v>
      </c>
      <c r="C9" s="56" t="s">
        <v>172</v>
      </c>
      <c r="D9" s="56"/>
      <c r="E9" s="90">
        <v>10</v>
      </c>
      <c r="F9" s="90">
        <v>10</v>
      </c>
      <c r="G9" s="90">
        <v>9787</v>
      </c>
      <c r="H9" s="90">
        <v>9787</v>
      </c>
      <c r="I9" s="90">
        <v>10</v>
      </c>
      <c r="J9" s="90">
        <v>10</v>
      </c>
      <c r="K9" s="90"/>
      <c r="L9" s="90"/>
      <c r="M9" s="90"/>
      <c r="N9" s="90"/>
    </row>
    <row r="10" spans="1:14" ht="18" customHeight="1">
      <c r="A10" s="109"/>
      <c r="B10" s="109"/>
      <c r="C10" s="56" t="s">
        <v>173</v>
      </c>
      <c r="D10" s="56"/>
      <c r="E10" s="90">
        <v>10</v>
      </c>
      <c r="F10" s="90">
        <v>10</v>
      </c>
      <c r="G10" s="90">
        <v>8046</v>
      </c>
      <c r="H10" s="90">
        <v>8046</v>
      </c>
      <c r="I10" s="90">
        <v>10</v>
      </c>
      <c r="J10" s="90">
        <v>10</v>
      </c>
      <c r="K10" s="90"/>
      <c r="L10" s="90"/>
      <c r="M10" s="90"/>
      <c r="N10" s="90"/>
    </row>
    <row r="11" spans="1:14" ht="18" customHeight="1">
      <c r="A11" s="109"/>
      <c r="B11" s="109"/>
      <c r="C11" s="56" t="s">
        <v>174</v>
      </c>
      <c r="D11" s="56"/>
      <c r="E11" s="90"/>
      <c r="F11" s="90"/>
      <c r="G11" s="90">
        <v>1741</v>
      </c>
      <c r="H11" s="90">
        <v>1741</v>
      </c>
      <c r="I11" s="90"/>
      <c r="J11" s="90"/>
      <c r="K11" s="90"/>
      <c r="L11" s="90"/>
      <c r="M11" s="90"/>
      <c r="N11" s="90"/>
    </row>
    <row r="12" spans="1:14" ht="18" customHeight="1">
      <c r="A12" s="109"/>
      <c r="B12" s="109"/>
      <c r="C12" s="56" t="s">
        <v>175</v>
      </c>
      <c r="D12" s="56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18" customHeight="1">
      <c r="A13" s="109"/>
      <c r="B13" s="109"/>
      <c r="C13" s="56" t="s">
        <v>176</v>
      </c>
      <c r="D13" s="56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ht="18" customHeight="1">
      <c r="A14" s="109"/>
      <c r="B14" s="109"/>
      <c r="C14" s="56" t="s">
        <v>177</v>
      </c>
      <c r="D14" s="56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8" customHeight="1">
      <c r="A15" s="134" t="s">
        <v>178</v>
      </c>
      <c r="B15" s="109" t="s">
        <v>179</v>
      </c>
      <c r="C15" s="56" t="s">
        <v>180</v>
      </c>
      <c r="D15" s="56"/>
      <c r="E15" s="57">
        <v>9501</v>
      </c>
      <c r="F15" s="57">
        <v>10846</v>
      </c>
      <c r="G15" s="57">
        <v>1022</v>
      </c>
      <c r="H15" s="57">
        <v>804</v>
      </c>
      <c r="I15" s="57">
        <v>7659</v>
      </c>
      <c r="J15" s="57">
        <v>8061</v>
      </c>
      <c r="K15" s="57"/>
      <c r="L15" s="57"/>
      <c r="M15" s="57"/>
      <c r="N15" s="57"/>
    </row>
    <row r="16" spans="1:14" ht="18" customHeight="1">
      <c r="A16" s="109"/>
      <c r="B16" s="109"/>
      <c r="C16" s="56" t="s">
        <v>181</v>
      </c>
      <c r="D16" s="56"/>
      <c r="E16" s="57">
        <v>8012</v>
      </c>
      <c r="F16" s="57">
        <v>7717</v>
      </c>
      <c r="G16" s="57">
        <v>47722</v>
      </c>
      <c r="H16" s="57">
        <v>47857</v>
      </c>
      <c r="I16" s="57">
        <v>19525</v>
      </c>
      <c r="J16" s="57">
        <v>20277</v>
      </c>
      <c r="K16" s="57"/>
      <c r="L16" s="57"/>
      <c r="M16" s="57"/>
      <c r="N16" s="57"/>
    </row>
    <row r="17" spans="1:15" ht="18" customHeight="1">
      <c r="A17" s="109"/>
      <c r="B17" s="109"/>
      <c r="C17" s="56" t="s">
        <v>182</v>
      </c>
      <c r="D17" s="56"/>
      <c r="E17" s="57">
        <v>0</v>
      </c>
      <c r="F17" s="57">
        <v>0</v>
      </c>
      <c r="G17" s="99">
        <v>0</v>
      </c>
      <c r="H17" s="57">
        <v>0</v>
      </c>
      <c r="I17" s="57">
        <v>0</v>
      </c>
      <c r="J17" s="57">
        <v>0</v>
      </c>
      <c r="K17" s="57"/>
      <c r="L17" s="57"/>
      <c r="M17" s="57"/>
      <c r="N17" s="57"/>
    </row>
    <row r="18" spans="1:15" ht="18" customHeight="1">
      <c r="A18" s="109"/>
      <c r="B18" s="109"/>
      <c r="C18" s="56" t="s">
        <v>183</v>
      </c>
      <c r="D18" s="56"/>
      <c r="E18" s="57">
        <v>17063</v>
      </c>
      <c r="F18" s="57">
        <v>18562</v>
      </c>
      <c r="G18" s="57">
        <v>48744</v>
      </c>
      <c r="H18" s="57">
        <v>48661</v>
      </c>
      <c r="I18" s="57">
        <v>27184</v>
      </c>
      <c r="J18" s="57">
        <v>28338</v>
      </c>
      <c r="K18" s="57"/>
      <c r="L18" s="57"/>
      <c r="M18" s="57"/>
      <c r="N18" s="57"/>
    </row>
    <row r="19" spans="1:15" ht="18" customHeight="1">
      <c r="A19" s="109"/>
      <c r="B19" s="109" t="s">
        <v>184</v>
      </c>
      <c r="C19" s="56" t="s">
        <v>185</v>
      </c>
      <c r="D19" s="56"/>
      <c r="E19" s="57">
        <v>810</v>
      </c>
      <c r="F19" s="57">
        <v>735</v>
      </c>
      <c r="G19" s="92">
        <v>312</v>
      </c>
      <c r="H19" s="57">
        <v>341</v>
      </c>
      <c r="I19" s="57">
        <v>2011</v>
      </c>
      <c r="J19" s="57">
        <v>1871</v>
      </c>
      <c r="K19" s="57"/>
      <c r="L19" s="57"/>
      <c r="M19" s="57"/>
      <c r="N19" s="57"/>
    </row>
    <row r="20" spans="1:15" ht="18" customHeight="1">
      <c r="A20" s="109"/>
      <c r="B20" s="109"/>
      <c r="C20" s="56" t="s">
        <v>186</v>
      </c>
      <c r="D20" s="56"/>
      <c r="E20" s="57">
        <v>5437</v>
      </c>
      <c r="F20" s="57">
        <v>7125</v>
      </c>
      <c r="G20" s="92">
        <v>6853</v>
      </c>
      <c r="H20" s="57">
        <v>7211</v>
      </c>
      <c r="I20" s="57">
        <v>29081</v>
      </c>
      <c r="J20" s="57">
        <v>30551</v>
      </c>
      <c r="K20" s="57"/>
      <c r="L20" s="57"/>
      <c r="M20" s="57"/>
      <c r="N20" s="57"/>
    </row>
    <row r="21" spans="1:15" s="48" customFormat="1" ht="18" customHeight="1">
      <c r="A21" s="109"/>
      <c r="B21" s="109"/>
      <c r="C21" s="91" t="s">
        <v>187</v>
      </c>
      <c r="D21" s="91"/>
      <c r="E21" s="92">
        <v>0</v>
      </c>
      <c r="F21" s="92">
        <v>0</v>
      </c>
      <c r="G21" s="92">
        <v>32160</v>
      </c>
      <c r="H21" s="92">
        <v>31645</v>
      </c>
      <c r="I21" s="92">
        <v>0</v>
      </c>
      <c r="J21" s="92">
        <v>0</v>
      </c>
      <c r="K21" s="92"/>
      <c r="L21" s="92"/>
      <c r="M21" s="92"/>
      <c r="N21" s="92"/>
    </row>
    <row r="22" spans="1:15" ht="18" customHeight="1">
      <c r="A22" s="109"/>
      <c r="B22" s="109"/>
      <c r="C22" s="50" t="s">
        <v>188</v>
      </c>
      <c r="D22" s="50"/>
      <c r="E22" s="57">
        <v>6247</v>
      </c>
      <c r="F22" s="57">
        <v>7860</v>
      </c>
      <c r="G22" s="92">
        <v>39325</v>
      </c>
      <c r="H22" s="57">
        <v>39197</v>
      </c>
      <c r="I22" s="57">
        <v>31092</v>
      </c>
      <c r="J22" s="57">
        <v>32422</v>
      </c>
      <c r="K22" s="57"/>
      <c r="L22" s="57"/>
      <c r="M22" s="57"/>
      <c r="N22" s="57"/>
    </row>
    <row r="23" spans="1:15" ht="18" customHeight="1">
      <c r="A23" s="109"/>
      <c r="B23" s="109" t="s">
        <v>189</v>
      </c>
      <c r="C23" s="56" t="s">
        <v>190</v>
      </c>
      <c r="D23" s="56"/>
      <c r="E23" s="57">
        <v>10</v>
      </c>
      <c r="F23" s="57">
        <v>10</v>
      </c>
      <c r="G23" s="57">
        <v>9787</v>
      </c>
      <c r="H23" s="57">
        <v>9787</v>
      </c>
      <c r="I23" s="57">
        <v>10</v>
      </c>
      <c r="J23" s="57">
        <v>10</v>
      </c>
      <c r="K23" s="57"/>
      <c r="L23" s="57"/>
      <c r="M23" s="57"/>
      <c r="N23" s="57"/>
    </row>
    <row r="24" spans="1:15" ht="18" customHeight="1">
      <c r="A24" s="109"/>
      <c r="B24" s="109"/>
      <c r="C24" s="56" t="s">
        <v>191</v>
      </c>
      <c r="D24" s="56"/>
      <c r="E24" s="57">
        <v>10806</v>
      </c>
      <c r="F24" s="57">
        <v>10692</v>
      </c>
      <c r="G24" s="57">
        <v>-369</v>
      </c>
      <c r="H24" s="57">
        <v>-324</v>
      </c>
      <c r="I24" s="57">
        <v>-3918</v>
      </c>
      <c r="J24" s="57">
        <v>-4093</v>
      </c>
      <c r="K24" s="57"/>
      <c r="L24" s="57"/>
      <c r="M24" s="57"/>
      <c r="N24" s="57"/>
    </row>
    <row r="25" spans="1:15" ht="18" customHeight="1">
      <c r="A25" s="109"/>
      <c r="B25" s="109"/>
      <c r="C25" s="56" t="s">
        <v>192</v>
      </c>
      <c r="D25" s="56"/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/>
      <c r="K25" s="57"/>
      <c r="L25" s="57"/>
      <c r="M25" s="57"/>
      <c r="N25" s="57"/>
    </row>
    <row r="26" spans="1:15" ht="18" customHeight="1">
      <c r="A26" s="109"/>
      <c r="B26" s="109"/>
      <c r="C26" s="56" t="s">
        <v>193</v>
      </c>
      <c r="D26" s="56"/>
      <c r="E26" s="57">
        <v>10816</v>
      </c>
      <c r="F26" s="57">
        <v>10702</v>
      </c>
      <c r="G26" s="57">
        <v>9419</v>
      </c>
      <c r="H26" s="57">
        <v>9463</v>
      </c>
      <c r="I26" s="57">
        <v>-3908</v>
      </c>
      <c r="J26" s="57">
        <v>-4083</v>
      </c>
      <c r="K26" s="57"/>
      <c r="L26" s="57"/>
      <c r="M26" s="57"/>
      <c r="N26" s="57"/>
    </row>
    <row r="27" spans="1:15" ht="18" customHeight="1">
      <c r="A27" s="109"/>
      <c r="B27" s="56" t="s">
        <v>194</v>
      </c>
      <c r="C27" s="56"/>
      <c r="D27" s="56"/>
      <c r="E27" s="57">
        <v>17063</v>
      </c>
      <c r="F27" s="57">
        <v>18562</v>
      </c>
      <c r="G27" s="57">
        <v>48744</v>
      </c>
      <c r="H27" s="57">
        <v>48661</v>
      </c>
      <c r="I27" s="57">
        <v>27184</v>
      </c>
      <c r="J27" s="57">
        <v>28338</v>
      </c>
      <c r="K27" s="57"/>
      <c r="L27" s="57"/>
      <c r="M27" s="57"/>
      <c r="N27" s="57"/>
    </row>
    <row r="28" spans="1:15" ht="18" customHeight="1">
      <c r="A28" s="109" t="s">
        <v>195</v>
      </c>
      <c r="B28" s="109" t="s">
        <v>196</v>
      </c>
      <c r="C28" s="56" t="s">
        <v>197</v>
      </c>
      <c r="D28" s="93" t="s">
        <v>40</v>
      </c>
      <c r="E28" s="57">
        <v>2896</v>
      </c>
      <c r="F28" s="57">
        <v>3585</v>
      </c>
      <c r="G28" s="57">
        <v>2072</v>
      </c>
      <c r="H28" s="57">
        <v>2160</v>
      </c>
      <c r="I28" s="92">
        <v>3651</v>
      </c>
      <c r="J28" s="57">
        <v>3808</v>
      </c>
      <c r="K28" s="57"/>
      <c r="L28" s="57"/>
      <c r="M28" s="57"/>
      <c r="N28" s="57"/>
    </row>
    <row r="29" spans="1:15" ht="18" customHeight="1">
      <c r="A29" s="109"/>
      <c r="B29" s="109"/>
      <c r="C29" s="56" t="s">
        <v>198</v>
      </c>
      <c r="D29" s="93" t="s">
        <v>41</v>
      </c>
      <c r="E29" s="57">
        <v>2647</v>
      </c>
      <c r="F29" s="57">
        <v>3374</v>
      </c>
      <c r="G29" s="57">
        <v>1830</v>
      </c>
      <c r="H29" s="57">
        <v>4744</v>
      </c>
      <c r="I29" s="57">
        <v>3254</v>
      </c>
      <c r="J29" s="57">
        <v>3391</v>
      </c>
      <c r="K29" s="57"/>
      <c r="L29" s="57"/>
      <c r="M29" s="57"/>
      <c r="N29" s="57"/>
    </row>
    <row r="30" spans="1:15" ht="18" customHeight="1">
      <c r="A30" s="109"/>
      <c r="B30" s="109"/>
      <c r="C30" s="56" t="s">
        <v>199</v>
      </c>
      <c r="D30" s="93" t="s">
        <v>200</v>
      </c>
      <c r="E30" s="57">
        <v>145</v>
      </c>
      <c r="F30" s="57">
        <v>165</v>
      </c>
      <c r="G30" s="57">
        <v>266</v>
      </c>
      <c r="H30" s="57">
        <v>302</v>
      </c>
      <c r="I30" s="57">
        <v>135</v>
      </c>
      <c r="J30" s="57">
        <v>141</v>
      </c>
      <c r="K30" s="57"/>
      <c r="L30" s="57"/>
      <c r="M30" s="57"/>
      <c r="N30" s="57"/>
    </row>
    <row r="31" spans="1:15" ht="18" customHeight="1">
      <c r="A31" s="109"/>
      <c r="B31" s="109"/>
      <c r="C31" s="50" t="s">
        <v>201</v>
      </c>
      <c r="D31" s="93" t="s">
        <v>202</v>
      </c>
      <c r="E31" s="57">
        <f t="shared" ref="E31:N31" si="0">E28-E29-E30</f>
        <v>104</v>
      </c>
      <c r="F31" s="57">
        <f t="shared" si="0"/>
        <v>46</v>
      </c>
      <c r="G31" s="57">
        <f t="shared" si="0"/>
        <v>-24</v>
      </c>
      <c r="H31" s="57">
        <f t="shared" si="0"/>
        <v>-2886</v>
      </c>
      <c r="I31" s="57">
        <v>263</v>
      </c>
      <c r="J31" s="57">
        <f t="shared" si="0"/>
        <v>276</v>
      </c>
      <c r="K31" s="57">
        <f t="shared" si="0"/>
        <v>0</v>
      </c>
      <c r="L31" s="57">
        <f t="shared" si="0"/>
        <v>0</v>
      </c>
      <c r="M31" s="57">
        <f t="shared" si="0"/>
        <v>0</v>
      </c>
      <c r="N31" s="57">
        <f t="shared" si="0"/>
        <v>0</v>
      </c>
      <c r="O31" s="7"/>
    </row>
    <row r="32" spans="1:15" ht="18" customHeight="1">
      <c r="A32" s="109"/>
      <c r="B32" s="109"/>
      <c r="C32" s="56" t="s">
        <v>203</v>
      </c>
      <c r="D32" s="93" t="s">
        <v>204</v>
      </c>
      <c r="E32" s="57">
        <v>12</v>
      </c>
      <c r="F32" s="57">
        <v>12</v>
      </c>
      <c r="G32" s="57">
        <v>0.3</v>
      </c>
      <c r="H32" s="57">
        <v>2975</v>
      </c>
      <c r="I32" s="57">
        <v>19</v>
      </c>
      <c r="J32" s="57">
        <v>27</v>
      </c>
      <c r="K32" s="57"/>
      <c r="L32" s="57"/>
      <c r="M32" s="57"/>
      <c r="N32" s="57"/>
    </row>
    <row r="33" spans="1:14" ht="18" customHeight="1">
      <c r="A33" s="109"/>
      <c r="B33" s="109"/>
      <c r="C33" s="56" t="s">
        <v>205</v>
      </c>
      <c r="D33" s="93" t="s">
        <v>206</v>
      </c>
      <c r="E33" s="57">
        <v>0.8</v>
      </c>
      <c r="F33" s="57">
        <v>0.1</v>
      </c>
      <c r="G33" s="57">
        <v>20</v>
      </c>
      <c r="H33" s="57">
        <v>75</v>
      </c>
      <c r="I33" s="57">
        <v>105</v>
      </c>
      <c r="J33" s="57">
        <v>112</v>
      </c>
      <c r="K33" s="57"/>
      <c r="L33" s="57"/>
      <c r="M33" s="57"/>
      <c r="N33" s="57"/>
    </row>
    <row r="34" spans="1:14" ht="18" customHeight="1">
      <c r="A34" s="109"/>
      <c r="B34" s="109"/>
      <c r="C34" s="50" t="s">
        <v>207</v>
      </c>
      <c r="D34" s="93" t="s">
        <v>208</v>
      </c>
      <c r="E34" s="57">
        <f t="shared" ref="E34:N34" si="1">E31+E32-E33</f>
        <v>115.2</v>
      </c>
      <c r="F34" s="57">
        <f t="shared" si="1"/>
        <v>57.9</v>
      </c>
      <c r="G34" s="57">
        <f t="shared" si="1"/>
        <v>-43.7</v>
      </c>
      <c r="H34" s="57">
        <f t="shared" si="1"/>
        <v>14</v>
      </c>
      <c r="I34" s="57">
        <f t="shared" si="1"/>
        <v>177</v>
      </c>
      <c r="J34" s="57">
        <f t="shared" si="1"/>
        <v>191</v>
      </c>
      <c r="K34" s="57">
        <f t="shared" si="1"/>
        <v>0</v>
      </c>
      <c r="L34" s="57">
        <f t="shared" si="1"/>
        <v>0</v>
      </c>
      <c r="M34" s="57">
        <f t="shared" si="1"/>
        <v>0</v>
      </c>
      <c r="N34" s="57">
        <f t="shared" si="1"/>
        <v>0</v>
      </c>
    </row>
    <row r="35" spans="1:14" ht="18" customHeight="1">
      <c r="A35" s="109"/>
      <c r="B35" s="109" t="s">
        <v>209</v>
      </c>
      <c r="C35" s="56" t="s">
        <v>210</v>
      </c>
      <c r="D35" s="93" t="s">
        <v>211</v>
      </c>
      <c r="E35" s="57">
        <v>0</v>
      </c>
      <c r="F35" s="57">
        <v>0</v>
      </c>
      <c r="G35" s="57">
        <v>0</v>
      </c>
      <c r="H35" s="57">
        <v>0</v>
      </c>
      <c r="I35" s="57"/>
      <c r="J35" s="57">
        <v>0.4</v>
      </c>
      <c r="K35" s="57"/>
      <c r="L35" s="57"/>
      <c r="M35" s="57"/>
      <c r="N35" s="57"/>
    </row>
    <row r="36" spans="1:14" ht="18" customHeight="1">
      <c r="A36" s="109"/>
      <c r="B36" s="109"/>
      <c r="C36" s="56" t="s">
        <v>212</v>
      </c>
      <c r="D36" s="93" t="s">
        <v>213</v>
      </c>
      <c r="E36" s="57">
        <v>2</v>
      </c>
      <c r="F36" s="57">
        <v>0</v>
      </c>
      <c r="G36" s="57">
        <v>0</v>
      </c>
      <c r="H36" s="57">
        <v>0</v>
      </c>
      <c r="I36" s="57">
        <v>1</v>
      </c>
      <c r="J36" s="57">
        <v>8.6999999999999993</v>
      </c>
      <c r="K36" s="57"/>
      <c r="L36" s="57"/>
      <c r="M36" s="57"/>
      <c r="N36" s="57"/>
    </row>
    <row r="37" spans="1:14" ht="18" customHeight="1">
      <c r="A37" s="109"/>
      <c r="B37" s="109"/>
      <c r="C37" s="56" t="s">
        <v>214</v>
      </c>
      <c r="D37" s="93" t="s">
        <v>215</v>
      </c>
      <c r="E37" s="57">
        <f t="shared" ref="E37:N37" si="2">E34+E35-E36</f>
        <v>113.2</v>
      </c>
      <c r="F37" s="57">
        <f t="shared" si="2"/>
        <v>57.9</v>
      </c>
      <c r="G37" s="57">
        <f t="shared" si="2"/>
        <v>-43.7</v>
      </c>
      <c r="H37" s="57">
        <f t="shared" si="2"/>
        <v>14</v>
      </c>
      <c r="I37" s="57">
        <f t="shared" si="2"/>
        <v>176</v>
      </c>
      <c r="J37" s="57">
        <f t="shared" si="2"/>
        <v>182.70000000000002</v>
      </c>
      <c r="K37" s="57">
        <f t="shared" si="2"/>
        <v>0</v>
      </c>
      <c r="L37" s="57">
        <f t="shared" si="2"/>
        <v>0</v>
      </c>
      <c r="M37" s="57">
        <f t="shared" si="2"/>
        <v>0</v>
      </c>
      <c r="N37" s="57">
        <f t="shared" si="2"/>
        <v>0</v>
      </c>
    </row>
    <row r="38" spans="1:14" ht="18" customHeight="1">
      <c r="A38" s="109"/>
      <c r="B38" s="109"/>
      <c r="C38" s="56" t="s">
        <v>216</v>
      </c>
      <c r="D38" s="93" t="s">
        <v>217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/>
      <c r="L38" s="57"/>
      <c r="M38" s="57"/>
      <c r="N38" s="57"/>
    </row>
    <row r="39" spans="1:14" ht="18" customHeight="1">
      <c r="A39" s="109"/>
      <c r="B39" s="109"/>
      <c r="C39" s="56" t="s">
        <v>218</v>
      </c>
      <c r="D39" s="93" t="s">
        <v>219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/>
      <c r="L39" s="57"/>
      <c r="M39" s="57"/>
      <c r="N39" s="57"/>
    </row>
    <row r="40" spans="1:14" ht="18" customHeight="1">
      <c r="A40" s="109"/>
      <c r="B40" s="109"/>
      <c r="C40" s="56" t="s">
        <v>220</v>
      </c>
      <c r="D40" s="93" t="s">
        <v>221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/>
      <c r="L40" s="57"/>
      <c r="M40" s="57"/>
      <c r="N40" s="57"/>
    </row>
    <row r="41" spans="1:14" ht="18" customHeight="1">
      <c r="A41" s="109"/>
      <c r="B41" s="109"/>
      <c r="C41" s="50" t="s">
        <v>222</v>
      </c>
      <c r="D41" s="93" t="s">
        <v>223</v>
      </c>
      <c r="E41" s="57">
        <f t="shared" ref="E41:N41" si="3">E34+E35-E36-E40</f>
        <v>113.2</v>
      </c>
      <c r="F41" s="57">
        <f t="shared" si="3"/>
        <v>57.9</v>
      </c>
      <c r="G41" s="57">
        <f t="shared" si="3"/>
        <v>-43.7</v>
      </c>
      <c r="H41" s="57">
        <f t="shared" si="3"/>
        <v>14</v>
      </c>
      <c r="I41" s="57">
        <f t="shared" si="3"/>
        <v>176</v>
      </c>
      <c r="J41" s="57">
        <f t="shared" si="3"/>
        <v>182.70000000000002</v>
      </c>
      <c r="K41" s="57">
        <f t="shared" si="3"/>
        <v>0</v>
      </c>
      <c r="L41" s="57">
        <f t="shared" si="3"/>
        <v>0</v>
      </c>
      <c r="M41" s="57">
        <f t="shared" si="3"/>
        <v>0</v>
      </c>
      <c r="N41" s="57">
        <f t="shared" si="3"/>
        <v>0</v>
      </c>
    </row>
    <row r="42" spans="1:14" ht="18" customHeight="1">
      <c r="A42" s="109"/>
      <c r="B42" s="109"/>
      <c r="C42" s="143" t="s">
        <v>224</v>
      </c>
      <c r="D42" s="143"/>
      <c r="E42" s="57">
        <f t="shared" ref="E42:N42" si="4">E37+E38-E39-E40</f>
        <v>113.2</v>
      </c>
      <c r="F42" s="57">
        <f t="shared" si="4"/>
        <v>57.9</v>
      </c>
      <c r="G42" s="57">
        <f t="shared" si="4"/>
        <v>-43.7</v>
      </c>
      <c r="H42" s="57">
        <f t="shared" si="4"/>
        <v>14</v>
      </c>
      <c r="I42" s="57">
        <f t="shared" si="4"/>
        <v>176</v>
      </c>
      <c r="J42" s="57">
        <f t="shared" si="4"/>
        <v>182.70000000000002</v>
      </c>
      <c r="K42" s="57">
        <f t="shared" si="4"/>
        <v>0</v>
      </c>
      <c r="L42" s="57">
        <f t="shared" si="4"/>
        <v>0</v>
      </c>
      <c r="M42" s="57">
        <f t="shared" si="4"/>
        <v>0</v>
      </c>
      <c r="N42" s="57">
        <f t="shared" si="4"/>
        <v>0</v>
      </c>
    </row>
    <row r="43" spans="1:14" ht="18" customHeight="1">
      <c r="A43" s="109"/>
      <c r="B43" s="109"/>
      <c r="C43" s="56" t="s">
        <v>225</v>
      </c>
      <c r="D43" s="93" t="s">
        <v>226</v>
      </c>
      <c r="E43" s="57">
        <v>0</v>
      </c>
      <c r="F43" s="57">
        <v>0</v>
      </c>
      <c r="G43" s="57">
        <v>-324</v>
      </c>
      <c r="H43" s="57">
        <v>-338</v>
      </c>
      <c r="I43" s="57">
        <v>0</v>
      </c>
      <c r="J43" s="57">
        <v>0</v>
      </c>
      <c r="K43" s="57"/>
      <c r="L43" s="57"/>
      <c r="M43" s="57"/>
      <c r="N43" s="57"/>
    </row>
    <row r="44" spans="1:14" ht="18" customHeight="1">
      <c r="A44" s="109"/>
      <c r="B44" s="109"/>
      <c r="C44" s="50" t="s">
        <v>227</v>
      </c>
      <c r="D44" s="70" t="s">
        <v>228</v>
      </c>
      <c r="E44" s="57">
        <f t="shared" ref="E44:N44" si="5">E41+E43</f>
        <v>113.2</v>
      </c>
      <c r="F44" s="57">
        <f t="shared" si="5"/>
        <v>57.9</v>
      </c>
      <c r="G44" s="57">
        <f t="shared" si="5"/>
        <v>-367.7</v>
      </c>
      <c r="H44" s="57">
        <f t="shared" si="5"/>
        <v>-324</v>
      </c>
      <c r="I44" s="57">
        <f t="shared" si="5"/>
        <v>176</v>
      </c>
      <c r="J44" s="57">
        <f t="shared" si="5"/>
        <v>182.70000000000002</v>
      </c>
      <c r="K44" s="57">
        <f t="shared" si="5"/>
        <v>0</v>
      </c>
      <c r="L44" s="57">
        <f t="shared" si="5"/>
        <v>0</v>
      </c>
      <c r="M44" s="57">
        <f t="shared" si="5"/>
        <v>0</v>
      </c>
      <c r="N44" s="57">
        <f t="shared" si="5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9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2022-08-26T10:20:45Z</cp:lastPrinted>
  <dcterms:created xsi:type="dcterms:W3CDTF">1999-07-06T05:17:05Z</dcterms:created>
  <dcterms:modified xsi:type="dcterms:W3CDTF">2022-09-20T10:24:40Z</dcterms:modified>
</cp:coreProperties>
</file>