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449C8035-8442-409B-80F8-2D4EDD61BA8D}" xr6:coauthVersionLast="47" xr6:coauthVersionMax="47" xr10:uidLastSave="{00000000-0000-0000-0000-000000000000}"/>
  <bookViews>
    <workbookView xWindow="-120" yWindow="-120" windowWidth="29040" windowHeight="15840" tabRatio="804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 " sheetId="9" r:id="rId6"/>
  </sheets>
  <definedNames>
    <definedName name="_xlnm.Print_Area" localSheetId="0">'1.普通会計予算(R3-4年度)'!$A$1:$I$47</definedName>
    <definedName name="_xlnm.Print_Area" localSheetId="1">'2.公営企業会計予算(R3-4年度)'!$A$1:$Q$49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'4.公営企業会計決算（R元-2年度）'!$A$1:$Q$49</definedName>
    <definedName name="_xlnm.Print_Area" localSheetId="5">'5.三セク決算（R元-2年度） 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2" l="1"/>
  <c r="H39" i="2"/>
  <c r="F45" i="5" l="1"/>
  <c r="F27" i="5"/>
  <c r="F39" i="2"/>
  <c r="F32" i="2"/>
  <c r="F28" i="2"/>
  <c r="F45" i="2" l="1"/>
  <c r="I22" i="6"/>
  <c r="E31" i="9" l="1"/>
  <c r="F31" i="9"/>
  <c r="G31" i="9"/>
  <c r="H31" i="9"/>
  <c r="I31" i="9"/>
  <c r="J31" i="9"/>
  <c r="J34" i="9" s="1"/>
  <c r="J37" i="9" s="1"/>
  <c r="J42" i="9" s="1"/>
  <c r="K31" i="9"/>
  <c r="K34" i="9" s="1"/>
  <c r="L31" i="9"/>
  <c r="L34" i="9" s="1"/>
  <c r="M31" i="9"/>
  <c r="N31" i="9"/>
  <c r="E34" i="9"/>
  <c r="E41" i="9" s="1"/>
  <c r="E44" i="9" s="1"/>
  <c r="F34" i="9"/>
  <c r="F41" i="9" s="1"/>
  <c r="F44" i="9" s="1"/>
  <c r="G34" i="9"/>
  <c r="G41" i="9" s="1"/>
  <c r="G44" i="9" s="1"/>
  <c r="H34" i="9"/>
  <c r="H41" i="9" s="1"/>
  <c r="H44" i="9" s="1"/>
  <c r="I34" i="9"/>
  <c r="I37" i="9" s="1"/>
  <c r="I42" i="9" s="1"/>
  <c r="M34" i="9"/>
  <c r="N34" i="9"/>
  <c r="E37" i="9"/>
  <c r="E42" i="9" s="1"/>
  <c r="F37" i="9"/>
  <c r="F42" i="9" s="1"/>
  <c r="G37" i="9"/>
  <c r="G42" i="9" s="1"/>
  <c r="M37" i="9"/>
  <c r="M42" i="9" s="1"/>
  <c r="N37" i="9"/>
  <c r="N42" i="9" s="1"/>
  <c r="M41" i="9"/>
  <c r="M44" i="9" s="1"/>
  <c r="N41" i="9"/>
  <c r="N44" i="9" s="1"/>
  <c r="H37" i="9" l="1"/>
  <c r="H42" i="9" s="1"/>
  <c r="K41" i="9"/>
  <c r="K44" i="9" s="1"/>
  <c r="K37" i="9"/>
  <c r="K42" i="9" s="1"/>
  <c r="L41" i="9"/>
  <c r="L44" i="9" s="1"/>
  <c r="L37" i="9"/>
  <c r="L42" i="9" s="1"/>
  <c r="J41" i="9"/>
  <c r="J44" i="9" s="1"/>
  <c r="I41" i="9"/>
  <c r="I44" i="9" s="1"/>
  <c r="P14" i="4" l="1"/>
  <c r="J9" i="7" l="1"/>
  <c r="H9" i="7"/>
  <c r="F12" i="7"/>
  <c r="J12" i="4"/>
  <c r="F15" i="4"/>
  <c r="F16" i="4"/>
  <c r="F14" i="4"/>
  <c r="K44" i="7" l="1"/>
  <c r="J44" i="7"/>
  <c r="K39" i="7"/>
  <c r="K45" i="7" s="1"/>
  <c r="J39" i="7"/>
  <c r="J45" i="7" s="1"/>
  <c r="K24" i="7"/>
  <c r="K27" i="7" s="1"/>
  <c r="J24" i="7"/>
  <c r="J27" i="7" s="1"/>
  <c r="K16" i="7"/>
  <c r="J16" i="7"/>
  <c r="K15" i="7"/>
  <c r="J15" i="7"/>
  <c r="K14" i="7"/>
  <c r="J14" i="7"/>
  <c r="F24" i="6" l="1"/>
  <c r="H45" i="5"/>
  <c r="E20" i="6"/>
  <c r="H28" i="2"/>
  <c r="H45" i="2" s="1"/>
  <c r="O44" i="4" l="1"/>
  <c r="N44" i="4"/>
  <c r="O39" i="4"/>
  <c r="O45" i="4" s="1"/>
  <c r="N39" i="4"/>
  <c r="N45" i="4" s="1"/>
  <c r="O24" i="4"/>
  <c r="O27" i="4" s="1"/>
  <c r="N24" i="4"/>
  <c r="N27" i="4" s="1"/>
  <c r="O16" i="4"/>
  <c r="N16" i="4"/>
  <c r="O15" i="4"/>
  <c r="N15" i="4"/>
  <c r="O14" i="4"/>
  <c r="N14" i="4"/>
  <c r="I24" i="4" l="1"/>
  <c r="I27" i="4" s="1"/>
  <c r="I14" i="4"/>
  <c r="I15" i="4"/>
  <c r="M44" i="4"/>
  <c r="L44" i="4"/>
  <c r="M39" i="4"/>
  <c r="M45" i="4" s="1"/>
  <c r="L39" i="4"/>
  <c r="L45" i="4" s="1"/>
  <c r="M24" i="4"/>
  <c r="M27" i="4" s="1"/>
  <c r="L24" i="4"/>
  <c r="L27" i="4" s="1"/>
  <c r="M16" i="4"/>
  <c r="L16" i="4"/>
  <c r="M15" i="4"/>
  <c r="L15" i="4"/>
  <c r="M14" i="4"/>
  <c r="L14" i="4"/>
  <c r="I9" i="2" l="1"/>
  <c r="G28" i="2"/>
  <c r="F27" i="2"/>
  <c r="G27" i="2" s="1"/>
  <c r="G24" i="6"/>
  <c r="H24" i="6" s="1"/>
  <c r="F22" i="6"/>
  <c r="E22" i="6"/>
  <c r="E19" i="6"/>
  <c r="E21" i="6" s="1"/>
  <c r="I45" i="5"/>
  <c r="H27" i="5"/>
  <c r="G19" i="5"/>
  <c r="F44" i="4"/>
  <c r="F45" i="4" s="1"/>
  <c r="F39" i="4"/>
  <c r="G18" i="2"/>
  <c r="H27" i="2"/>
  <c r="Q44" i="7"/>
  <c r="Q45" i="7"/>
  <c r="P44" i="7"/>
  <c r="O44" i="7"/>
  <c r="N44" i="7"/>
  <c r="M44" i="7"/>
  <c r="L44" i="7"/>
  <c r="L45" i="7" s="1"/>
  <c r="I44" i="7"/>
  <c r="H44" i="7"/>
  <c r="G44" i="7"/>
  <c r="F44" i="7"/>
  <c r="Q39" i="7"/>
  <c r="P39" i="7"/>
  <c r="O39" i="7"/>
  <c r="N39" i="7"/>
  <c r="M39" i="7"/>
  <c r="M45" i="7" s="1"/>
  <c r="L39" i="7"/>
  <c r="I39" i="7"/>
  <c r="H39" i="7"/>
  <c r="G39" i="7"/>
  <c r="F39" i="7"/>
  <c r="Q24" i="7"/>
  <c r="Q27" i="7"/>
  <c r="P24" i="7"/>
  <c r="P27" i="7" s="1"/>
  <c r="O24" i="7"/>
  <c r="O27" i="7" s="1"/>
  <c r="N24" i="7"/>
  <c r="N27" i="7" s="1"/>
  <c r="M24" i="7"/>
  <c r="M27" i="7" s="1"/>
  <c r="L24" i="7"/>
  <c r="L27" i="7"/>
  <c r="I24" i="7"/>
  <c r="I27" i="7" s="1"/>
  <c r="H24" i="7"/>
  <c r="H27" i="7" s="1"/>
  <c r="G24" i="7"/>
  <c r="G27" i="7" s="1"/>
  <c r="F24" i="7"/>
  <c r="F27" i="7" s="1"/>
  <c r="Q16" i="7"/>
  <c r="P16" i="7"/>
  <c r="O16" i="7"/>
  <c r="N16" i="7"/>
  <c r="M16" i="7"/>
  <c r="L16" i="7"/>
  <c r="I16" i="7"/>
  <c r="H16" i="7"/>
  <c r="G16" i="7"/>
  <c r="F16" i="7"/>
  <c r="Q15" i="7"/>
  <c r="P15" i="7"/>
  <c r="O15" i="7"/>
  <c r="N15" i="7"/>
  <c r="M15" i="7"/>
  <c r="L15" i="7"/>
  <c r="I15" i="7"/>
  <c r="H15" i="7"/>
  <c r="G15" i="7"/>
  <c r="F15" i="7"/>
  <c r="Q14" i="7"/>
  <c r="P14" i="7"/>
  <c r="O14" i="7"/>
  <c r="N14" i="7"/>
  <c r="M14" i="7"/>
  <c r="L14" i="7"/>
  <c r="I14" i="7"/>
  <c r="H14" i="7"/>
  <c r="G14" i="7"/>
  <c r="F14" i="7"/>
  <c r="I20" i="6"/>
  <c r="H20" i="6"/>
  <c r="G20" i="6"/>
  <c r="F20" i="6"/>
  <c r="I19" i="6"/>
  <c r="H19" i="6"/>
  <c r="H21" i="6" s="1"/>
  <c r="G19" i="6"/>
  <c r="F19" i="6"/>
  <c r="F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Q39" i="4"/>
  <c r="Q45" i="4" s="1"/>
  <c r="Q44" i="4"/>
  <c r="P39" i="4"/>
  <c r="P44" i="4"/>
  <c r="K39" i="4"/>
  <c r="K44" i="4"/>
  <c r="J39" i="4"/>
  <c r="J44" i="4"/>
  <c r="I39" i="4"/>
  <c r="I44" i="4"/>
  <c r="H39" i="4"/>
  <c r="H44" i="4"/>
  <c r="G39" i="4"/>
  <c r="G44" i="4"/>
  <c r="Q24" i="4"/>
  <c r="Q27" i="4" s="1"/>
  <c r="P24" i="4"/>
  <c r="P27" i="4" s="1"/>
  <c r="K24" i="4"/>
  <c r="K27" i="4" s="1"/>
  <c r="J24" i="4"/>
  <c r="J27" i="4" s="1"/>
  <c r="H24" i="4"/>
  <c r="H27" i="4" s="1"/>
  <c r="Q16" i="4"/>
  <c r="P16" i="4"/>
  <c r="Q15" i="4"/>
  <c r="P15" i="4"/>
  <c r="Q14" i="4"/>
  <c r="K16" i="4"/>
  <c r="J16" i="4"/>
  <c r="K15" i="4"/>
  <c r="J15" i="4"/>
  <c r="K14" i="4"/>
  <c r="J14" i="4"/>
  <c r="I16" i="4"/>
  <c r="H16" i="4"/>
  <c r="H15" i="4"/>
  <c r="H14" i="4"/>
  <c r="G24" i="4"/>
  <c r="G27" i="4" s="1"/>
  <c r="G16" i="4"/>
  <c r="G15" i="4"/>
  <c r="G14" i="4"/>
  <c r="F24" i="4"/>
  <c r="F27" i="4" s="1"/>
  <c r="G14" i="2"/>
  <c r="G16" i="2"/>
  <c r="G29" i="5"/>
  <c r="G35" i="5"/>
  <c r="G41" i="5"/>
  <c r="G41" i="2"/>
  <c r="G31" i="5"/>
  <c r="G33" i="5"/>
  <c r="G37" i="5"/>
  <c r="G39" i="5"/>
  <c r="G43" i="5"/>
  <c r="G29" i="2"/>
  <c r="G45" i="5"/>
  <c r="G28" i="5"/>
  <c r="G30" i="5"/>
  <c r="G32" i="5"/>
  <c r="G34" i="5"/>
  <c r="G36" i="5"/>
  <c r="G38" i="5"/>
  <c r="G40" i="5"/>
  <c r="G42" i="5"/>
  <c r="I21" i="6" l="1"/>
  <c r="I23" i="6"/>
  <c r="G45" i="7"/>
  <c r="O45" i="7"/>
  <c r="G45" i="4"/>
  <c r="K45" i="4"/>
  <c r="G45" i="2"/>
  <c r="G9" i="2"/>
  <c r="G21" i="2"/>
  <c r="G44" i="5"/>
  <c r="E23" i="6"/>
  <c r="P45" i="4"/>
  <c r="I45" i="4"/>
  <c r="J45" i="4"/>
  <c r="H45" i="4"/>
  <c r="G19" i="2"/>
  <c r="G25" i="2"/>
  <c r="G24" i="2"/>
  <c r="G36" i="2"/>
  <c r="N45" i="7"/>
  <c r="G12" i="2"/>
  <c r="G39" i="2"/>
  <c r="G11" i="2"/>
  <c r="G38" i="2"/>
  <c r="I27" i="2"/>
  <c r="G22" i="2"/>
  <c r="G15" i="2"/>
  <c r="G43" i="2"/>
  <c r="F45" i="7"/>
  <c r="G23" i="2"/>
  <c r="G30" i="2"/>
  <c r="F23" i="6"/>
  <c r="H45" i="7"/>
  <c r="G26" i="2"/>
  <c r="G32" i="2"/>
  <c r="G13" i="2"/>
  <c r="G40" i="2"/>
  <c r="I45" i="7"/>
  <c r="G20" i="2"/>
  <c r="G17" i="2"/>
  <c r="G10" i="2"/>
  <c r="G31" i="2"/>
  <c r="P45" i="7"/>
  <c r="H22" i="6"/>
  <c r="H23" i="6"/>
  <c r="G23" i="6"/>
  <c r="G22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21" i="6"/>
  <c r="G35" i="2"/>
  <c r="G25" i="5"/>
  <c r="G16" i="5"/>
  <c r="G13" i="5"/>
  <c r="G14" i="5"/>
</calcChain>
</file>

<file path=xl/sharedStrings.xml><?xml version="1.0" encoding="utf-8"?>
<sst xmlns="http://schemas.openxmlformats.org/spreadsheetml/2006/main" count="446" uniqueCount="265">
  <si>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</si>
  <si>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</si>
  <si>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</si>
  <si>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</si>
  <si>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</si>
  <si>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</si>
  <si>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</si>
  <si>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</si>
  <si>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</si>
  <si>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</si>
  <si>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</si>
  <si>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</si>
  <si>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</si>
  <si>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</si>
  <si>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</si>
  <si>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</si>
  <si>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</si>
  <si>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</si>
  <si>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</si>
  <si>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</si>
  <si>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</si>
  <si>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</si>
  <si>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</si>
  <si>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</si>
  <si>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</si>
  <si>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</si>
  <si>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</si>
  <si>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</si>
  <si>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</si>
  <si>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</si>
  <si>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</si>
  <si>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</si>
  <si>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</si>
  <si>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</si>
  <si>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</si>
  <si>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</si>
  <si>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</si>
  <si>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</si>
  <si>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</si>
  <si>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</si>
  <si>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</si>
  <si>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</si>
  <si>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</si>
  <si>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</si>
  <si>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</si>
  <si>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</si>
  <si>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</si>
  <si>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</si>
  <si>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</si>
  <si>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</si>
  <si>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</si>
  <si>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</si>
  <si>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</si>
  <si>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</si>
  <si>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</si>
  <si>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</si>
  <si>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</si>
  <si>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</si>
  <si>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</si>
  <si>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</si>
  <si>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</si>
  <si>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</si>
  <si>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</si>
  <si>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</si>
  <si>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</si>
  <si>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</si>
  <si>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</si>
  <si>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</si>
  <si>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</si>
  <si>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</si>
  <si>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</si>
  <si>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</si>
  <si>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</si>
  <si>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</si>
  <si>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</si>
  <si>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</si>
  <si>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</si>
  <si>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</si>
  <si>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</si>
  <si>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</si>
  <si>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</si>
  <si>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</si>
  <si>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</si>
  <si>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</si>
  <si>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</si>
  <si>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</si>
  <si>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</si>
  <si>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</si>
  <si>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</si>
  <si>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</si>
  <si>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</si>
  <si>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</si>
  <si>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</si>
  <si>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</si>
  <si>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</si>
  <si>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</si>
  <si>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</si>
  <si>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</si>
  <si>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</si>
  <si>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</si>
  <si>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</si>
  <si>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</si>
  <si>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</si>
  <si>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</si>
  <si>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</si>
  <si>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</si>
  <si>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</si>
  <si>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</si>
  <si>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</si>
  <si>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</si>
  <si>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</si>
  <si>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</si>
  <si>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</si>
  <si>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</si>
  <si>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</si>
  <si>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</si>
  <si>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</si>
  <si>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</si>
  <si>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</si>
  <si>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</si>
  <si>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</si>
  <si>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</si>
  <si>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</si>
  <si>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</si>
  <si>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</si>
  <si>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</si>
  <si>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</si>
  <si>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</si>
  <si>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</si>
  <si>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</si>
  <si>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</si>
  <si>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</si>
  <si>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</si>
  <si>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</si>
  <si>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</si>
  <si>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</si>
  <si>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</si>
  <si>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</si>
  <si>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</si>
  <si>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</si>
  <si>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</si>
  <si>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</si>
  <si>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</si>
  <si>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</si>
  <si>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</si>
  <si>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</si>
  <si>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</si>
  <si>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</si>
  <si>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</si>
  <si>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</si>
  <si>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</si>
  <si>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</si>
  <si>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</si>
  <si>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</si>
  <si>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</si>
  <si>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</si>
  <si>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</si>
  <si>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</si>
  <si>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</si>
  <si>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</si>
  <si>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</si>
  <si>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</si>
  <si>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</si>
  <si>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</si>
  <si>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</si>
  <si>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</si>
  <si>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</si>
  <si>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</si>
  <si>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</si>
  <si>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</si>
  <si>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</si>
  <si>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</si>
  <si>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</si>
  <si>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</si>
  <si>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</si>
  <si>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</si>
  <si>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</si>
  <si>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</si>
  <si>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</si>
  <si>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</si>
  <si>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</si>
  <si>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</si>
  <si>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</si>
  <si>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</si>
  <si>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</si>
  <si>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</si>
  <si>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</si>
  <si>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</si>
  <si>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</si>
  <si>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</si>
  <si>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</si>
  <si>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</si>
  <si>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</si>
  <si>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</si>
  <si>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</si>
  <si>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</si>
  <si>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</si>
  <si>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</si>
  <si>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</si>
  <si>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</si>
  <si>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</si>
  <si>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</si>
  <si>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</si>
  <si>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</si>
  <si>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</si>
  <si>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</si>
  <si>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</si>
  <si>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</si>
  <si>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</si>
  <si>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</si>
  <si>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</si>
  <si>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</si>
  <si>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</si>
  <si>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</si>
  <si>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</si>
  <si>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</si>
  <si>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</si>
  <si>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</si>
  <si>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</si>
  <si>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</si>
  <si>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</si>
  <si>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</si>
  <si>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</si>
  <si>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</si>
  <si>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</si>
  <si>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</si>
  <si>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</si>
  <si>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</si>
  <si>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</si>
  <si>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</si>
  <si>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</si>
  <si>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</si>
  <si>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</si>
  <si>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</si>
  <si>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</si>
  <si>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</si>
  <si>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</si>
  <si>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</si>
  <si>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</si>
  <si>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</si>
  <si>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</si>
  <si>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</si>
  <si>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</si>
  <si>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</si>
  <si>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水道事業</t>
    <rPh sb="0" eb="2">
      <t>スイドウ</t>
    </rPh>
    <rPh sb="2" eb="4">
      <t>ジギョウ</t>
    </rPh>
    <phoneticPr fontId="9"/>
  </si>
  <si>
    <t>電気事業</t>
    <rPh sb="0" eb="2">
      <t>デンキ</t>
    </rPh>
    <rPh sb="2" eb="4">
      <t>ジギョウ</t>
    </rPh>
    <phoneticPr fontId="9"/>
  </si>
  <si>
    <t>公営企業資金等運用事業</t>
    <rPh sb="0" eb="2">
      <t>コウエイ</t>
    </rPh>
    <rPh sb="2" eb="4">
      <t>キギョウ</t>
    </rPh>
    <rPh sb="4" eb="6">
      <t>シキン</t>
    </rPh>
    <rPh sb="6" eb="7">
      <t>トウ</t>
    </rPh>
    <rPh sb="7" eb="9">
      <t>ウンヨウ</t>
    </rPh>
    <rPh sb="9" eb="11">
      <t>ジギョウ</t>
    </rPh>
    <phoneticPr fontId="9"/>
  </si>
  <si>
    <t>相模川総合開発共同事業</t>
    <rPh sb="0" eb="2">
      <t>サガミ</t>
    </rPh>
    <rPh sb="2" eb="3">
      <t>ガワ</t>
    </rPh>
    <rPh sb="3" eb="5">
      <t>ソウゴウ</t>
    </rPh>
    <rPh sb="5" eb="7">
      <t>カイハツ</t>
    </rPh>
    <rPh sb="7" eb="9">
      <t>キョウドウ</t>
    </rPh>
    <rPh sb="9" eb="11">
      <t>ジギョウ</t>
    </rPh>
    <phoneticPr fontId="17"/>
  </si>
  <si>
    <t>酒匂川総合開発事業</t>
    <rPh sb="0" eb="2">
      <t>サカワ</t>
    </rPh>
    <rPh sb="2" eb="3">
      <t>ガワ</t>
    </rPh>
    <rPh sb="3" eb="5">
      <t>ソウゴウ</t>
    </rPh>
    <rPh sb="5" eb="7">
      <t>カイハツ</t>
    </rPh>
    <rPh sb="7" eb="9">
      <t>ジギョウ</t>
    </rPh>
    <phoneticPr fontId="17"/>
  </si>
  <si>
    <t>下水道事業</t>
    <rPh sb="0" eb="3">
      <t>ゲスイドウ</t>
    </rPh>
    <rPh sb="3" eb="5">
      <t>ジギョウ</t>
    </rPh>
    <phoneticPr fontId="17"/>
  </si>
  <si>
    <t>水道事業</t>
    <rPh sb="0" eb="4">
      <t>スイドウジギョウ</t>
    </rPh>
    <phoneticPr fontId="17"/>
  </si>
  <si>
    <t>電気事業</t>
    <rPh sb="0" eb="2">
      <t>デンキ</t>
    </rPh>
    <rPh sb="2" eb="4">
      <t>ジギョウ</t>
    </rPh>
    <phoneticPr fontId="17"/>
  </si>
  <si>
    <t>公営企業資金等運用事業</t>
    <rPh sb="0" eb="7">
      <t>コウエイキギョウシキントウ</t>
    </rPh>
    <rPh sb="7" eb="9">
      <t>ウンヨウ</t>
    </rPh>
    <rPh sb="9" eb="11">
      <t>ジギョウ</t>
    </rPh>
    <phoneticPr fontId="17"/>
  </si>
  <si>
    <t>下水道事業</t>
    <rPh sb="0" eb="3">
      <t>ゲスイドウ</t>
    </rPh>
    <rPh sb="3" eb="5">
      <t>ジギョウ</t>
    </rPh>
    <phoneticPr fontId="16"/>
  </si>
  <si>
    <t>神奈川県住宅供給公社</t>
    <rPh sb="0" eb="4">
      <t>カナガワケン</t>
    </rPh>
    <rPh sb="4" eb="6">
      <t>ジュウタク</t>
    </rPh>
    <rPh sb="6" eb="8">
      <t>キョウキュウ</t>
    </rPh>
    <rPh sb="8" eb="10">
      <t>コウシャ</t>
    </rPh>
    <phoneticPr fontId="14"/>
  </si>
  <si>
    <t>神奈川県道路公社</t>
    <rPh sb="0" eb="4">
      <t>カナガワケン</t>
    </rPh>
    <rPh sb="4" eb="6">
      <t>ドウロ</t>
    </rPh>
    <rPh sb="6" eb="8">
      <t>コウシャ</t>
    </rPh>
    <phoneticPr fontId="14"/>
  </si>
  <si>
    <t>神奈川県</t>
    <rPh sb="0" eb="4">
      <t>カナガワケン</t>
    </rPh>
    <phoneticPr fontId="16"/>
  </si>
  <si>
    <t>神奈川県</t>
    <rPh sb="0" eb="4">
      <t>カナガワケン</t>
    </rPh>
    <phoneticPr fontId="9"/>
  </si>
  <si>
    <t>（注２）原則として表示単位未満を四捨五入して端数調整していないため、合計等と一致しない場合がある。</t>
    <phoneticPr fontId="14"/>
  </si>
  <si>
    <t>(m)</t>
    <phoneticPr fontId="14"/>
  </si>
  <si>
    <t>(k)</t>
    <phoneticPr fontId="14"/>
  </si>
  <si>
    <t>(h)</t>
    <phoneticPr fontId="14"/>
  </si>
  <si>
    <t>(e)</t>
    <phoneticPr fontId="14"/>
  </si>
  <si>
    <t>(令和２年度決算額）</t>
    <phoneticPr fontId="14"/>
  </si>
  <si>
    <t>神奈川県</t>
    <rPh sb="0" eb="4">
      <t>カナガワケン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</si>
</sst>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59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41" fontId="0" fillId="0" borderId="9" xfId="0" applyNumberFormat="1" applyBorder="1" applyAlignment="1">
      <alignment horizontal="right" vertical="center"/>
    </xf>
    <xf numFmtId="41" fontId="0" fillId="0" borderId="9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41" fontId="0" fillId="0" borderId="8" xfId="0" applyNumberFormat="1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left" vertical="center"/>
    </xf>
    <xf numFmtId="41" fontId="0" fillId="0" borderId="4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distributed" vertical="center"/>
    </xf>
    <xf numFmtId="41" fontId="0" fillId="0" borderId="9" xfId="0" applyNumberFormat="1" applyFill="1" applyBorder="1" applyAlignment="1">
      <alignment horizontal="left" vertical="center"/>
    </xf>
    <xf numFmtId="41" fontId="0" fillId="0" borderId="9" xfId="0" quotePrefix="1" applyNumberFormat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41" fontId="0" fillId="0" borderId="8" xfId="0" applyNumberFormat="1" applyFill="1" applyBorder="1" applyAlignment="1">
      <alignment horizontal="left" vertical="center"/>
    </xf>
    <xf numFmtId="177" fontId="2" fillId="0" borderId="9" xfId="1" applyNumberFormat="1" applyBorder="1" applyAlignment="1">
      <alignment horizontal="center" vertical="center"/>
    </xf>
    <xf numFmtId="177" fontId="2" fillId="0" borderId="9" xfId="1" applyNumberFormat="1" applyBorder="1" applyAlignment="1">
      <alignment vertical="center"/>
    </xf>
    <xf numFmtId="177" fontId="2" fillId="0" borderId="9" xfId="1" applyNumberFormat="1" applyFill="1" applyBorder="1" applyAlignment="1">
      <alignment vertical="center"/>
    </xf>
    <xf numFmtId="177" fontId="2" fillId="0" borderId="16" xfId="1" applyNumberFormat="1" applyBorder="1" applyAlignment="1">
      <alignment horizontal="center" vertical="center"/>
    </xf>
    <xf numFmtId="177" fontId="2" fillId="0" borderId="16" xfId="1" applyNumberFormat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177" fontId="0" fillId="0" borderId="9" xfId="0" quotePrefix="1" applyNumberFormat="1" applyBorder="1" applyAlignment="1">
      <alignment horizontal="right" vertical="center"/>
    </xf>
    <xf numFmtId="177" fontId="2" fillId="0" borderId="9" xfId="1" quotePrefix="1" applyNumberFormat="1" applyFon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0" fillId="0" borderId="16" xfId="0" quotePrefix="1" applyNumberForma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6" xfId="1" applyNumberFormat="1" applyBorder="1" applyAlignment="1">
      <alignment vertical="center"/>
    </xf>
    <xf numFmtId="177" fontId="2" fillId="0" borderId="9" xfId="1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6" xfId="1" applyNumberFormat="1" applyBorder="1" applyAlignment="1">
      <alignment vertical="center"/>
    </xf>
    <xf numFmtId="177" fontId="2" fillId="0" borderId="9" xfId="1" applyNumberFormat="1" applyBorder="1" applyAlignment="1">
      <alignment vertical="center"/>
    </xf>
    <xf numFmtId="41" fontId="0" fillId="0" borderId="9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9" xfId="0" quotePrefix="1" applyNumberFormat="1" applyFill="1" applyBorder="1" applyAlignment="1">
      <alignment horizontal="right" vertical="center"/>
    </xf>
    <xf numFmtId="177" fontId="0" fillId="0" borderId="16" xfId="1" applyNumberFormat="1" applyFont="1" applyFill="1" applyBorder="1" applyAlignment="1">
      <alignment vertical="center"/>
    </xf>
    <xf numFmtId="177" fontId="0" fillId="0" borderId="16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7" fontId="2" fillId="0" borderId="16" xfId="1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2" fillId="0" borderId="9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0" fontId="0" fillId="0" borderId="10" xfId="0" applyNumberFormat="1" applyBorder="1" applyAlignment="1">
      <alignment horizontal="center" vertical="center" textRotation="255"/>
    </xf>
    <xf numFmtId="176" fontId="0" fillId="0" borderId="10" xfId="0" applyNumberFormat="1" applyFont="1" applyBorder="1" applyAlignment="1">
      <alignment horizontal="center" vertical="center"/>
    </xf>
    <xf numFmtId="41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17930</xdr:colOff>
      <xdr:row>6</xdr:row>
      <xdr:rowOff>188259</xdr:rowOff>
    </xdr:from>
    <xdr:to>
      <xdr:col>17</xdr:col>
      <xdr:colOff>0</xdr:colOff>
      <xdr:row>27</xdr:row>
      <xdr:rowOff>8964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 bwMode="auto">
        <a:xfrm flipV="1">
          <a:off x="13142259" y="1577788"/>
          <a:ext cx="923365" cy="39624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53788</xdr:colOff>
      <xdr:row>31</xdr:row>
      <xdr:rowOff>17929</xdr:rowOff>
    </xdr:from>
    <xdr:to>
      <xdr:col>6</xdr:col>
      <xdr:colOff>0</xdr:colOff>
      <xdr:row>48</xdr:row>
      <xdr:rowOff>44823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 bwMode="auto">
        <a:xfrm flipV="1">
          <a:off x="2823882" y="6338047"/>
          <a:ext cx="887506" cy="337969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4" sqref="F4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22" t="s">
        <v>257</v>
      </c>
      <c r="F1" s="1"/>
    </row>
    <row r="3" spans="1:11" ht="14.25">
      <c r="A3" s="11" t="s">
        <v>92</v>
      </c>
    </row>
    <row r="5" spans="1:11">
      <c r="A5" s="18" t="s">
        <v>225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2"/>
      <c r="F7" s="51" t="s">
        <v>226</v>
      </c>
      <c r="G7" s="51"/>
      <c r="H7" s="51" t="s">
        <v>227</v>
      </c>
      <c r="I7" s="52" t="s">
        <v>21</v>
      </c>
    </row>
    <row r="8" spans="1:11" ht="17.100000000000001" customHeight="1">
      <c r="A8" s="19"/>
      <c r="B8" s="20"/>
      <c r="C8" s="20"/>
      <c r="D8" s="20"/>
      <c r="E8" s="63"/>
      <c r="F8" s="54" t="s">
        <v>90</v>
      </c>
      <c r="G8" s="54" t="s">
        <v>2</v>
      </c>
      <c r="H8" s="69" t="s">
        <v>242</v>
      </c>
      <c r="I8" s="55"/>
    </row>
    <row r="9" spans="1:11" ht="18" customHeight="1">
      <c r="A9" s="127" t="s">
        <v>87</v>
      </c>
      <c r="B9" s="127" t="s">
        <v>89</v>
      </c>
      <c r="C9" s="64" t="s">
        <v>3</v>
      </c>
      <c r="D9" s="56"/>
      <c r="E9" s="56"/>
      <c r="F9" s="91">
        <v>1250726</v>
      </c>
      <c r="G9" s="58">
        <f>F9/$F$27*100</f>
        <v>52.295090877922121</v>
      </c>
      <c r="H9" s="57">
        <v>1143501</v>
      </c>
      <c r="I9" s="58">
        <f>(F9/H9-1)*100</f>
        <v>9.376904786266028</v>
      </c>
      <c r="K9" s="26"/>
    </row>
    <row r="10" spans="1:11" ht="18" customHeight="1">
      <c r="A10" s="127"/>
      <c r="B10" s="127"/>
      <c r="C10" s="66"/>
      <c r="D10" s="68" t="s">
        <v>22</v>
      </c>
      <c r="E10" s="56"/>
      <c r="F10" s="91">
        <v>369634</v>
      </c>
      <c r="G10" s="58">
        <f t="shared" ref="G10:G26" si="0">F10/$F$27*100</f>
        <v>15.455058599221463</v>
      </c>
      <c r="H10" s="57">
        <v>351419</v>
      </c>
      <c r="I10" s="58">
        <f t="shared" ref="I10:I27" si="1">(F10/H10-1)*100</f>
        <v>5.1832712516966861</v>
      </c>
    </row>
    <row r="11" spans="1:11" ht="18" customHeight="1">
      <c r="A11" s="127"/>
      <c r="B11" s="127"/>
      <c r="C11" s="66"/>
      <c r="D11" s="66"/>
      <c r="E11" s="50" t="s">
        <v>23</v>
      </c>
      <c r="F11" s="91">
        <v>346028</v>
      </c>
      <c r="G11" s="58">
        <f t="shared" si="0"/>
        <v>14.4680495218822</v>
      </c>
      <c r="H11" s="57">
        <v>289135</v>
      </c>
      <c r="I11" s="58">
        <f t="shared" si="1"/>
        <v>19.676967506528097</v>
      </c>
    </row>
    <row r="12" spans="1:11" ht="18" customHeight="1">
      <c r="A12" s="127"/>
      <c r="B12" s="127"/>
      <c r="C12" s="66"/>
      <c r="D12" s="66"/>
      <c r="E12" s="50" t="s">
        <v>24</v>
      </c>
      <c r="F12" s="91">
        <v>23606</v>
      </c>
      <c r="G12" s="58">
        <f t="shared" si="0"/>
        <v>0.98700907733926502</v>
      </c>
      <c r="H12" s="57">
        <v>14584</v>
      </c>
      <c r="I12" s="58">
        <f t="shared" si="1"/>
        <v>61.862314865606137</v>
      </c>
    </row>
    <row r="13" spans="1:11" ht="18" customHeight="1">
      <c r="A13" s="127"/>
      <c r="B13" s="127"/>
      <c r="C13" s="66"/>
      <c r="D13" s="67"/>
      <c r="E13" s="50" t="s">
        <v>25</v>
      </c>
      <c r="F13" s="91">
        <v>1275</v>
      </c>
      <c r="G13" s="58">
        <f t="shared" si="0"/>
        <v>5.3310030229923026E-2</v>
      </c>
      <c r="H13" s="57">
        <v>1110</v>
      </c>
      <c r="I13" s="58">
        <f t="shared" si="1"/>
        <v>14.864864864864868</v>
      </c>
    </row>
    <row r="14" spans="1:11" ht="18" customHeight="1">
      <c r="A14" s="127"/>
      <c r="B14" s="127"/>
      <c r="C14" s="66"/>
      <c r="D14" s="64" t="s">
        <v>26</v>
      </c>
      <c r="E14" s="56"/>
      <c r="F14" s="91">
        <v>303513</v>
      </c>
      <c r="G14" s="58">
        <f t="shared" si="0"/>
        <v>12.690421337391863</v>
      </c>
      <c r="H14" s="57">
        <v>255688</v>
      </c>
      <c r="I14" s="58">
        <f t="shared" si="1"/>
        <v>18.70443665717594</v>
      </c>
    </row>
    <row r="15" spans="1:11" ht="18" customHeight="1">
      <c r="A15" s="127"/>
      <c r="B15" s="127"/>
      <c r="C15" s="66"/>
      <c r="D15" s="66"/>
      <c r="E15" s="50" t="s">
        <v>27</v>
      </c>
      <c r="F15" s="91">
        <v>18992</v>
      </c>
      <c r="G15" s="58">
        <f t="shared" si="0"/>
        <v>0.79408948558956705</v>
      </c>
      <c r="H15" s="57">
        <v>18349</v>
      </c>
      <c r="I15" s="58">
        <f t="shared" si="1"/>
        <v>3.5042781622976804</v>
      </c>
    </row>
    <row r="16" spans="1:11" ht="18" customHeight="1">
      <c r="A16" s="127"/>
      <c r="B16" s="127"/>
      <c r="C16" s="66"/>
      <c r="D16" s="67"/>
      <c r="E16" s="50" t="s">
        <v>28</v>
      </c>
      <c r="F16" s="91">
        <v>284521</v>
      </c>
      <c r="G16" s="58">
        <f t="shared" si="0"/>
        <v>11.896331851802296</v>
      </c>
      <c r="H16" s="57">
        <v>237339</v>
      </c>
      <c r="I16" s="58">
        <f t="shared" si="1"/>
        <v>19.87958152684557</v>
      </c>
      <c r="K16" s="27"/>
    </row>
    <row r="17" spans="1:26" ht="18" customHeight="1">
      <c r="A17" s="127"/>
      <c r="B17" s="127"/>
      <c r="C17" s="66"/>
      <c r="D17" s="128" t="s">
        <v>29</v>
      </c>
      <c r="E17" s="129"/>
      <c r="F17" s="91">
        <v>403823</v>
      </c>
      <c r="G17" s="58">
        <f t="shared" si="0"/>
        <v>16.8845618333633</v>
      </c>
      <c r="H17" s="57">
        <v>364229</v>
      </c>
      <c r="I17" s="58">
        <f t="shared" si="1"/>
        <v>10.87063358491498</v>
      </c>
    </row>
    <row r="18" spans="1:26" ht="18" customHeight="1">
      <c r="A18" s="127"/>
      <c r="B18" s="127"/>
      <c r="C18" s="66"/>
      <c r="D18" s="128" t="s">
        <v>93</v>
      </c>
      <c r="E18" s="130"/>
      <c r="F18" s="91">
        <v>24590</v>
      </c>
      <c r="G18" s="58">
        <f t="shared" si="0"/>
        <v>1.0281518771402409</v>
      </c>
      <c r="H18" s="57">
        <v>25642</v>
      </c>
      <c r="I18" s="58">
        <f t="shared" si="1"/>
        <v>-4.1026440995242215</v>
      </c>
    </row>
    <row r="19" spans="1:26" ht="18" customHeight="1">
      <c r="A19" s="127"/>
      <c r="B19" s="127"/>
      <c r="C19" s="65"/>
      <c r="D19" s="128" t="s">
        <v>94</v>
      </c>
      <c r="E19" s="130"/>
      <c r="F19" s="59">
        <v>0</v>
      </c>
      <c r="G19" s="58">
        <f t="shared" si="0"/>
        <v>0</v>
      </c>
      <c r="H19" s="57">
        <v>0</v>
      </c>
      <c r="I19" s="58">
        <v>0</v>
      </c>
      <c r="Z19" s="2" t="s">
        <v>95</v>
      </c>
    </row>
    <row r="20" spans="1:26" ht="18" customHeight="1">
      <c r="A20" s="127"/>
      <c r="B20" s="127"/>
      <c r="C20" s="56" t="s">
        <v>4</v>
      </c>
      <c r="D20" s="56"/>
      <c r="E20" s="56"/>
      <c r="F20" s="91">
        <v>162857</v>
      </c>
      <c r="G20" s="58">
        <f t="shared" si="0"/>
        <v>6.809342426003588</v>
      </c>
      <c r="H20" s="57">
        <v>101199</v>
      </c>
      <c r="I20" s="58">
        <f t="shared" si="1"/>
        <v>60.927479520548623</v>
      </c>
    </row>
    <row r="21" spans="1:26" ht="18" customHeight="1">
      <c r="A21" s="127"/>
      <c r="B21" s="127"/>
      <c r="C21" s="56" t="s">
        <v>5</v>
      </c>
      <c r="D21" s="56"/>
      <c r="E21" s="56"/>
      <c r="F21" s="91">
        <v>126000</v>
      </c>
      <c r="G21" s="58">
        <f t="shared" si="0"/>
        <v>5.2682853403688634</v>
      </c>
      <c r="H21" s="57">
        <v>125000</v>
      </c>
      <c r="I21" s="58">
        <f t="shared" si="1"/>
        <v>0.80000000000000071</v>
      </c>
    </row>
    <row r="22" spans="1:26" ht="18" customHeight="1">
      <c r="A22" s="127"/>
      <c r="B22" s="127"/>
      <c r="C22" s="56" t="s">
        <v>30</v>
      </c>
      <c r="D22" s="56"/>
      <c r="E22" s="56"/>
      <c r="F22" s="91">
        <v>41776</v>
      </c>
      <c r="G22" s="58">
        <f t="shared" si="0"/>
        <v>1.7467292728511878</v>
      </c>
      <c r="H22" s="57">
        <v>41847</v>
      </c>
      <c r="I22" s="58">
        <f t="shared" si="1"/>
        <v>-0.16966568690706119</v>
      </c>
    </row>
    <row r="23" spans="1:26" ht="18" customHeight="1">
      <c r="A23" s="127"/>
      <c r="B23" s="127"/>
      <c r="C23" s="56" t="s">
        <v>6</v>
      </c>
      <c r="D23" s="56"/>
      <c r="E23" s="56"/>
      <c r="F23" s="91">
        <v>427602</v>
      </c>
      <c r="G23" s="58">
        <f t="shared" si="0"/>
        <v>17.878804350098466</v>
      </c>
      <c r="H23" s="57">
        <v>264572</v>
      </c>
      <c r="I23" s="58">
        <f t="shared" si="1"/>
        <v>61.62027727801884</v>
      </c>
    </row>
    <row r="24" spans="1:26" ht="18" customHeight="1">
      <c r="A24" s="127"/>
      <c r="B24" s="127"/>
      <c r="C24" s="56" t="s">
        <v>31</v>
      </c>
      <c r="D24" s="56"/>
      <c r="E24" s="56"/>
      <c r="F24" s="91">
        <v>11232</v>
      </c>
      <c r="G24" s="58">
        <f t="shared" si="0"/>
        <v>0.46963000748431011</v>
      </c>
      <c r="H24" s="57">
        <v>12151</v>
      </c>
      <c r="I24" s="58">
        <f t="shared" si="1"/>
        <v>-7.5631635256357521</v>
      </c>
    </row>
    <row r="25" spans="1:26" ht="18" customHeight="1">
      <c r="A25" s="127"/>
      <c r="B25" s="127"/>
      <c r="C25" s="56" t="s">
        <v>7</v>
      </c>
      <c r="D25" s="56"/>
      <c r="E25" s="56"/>
      <c r="F25" s="91">
        <v>177339</v>
      </c>
      <c r="G25" s="58">
        <f t="shared" si="0"/>
        <v>7.4148607458386824</v>
      </c>
      <c r="H25" s="57">
        <v>293635</v>
      </c>
      <c r="I25" s="58">
        <f t="shared" si="1"/>
        <v>-39.605632843496174</v>
      </c>
    </row>
    <row r="26" spans="1:26" ht="18" customHeight="1">
      <c r="A26" s="127"/>
      <c r="B26" s="127"/>
      <c r="C26" s="56" t="s">
        <v>8</v>
      </c>
      <c r="D26" s="56"/>
      <c r="E26" s="56"/>
      <c r="F26" s="91">
        <v>194138</v>
      </c>
      <c r="G26" s="58">
        <f t="shared" si="0"/>
        <v>8.1172569794327813</v>
      </c>
      <c r="H26" s="57">
        <v>142523</v>
      </c>
      <c r="I26" s="58">
        <f t="shared" si="1"/>
        <v>36.215207370038513</v>
      </c>
    </row>
    <row r="27" spans="1:26" ht="18" customHeight="1">
      <c r="A27" s="127"/>
      <c r="B27" s="127"/>
      <c r="C27" s="56" t="s">
        <v>9</v>
      </c>
      <c r="D27" s="56"/>
      <c r="E27" s="56"/>
      <c r="F27" s="57">
        <f>SUM(F9,F20:F26)</f>
        <v>2391670</v>
      </c>
      <c r="G27" s="58">
        <f>F27/$F$27*100</f>
        <v>100</v>
      </c>
      <c r="H27" s="57">
        <f>SUM(H9,H20:H26)</f>
        <v>2124428</v>
      </c>
      <c r="I27" s="58">
        <f t="shared" si="1"/>
        <v>12.579480217733895</v>
      </c>
    </row>
    <row r="28" spans="1:26" ht="18" customHeight="1">
      <c r="A28" s="127"/>
      <c r="B28" s="127" t="s">
        <v>88</v>
      </c>
      <c r="C28" s="64" t="s">
        <v>10</v>
      </c>
      <c r="D28" s="56"/>
      <c r="E28" s="56"/>
      <c r="F28" s="91">
        <f>SUM(F29:F31)</f>
        <v>927867</v>
      </c>
      <c r="G28" s="58">
        <f>F28/$F$45*100</f>
        <v>38.795778681841561</v>
      </c>
      <c r="H28" s="57">
        <f>SUM(H29:H31)</f>
        <v>886368</v>
      </c>
      <c r="I28" s="58">
        <f>(F28/H28-1)*100</f>
        <v>4.6819154121087392</v>
      </c>
    </row>
    <row r="29" spans="1:26" ht="18" customHeight="1">
      <c r="A29" s="127"/>
      <c r="B29" s="127"/>
      <c r="C29" s="66"/>
      <c r="D29" s="56" t="s">
        <v>11</v>
      </c>
      <c r="E29" s="56"/>
      <c r="F29" s="91">
        <v>504154</v>
      </c>
      <c r="G29" s="58">
        <f t="shared" ref="G29:G44" si="2">F29/$F$45*100</f>
        <v>21.07958037689146</v>
      </c>
      <c r="H29" s="57">
        <v>507882</v>
      </c>
      <c r="I29" s="58">
        <f t="shared" ref="I29:I45" si="3">(F29/H29-1)*100</f>
        <v>-0.73402877046242487</v>
      </c>
    </row>
    <row r="30" spans="1:26" ht="18" customHeight="1">
      <c r="A30" s="127"/>
      <c r="B30" s="127"/>
      <c r="C30" s="66"/>
      <c r="D30" s="56" t="s">
        <v>32</v>
      </c>
      <c r="E30" s="56"/>
      <c r="F30" s="91">
        <v>52388</v>
      </c>
      <c r="G30" s="58">
        <f t="shared" si="2"/>
        <v>2.1904359715178101</v>
      </c>
      <c r="H30" s="57">
        <v>47980</v>
      </c>
      <c r="I30" s="58">
        <f t="shared" si="3"/>
        <v>9.1871613172155087</v>
      </c>
    </row>
    <row r="31" spans="1:26" ht="18" customHeight="1">
      <c r="A31" s="127"/>
      <c r="B31" s="127"/>
      <c r="C31" s="65"/>
      <c r="D31" s="56" t="s">
        <v>12</v>
      </c>
      <c r="E31" s="56"/>
      <c r="F31" s="91">
        <v>371325</v>
      </c>
      <c r="G31" s="58">
        <f t="shared" si="2"/>
        <v>15.525762333432288</v>
      </c>
      <c r="H31" s="57">
        <v>330506</v>
      </c>
      <c r="I31" s="58">
        <f t="shared" si="3"/>
        <v>12.350456572649215</v>
      </c>
    </row>
    <row r="32" spans="1:26" ht="18" customHeight="1">
      <c r="A32" s="127"/>
      <c r="B32" s="127"/>
      <c r="C32" s="64" t="s">
        <v>13</v>
      </c>
      <c r="D32" s="56"/>
      <c r="E32" s="56"/>
      <c r="F32" s="91">
        <f>SUM(F33:F38)+2391</f>
        <v>1275113</v>
      </c>
      <c r="G32" s="58">
        <f t="shared" si="2"/>
        <v>53.314754962013986</v>
      </c>
      <c r="H32" s="91">
        <f>2002+SUM(H33:H38)</f>
        <v>1058283</v>
      </c>
      <c r="I32" s="58">
        <f t="shared" si="3"/>
        <v>20.48884844602059</v>
      </c>
    </row>
    <row r="33" spans="1:9" ht="18" customHeight="1">
      <c r="A33" s="127"/>
      <c r="B33" s="127"/>
      <c r="C33" s="66"/>
      <c r="D33" s="56" t="s">
        <v>14</v>
      </c>
      <c r="E33" s="56"/>
      <c r="F33" s="91">
        <v>147298</v>
      </c>
      <c r="G33" s="58">
        <f t="shared" si="2"/>
        <v>6.1587928100448641</v>
      </c>
      <c r="H33" s="57">
        <v>88597</v>
      </c>
      <c r="I33" s="58">
        <f t="shared" si="3"/>
        <v>66.256193776312983</v>
      </c>
    </row>
    <row r="34" spans="1:9" ht="18" customHeight="1">
      <c r="A34" s="127"/>
      <c r="B34" s="127"/>
      <c r="C34" s="66"/>
      <c r="D34" s="56" t="s">
        <v>33</v>
      </c>
      <c r="E34" s="56"/>
      <c r="F34" s="91">
        <v>13669</v>
      </c>
      <c r="G34" s="58">
        <f t="shared" si="2"/>
        <v>0.57152533585319043</v>
      </c>
      <c r="H34" s="57">
        <v>13309</v>
      </c>
      <c r="I34" s="58">
        <f t="shared" si="3"/>
        <v>2.7049365091291522</v>
      </c>
    </row>
    <row r="35" spans="1:9" ht="18" customHeight="1">
      <c r="A35" s="127"/>
      <c r="B35" s="127"/>
      <c r="C35" s="66"/>
      <c r="D35" s="56" t="s">
        <v>34</v>
      </c>
      <c r="E35" s="56"/>
      <c r="F35" s="91">
        <v>1026827</v>
      </c>
      <c r="G35" s="58">
        <f t="shared" si="2"/>
        <v>42.933473263451901</v>
      </c>
      <c r="H35" s="57">
        <v>877642</v>
      </c>
      <c r="I35" s="58">
        <f t="shared" si="3"/>
        <v>16.998388864707927</v>
      </c>
    </row>
    <row r="36" spans="1:9" ht="18" customHeight="1">
      <c r="A36" s="127"/>
      <c r="B36" s="127"/>
      <c r="C36" s="66"/>
      <c r="D36" s="56" t="s">
        <v>35</v>
      </c>
      <c r="E36" s="56"/>
      <c r="F36" s="91">
        <v>49684</v>
      </c>
      <c r="G36" s="58">
        <f t="shared" si="2"/>
        <v>2.0773768956419572</v>
      </c>
      <c r="H36" s="57">
        <v>48588</v>
      </c>
      <c r="I36" s="58">
        <f t="shared" si="3"/>
        <v>2.2557009961307273</v>
      </c>
    </row>
    <row r="37" spans="1:9" ht="18" customHeight="1">
      <c r="A37" s="127"/>
      <c r="B37" s="127"/>
      <c r="C37" s="66"/>
      <c r="D37" s="56" t="s">
        <v>15</v>
      </c>
      <c r="E37" s="56"/>
      <c r="F37" s="91">
        <v>27822</v>
      </c>
      <c r="G37" s="58">
        <f t="shared" si="2"/>
        <v>1.1632875772995437</v>
      </c>
      <c r="H37" s="57">
        <v>20314</v>
      </c>
      <c r="I37" s="58">
        <f t="shared" si="3"/>
        <v>36.959732204391059</v>
      </c>
    </row>
    <row r="38" spans="1:9" ht="18" customHeight="1">
      <c r="A38" s="127"/>
      <c r="B38" s="127"/>
      <c r="C38" s="65"/>
      <c r="D38" s="56" t="s">
        <v>36</v>
      </c>
      <c r="E38" s="56"/>
      <c r="F38" s="91">
        <v>7422</v>
      </c>
      <c r="G38" s="58">
        <f t="shared" si="2"/>
        <v>0.31032709362077543</v>
      </c>
      <c r="H38" s="57">
        <v>7831</v>
      </c>
      <c r="I38" s="58">
        <f t="shared" si="3"/>
        <v>-5.2228323330353765</v>
      </c>
    </row>
    <row r="39" spans="1:9" ht="18" customHeight="1">
      <c r="A39" s="127"/>
      <c r="B39" s="127"/>
      <c r="C39" s="64" t="s">
        <v>16</v>
      </c>
      <c r="D39" s="56"/>
      <c r="E39" s="56"/>
      <c r="F39" s="91">
        <f>SUM(F40,F43,F44)</f>
        <v>188689</v>
      </c>
      <c r="G39" s="58">
        <f t="shared" si="2"/>
        <v>7.8894245443560358</v>
      </c>
      <c r="H39" s="91">
        <f>SUM(H40,H43,H44)</f>
        <v>179775</v>
      </c>
      <c r="I39" s="58">
        <f t="shared" si="3"/>
        <v>4.9584202475316363</v>
      </c>
    </row>
    <row r="40" spans="1:9" ht="18" customHeight="1">
      <c r="A40" s="127"/>
      <c r="B40" s="127"/>
      <c r="C40" s="66"/>
      <c r="D40" s="64" t="s">
        <v>17</v>
      </c>
      <c r="E40" s="56"/>
      <c r="F40" s="91">
        <v>187073</v>
      </c>
      <c r="G40" s="58">
        <f t="shared" si="2"/>
        <v>7.8218566942763843</v>
      </c>
      <c r="H40" s="57">
        <v>177425</v>
      </c>
      <c r="I40" s="58">
        <f t="shared" si="3"/>
        <v>5.4377906157531353</v>
      </c>
    </row>
    <row r="41" spans="1:9" ht="18" customHeight="1">
      <c r="A41" s="127"/>
      <c r="B41" s="127"/>
      <c r="C41" s="66"/>
      <c r="D41" s="66"/>
      <c r="E41" s="60" t="s">
        <v>91</v>
      </c>
      <c r="F41" s="91">
        <v>79086</v>
      </c>
      <c r="G41" s="58">
        <f t="shared" si="2"/>
        <v>3.3067270986381905</v>
      </c>
      <c r="H41" s="57">
        <v>73132</v>
      </c>
      <c r="I41" s="61">
        <f t="shared" si="3"/>
        <v>8.1414428704260864</v>
      </c>
    </row>
    <row r="42" spans="1:9" ht="18" customHeight="1">
      <c r="A42" s="127"/>
      <c r="B42" s="127"/>
      <c r="C42" s="66"/>
      <c r="D42" s="65"/>
      <c r="E42" s="50" t="s">
        <v>37</v>
      </c>
      <c r="F42" s="91">
        <v>107987</v>
      </c>
      <c r="G42" s="58">
        <f t="shared" si="2"/>
        <v>4.5151295956381938</v>
      </c>
      <c r="H42" s="57">
        <v>104293</v>
      </c>
      <c r="I42" s="61">
        <f t="shared" si="3"/>
        <v>3.5419443299166797</v>
      </c>
    </row>
    <row r="43" spans="1:9" ht="18" customHeight="1">
      <c r="A43" s="127"/>
      <c r="B43" s="127"/>
      <c r="C43" s="66"/>
      <c r="D43" s="56" t="s">
        <v>38</v>
      </c>
      <c r="E43" s="56"/>
      <c r="F43" s="91">
        <v>1616</v>
      </c>
      <c r="G43" s="58">
        <f t="shared" si="2"/>
        <v>6.7567850079651465E-2</v>
      </c>
      <c r="H43" s="57">
        <v>2350</v>
      </c>
      <c r="I43" s="61">
        <f t="shared" si="3"/>
        <v>-31.234042553191486</v>
      </c>
    </row>
    <row r="44" spans="1:9" ht="18" customHeight="1">
      <c r="A44" s="127"/>
      <c r="B44" s="127"/>
      <c r="C44" s="65"/>
      <c r="D44" s="56" t="s">
        <v>39</v>
      </c>
      <c r="E44" s="56"/>
      <c r="F44" s="91"/>
      <c r="G44" s="58">
        <f t="shared" si="2"/>
        <v>0</v>
      </c>
      <c r="H44" s="57">
        <v>0</v>
      </c>
      <c r="I44" s="58">
        <v>0</v>
      </c>
    </row>
    <row r="45" spans="1:9" ht="18" customHeight="1">
      <c r="A45" s="127"/>
      <c r="B45" s="127"/>
      <c r="C45" s="50" t="s">
        <v>18</v>
      </c>
      <c r="D45" s="50"/>
      <c r="E45" s="50"/>
      <c r="F45" s="57">
        <f>SUM(F28,F32,F39)+1</f>
        <v>2391670</v>
      </c>
      <c r="G45" s="58">
        <f>F45/$F$45*100</f>
        <v>100</v>
      </c>
      <c r="H45" s="57">
        <f>SUM(H28,H32,H39)+2</f>
        <v>2124428</v>
      </c>
      <c r="I45" s="58">
        <f t="shared" si="3"/>
        <v>12.579480217733895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0"/>
  <sheetViews>
    <sheetView view="pageBreakPreview" zoomScale="94" zoomScaleNormal="100" zoomScaleSheetLayoutView="94" workbookViewId="0">
      <pane xSplit="5" ySplit="7" topLeftCell="F11" activePane="bottomRight" state="frozen"/>
      <selection activeCell="L8" sqref="L8"/>
      <selection pane="topRight" activeCell="L8" sqref="L8"/>
      <selection pane="bottomLeft" activeCell="L8" sqref="L8"/>
      <selection pane="bottomRight" activeCell="P25" sqref="P25:P26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13" width="13.625" style="2" customWidth="1"/>
    <col min="14" max="14" width="13.625" style="8" customWidth="1"/>
    <col min="15" max="15" width="13.625" style="2" customWidth="1"/>
    <col min="16" max="16" width="13.625" style="8" customWidth="1"/>
    <col min="17" max="23" width="13.625" style="2" customWidth="1"/>
    <col min="24" max="27" width="12" style="2" customWidth="1"/>
    <col min="28" max="16384" width="9" style="2"/>
  </cols>
  <sheetData>
    <row r="1" spans="1:27" ht="33.950000000000003" customHeight="1">
      <c r="A1" s="21" t="s">
        <v>0</v>
      </c>
      <c r="B1" s="12"/>
      <c r="C1" s="12"/>
      <c r="D1" s="23" t="s">
        <v>257</v>
      </c>
      <c r="E1" s="14"/>
      <c r="F1" s="14"/>
      <c r="G1" s="14"/>
    </row>
    <row r="2" spans="1:27" ht="15" customHeight="1"/>
    <row r="3" spans="1:27" ht="15" customHeight="1">
      <c r="A3" s="15" t="s">
        <v>46</v>
      </c>
      <c r="B3" s="15"/>
      <c r="C3" s="15"/>
      <c r="D3" s="15"/>
    </row>
    <row r="4" spans="1:27" ht="15" customHeight="1">
      <c r="A4" s="15"/>
      <c r="B4" s="15"/>
      <c r="C4" s="15"/>
      <c r="D4" s="15"/>
    </row>
    <row r="5" spans="1:27" ht="15.95" customHeight="1">
      <c r="A5" s="13" t="s">
        <v>229</v>
      </c>
      <c r="B5" s="13"/>
      <c r="C5" s="13"/>
      <c r="D5" s="13"/>
      <c r="K5" s="16"/>
      <c r="O5" s="16"/>
      <c r="Q5" s="16" t="s">
        <v>47</v>
      </c>
    </row>
    <row r="6" spans="1:27" ht="15.95" customHeight="1">
      <c r="A6" s="141" t="s">
        <v>48</v>
      </c>
      <c r="B6" s="142"/>
      <c r="C6" s="142"/>
      <c r="D6" s="142"/>
      <c r="E6" s="142"/>
      <c r="F6" s="133" t="s">
        <v>244</v>
      </c>
      <c r="G6" s="132"/>
      <c r="H6" s="133" t="s">
        <v>245</v>
      </c>
      <c r="I6" s="132"/>
      <c r="J6" s="133" t="s">
        <v>246</v>
      </c>
      <c r="K6" s="132"/>
      <c r="L6" s="133" t="s">
        <v>247</v>
      </c>
      <c r="M6" s="132"/>
      <c r="N6" s="133" t="s">
        <v>248</v>
      </c>
      <c r="O6" s="132"/>
      <c r="P6" s="131" t="s">
        <v>249</v>
      </c>
      <c r="Q6" s="132"/>
    </row>
    <row r="7" spans="1:27" ht="15.95" customHeight="1">
      <c r="A7" s="142"/>
      <c r="B7" s="142"/>
      <c r="C7" s="142"/>
      <c r="D7" s="142"/>
      <c r="E7" s="142"/>
      <c r="F7" s="54" t="s">
        <v>228</v>
      </c>
      <c r="G7" s="69" t="s">
        <v>227</v>
      </c>
      <c r="H7" s="54" t="s">
        <v>228</v>
      </c>
      <c r="I7" s="69" t="s">
        <v>227</v>
      </c>
      <c r="J7" s="54" t="s">
        <v>228</v>
      </c>
      <c r="K7" s="69" t="s">
        <v>227</v>
      </c>
      <c r="L7" s="54" t="s">
        <v>228</v>
      </c>
      <c r="M7" s="69" t="s">
        <v>227</v>
      </c>
      <c r="N7" s="54" t="s">
        <v>228</v>
      </c>
      <c r="O7" s="69" t="s">
        <v>227</v>
      </c>
      <c r="P7" s="54" t="s">
        <v>228</v>
      </c>
      <c r="Q7" s="69" t="s">
        <v>227</v>
      </c>
    </row>
    <row r="8" spans="1:27" ht="15.95" customHeight="1">
      <c r="A8" s="139" t="s">
        <v>82</v>
      </c>
      <c r="B8" s="64" t="s">
        <v>49</v>
      </c>
      <c r="C8" s="56"/>
      <c r="D8" s="56"/>
      <c r="E8" s="70" t="s">
        <v>40</v>
      </c>
      <c r="F8" s="110">
        <v>60459.6</v>
      </c>
      <c r="G8" s="107">
        <v>61044.2</v>
      </c>
      <c r="H8" s="110">
        <v>8032.6</v>
      </c>
      <c r="I8" s="107">
        <v>8363.6</v>
      </c>
      <c r="J8" s="110">
        <v>1395</v>
      </c>
      <c r="K8" s="107">
        <v>977.5</v>
      </c>
      <c r="L8" s="110">
        <v>2169.5</v>
      </c>
      <c r="M8" s="107">
        <v>2024.9</v>
      </c>
      <c r="N8" s="110">
        <v>1820.2</v>
      </c>
      <c r="O8" s="107">
        <v>1466.2</v>
      </c>
      <c r="P8" s="120">
        <v>25466</v>
      </c>
      <c r="Q8" s="107">
        <v>25418</v>
      </c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15.95" customHeight="1">
      <c r="A9" s="139"/>
      <c r="B9" s="66"/>
      <c r="C9" s="56" t="s">
        <v>50</v>
      </c>
      <c r="D9" s="56"/>
      <c r="E9" s="70" t="s">
        <v>41</v>
      </c>
      <c r="F9" s="110">
        <v>60439.6</v>
      </c>
      <c r="G9" s="107">
        <v>61024</v>
      </c>
      <c r="H9" s="110">
        <v>8012.6</v>
      </c>
      <c r="I9" s="107">
        <v>8343.6</v>
      </c>
      <c r="J9" s="110">
        <v>902.6</v>
      </c>
      <c r="K9" s="107">
        <v>977.5</v>
      </c>
      <c r="L9" s="110">
        <v>2169.5</v>
      </c>
      <c r="M9" s="107">
        <v>2024.9</v>
      </c>
      <c r="N9" s="110">
        <v>1820.2</v>
      </c>
      <c r="O9" s="107">
        <v>1466.2</v>
      </c>
      <c r="P9" s="120">
        <v>25466</v>
      </c>
      <c r="Q9" s="107">
        <v>25418</v>
      </c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15.95" customHeight="1">
      <c r="A10" s="139"/>
      <c r="B10" s="65"/>
      <c r="C10" s="56" t="s">
        <v>51</v>
      </c>
      <c r="D10" s="56"/>
      <c r="E10" s="70" t="s">
        <v>42</v>
      </c>
      <c r="F10" s="110">
        <v>20</v>
      </c>
      <c r="G10" s="107">
        <v>20.2</v>
      </c>
      <c r="H10" s="110">
        <v>20</v>
      </c>
      <c r="I10" s="107">
        <v>20</v>
      </c>
      <c r="J10" s="115">
        <v>492.4</v>
      </c>
      <c r="K10" s="112">
        <v>0</v>
      </c>
      <c r="L10" s="110">
        <v>0</v>
      </c>
      <c r="M10" s="107">
        <v>0</v>
      </c>
      <c r="N10" s="110"/>
      <c r="O10" s="107">
        <v>0</v>
      </c>
      <c r="P10" s="110"/>
      <c r="Q10" s="107">
        <v>0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15.95" customHeight="1">
      <c r="A11" s="139"/>
      <c r="B11" s="64" t="s">
        <v>52</v>
      </c>
      <c r="C11" s="56"/>
      <c r="D11" s="56"/>
      <c r="E11" s="70" t="s">
        <v>43</v>
      </c>
      <c r="F11" s="110">
        <v>56471.4</v>
      </c>
      <c r="G11" s="107">
        <v>56833.599999999999</v>
      </c>
      <c r="H11" s="110">
        <v>7756.9</v>
      </c>
      <c r="I11" s="107">
        <v>8059.4</v>
      </c>
      <c r="J11" s="110">
        <v>1051.4000000000001</v>
      </c>
      <c r="K11" s="107">
        <v>707.6</v>
      </c>
      <c r="L11" s="110">
        <v>2169.5</v>
      </c>
      <c r="M11" s="107">
        <v>2024.9</v>
      </c>
      <c r="N11" s="110">
        <v>1820.2</v>
      </c>
      <c r="O11" s="107">
        <v>1466.2</v>
      </c>
      <c r="P11" s="120">
        <v>27174</v>
      </c>
      <c r="Q11" s="107">
        <v>27127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ht="15.95" customHeight="1">
      <c r="A12" s="139"/>
      <c r="B12" s="66"/>
      <c r="C12" s="56" t="s">
        <v>53</v>
      </c>
      <c r="D12" s="56"/>
      <c r="E12" s="70" t="s">
        <v>44</v>
      </c>
      <c r="F12" s="110">
        <v>56471.4</v>
      </c>
      <c r="G12" s="107">
        <v>56749.4</v>
      </c>
      <c r="H12" s="110">
        <v>7736.9</v>
      </c>
      <c r="I12" s="107">
        <v>8039.4</v>
      </c>
      <c r="J12" s="110">
        <f>J11-J13</f>
        <v>658.50000000000011</v>
      </c>
      <c r="K12" s="107">
        <v>707.6</v>
      </c>
      <c r="L12" s="110">
        <v>2169.5</v>
      </c>
      <c r="M12" s="107">
        <v>2024.9</v>
      </c>
      <c r="N12" s="110">
        <v>1820.2</v>
      </c>
      <c r="O12" s="107">
        <v>1466.2</v>
      </c>
      <c r="P12" s="120">
        <v>26460</v>
      </c>
      <c r="Q12" s="107">
        <v>26413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15.95" customHeight="1">
      <c r="A13" s="139"/>
      <c r="B13" s="65"/>
      <c r="C13" s="56" t="s">
        <v>54</v>
      </c>
      <c r="D13" s="56"/>
      <c r="E13" s="70" t="s">
        <v>45</v>
      </c>
      <c r="F13" s="110">
        <v>0</v>
      </c>
      <c r="G13" s="107">
        <v>84.2</v>
      </c>
      <c r="H13" s="115">
        <v>20</v>
      </c>
      <c r="I13" s="112">
        <v>20</v>
      </c>
      <c r="J13" s="115">
        <v>392.9</v>
      </c>
      <c r="K13" s="112">
        <v>0</v>
      </c>
      <c r="L13" s="110"/>
      <c r="M13" s="107"/>
      <c r="N13" s="110"/>
      <c r="O13" s="107"/>
      <c r="P13" s="110"/>
      <c r="Q13" s="107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ht="15.95" customHeight="1">
      <c r="A14" s="139"/>
      <c r="B14" s="56" t="s">
        <v>55</v>
      </c>
      <c r="C14" s="56"/>
      <c r="D14" s="56"/>
      <c r="E14" s="70" t="s">
        <v>96</v>
      </c>
      <c r="F14" s="110">
        <f t="shared" ref="F14" si="0">F9-F12</f>
        <v>3968.1999999999971</v>
      </c>
      <c r="G14" s="107">
        <f t="shared" ref="G14:Q14" si="1">G9-G12</f>
        <v>4274.5999999999985</v>
      </c>
      <c r="H14" s="110">
        <f t="shared" si="1"/>
        <v>275.70000000000073</v>
      </c>
      <c r="I14" s="107">
        <f t="shared" si="1"/>
        <v>304.20000000000073</v>
      </c>
      <c r="J14" s="110">
        <f t="shared" si="1"/>
        <v>244.09999999999991</v>
      </c>
      <c r="K14" s="107">
        <f t="shared" si="1"/>
        <v>269.89999999999998</v>
      </c>
      <c r="L14" s="110">
        <f t="shared" ref="L14:O14" si="2">L9-L12</f>
        <v>0</v>
      </c>
      <c r="M14" s="107">
        <f t="shared" si="2"/>
        <v>0</v>
      </c>
      <c r="N14" s="110">
        <f t="shared" si="2"/>
        <v>0</v>
      </c>
      <c r="O14" s="107">
        <f t="shared" si="2"/>
        <v>0</v>
      </c>
      <c r="P14" s="110">
        <f t="shared" si="1"/>
        <v>-994</v>
      </c>
      <c r="Q14" s="107">
        <f t="shared" si="1"/>
        <v>-995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15.95" customHeight="1">
      <c r="A15" s="139"/>
      <c r="B15" s="56" t="s">
        <v>56</v>
      </c>
      <c r="C15" s="56"/>
      <c r="D15" s="56"/>
      <c r="E15" s="70" t="s">
        <v>97</v>
      </c>
      <c r="F15" s="110">
        <f>F10-F13</f>
        <v>20</v>
      </c>
      <c r="G15" s="107">
        <f t="shared" ref="G15:Q15" si="3">G10-G13</f>
        <v>-64</v>
      </c>
      <c r="H15" s="110">
        <f t="shared" si="3"/>
        <v>0</v>
      </c>
      <c r="I15" s="107">
        <f t="shared" si="3"/>
        <v>0</v>
      </c>
      <c r="J15" s="110">
        <f t="shared" si="3"/>
        <v>99.5</v>
      </c>
      <c r="K15" s="107">
        <f t="shared" si="3"/>
        <v>0</v>
      </c>
      <c r="L15" s="110">
        <f t="shared" ref="L15:O15" si="4">L10-L13</f>
        <v>0</v>
      </c>
      <c r="M15" s="107">
        <f t="shared" si="4"/>
        <v>0</v>
      </c>
      <c r="N15" s="110">
        <f t="shared" si="4"/>
        <v>0</v>
      </c>
      <c r="O15" s="107">
        <f t="shared" si="4"/>
        <v>0</v>
      </c>
      <c r="P15" s="110">
        <f t="shared" si="3"/>
        <v>0</v>
      </c>
      <c r="Q15" s="107">
        <f t="shared" si="3"/>
        <v>0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15.95" customHeight="1">
      <c r="A16" s="139"/>
      <c r="B16" s="56" t="s">
        <v>57</v>
      </c>
      <c r="C16" s="56"/>
      <c r="D16" s="56"/>
      <c r="E16" s="70" t="s">
        <v>98</v>
      </c>
      <c r="F16" s="110">
        <f t="shared" ref="F16" si="5">F8-F11</f>
        <v>3988.1999999999971</v>
      </c>
      <c r="G16" s="107">
        <f t="shared" ref="G16:Q16" si="6">G8-G11</f>
        <v>4210.5999999999985</v>
      </c>
      <c r="H16" s="110">
        <f t="shared" si="6"/>
        <v>275.70000000000073</v>
      </c>
      <c r="I16" s="107">
        <f t="shared" si="6"/>
        <v>304.20000000000073</v>
      </c>
      <c r="J16" s="110">
        <f t="shared" si="6"/>
        <v>343.59999999999991</v>
      </c>
      <c r="K16" s="107">
        <f t="shared" si="6"/>
        <v>269.89999999999998</v>
      </c>
      <c r="L16" s="110">
        <f t="shared" ref="L16:O16" si="7">L8-L11</f>
        <v>0</v>
      </c>
      <c r="M16" s="107">
        <f t="shared" si="7"/>
        <v>0</v>
      </c>
      <c r="N16" s="110">
        <f t="shared" si="7"/>
        <v>0</v>
      </c>
      <c r="O16" s="107">
        <f t="shared" si="7"/>
        <v>0</v>
      </c>
      <c r="P16" s="110">
        <f t="shared" si="6"/>
        <v>-1708</v>
      </c>
      <c r="Q16" s="107">
        <f t="shared" si="6"/>
        <v>-1709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15.95" customHeight="1">
      <c r="A17" s="139"/>
      <c r="B17" s="56" t="s">
        <v>58</v>
      </c>
      <c r="C17" s="56"/>
      <c r="D17" s="56"/>
      <c r="E17" s="54"/>
      <c r="F17" s="110"/>
      <c r="G17" s="107"/>
      <c r="H17" s="115"/>
      <c r="I17" s="112"/>
      <c r="J17" s="110"/>
      <c r="K17" s="107"/>
      <c r="L17" s="110"/>
      <c r="M17" s="107"/>
      <c r="N17" s="110"/>
      <c r="O17" s="107"/>
      <c r="P17" s="110"/>
      <c r="Q17" s="107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15.95" customHeight="1">
      <c r="A18" s="139"/>
      <c r="B18" s="56" t="s">
        <v>59</v>
      </c>
      <c r="C18" s="56"/>
      <c r="D18" s="56"/>
      <c r="E18" s="54"/>
      <c r="F18" s="116"/>
      <c r="G18" s="113"/>
      <c r="H18" s="116"/>
      <c r="I18" s="113"/>
      <c r="J18" s="116"/>
      <c r="K18" s="113"/>
      <c r="L18" s="116"/>
      <c r="M18" s="113"/>
      <c r="N18" s="116"/>
      <c r="O18" s="113"/>
      <c r="P18" s="116"/>
      <c r="Q18" s="113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5.95" customHeight="1">
      <c r="A19" s="139" t="s">
        <v>83</v>
      </c>
      <c r="B19" s="64" t="s">
        <v>60</v>
      </c>
      <c r="C19" s="56"/>
      <c r="D19" s="56"/>
      <c r="E19" s="70"/>
      <c r="F19" s="110">
        <v>19346.2</v>
      </c>
      <c r="G19" s="107">
        <v>16379.2</v>
      </c>
      <c r="H19" s="110">
        <v>297</v>
      </c>
      <c r="I19" s="107">
        <v>2</v>
      </c>
      <c r="J19" s="110">
        <v>4885.8999999999996</v>
      </c>
      <c r="K19" s="107">
        <v>3329</v>
      </c>
      <c r="L19" s="110">
        <v>465.3</v>
      </c>
      <c r="M19" s="107">
        <v>645.70000000000005</v>
      </c>
      <c r="N19" s="110">
        <v>43.7</v>
      </c>
      <c r="O19" s="107">
        <v>359.1</v>
      </c>
      <c r="P19" s="120">
        <v>6386</v>
      </c>
      <c r="Q19" s="107">
        <v>5569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15.95" customHeight="1">
      <c r="A20" s="139"/>
      <c r="B20" s="65"/>
      <c r="C20" s="56" t="s">
        <v>61</v>
      </c>
      <c r="D20" s="56"/>
      <c r="E20" s="70"/>
      <c r="F20" s="110">
        <v>12000</v>
      </c>
      <c r="G20" s="107">
        <v>9000</v>
      </c>
      <c r="H20" s="110">
        <v>0</v>
      </c>
      <c r="I20" s="107">
        <v>0</v>
      </c>
      <c r="J20" s="110">
        <v>0</v>
      </c>
      <c r="K20" s="112">
        <v>0</v>
      </c>
      <c r="L20" s="110">
        <v>0</v>
      </c>
      <c r="M20" s="107">
        <v>0</v>
      </c>
      <c r="N20" s="110">
        <v>0</v>
      </c>
      <c r="O20" s="107">
        <v>0</v>
      </c>
      <c r="P20" s="120">
        <v>1279</v>
      </c>
      <c r="Q20" s="107">
        <v>1055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15.95" customHeight="1">
      <c r="A21" s="139"/>
      <c r="B21" s="56" t="s">
        <v>62</v>
      </c>
      <c r="C21" s="56"/>
      <c r="D21" s="56"/>
      <c r="E21" s="70" t="s">
        <v>99</v>
      </c>
      <c r="F21" s="110">
        <v>19346.2</v>
      </c>
      <c r="G21" s="107">
        <v>16379.2</v>
      </c>
      <c r="H21" s="110">
        <v>297</v>
      </c>
      <c r="I21" s="107">
        <v>2</v>
      </c>
      <c r="J21" s="110">
        <v>4885.8999999999996</v>
      </c>
      <c r="K21" s="107">
        <v>3329</v>
      </c>
      <c r="L21" s="110">
        <v>465.3</v>
      </c>
      <c r="M21" s="107">
        <v>645.70000000000005</v>
      </c>
      <c r="N21" s="110">
        <v>43.7</v>
      </c>
      <c r="O21" s="107">
        <v>359.1</v>
      </c>
      <c r="P21" s="120">
        <v>6386</v>
      </c>
      <c r="Q21" s="107">
        <v>5569</v>
      </c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15.95" customHeight="1">
      <c r="A22" s="139"/>
      <c r="B22" s="64" t="s">
        <v>63</v>
      </c>
      <c r="C22" s="56"/>
      <c r="D22" s="56"/>
      <c r="E22" s="70" t="s">
        <v>100</v>
      </c>
      <c r="F22" s="110">
        <v>39097</v>
      </c>
      <c r="G22" s="107">
        <v>34463.5</v>
      </c>
      <c r="H22" s="110">
        <v>3318.7</v>
      </c>
      <c r="I22" s="107">
        <v>2152</v>
      </c>
      <c r="J22" s="110">
        <v>9518.6</v>
      </c>
      <c r="K22" s="107">
        <v>7741</v>
      </c>
      <c r="L22" s="110">
        <v>465.3</v>
      </c>
      <c r="M22" s="107">
        <v>645.70000000000005</v>
      </c>
      <c r="N22" s="110">
        <v>43.7</v>
      </c>
      <c r="O22" s="107">
        <v>359.1</v>
      </c>
      <c r="P22" s="120">
        <v>8591</v>
      </c>
      <c r="Q22" s="107">
        <v>7764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15.95" customHeight="1">
      <c r="A23" s="139"/>
      <c r="B23" s="65" t="s">
        <v>64</v>
      </c>
      <c r="C23" s="56" t="s">
        <v>65</v>
      </c>
      <c r="D23" s="56"/>
      <c r="E23" s="70"/>
      <c r="F23" s="110">
        <v>9555.2999999999993</v>
      </c>
      <c r="G23" s="107">
        <v>9907.6</v>
      </c>
      <c r="H23" s="110">
        <v>591.20000000000005</v>
      </c>
      <c r="I23" s="107">
        <v>619</v>
      </c>
      <c r="J23" s="110">
        <v>0</v>
      </c>
      <c r="K23" s="107">
        <v>0</v>
      </c>
      <c r="L23" s="110"/>
      <c r="M23" s="107"/>
      <c r="N23" s="110"/>
      <c r="O23" s="107"/>
      <c r="P23" s="120">
        <v>2245</v>
      </c>
      <c r="Q23" s="107">
        <v>2349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5.95" customHeight="1">
      <c r="A24" s="139"/>
      <c r="B24" s="56" t="s">
        <v>101</v>
      </c>
      <c r="C24" s="56"/>
      <c r="D24" s="56"/>
      <c r="E24" s="70" t="s">
        <v>102</v>
      </c>
      <c r="F24" s="110">
        <f t="shared" ref="F24:Q24" si="8">F21-F22</f>
        <v>-19750.8</v>
      </c>
      <c r="G24" s="107">
        <f t="shared" si="8"/>
        <v>-18084.3</v>
      </c>
      <c r="H24" s="110">
        <f t="shared" si="8"/>
        <v>-3021.7</v>
      </c>
      <c r="I24" s="107">
        <f>I21-I22</f>
        <v>-2150</v>
      </c>
      <c r="J24" s="117">
        <f t="shared" si="8"/>
        <v>-4632.7000000000007</v>
      </c>
      <c r="K24" s="107">
        <f t="shared" si="8"/>
        <v>-4412</v>
      </c>
      <c r="L24" s="110">
        <f t="shared" ref="L24:O24" si="9">L21-L22</f>
        <v>0</v>
      </c>
      <c r="M24" s="107">
        <f t="shared" si="9"/>
        <v>0</v>
      </c>
      <c r="N24" s="110">
        <f t="shared" si="9"/>
        <v>0</v>
      </c>
      <c r="O24" s="107">
        <f t="shared" si="9"/>
        <v>0</v>
      </c>
      <c r="P24" s="110">
        <f t="shared" si="8"/>
        <v>-2205</v>
      </c>
      <c r="Q24" s="107">
        <f t="shared" si="8"/>
        <v>-2195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5.95" customHeight="1">
      <c r="A25" s="139"/>
      <c r="B25" s="64" t="s">
        <v>66</v>
      </c>
      <c r="C25" s="64"/>
      <c r="D25" s="64"/>
      <c r="E25" s="144" t="s">
        <v>103</v>
      </c>
      <c r="F25" s="134">
        <v>19750.8</v>
      </c>
      <c r="G25" s="136">
        <v>18084.3</v>
      </c>
      <c r="H25" s="134">
        <v>3021.7</v>
      </c>
      <c r="I25" s="136">
        <v>2150</v>
      </c>
      <c r="J25" s="134">
        <v>4632.7</v>
      </c>
      <c r="K25" s="136">
        <v>4412</v>
      </c>
      <c r="L25" s="134"/>
      <c r="M25" s="136"/>
      <c r="N25" s="134"/>
      <c r="O25" s="136"/>
      <c r="P25" s="134">
        <v>2205</v>
      </c>
      <c r="Q25" s="136">
        <v>2195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15.95" customHeight="1">
      <c r="A26" s="139"/>
      <c r="B26" s="83" t="s">
        <v>67</v>
      </c>
      <c r="C26" s="83"/>
      <c r="D26" s="83"/>
      <c r="E26" s="145"/>
      <c r="F26" s="135"/>
      <c r="G26" s="137"/>
      <c r="H26" s="135"/>
      <c r="I26" s="137"/>
      <c r="J26" s="135"/>
      <c r="K26" s="137"/>
      <c r="L26" s="135"/>
      <c r="M26" s="137"/>
      <c r="N26" s="135"/>
      <c r="O26" s="137"/>
      <c r="P26" s="135"/>
      <c r="Q26" s="137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15.95" customHeight="1">
      <c r="A27" s="139"/>
      <c r="B27" s="56" t="s">
        <v>104</v>
      </c>
      <c r="C27" s="56"/>
      <c r="D27" s="56"/>
      <c r="E27" s="70" t="s">
        <v>105</v>
      </c>
      <c r="F27" s="110">
        <f>F24+F25</f>
        <v>0</v>
      </c>
      <c r="G27" s="107">
        <f t="shared" ref="G27:Q27" si="10">G24+G25</f>
        <v>0</v>
      </c>
      <c r="H27" s="110">
        <f t="shared" si="10"/>
        <v>0</v>
      </c>
      <c r="I27" s="107">
        <f>I24+I25</f>
        <v>0</v>
      </c>
      <c r="J27" s="114">
        <f t="shared" si="10"/>
        <v>0</v>
      </c>
      <c r="K27" s="107">
        <f t="shared" si="10"/>
        <v>0</v>
      </c>
      <c r="L27" s="110">
        <f t="shared" ref="L27:O27" si="11">L24+L25</f>
        <v>0</v>
      </c>
      <c r="M27" s="107">
        <f t="shared" si="11"/>
        <v>0</v>
      </c>
      <c r="N27" s="110">
        <f t="shared" si="11"/>
        <v>0</v>
      </c>
      <c r="O27" s="107">
        <f t="shared" si="11"/>
        <v>0</v>
      </c>
      <c r="P27" s="110">
        <f t="shared" si="10"/>
        <v>0</v>
      </c>
      <c r="Q27" s="107">
        <f t="shared" si="10"/>
        <v>0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9"/>
      <c r="O28" s="28"/>
      <c r="P28" s="29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9"/>
      <c r="O29" s="28"/>
      <c r="P29" s="29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0"/>
    </row>
    <row r="30" spans="1:27" ht="15.95" customHeight="1">
      <c r="A30" s="143" t="s">
        <v>68</v>
      </c>
      <c r="B30" s="143"/>
      <c r="C30" s="143"/>
      <c r="D30" s="143"/>
      <c r="E30" s="143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15.95" customHeight="1">
      <c r="A31" s="143"/>
      <c r="B31" s="143"/>
      <c r="C31" s="143"/>
      <c r="D31" s="143"/>
      <c r="E31" s="143"/>
      <c r="F31" s="54" t="s">
        <v>228</v>
      </c>
      <c r="G31" s="69" t="s">
        <v>227</v>
      </c>
      <c r="H31" s="54" t="s">
        <v>228</v>
      </c>
      <c r="I31" s="69" t="s">
        <v>227</v>
      </c>
      <c r="J31" s="54" t="s">
        <v>228</v>
      </c>
      <c r="K31" s="69" t="s">
        <v>227</v>
      </c>
      <c r="L31" s="54" t="s">
        <v>228</v>
      </c>
      <c r="M31" s="69" t="s">
        <v>227</v>
      </c>
      <c r="N31" s="54" t="s">
        <v>228</v>
      </c>
      <c r="O31" s="69" t="s">
        <v>227</v>
      </c>
      <c r="P31" s="54" t="s">
        <v>228</v>
      </c>
      <c r="Q31" s="69" t="s">
        <v>227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ht="15.95" customHeight="1">
      <c r="A32" s="139" t="s">
        <v>84</v>
      </c>
      <c r="B32" s="64" t="s">
        <v>49</v>
      </c>
      <c r="C32" s="56"/>
      <c r="D32" s="56"/>
      <c r="E32" s="70" t="s">
        <v>40</v>
      </c>
      <c r="F32" s="57"/>
      <c r="G32" s="57"/>
      <c r="H32" s="57"/>
      <c r="I32" s="57"/>
      <c r="J32" s="57"/>
      <c r="K32" s="57"/>
      <c r="L32" s="91"/>
      <c r="M32" s="91"/>
      <c r="N32" s="91"/>
      <c r="O32" s="91"/>
      <c r="P32" s="57"/>
      <c r="Q32" s="57"/>
      <c r="R32" s="33"/>
      <c r="S32" s="33"/>
      <c r="T32" s="33"/>
      <c r="U32" s="33"/>
      <c r="V32" s="34"/>
      <c r="W32" s="34"/>
      <c r="X32" s="33"/>
      <c r="Y32" s="33"/>
      <c r="Z32" s="34"/>
      <c r="AA32" s="34"/>
    </row>
    <row r="33" spans="1:27" ht="15.95" customHeight="1">
      <c r="A33" s="146"/>
      <c r="B33" s="66"/>
      <c r="C33" s="64" t="s">
        <v>69</v>
      </c>
      <c r="D33" s="56"/>
      <c r="E33" s="70"/>
      <c r="F33" s="57"/>
      <c r="G33" s="57"/>
      <c r="H33" s="57"/>
      <c r="I33" s="57"/>
      <c r="J33" s="57"/>
      <c r="K33" s="57"/>
      <c r="L33" s="91"/>
      <c r="M33" s="91"/>
      <c r="N33" s="91"/>
      <c r="O33" s="91"/>
      <c r="P33" s="57"/>
      <c r="Q33" s="57"/>
      <c r="R33" s="33"/>
      <c r="S33" s="33"/>
      <c r="T33" s="33"/>
      <c r="U33" s="33"/>
      <c r="V33" s="34"/>
      <c r="W33" s="34"/>
      <c r="X33" s="33"/>
      <c r="Y33" s="33"/>
      <c r="Z33" s="34"/>
      <c r="AA33" s="34"/>
    </row>
    <row r="34" spans="1:27" ht="15.95" customHeight="1">
      <c r="A34" s="146"/>
      <c r="B34" s="66"/>
      <c r="C34" s="65"/>
      <c r="D34" s="56" t="s">
        <v>70</v>
      </c>
      <c r="E34" s="70"/>
      <c r="F34" s="57"/>
      <c r="G34" s="57"/>
      <c r="H34" s="57"/>
      <c r="I34" s="57"/>
      <c r="J34" s="57"/>
      <c r="K34" s="57"/>
      <c r="L34" s="91"/>
      <c r="M34" s="91"/>
      <c r="N34" s="91"/>
      <c r="O34" s="91"/>
      <c r="P34" s="57"/>
      <c r="Q34" s="57"/>
      <c r="R34" s="33"/>
      <c r="S34" s="33"/>
      <c r="T34" s="33"/>
      <c r="U34" s="33"/>
      <c r="V34" s="34"/>
      <c r="W34" s="34"/>
      <c r="X34" s="33"/>
      <c r="Y34" s="33"/>
      <c r="Z34" s="34"/>
      <c r="AA34" s="34"/>
    </row>
    <row r="35" spans="1:27" ht="15.95" customHeight="1">
      <c r="A35" s="146"/>
      <c r="B35" s="65"/>
      <c r="C35" s="56" t="s">
        <v>71</v>
      </c>
      <c r="D35" s="56"/>
      <c r="E35" s="70"/>
      <c r="F35" s="57"/>
      <c r="G35" s="57"/>
      <c r="H35" s="57"/>
      <c r="I35" s="57"/>
      <c r="J35" s="71"/>
      <c r="K35" s="71"/>
      <c r="L35" s="91"/>
      <c r="M35" s="91"/>
      <c r="N35" s="91"/>
      <c r="O35" s="91"/>
      <c r="P35" s="57"/>
      <c r="Q35" s="57"/>
      <c r="R35" s="33"/>
      <c r="S35" s="33"/>
      <c r="T35" s="33"/>
      <c r="U35" s="33"/>
      <c r="V35" s="34"/>
      <c r="W35" s="34"/>
      <c r="X35" s="33"/>
      <c r="Y35" s="33"/>
      <c r="Z35" s="34"/>
      <c r="AA35" s="34"/>
    </row>
    <row r="36" spans="1:27" ht="15.95" customHeight="1">
      <c r="A36" s="146"/>
      <c r="B36" s="64" t="s">
        <v>52</v>
      </c>
      <c r="C36" s="56"/>
      <c r="D36" s="56"/>
      <c r="E36" s="70" t="s">
        <v>41</v>
      </c>
      <c r="F36" s="57"/>
      <c r="G36" s="57"/>
      <c r="H36" s="57"/>
      <c r="I36" s="57"/>
      <c r="J36" s="57"/>
      <c r="K36" s="57"/>
      <c r="L36" s="91"/>
      <c r="M36" s="91"/>
      <c r="N36" s="91"/>
      <c r="O36" s="91"/>
      <c r="P36" s="57"/>
      <c r="Q36" s="57"/>
      <c r="R36" s="33"/>
      <c r="S36" s="33"/>
      <c r="T36" s="33"/>
      <c r="U36" s="33"/>
      <c r="V36" s="33"/>
      <c r="W36" s="33"/>
      <c r="X36" s="33"/>
      <c r="Y36" s="33"/>
      <c r="Z36" s="34"/>
      <c r="AA36" s="34"/>
    </row>
    <row r="37" spans="1:27" ht="15.95" customHeight="1">
      <c r="A37" s="146"/>
      <c r="B37" s="66"/>
      <c r="C37" s="56" t="s">
        <v>72</v>
      </c>
      <c r="D37" s="56"/>
      <c r="E37" s="70"/>
      <c r="F37" s="57"/>
      <c r="G37" s="57"/>
      <c r="H37" s="57"/>
      <c r="I37" s="57"/>
      <c r="J37" s="57"/>
      <c r="K37" s="57"/>
      <c r="L37" s="91"/>
      <c r="M37" s="91"/>
      <c r="N37" s="91"/>
      <c r="O37" s="91"/>
      <c r="P37" s="57"/>
      <c r="Q37" s="57"/>
      <c r="R37" s="33"/>
      <c r="S37" s="33"/>
      <c r="T37" s="33"/>
      <c r="U37" s="33"/>
      <c r="V37" s="33"/>
      <c r="W37" s="33"/>
      <c r="X37" s="33"/>
      <c r="Y37" s="33"/>
      <c r="Z37" s="34"/>
      <c r="AA37" s="34"/>
    </row>
    <row r="38" spans="1:27" ht="15.95" customHeight="1">
      <c r="A38" s="146"/>
      <c r="B38" s="65"/>
      <c r="C38" s="56" t="s">
        <v>73</v>
      </c>
      <c r="D38" s="56"/>
      <c r="E38" s="70"/>
      <c r="F38" s="57"/>
      <c r="G38" s="57"/>
      <c r="H38" s="57"/>
      <c r="I38" s="57"/>
      <c r="J38" s="57"/>
      <c r="K38" s="71"/>
      <c r="L38" s="91"/>
      <c r="M38" s="91"/>
      <c r="N38" s="91"/>
      <c r="O38" s="91"/>
      <c r="P38" s="57"/>
      <c r="Q38" s="57"/>
      <c r="R38" s="33"/>
      <c r="S38" s="33"/>
      <c r="T38" s="34"/>
      <c r="U38" s="34"/>
      <c r="V38" s="33"/>
      <c r="W38" s="33"/>
      <c r="X38" s="33"/>
      <c r="Y38" s="33"/>
      <c r="Z38" s="34"/>
      <c r="AA38" s="34"/>
    </row>
    <row r="39" spans="1:27" ht="15.95" customHeight="1">
      <c r="A39" s="146"/>
      <c r="B39" s="50" t="s">
        <v>74</v>
      </c>
      <c r="C39" s="50"/>
      <c r="D39" s="50"/>
      <c r="E39" s="70" t="s">
        <v>106</v>
      </c>
      <c r="F39" s="57">
        <f>F32-F36</f>
        <v>0</v>
      </c>
      <c r="G39" s="57">
        <f t="shared" ref="G39:Q39" si="12">G32-G36</f>
        <v>0</v>
      </c>
      <c r="H39" s="57">
        <f t="shared" si="12"/>
        <v>0</v>
      </c>
      <c r="I39" s="57">
        <f t="shared" si="12"/>
        <v>0</v>
      </c>
      <c r="J39" s="57">
        <f t="shared" si="12"/>
        <v>0</v>
      </c>
      <c r="K39" s="57">
        <f t="shared" si="12"/>
        <v>0</v>
      </c>
      <c r="L39" s="91">
        <f t="shared" ref="L39:O39" si="13">L32-L36</f>
        <v>0</v>
      </c>
      <c r="M39" s="91">
        <f t="shared" si="13"/>
        <v>0</v>
      </c>
      <c r="N39" s="91">
        <f t="shared" si="13"/>
        <v>0</v>
      </c>
      <c r="O39" s="91">
        <f t="shared" si="13"/>
        <v>0</v>
      </c>
      <c r="P39" s="57">
        <f t="shared" si="12"/>
        <v>0</v>
      </c>
      <c r="Q39" s="57">
        <f t="shared" si="12"/>
        <v>0</v>
      </c>
      <c r="R39" s="33"/>
      <c r="S39" s="33"/>
      <c r="T39" s="33"/>
      <c r="U39" s="33"/>
      <c r="V39" s="33"/>
      <c r="W39" s="33"/>
      <c r="X39" s="33"/>
      <c r="Y39" s="33"/>
      <c r="Z39" s="34"/>
      <c r="AA39" s="34"/>
    </row>
    <row r="40" spans="1:27" ht="15.95" customHeight="1">
      <c r="A40" s="139" t="s">
        <v>85</v>
      </c>
      <c r="B40" s="64" t="s">
        <v>75</v>
      </c>
      <c r="C40" s="56"/>
      <c r="D40" s="56"/>
      <c r="E40" s="70" t="s">
        <v>43</v>
      </c>
      <c r="F40" s="57"/>
      <c r="G40" s="57"/>
      <c r="H40" s="57"/>
      <c r="I40" s="57"/>
      <c r="J40" s="57"/>
      <c r="K40" s="57"/>
      <c r="L40" s="91"/>
      <c r="M40" s="91"/>
      <c r="N40" s="91"/>
      <c r="O40" s="91"/>
      <c r="P40" s="57"/>
      <c r="Q40" s="57"/>
      <c r="R40" s="33"/>
      <c r="S40" s="33"/>
      <c r="T40" s="33"/>
      <c r="U40" s="33"/>
      <c r="V40" s="34"/>
      <c r="W40" s="34"/>
      <c r="X40" s="34"/>
      <c r="Y40" s="34"/>
      <c r="Z40" s="33"/>
      <c r="AA40" s="33"/>
    </row>
    <row r="41" spans="1:27" ht="15.95" customHeight="1">
      <c r="A41" s="140"/>
      <c r="B41" s="65"/>
      <c r="C41" s="56" t="s">
        <v>76</v>
      </c>
      <c r="D41" s="56"/>
      <c r="E41" s="70"/>
      <c r="F41" s="71"/>
      <c r="G41" s="71"/>
      <c r="H41" s="71"/>
      <c r="I41" s="71"/>
      <c r="J41" s="57"/>
      <c r="K41" s="57"/>
      <c r="L41" s="91"/>
      <c r="M41" s="91"/>
      <c r="N41" s="91"/>
      <c r="O41" s="91"/>
      <c r="P41" s="57"/>
      <c r="Q41" s="57"/>
      <c r="R41" s="34"/>
      <c r="S41" s="34"/>
      <c r="T41" s="34"/>
      <c r="U41" s="34"/>
      <c r="V41" s="34"/>
      <c r="W41" s="34"/>
      <c r="X41" s="34"/>
      <c r="Y41" s="34"/>
      <c r="Z41" s="33"/>
      <c r="AA41" s="33"/>
    </row>
    <row r="42" spans="1:27" ht="15.95" customHeight="1">
      <c r="A42" s="140"/>
      <c r="B42" s="64" t="s">
        <v>63</v>
      </c>
      <c r="C42" s="56"/>
      <c r="D42" s="56"/>
      <c r="E42" s="70" t="s">
        <v>44</v>
      </c>
      <c r="F42" s="57"/>
      <c r="G42" s="57"/>
      <c r="H42" s="57"/>
      <c r="I42" s="57"/>
      <c r="J42" s="57"/>
      <c r="K42" s="57"/>
      <c r="L42" s="91"/>
      <c r="M42" s="91"/>
      <c r="N42" s="91"/>
      <c r="O42" s="91"/>
      <c r="P42" s="57"/>
      <c r="Q42" s="57"/>
      <c r="R42" s="33"/>
      <c r="S42" s="33"/>
      <c r="T42" s="33"/>
      <c r="U42" s="33"/>
      <c r="V42" s="34"/>
      <c r="W42" s="34"/>
      <c r="X42" s="33"/>
      <c r="Y42" s="33"/>
      <c r="Z42" s="33"/>
      <c r="AA42" s="33"/>
    </row>
    <row r="43" spans="1:27" ht="15.95" customHeight="1">
      <c r="A43" s="140"/>
      <c r="B43" s="65"/>
      <c r="C43" s="56" t="s">
        <v>77</v>
      </c>
      <c r="D43" s="56"/>
      <c r="E43" s="70"/>
      <c r="F43" s="57"/>
      <c r="G43" s="57"/>
      <c r="H43" s="57"/>
      <c r="I43" s="57"/>
      <c r="J43" s="71"/>
      <c r="K43" s="71"/>
      <c r="L43" s="91"/>
      <c r="M43" s="91"/>
      <c r="N43" s="91"/>
      <c r="O43" s="91"/>
      <c r="P43" s="57"/>
      <c r="Q43" s="57"/>
      <c r="R43" s="33"/>
      <c r="S43" s="33"/>
      <c r="T43" s="34"/>
      <c r="U43" s="33"/>
      <c r="V43" s="34"/>
      <c r="W43" s="34"/>
      <c r="X43" s="33"/>
      <c r="Y43" s="33"/>
      <c r="Z43" s="34"/>
      <c r="AA43" s="34"/>
    </row>
    <row r="44" spans="1:27" ht="15.95" customHeight="1">
      <c r="A44" s="140"/>
      <c r="B44" s="56" t="s">
        <v>74</v>
      </c>
      <c r="C44" s="56"/>
      <c r="D44" s="56"/>
      <c r="E44" s="70" t="s">
        <v>107</v>
      </c>
      <c r="F44" s="71">
        <f>F40-F42</f>
        <v>0</v>
      </c>
      <c r="G44" s="71">
        <f t="shared" ref="G44:Q44" si="14">G40-G42</f>
        <v>0</v>
      </c>
      <c r="H44" s="71">
        <f t="shared" si="14"/>
        <v>0</v>
      </c>
      <c r="I44" s="71">
        <f t="shared" si="14"/>
        <v>0</v>
      </c>
      <c r="J44" s="71">
        <f t="shared" si="14"/>
        <v>0</v>
      </c>
      <c r="K44" s="71">
        <f t="shared" si="14"/>
        <v>0</v>
      </c>
      <c r="L44" s="71">
        <f t="shared" ref="L44:O44" si="15">L40-L42</f>
        <v>0</v>
      </c>
      <c r="M44" s="71">
        <f t="shared" si="15"/>
        <v>0</v>
      </c>
      <c r="N44" s="71">
        <f t="shared" si="15"/>
        <v>0</v>
      </c>
      <c r="O44" s="71">
        <f t="shared" si="15"/>
        <v>0</v>
      </c>
      <c r="P44" s="71">
        <f t="shared" si="14"/>
        <v>0</v>
      </c>
      <c r="Q44" s="71">
        <f t="shared" si="14"/>
        <v>0</v>
      </c>
      <c r="R44" s="34"/>
      <c r="S44" s="34"/>
      <c r="T44" s="33"/>
      <c r="U44" s="33"/>
      <c r="V44" s="34"/>
      <c r="W44" s="34"/>
      <c r="X44" s="33"/>
      <c r="Y44" s="33"/>
      <c r="Z44" s="33"/>
      <c r="AA44" s="33"/>
    </row>
    <row r="45" spans="1:27" ht="15.95" customHeight="1">
      <c r="A45" s="139" t="s">
        <v>86</v>
      </c>
      <c r="B45" s="50" t="s">
        <v>78</v>
      </c>
      <c r="C45" s="50"/>
      <c r="D45" s="50"/>
      <c r="E45" s="70" t="s">
        <v>108</v>
      </c>
      <c r="F45" s="57">
        <f>F39+F44</f>
        <v>0</v>
      </c>
      <c r="G45" s="57">
        <f t="shared" ref="G45:Q45" si="16">G39+G44</f>
        <v>0</v>
      </c>
      <c r="H45" s="57">
        <f t="shared" si="16"/>
        <v>0</v>
      </c>
      <c r="I45" s="57">
        <f t="shared" si="16"/>
        <v>0</v>
      </c>
      <c r="J45" s="57">
        <f t="shared" si="16"/>
        <v>0</v>
      </c>
      <c r="K45" s="57">
        <f t="shared" si="16"/>
        <v>0</v>
      </c>
      <c r="L45" s="91">
        <f t="shared" ref="L45:O45" si="17">L39+L44</f>
        <v>0</v>
      </c>
      <c r="M45" s="91">
        <f t="shared" si="17"/>
        <v>0</v>
      </c>
      <c r="N45" s="91">
        <f t="shared" si="17"/>
        <v>0</v>
      </c>
      <c r="O45" s="91">
        <f t="shared" si="17"/>
        <v>0</v>
      </c>
      <c r="P45" s="57">
        <f t="shared" si="16"/>
        <v>0</v>
      </c>
      <c r="Q45" s="57">
        <f t="shared" si="16"/>
        <v>0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5.95" customHeight="1">
      <c r="A46" s="140"/>
      <c r="B46" s="56" t="s">
        <v>79</v>
      </c>
      <c r="C46" s="56"/>
      <c r="D46" s="56"/>
      <c r="E46" s="56"/>
      <c r="F46" s="71"/>
      <c r="G46" s="71"/>
      <c r="H46" s="71"/>
      <c r="I46" s="71"/>
      <c r="J46" s="71"/>
      <c r="K46" s="71"/>
      <c r="L46" s="91"/>
      <c r="M46" s="91"/>
      <c r="N46" s="91"/>
      <c r="O46" s="91"/>
      <c r="P46" s="57"/>
      <c r="Q46" s="57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5.95" customHeight="1">
      <c r="A47" s="140"/>
      <c r="B47" s="56" t="s">
        <v>80</v>
      </c>
      <c r="C47" s="56"/>
      <c r="D47" s="56"/>
      <c r="E47" s="56"/>
      <c r="F47" s="57"/>
      <c r="G47" s="57"/>
      <c r="H47" s="57"/>
      <c r="I47" s="57"/>
      <c r="J47" s="57"/>
      <c r="K47" s="57"/>
      <c r="L47" s="91"/>
      <c r="M47" s="91"/>
      <c r="N47" s="91"/>
      <c r="O47" s="91"/>
      <c r="P47" s="57"/>
      <c r="Q47" s="57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15.95" customHeight="1">
      <c r="A48" s="140"/>
      <c r="B48" s="56" t="s">
        <v>81</v>
      </c>
      <c r="C48" s="56"/>
      <c r="D48" s="56"/>
      <c r="E48" s="56"/>
      <c r="F48" s="57"/>
      <c r="G48" s="57"/>
      <c r="H48" s="57"/>
      <c r="I48" s="57"/>
      <c r="J48" s="57"/>
      <c r="K48" s="57"/>
      <c r="L48" s="91"/>
      <c r="M48" s="91"/>
      <c r="N48" s="91"/>
      <c r="O48" s="91"/>
      <c r="P48" s="57"/>
      <c r="Q48" s="57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18" ht="15.95" customHeight="1">
      <c r="A49" s="9" t="s">
        <v>109</v>
      </c>
      <c r="R49" s="8"/>
    </row>
    <row r="50" spans="1:18" ht="15.95" customHeight="1">
      <c r="A50" s="9"/>
      <c r="R50" s="8"/>
    </row>
  </sheetData>
  <mergeCells count="32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F30:G30"/>
    <mergeCell ref="H30:I30"/>
    <mergeCell ref="J30:K30"/>
    <mergeCell ref="P30:Q30"/>
    <mergeCell ref="L30:M30"/>
    <mergeCell ref="N30:O30"/>
    <mergeCell ref="P6:Q6"/>
    <mergeCell ref="J6:K6"/>
    <mergeCell ref="P25:P26"/>
    <mergeCell ref="Q25:Q26"/>
    <mergeCell ref="L6:M6"/>
    <mergeCell ref="L25:L26"/>
    <mergeCell ref="M25:M26"/>
    <mergeCell ref="N6:O6"/>
    <mergeCell ref="N25:N26"/>
    <mergeCell ref="O25:O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6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I46" sqref="I46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">
        <v>256</v>
      </c>
      <c r="F1" s="1"/>
    </row>
    <row r="3" spans="1:9" ht="14.25">
      <c r="A3" s="11" t="s">
        <v>110</v>
      </c>
    </row>
    <row r="5" spans="1:9">
      <c r="A5" s="18" t="s">
        <v>230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2"/>
      <c r="F7" s="51" t="s">
        <v>231</v>
      </c>
      <c r="G7" s="51"/>
      <c r="H7" s="51" t="s">
        <v>232</v>
      </c>
      <c r="I7" s="72" t="s">
        <v>21</v>
      </c>
    </row>
    <row r="8" spans="1:9" ht="17.100000000000001" customHeight="1">
      <c r="A8" s="19"/>
      <c r="B8" s="20"/>
      <c r="C8" s="20"/>
      <c r="D8" s="20"/>
      <c r="E8" s="63"/>
      <c r="F8" s="54" t="s">
        <v>243</v>
      </c>
      <c r="G8" s="54" t="s">
        <v>2</v>
      </c>
      <c r="H8" s="54" t="s">
        <v>243</v>
      </c>
      <c r="I8" s="55"/>
    </row>
    <row r="9" spans="1:9" ht="18" customHeight="1">
      <c r="A9" s="127" t="s">
        <v>87</v>
      </c>
      <c r="B9" s="127" t="s">
        <v>89</v>
      </c>
      <c r="C9" s="64" t="s">
        <v>3</v>
      </c>
      <c r="D9" s="56"/>
      <c r="E9" s="56"/>
      <c r="F9" s="91">
        <v>1182720</v>
      </c>
      <c r="G9" s="58">
        <f>F9/$F$27*100</f>
        <v>46.304293185354197</v>
      </c>
      <c r="H9" s="57">
        <v>1154630</v>
      </c>
      <c r="I9" s="58">
        <f t="shared" ref="I9:I45" si="0">(F9/H9-1)*100</f>
        <v>2.4328139750396272</v>
      </c>
    </row>
    <row r="10" spans="1:9" ht="18" customHeight="1">
      <c r="A10" s="127"/>
      <c r="B10" s="127"/>
      <c r="C10" s="66"/>
      <c r="D10" s="64" t="s">
        <v>22</v>
      </c>
      <c r="E10" s="56"/>
      <c r="F10" s="91">
        <v>374503</v>
      </c>
      <c r="G10" s="58">
        <f t="shared" ref="G10:G27" si="1">F10/$F$27*100</f>
        <v>14.662047408342382</v>
      </c>
      <c r="H10" s="57">
        <v>378036</v>
      </c>
      <c r="I10" s="58">
        <f t="shared" si="0"/>
        <v>-0.93456707826767849</v>
      </c>
    </row>
    <row r="11" spans="1:9" ht="18" customHeight="1">
      <c r="A11" s="127"/>
      <c r="B11" s="127"/>
      <c r="C11" s="66"/>
      <c r="D11" s="66"/>
      <c r="E11" s="50" t="s">
        <v>23</v>
      </c>
      <c r="F11" s="91">
        <v>304084</v>
      </c>
      <c r="G11" s="58">
        <f t="shared" si="1"/>
        <v>11.905095617707696</v>
      </c>
      <c r="H11" s="57">
        <v>301906</v>
      </c>
      <c r="I11" s="58">
        <f t="shared" si="0"/>
        <v>0.72141659986884044</v>
      </c>
    </row>
    <row r="12" spans="1:9" ht="18" customHeight="1">
      <c r="A12" s="127"/>
      <c r="B12" s="127"/>
      <c r="C12" s="66"/>
      <c r="D12" s="66"/>
      <c r="E12" s="50" t="s">
        <v>24</v>
      </c>
      <c r="F12" s="91">
        <v>21895</v>
      </c>
      <c r="G12" s="58">
        <f t="shared" si="1"/>
        <v>0.85720415592306731</v>
      </c>
      <c r="H12" s="57">
        <v>33862</v>
      </c>
      <c r="I12" s="58">
        <f t="shared" si="0"/>
        <v>-35.340499675152095</v>
      </c>
    </row>
    <row r="13" spans="1:9" ht="18" customHeight="1">
      <c r="A13" s="127"/>
      <c r="B13" s="127"/>
      <c r="C13" s="66"/>
      <c r="D13" s="65"/>
      <c r="E13" s="50" t="s">
        <v>25</v>
      </c>
      <c r="F13" s="91">
        <v>1693</v>
      </c>
      <c r="G13" s="58">
        <f t="shared" si="1"/>
        <v>6.628210257948175E-2</v>
      </c>
      <c r="H13" s="57">
        <v>1602</v>
      </c>
      <c r="I13" s="58">
        <f t="shared" si="0"/>
        <v>5.6803995006242225</v>
      </c>
    </row>
    <row r="14" spans="1:9" ht="18" customHeight="1">
      <c r="A14" s="127"/>
      <c r="B14" s="127"/>
      <c r="C14" s="66"/>
      <c r="D14" s="64" t="s">
        <v>26</v>
      </c>
      <c r="E14" s="56"/>
      <c r="F14" s="91">
        <v>268956</v>
      </c>
      <c r="G14" s="58">
        <f t="shared" si="1"/>
        <v>10.529810502874835</v>
      </c>
      <c r="H14" s="57">
        <v>276737</v>
      </c>
      <c r="I14" s="58">
        <f t="shared" si="0"/>
        <v>-2.8116948582950552</v>
      </c>
    </row>
    <row r="15" spans="1:9" ht="18" customHeight="1">
      <c r="A15" s="127"/>
      <c r="B15" s="127"/>
      <c r="C15" s="66"/>
      <c r="D15" s="66"/>
      <c r="E15" s="50" t="s">
        <v>27</v>
      </c>
      <c r="F15" s="91">
        <v>19393</v>
      </c>
      <c r="G15" s="58">
        <f t="shared" si="1"/>
        <v>0.75924915258351422</v>
      </c>
      <c r="H15" s="57">
        <v>18972</v>
      </c>
      <c r="I15" s="58">
        <f t="shared" si="0"/>
        <v>2.2190596668774987</v>
      </c>
    </row>
    <row r="16" spans="1:9" ht="18" customHeight="1">
      <c r="A16" s="127"/>
      <c r="B16" s="127"/>
      <c r="C16" s="66"/>
      <c r="D16" s="65"/>
      <c r="E16" s="50" t="s">
        <v>28</v>
      </c>
      <c r="F16" s="91">
        <v>249563</v>
      </c>
      <c r="G16" s="58">
        <f t="shared" si="1"/>
        <v>9.7705613502913202</v>
      </c>
      <c r="H16" s="57">
        <v>257764</v>
      </c>
      <c r="I16" s="58">
        <f t="shared" si="0"/>
        <v>-3.1815924644248206</v>
      </c>
    </row>
    <row r="17" spans="1:9" ht="18" customHeight="1">
      <c r="A17" s="127"/>
      <c r="B17" s="127"/>
      <c r="C17" s="66"/>
      <c r="D17" s="128" t="s">
        <v>29</v>
      </c>
      <c r="E17" s="129"/>
      <c r="F17" s="91">
        <v>369527</v>
      </c>
      <c r="G17" s="58">
        <f t="shared" si="1"/>
        <v>14.46723362072543</v>
      </c>
      <c r="H17" s="57">
        <v>321408</v>
      </c>
      <c r="I17" s="58">
        <f t="shared" si="0"/>
        <v>14.971313719633606</v>
      </c>
    </row>
    <row r="18" spans="1:9" ht="18" customHeight="1">
      <c r="A18" s="127"/>
      <c r="B18" s="127"/>
      <c r="C18" s="66"/>
      <c r="D18" s="128" t="s">
        <v>93</v>
      </c>
      <c r="E18" s="130"/>
      <c r="F18" s="91">
        <v>25128</v>
      </c>
      <c r="G18" s="58">
        <f t="shared" si="1"/>
        <v>0.98377830692097901</v>
      </c>
      <c r="H18" s="57">
        <v>26858</v>
      </c>
      <c r="I18" s="58">
        <f t="shared" si="0"/>
        <v>-6.4412837888152552</v>
      </c>
    </row>
    <row r="19" spans="1:9" ht="18" customHeight="1">
      <c r="A19" s="127"/>
      <c r="B19" s="127"/>
      <c r="C19" s="65"/>
      <c r="D19" s="128" t="s">
        <v>94</v>
      </c>
      <c r="E19" s="130"/>
      <c r="F19" s="91">
        <v>0</v>
      </c>
      <c r="G19" s="58">
        <f t="shared" si="1"/>
        <v>0</v>
      </c>
      <c r="H19" s="57">
        <v>0</v>
      </c>
      <c r="I19" s="58">
        <v>0</v>
      </c>
    </row>
    <row r="20" spans="1:9" ht="18" customHeight="1">
      <c r="A20" s="127"/>
      <c r="B20" s="127"/>
      <c r="C20" s="56" t="s">
        <v>4</v>
      </c>
      <c r="D20" s="56"/>
      <c r="E20" s="56"/>
      <c r="F20" s="91">
        <v>132264</v>
      </c>
      <c r="G20" s="58">
        <f t="shared" si="1"/>
        <v>5.1782256441657264</v>
      </c>
      <c r="H20" s="57">
        <v>137218</v>
      </c>
      <c r="I20" s="58">
        <f t="shared" si="0"/>
        <v>-3.6103135157195099</v>
      </c>
    </row>
    <row r="21" spans="1:9" ht="18" customHeight="1">
      <c r="A21" s="127"/>
      <c r="B21" s="127"/>
      <c r="C21" s="56" t="s">
        <v>5</v>
      </c>
      <c r="D21" s="56"/>
      <c r="E21" s="56"/>
      <c r="F21" s="91">
        <v>120996</v>
      </c>
      <c r="G21" s="58">
        <f t="shared" si="1"/>
        <v>4.7370757730106172</v>
      </c>
      <c r="H21" s="57">
        <v>107019</v>
      </c>
      <c r="I21" s="58">
        <f t="shared" si="0"/>
        <v>13.060297704145984</v>
      </c>
    </row>
    <row r="22" spans="1:9" ht="18" customHeight="1">
      <c r="A22" s="127"/>
      <c r="B22" s="127"/>
      <c r="C22" s="56" t="s">
        <v>30</v>
      </c>
      <c r="D22" s="56"/>
      <c r="E22" s="56"/>
      <c r="F22" s="91">
        <v>39881</v>
      </c>
      <c r="G22" s="58">
        <f t="shared" si="1"/>
        <v>1.5613683006333798</v>
      </c>
      <c r="H22" s="57">
        <v>41520</v>
      </c>
      <c r="I22" s="58">
        <f t="shared" si="0"/>
        <v>-3.9474951830443139</v>
      </c>
    </row>
    <row r="23" spans="1:9" ht="18" customHeight="1">
      <c r="A23" s="127"/>
      <c r="B23" s="127"/>
      <c r="C23" s="56" t="s">
        <v>6</v>
      </c>
      <c r="D23" s="56"/>
      <c r="E23" s="56"/>
      <c r="F23" s="91">
        <v>694328</v>
      </c>
      <c r="G23" s="58">
        <f t="shared" si="1"/>
        <v>27.183413892384173</v>
      </c>
      <c r="H23" s="57">
        <v>122143</v>
      </c>
      <c r="I23" s="58">
        <f t="shared" si="0"/>
        <v>468.45500765496178</v>
      </c>
    </row>
    <row r="24" spans="1:9" ht="18" customHeight="1">
      <c r="A24" s="127"/>
      <c r="B24" s="127"/>
      <c r="C24" s="56" t="s">
        <v>31</v>
      </c>
      <c r="D24" s="56"/>
      <c r="E24" s="56"/>
      <c r="F24" s="91">
        <v>11343</v>
      </c>
      <c r="G24" s="58">
        <f t="shared" si="1"/>
        <v>0.44408617221444863</v>
      </c>
      <c r="H24" s="57">
        <v>18966</v>
      </c>
      <c r="I24" s="58">
        <f t="shared" si="0"/>
        <v>-40.192976906042389</v>
      </c>
    </row>
    <row r="25" spans="1:9" ht="18" customHeight="1">
      <c r="A25" s="127"/>
      <c r="B25" s="127"/>
      <c r="C25" s="56" t="s">
        <v>7</v>
      </c>
      <c r="D25" s="56"/>
      <c r="E25" s="56"/>
      <c r="F25" s="91">
        <v>250506</v>
      </c>
      <c r="G25" s="58">
        <f t="shared" si="1"/>
        <v>9.8074804422774111</v>
      </c>
      <c r="H25" s="57">
        <v>209965</v>
      </c>
      <c r="I25" s="58">
        <f t="shared" si="0"/>
        <v>19.308456171266641</v>
      </c>
    </row>
    <row r="26" spans="1:9" ht="18" customHeight="1">
      <c r="A26" s="127"/>
      <c r="B26" s="127"/>
      <c r="C26" s="56" t="s">
        <v>8</v>
      </c>
      <c r="D26" s="56"/>
      <c r="E26" s="56"/>
      <c r="F26" s="91">
        <v>122196</v>
      </c>
      <c r="G26" s="58">
        <f t="shared" si="1"/>
        <v>4.7840565899600431</v>
      </c>
      <c r="H26" s="57">
        <v>91213</v>
      </c>
      <c r="I26" s="58">
        <f t="shared" si="0"/>
        <v>33.967745825704675</v>
      </c>
    </row>
    <row r="27" spans="1:9" ht="18" customHeight="1">
      <c r="A27" s="127"/>
      <c r="B27" s="127"/>
      <c r="C27" s="56" t="s">
        <v>9</v>
      </c>
      <c r="D27" s="56"/>
      <c r="E27" s="56"/>
      <c r="F27" s="91">
        <f>SUM(F9,F20:F26)</f>
        <v>2554234</v>
      </c>
      <c r="G27" s="58">
        <f t="shared" si="1"/>
        <v>100</v>
      </c>
      <c r="H27" s="57">
        <f>SUM(H9,H20:H26)</f>
        <v>1882674</v>
      </c>
      <c r="I27" s="58">
        <f t="shared" si="0"/>
        <v>35.670540943360351</v>
      </c>
    </row>
    <row r="28" spans="1:9" ht="18" customHeight="1">
      <c r="A28" s="127"/>
      <c r="B28" s="127" t="s">
        <v>88</v>
      </c>
      <c r="C28" s="64" t="s">
        <v>10</v>
      </c>
      <c r="D28" s="56"/>
      <c r="E28" s="56"/>
      <c r="F28" s="91">
        <v>862400</v>
      </c>
      <c r="G28" s="58">
        <f t="shared" ref="G28:G45" si="2">F28/$F$45*100</f>
        <v>36.852747974038984</v>
      </c>
      <c r="H28" s="57">
        <v>862600</v>
      </c>
      <c r="I28" s="58">
        <f t="shared" si="0"/>
        <v>-2.3185717597962174E-2</v>
      </c>
    </row>
    <row r="29" spans="1:9" ht="18" customHeight="1">
      <c r="A29" s="127"/>
      <c r="B29" s="127"/>
      <c r="C29" s="66"/>
      <c r="D29" s="56" t="s">
        <v>11</v>
      </c>
      <c r="E29" s="56"/>
      <c r="F29" s="91">
        <v>506327</v>
      </c>
      <c r="G29" s="58">
        <f t="shared" si="2"/>
        <v>21.636759419586312</v>
      </c>
      <c r="H29" s="57">
        <v>509048</v>
      </c>
      <c r="I29" s="58">
        <f t="shared" si="0"/>
        <v>-0.53452719586365438</v>
      </c>
    </row>
    <row r="30" spans="1:9" ht="18" customHeight="1">
      <c r="A30" s="127"/>
      <c r="B30" s="127"/>
      <c r="C30" s="66"/>
      <c r="D30" s="56" t="s">
        <v>32</v>
      </c>
      <c r="E30" s="56"/>
      <c r="F30" s="91">
        <v>47082</v>
      </c>
      <c r="G30" s="58">
        <f t="shared" si="2"/>
        <v>2.0119446661800828</v>
      </c>
      <c r="H30" s="57">
        <v>45007</v>
      </c>
      <c r="I30" s="58">
        <f t="shared" si="0"/>
        <v>4.6103939387206472</v>
      </c>
    </row>
    <row r="31" spans="1:9" ht="18" customHeight="1">
      <c r="A31" s="127"/>
      <c r="B31" s="127"/>
      <c r="C31" s="65"/>
      <c r="D31" s="56" t="s">
        <v>12</v>
      </c>
      <c r="E31" s="56"/>
      <c r="F31" s="91">
        <v>308991</v>
      </c>
      <c r="G31" s="58">
        <f t="shared" si="2"/>
        <v>13.204043888272587</v>
      </c>
      <c r="H31" s="57">
        <v>308544</v>
      </c>
      <c r="I31" s="58">
        <f t="shared" si="0"/>
        <v>0.14487398879901026</v>
      </c>
    </row>
    <row r="32" spans="1:9" ht="18" customHeight="1">
      <c r="A32" s="127"/>
      <c r="B32" s="127"/>
      <c r="C32" s="64" t="s">
        <v>13</v>
      </c>
      <c r="D32" s="56"/>
      <c r="E32" s="56"/>
      <c r="F32" s="91">
        <v>1312908</v>
      </c>
      <c r="G32" s="58">
        <f t="shared" si="2"/>
        <v>56.104206443761093</v>
      </c>
      <c r="H32" s="57">
        <v>834301</v>
      </c>
      <c r="I32" s="58">
        <f t="shared" si="0"/>
        <v>57.366226337976343</v>
      </c>
    </row>
    <row r="33" spans="1:9" ht="18" customHeight="1">
      <c r="A33" s="127"/>
      <c r="B33" s="127"/>
      <c r="C33" s="66"/>
      <c r="D33" s="56" t="s">
        <v>14</v>
      </c>
      <c r="E33" s="56"/>
      <c r="F33" s="91">
        <v>94173</v>
      </c>
      <c r="G33" s="58">
        <f t="shared" si="2"/>
        <v>4.0242739273645327</v>
      </c>
      <c r="H33" s="57">
        <v>71218</v>
      </c>
      <c r="I33" s="58">
        <f t="shared" si="0"/>
        <v>32.232019994945091</v>
      </c>
    </row>
    <row r="34" spans="1:9" ht="18" customHeight="1">
      <c r="A34" s="127"/>
      <c r="B34" s="127"/>
      <c r="C34" s="66"/>
      <c r="D34" s="56" t="s">
        <v>33</v>
      </c>
      <c r="E34" s="56"/>
      <c r="F34" s="91">
        <v>10387</v>
      </c>
      <c r="G34" s="58">
        <f t="shared" si="2"/>
        <v>0.44386536781811559</v>
      </c>
      <c r="H34" s="57">
        <v>12035</v>
      </c>
      <c r="I34" s="58">
        <f t="shared" si="0"/>
        <v>-13.693394266722059</v>
      </c>
    </row>
    <row r="35" spans="1:9" ht="18" customHeight="1">
      <c r="A35" s="127"/>
      <c r="B35" s="127"/>
      <c r="C35" s="66"/>
      <c r="D35" s="56" t="s">
        <v>34</v>
      </c>
      <c r="E35" s="56"/>
      <c r="F35" s="91">
        <v>1066323</v>
      </c>
      <c r="G35" s="58">
        <f t="shared" si="2"/>
        <v>45.566944315771302</v>
      </c>
      <c r="H35" s="57">
        <v>667342</v>
      </c>
      <c r="I35" s="58">
        <f t="shared" si="0"/>
        <v>59.786586188191372</v>
      </c>
    </row>
    <row r="36" spans="1:9" ht="18" customHeight="1">
      <c r="A36" s="127"/>
      <c r="B36" s="127"/>
      <c r="C36" s="66"/>
      <c r="D36" s="56" t="s">
        <v>35</v>
      </c>
      <c r="E36" s="56"/>
      <c r="F36" s="91">
        <v>45511</v>
      </c>
      <c r="G36" s="58">
        <f t="shared" si="2"/>
        <v>1.9448114715288591</v>
      </c>
      <c r="H36" s="57">
        <v>51077</v>
      </c>
      <c r="I36" s="58">
        <f t="shared" si="0"/>
        <v>-10.897272745071163</v>
      </c>
    </row>
    <row r="37" spans="1:9" ht="18" customHeight="1">
      <c r="A37" s="127"/>
      <c r="B37" s="127"/>
      <c r="C37" s="66"/>
      <c r="D37" s="56" t="s">
        <v>15</v>
      </c>
      <c r="E37" s="56"/>
      <c r="F37" s="91">
        <v>90654</v>
      </c>
      <c r="G37" s="58">
        <f t="shared" si="2"/>
        <v>3.8738972806569225</v>
      </c>
      <c r="H37" s="57">
        <v>20046</v>
      </c>
      <c r="I37" s="58">
        <f t="shared" si="0"/>
        <v>352.22987129601916</v>
      </c>
    </row>
    <row r="38" spans="1:9" ht="18" customHeight="1">
      <c r="A38" s="127"/>
      <c r="B38" s="127"/>
      <c r="C38" s="65"/>
      <c r="D38" s="56" t="s">
        <v>36</v>
      </c>
      <c r="E38" s="56"/>
      <c r="F38" s="91">
        <v>5861</v>
      </c>
      <c r="G38" s="58">
        <f t="shared" si="2"/>
        <v>0.25045681339963177</v>
      </c>
      <c r="H38" s="57">
        <v>12582</v>
      </c>
      <c r="I38" s="58">
        <f t="shared" si="0"/>
        <v>-53.417580670799559</v>
      </c>
    </row>
    <row r="39" spans="1:9" ht="18" customHeight="1">
      <c r="A39" s="127"/>
      <c r="B39" s="127"/>
      <c r="C39" s="64" t="s">
        <v>16</v>
      </c>
      <c r="D39" s="56"/>
      <c r="E39" s="56"/>
      <c r="F39" s="91">
        <v>164815</v>
      </c>
      <c r="G39" s="58">
        <f t="shared" si="2"/>
        <v>7.0430028494216552</v>
      </c>
      <c r="H39" s="57">
        <v>165141</v>
      </c>
      <c r="I39" s="58">
        <f t="shared" si="0"/>
        <v>-0.19740706426629728</v>
      </c>
    </row>
    <row r="40" spans="1:9" ht="18" customHeight="1">
      <c r="A40" s="127"/>
      <c r="B40" s="127"/>
      <c r="C40" s="66"/>
      <c r="D40" s="64" t="s">
        <v>17</v>
      </c>
      <c r="E40" s="56"/>
      <c r="F40" s="91">
        <v>159322</v>
      </c>
      <c r="G40" s="58">
        <f t="shared" si="2"/>
        <v>6.8082716984228187</v>
      </c>
      <c r="H40" s="57">
        <v>163249</v>
      </c>
      <c r="I40" s="58">
        <f t="shared" si="0"/>
        <v>-2.4055277520842355</v>
      </c>
    </row>
    <row r="41" spans="1:9" ht="18" customHeight="1">
      <c r="A41" s="127"/>
      <c r="B41" s="127"/>
      <c r="C41" s="66"/>
      <c r="D41" s="66"/>
      <c r="E41" s="60" t="s">
        <v>91</v>
      </c>
      <c r="F41" s="91">
        <v>62451</v>
      </c>
      <c r="G41" s="58">
        <f t="shared" si="2"/>
        <v>2.6687047353046252</v>
      </c>
      <c r="H41" s="57">
        <v>73603</v>
      </c>
      <c r="I41" s="61">
        <f t="shared" si="0"/>
        <v>-15.151556322432514</v>
      </c>
    </row>
    <row r="42" spans="1:9" ht="18" customHeight="1">
      <c r="A42" s="127"/>
      <c r="B42" s="127"/>
      <c r="C42" s="66"/>
      <c r="D42" s="65"/>
      <c r="E42" s="50" t="s">
        <v>37</v>
      </c>
      <c r="F42" s="91">
        <v>82677</v>
      </c>
      <c r="G42" s="58">
        <f t="shared" si="2"/>
        <v>3.5330179084527145</v>
      </c>
      <c r="H42" s="57">
        <v>89646</v>
      </c>
      <c r="I42" s="61">
        <f t="shared" si="0"/>
        <v>-7.7739107154808913</v>
      </c>
    </row>
    <row r="43" spans="1:9" ht="18" customHeight="1">
      <c r="A43" s="127"/>
      <c r="B43" s="127"/>
      <c r="C43" s="66"/>
      <c r="D43" s="56" t="s">
        <v>38</v>
      </c>
      <c r="E43" s="56"/>
      <c r="F43" s="91">
        <v>5494</v>
      </c>
      <c r="G43" s="58">
        <f t="shared" si="2"/>
        <v>0.23477388377709901</v>
      </c>
      <c r="H43" s="57">
        <v>1891</v>
      </c>
      <c r="I43" s="61">
        <f t="shared" si="0"/>
        <v>190.53410893707033</v>
      </c>
    </row>
    <row r="44" spans="1:9" ht="18" customHeight="1">
      <c r="A44" s="127"/>
      <c r="B44" s="127"/>
      <c r="C44" s="65"/>
      <c r="D44" s="56" t="s">
        <v>39</v>
      </c>
      <c r="E44" s="56"/>
      <c r="F44" s="91">
        <v>0</v>
      </c>
      <c r="G44" s="58">
        <f t="shared" si="2"/>
        <v>0</v>
      </c>
      <c r="H44" s="57">
        <v>0</v>
      </c>
      <c r="I44" s="58">
        <v>0</v>
      </c>
    </row>
    <row r="45" spans="1:9" ht="18" customHeight="1">
      <c r="A45" s="127"/>
      <c r="B45" s="127"/>
      <c r="C45" s="50" t="s">
        <v>18</v>
      </c>
      <c r="D45" s="50"/>
      <c r="E45" s="50"/>
      <c r="F45" s="91">
        <f>SUM(F28,F32,F39)+1</f>
        <v>2340124</v>
      </c>
      <c r="G45" s="58">
        <f t="shared" si="2"/>
        <v>100</v>
      </c>
      <c r="H45" s="57">
        <f>SUM(H28,H32,H39)</f>
        <v>1862042</v>
      </c>
      <c r="I45" s="58">
        <f t="shared" si="0"/>
        <v>25.675145888223796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22" activePane="bottomRight" state="frozen"/>
      <selection activeCell="L8" sqref="L8"/>
      <selection pane="topRight" activeCell="L8" sqref="L8"/>
      <selection pane="bottomLeft" activeCell="L8" sqref="L8"/>
      <selection pane="bottomRight" activeCell="I24" sqref="I24:I33"/>
    </sheetView>
  </sheetViews>
  <sheetFormatPr defaultColWidth="9"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22" t="s">
        <v>256</v>
      </c>
      <c r="D1" s="36"/>
      <c r="E1" s="36"/>
    </row>
    <row r="4" spans="1:9">
      <c r="A4" s="37" t="s">
        <v>111</v>
      </c>
    </row>
    <row r="5" spans="1:9">
      <c r="I5" s="10" t="s">
        <v>112</v>
      </c>
    </row>
    <row r="6" spans="1:9" s="39" customFormat="1" ht="29.25" customHeight="1">
      <c r="A6" s="53" t="s">
        <v>113</v>
      </c>
      <c r="B6" s="73"/>
      <c r="C6" s="73"/>
      <c r="D6" s="73"/>
      <c r="E6" s="38" t="s">
        <v>234</v>
      </c>
      <c r="F6" s="38" t="s">
        <v>235</v>
      </c>
      <c r="G6" s="38" t="s">
        <v>236</v>
      </c>
      <c r="H6" s="38" t="s">
        <v>237</v>
      </c>
      <c r="I6" s="38" t="s">
        <v>238</v>
      </c>
    </row>
    <row r="7" spans="1:9" ht="27" customHeight="1">
      <c r="A7" s="147" t="s">
        <v>114</v>
      </c>
      <c r="B7" s="64" t="s">
        <v>115</v>
      </c>
      <c r="C7" s="94"/>
      <c r="D7" s="92" t="s">
        <v>116</v>
      </c>
      <c r="E7" s="74">
        <v>2032744</v>
      </c>
      <c r="F7" s="38">
        <v>1988742</v>
      </c>
      <c r="G7" s="38">
        <v>1862224</v>
      </c>
      <c r="H7" s="38">
        <v>1882674</v>
      </c>
      <c r="I7" s="38">
        <v>2554234</v>
      </c>
    </row>
    <row r="8" spans="1:9" ht="27" customHeight="1">
      <c r="A8" s="127"/>
      <c r="B8" s="83"/>
      <c r="C8" s="94" t="s">
        <v>117</v>
      </c>
      <c r="D8" s="92" t="s">
        <v>41</v>
      </c>
      <c r="E8" s="75">
        <v>1477956</v>
      </c>
      <c r="F8" s="75">
        <v>1515637</v>
      </c>
      <c r="G8" s="75">
        <v>1426983</v>
      </c>
      <c r="H8" s="75">
        <v>1410724</v>
      </c>
      <c r="I8" s="76">
        <v>1440429</v>
      </c>
    </row>
    <row r="9" spans="1:9" ht="27" customHeight="1">
      <c r="A9" s="127"/>
      <c r="B9" s="56" t="s">
        <v>118</v>
      </c>
      <c r="C9" s="94"/>
      <c r="D9" s="92"/>
      <c r="E9" s="75">
        <v>2013095</v>
      </c>
      <c r="F9" s="75">
        <v>1960355</v>
      </c>
      <c r="G9" s="75">
        <v>1842005</v>
      </c>
      <c r="H9" s="75">
        <v>1862041</v>
      </c>
      <c r="I9" s="77">
        <v>2340124</v>
      </c>
    </row>
    <row r="10" spans="1:9" ht="27" customHeight="1">
      <c r="A10" s="127"/>
      <c r="B10" s="56" t="s">
        <v>119</v>
      </c>
      <c r="C10" s="94"/>
      <c r="D10" s="92"/>
      <c r="E10" s="75">
        <v>19649</v>
      </c>
      <c r="F10" s="75">
        <v>28387</v>
      </c>
      <c r="G10" s="75">
        <v>20219</v>
      </c>
      <c r="H10" s="75">
        <v>20633</v>
      </c>
      <c r="I10" s="77">
        <v>214110</v>
      </c>
    </row>
    <row r="11" spans="1:9" ht="27" customHeight="1">
      <c r="A11" s="127"/>
      <c r="B11" s="56" t="s">
        <v>120</v>
      </c>
      <c r="C11" s="94"/>
      <c r="D11" s="92"/>
      <c r="E11" s="75">
        <v>14473</v>
      </c>
      <c r="F11" s="75">
        <v>21988</v>
      </c>
      <c r="G11" s="75">
        <v>15266</v>
      </c>
      <c r="H11" s="75">
        <v>16949</v>
      </c>
      <c r="I11" s="77">
        <v>142078</v>
      </c>
    </row>
    <row r="12" spans="1:9" ht="27" customHeight="1">
      <c r="A12" s="127"/>
      <c r="B12" s="56" t="s">
        <v>121</v>
      </c>
      <c r="C12" s="94"/>
      <c r="D12" s="92"/>
      <c r="E12" s="75">
        <v>5176</v>
      </c>
      <c r="F12" s="75">
        <v>6399</v>
      </c>
      <c r="G12" s="75">
        <v>4952</v>
      </c>
      <c r="H12" s="75">
        <v>3683</v>
      </c>
      <c r="I12" s="77">
        <v>72032</v>
      </c>
    </row>
    <row r="13" spans="1:9" ht="27" customHeight="1">
      <c r="A13" s="127"/>
      <c r="B13" s="56" t="s">
        <v>122</v>
      </c>
      <c r="C13" s="94"/>
      <c r="D13" s="92"/>
      <c r="E13" s="75">
        <v>-1937</v>
      </c>
      <c r="F13" s="75">
        <v>1222</v>
      </c>
      <c r="G13" s="75">
        <v>-1446</v>
      </c>
      <c r="H13" s="75">
        <v>-1269</v>
      </c>
      <c r="I13" s="77">
        <v>68349</v>
      </c>
    </row>
    <row r="14" spans="1:9" ht="27" customHeight="1">
      <c r="A14" s="127"/>
      <c r="B14" s="56" t="s">
        <v>123</v>
      </c>
      <c r="C14" s="94"/>
      <c r="D14" s="92"/>
      <c r="E14" s="75">
        <v>0</v>
      </c>
      <c r="F14" s="75">
        <v>0</v>
      </c>
      <c r="G14" s="75">
        <v>0</v>
      </c>
      <c r="H14" s="75">
        <v>0</v>
      </c>
      <c r="I14" s="77">
        <v>0</v>
      </c>
    </row>
    <row r="15" spans="1:9" ht="27" customHeight="1">
      <c r="A15" s="127"/>
      <c r="B15" s="56" t="s">
        <v>124</v>
      </c>
      <c r="C15" s="94"/>
      <c r="D15" s="92"/>
      <c r="E15" s="75">
        <v>-3631</v>
      </c>
      <c r="F15" s="75">
        <v>-13974</v>
      </c>
      <c r="G15" s="75">
        <v>2059</v>
      </c>
      <c r="H15" s="75">
        <v>1245</v>
      </c>
      <c r="I15" s="77">
        <v>117514</v>
      </c>
    </row>
    <row r="16" spans="1:9" ht="27" customHeight="1">
      <c r="A16" s="127"/>
      <c r="B16" s="56" t="s">
        <v>125</v>
      </c>
      <c r="C16" s="94"/>
      <c r="D16" s="92" t="s">
        <v>42</v>
      </c>
      <c r="E16" s="75">
        <v>194659</v>
      </c>
      <c r="F16" s="75">
        <v>191199</v>
      </c>
      <c r="G16" s="75">
        <v>161712</v>
      </c>
      <c r="H16" s="75">
        <v>156540</v>
      </c>
      <c r="I16" s="77">
        <v>190721</v>
      </c>
    </row>
    <row r="17" spans="1:9" ht="27" customHeight="1">
      <c r="A17" s="127"/>
      <c r="B17" s="56" t="s">
        <v>126</v>
      </c>
      <c r="C17" s="94"/>
      <c r="D17" s="92" t="s">
        <v>43</v>
      </c>
      <c r="E17" s="75">
        <v>339420</v>
      </c>
      <c r="F17" s="75">
        <v>457851</v>
      </c>
      <c r="G17" s="75">
        <v>321889</v>
      </c>
      <c r="H17" s="75">
        <v>252450</v>
      </c>
      <c r="I17" s="77">
        <v>203051</v>
      </c>
    </row>
    <row r="18" spans="1:9" ht="27" customHeight="1">
      <c r="A18" s="127"/>
      <c r="B18" s="56" t="s">
        <v>127</v>
      </c>
      <c r="C18" s="94"/>
      <c r="D18" s="92" t="s">
        <v>44</v>
      </c>
      <c r="E18" s="75">
        <v>3658645</v>
      </c>
      <c r="F18" s="75">
        <v>3589521</v>
      </c>
      <c r="G18" s="75">
        <v>3502957</v>
      </c>
      <c r="H18" s="75">
        <v>3440568</v>
      </c>
      <c r="I18" s="77">
        <v>3413877</v>
      </c>
    </row>
    <row r="19" spans="1:9" ht="27" customHeight="1">
      <c r="A19" s="127"/>
      <c r="B19" s="56" t="s">
        <v>128</v>
      </c>
      <c r="C19" s="94"/>
      <c r="D19" s="92" t="s">
        <v>129</v>
      </c>
      <c r="E19" s="75">
        <f>E17+E18-E16</f>
        <v>3803406</v>
      </c>
      <c r="F19" s="75">
        <f>F17+F18-F16</f>
        <v>3856173</v>
      </c>
      <c r="G19" s="75">
        <f>G17+G18-G16</f>
        <v>3663134</v>
      </c>
      <c r="H19" s="75">
        <f>H17+H18-H16</f>
        <v>3536478</v>
      </c>
      <c r="I19" s="75">
        <f>I17+I18-I16</f>
        <v>3426207</v>
      </c>
    </row>
    <row r="20" spans="1:9" ht="27" customHeight="1">
      <c r="A20" s="127"/>
      <c r="B20" s="56" t="s">
        <v>130</v>
      </c>
      <c r="C20" s="94"/>
      <c r="D20" s="92" t="s">
        <v>131</v>
      </c>
      <c r="E20" s="78">
        <f>E18/E8</f>
        <v>2.4754762658698906</v>
      </c>
      <c r="F20" s="78">
        <f>F18/F8</f>
        <v>2.3683250013030825</v>
      </c>
      <c r="G20" s="78">
        <f>G18/G8</f>
        <v>2.4547993914433457</v>
      </c>
      <c r="H20" s="78">
        <f>H18/H8</f>
        <v>2.4388668513472513</v>
      </c>
      <c r="I20" s="78">
        <f>I18/I8</f>
        <v>2.3700418417013265</v>
      </c>
    </row>
    <row r="21" spans="1:9" ht="27" customHeight="1">
      <c r="A21" s="127"/>
      <c r="B21" s="56" t="s">
        <v>132</v>
      </c>
      <c r="C21" s="94"/>
      <c r="D21" s="92" t="s">
        <v>133</v>
      </c>
      <c r="E21" s="78">
        <f>E19/E8</f>
        <v>2.5734230247720502</v>
      </c>
      <c r="F21" s="78">
        <f>F19/F8</f>
        <v>2.5442589485477063</v>
      </c>
      <c r="G21" s="78">
        <f>G19/G8</f>
        <v>2.5670481007832611</v>
      </c>
      <c r="H21" s="78">
        <f>H19/H8</f>
        <v>2.5068532186310009</v>
      </c>
      <c r="I21" s="78">
        <f>I19/I8</f>
        <v>2.3786017915496007</v>
      </c>
    </row>
    <row r="22" spans="1:9" ht="27" customHeight="1">
      <c r="A22" s="127"/>
      <c r="B22" s="56" t="s">
        <v>134</v>
      </c>
      <c r="C22" s="94"/>
      <c r="D22" s="92" t="s">
        <v>135</v>
      </c>
      <c r="E22" s="75">
        <f>E18/E24*1000000</f>
        <v>400894.06187494617</v>
      </c>
      <c r="F22" s="75">
        <f>F18/F24*1000000</f>
        <v>393319.83668145409</v>
      </c>
      <c r="G22" s="75">
        <f>G18/G24*1000000</f>
        <v>383834.63284994196</v>
      </c>
      <c r="H22" s="75">
        <f>H18/H24*1000000</f>
        <v>376998.39166602935</v>
      </c>
      <c r="I22" s="75">
        <f>I18/I24*1000000</f>
        <v>369573.72021828365</v>
      </c>
    </row>
    <row r="23" spans="1:9" ht="27" customHeight="1">
      <c r="A23" s="127"/>
      <c r="B23" s="56" t="s">
        <v>136</v>
      </c>
      <c r="C23" s="94"/>
      <c r="D23" s="92" t="s">
        <v>137</v>
      </c>
      <c r="E23" s="75">
        <f>E19/E24*1000000</f>
        <v>416756.1707406817</v>
      </c>
      <c r="F23" s="75">
        <f>F19/F24*1000000</f>
        <v>422538.08643978764</v>
      </c>
      <c r="G23" s="75">
        <f>G19/G24*1000000</f>
        <v>401385.9416402026</v>
      </c>
      <c r="H23" s="75">
        <f>H19/H24*1000000</f>
        <v>387507.67843050801</v>
      </c>
      <c r="I23" s="75">
        <f>I19/I24*1000000</f>
        <v>370908.52049676218</v>
      </c>
    </row>
    <row r="24" spans="1:9" ht="27" customHeight="1">
      <c r="A24" s="127"/>
      <c r="B24" s="79" t="s">
        <v>138</v>
      </c>
      <c r="C24" s="95"/>
      <c r="D24" s="92" t="s">
        <v>139</v>
      </c>
      <c r="E24" s="75">
        <v>9126214</v>
      </c>
      <c r="F24" s="75">
        <f>E24</f>
        <v>9126214</v>
      </c>
      <c r="G24" s="75">
        <f>F24</f>
        <v>9126214</v>
      </c>
      <c r="H24" s="77">
        <f>G24</f>
        <v>9126214</v>
      </c>
      <c r="I24" s="77">
        <v>9237337</v>
      </c>
    </row>
    <row r="25" spans="1:9" ht="27" customHeight="1">
      <c r="A25" s="127"/>
      <c r="B25" s="50" t="s">
        <v>140</v>
      </c>
      <c r="C25" s="96"/>
      <c r="D25" s="93"/>
      <c r="E25" s="75">
        <v>1433235</v>
      </c>
      <c r="F25" s="75">
        <v>1286649</v>
      </c>
      <c r="G25" s="75">
        <v>1293019</v>
      </c>
      <c r="H25" s="75">
        <v>1304254</v>
      </c>
      <c r="I25" s="57">
        <v>1326342</v>
      </c>
    </row>
    <row r="26" spans="1:9" ht="27" customHeight="1">
      <c r="A26" s="127"/>
      <c r="B26" s="50" t="s">
        <v>141</v>
      </c>
      <c r="C26" s="96"/>
      <c r="D26" s="93"/>
      <c r="E26" s="80">
        <v>0.90832000000000002</v>
      </c>
      <c r="F26" s="80">
        <v>0.90200000000000002</v>
      </c>
      <c r="G26" s="80">
        <v>0.89998</v>
      </c>
      <c r="H26" s="80">
        <v>0.89590999999999998</v>
      </c>
      <c r="I26" s="81">
        <v>0.88900000000000001</v>
      </c>
    </row>
    <row r="27" spans="1:9" ht="27" customHeight="1">
      <c r="A27" s="127"/>
      <c r="B27" s="50" t="s">
        <v>142</v>
      </c>
      <c r="C27" s="96"/>
      <c r="D27" s="93"/>
      <c r="E27" s="61">
        <v>0.4</v>
      </c>
      <c r="F27" s="61">
        <v>0.5</v>
      </c>
      <c r="G27" s="61">
        <v>0.4</v>
      </c>
      <c r="H27" s="61">
        <v>0.3</v>
      </c>
      <c r="I27" s="58">
        <v>5.4</v>
      </c>
    </row>
    <row r="28" spans="1:9" ht="27" customHeight="1">
      <c r="A28" s="127"/>
      <c r="B28" s="50" t="s">
        <v>143</v>
      </c>
      <c r="C28" s="96"/>
      <c r="D28" s="93"/>
      <c r="E28" s="61">
        <v>98.7</v>
      </c>
      <c r="F28" s="61">
        <v>98.2</v>
      </c>
      <c r="G28" s="61">
        <v>98</v>
      </c>
      <c r="H28" s="61">
        <v>99.6</v>
      </c>
      <c r="I28" s="58">
        <v>98.4</v>
      </c>
    </row>
    <row r="29" spans="1:9" ht="27" customHeight="1">
      <c r="A29" s="127"/>
      <c r="B29" s="50" t="s">
        <v>144</v>
      </c>
      <c r="C29" s="96"/>
      <c r="D29" s="93"/>
      <c r="E29" s="61">
        <v>69.7</v>
      </c>
      <c r="F29" s="61">
        <v>73</v>
      </c>
      <c r="G29" s="61">
        <v>71.5</v>
      </c>
      <c r="H29" s="61">
        <v>68.7</v>
      </c>
      <c r="I29" s="58">
        <v>56.4</v>
      </c>
    </row>
    <row r="30" spans="1:9" ht="27" customHeight="1">
      <c r="A30" s="127"/>
      <c r="B30" s="147" t="s">
        <v>145</v>
      </c>
      <c r="C30" s="96" t="s">
        <v>146</v>
      </c>
      <c r="D30" s="93"/>
      <c r="E30" s="61">
        <v>0</v>
      </c>
      <c r="F30" s="61">
        <v>0</v>
      </c>
      <c r="G30" s="61">
        <v>0</v>
      </c>
      <c r="H30" s="61">
        <v>0</v>
      </c>
      <c r="I30" s="58">
        <v>0</v>
      </c>
    </row>
    <row r="31" spans="1:9" ht="27" customHeight="1">
      <c r="A31" s="127"/>
      <c r="B31" s="127"/>
      <c r="C31" s="96" t="s">
        <v>147</v>
      </c>
      <c r="D31" s="93"/>
      <c r="E31" s="61">
        <v>0</v>
      </c>
      <c r="F31" s="61">
        <v>0</v>
      </c>
      <c r="G31" s="61">
        <v>0</v>
      </c>
      <c r="H31" s="61">
        <v>0</v>
      </c>
      <c r="I31" s="58">
        <v>0</v>
      </c>
    </row>
    <row r="32" spans="1:9" ht="27" customHeight="1">
      <c r="A32" s="127"/>
      <c r="B32" s="127"/>
      <c r="C32" s="96" t="s">
        <v>148</v>
      </c>
      <c r="D32" s="93"/>
      <c r="E32" s="61">
        <v>11.4</v>
      </c>
      <c r="F32" s="61">
        <v>10.5</v>
      </c>
      <c r="G32" s="61">
        <v>10.3</v>
      </c>
      <c r="H32" s="61">
        <v>10.1</v>
      </c>
      <c r="I32" s="58">
        <v>9.8000000000000007</v>
      </c>
    </row>
    <row r="33" spans="1:9" ht="27" customHeight="1">
      <c r="A33" s="127"/>
      <c r="B33" s="127"/>
      <c r="C33" s="96" t="s">
        <v>149</v>
      </c>
      <c r="D33" s="93"/>
      <c r="E33" s="61">
        <v>127</v>
      </c>
      <c r="F33" s="61">
        <v>126.2</v>
      </c>
      <c r="G33" s="61">
        <v>120.3</v>
      </c>
      <c r="H33" s="61">
        <v>114.6</v>
      </c>
      <c r="I33" s="82">
        <v>104.8</v>
      </c>
    </row>
    <row r="34" spans="1:9" ht="27" customHeight="1">
      <c r="A34" s="2" t="s">
        <v>233</v>
      </c>
      <c r="B34" s="8"/>
      <c r="C34" s="8"/>
      <c r="D34" s="8"/>
      <c r="E34" s="40"/>
      <c r="F34" s="40"/>
      <c r="G34" s="40"/>
      <c r="H34" s="40"/>
      <c r="I34" s="41"/>
    </row>
    <row r="35" spans="1:9" ht="27" customHeight="1">
      <c r="A35" s="9" t="s">
        <v>109</v>
      </c>
    </row>
    <row r="36" spans="1:9">
      <c r="A36" s="4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P28" sqref="P28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3" width="13.625" style="2" customWidth="1"/>
    <col min="14" max="14" width="13.625" style="8" customWidth="1"/>
    <col min="15" max="23" width="13.625" style="2" customWidth="1"/>
    <col min="24" max="27" width="12" style="2" customWidth="1"/>
    <col min="28" max="16384" width="9" style="2"/>
  </cols>
  <sheetData>
    <row r="1" spans="1:27" ht="33.950000000000003" customHeight="1">
      <c r="A1" s="21" t="s">
        <v>0</v>
      </c>
      <c r="B1" s="12"/>
      <c r="C1" s="12"/>
      <c r="D1" s="23" t="s">
        <v>256</v>
      </c>
      <c r="E1" s="14"/>
      <c r="F1" s="14"/>
      <c r="G1" s="14"/>
    </row>
    <row r="2" spans="1:27" ht="15" customHeight="1"/>
    <row r="3" spans="1:27" ht="15" customHeight="1">
      <c r="A3" s="15" t="s">
        <v>150</v>
      </c>
      <c r="B3" s="15"/>
      <c r="C3" s="15"/>
      <c r="D3" s="15"/>
    </row>
    <row r="4" spans="1:27" ht="15" customHeight="1">
      <c r="A4" s="15"/>
      <c r="B4" s="15"/>
      <c r="C4" s="15"/>
      <c r="D4" s="15"/>
    </row>
    <row r="5" spans="1:27" ht="15.95" customHeight="1">
      <c r="A5" s="13" t="s">
        <v>239</v>
      </c>
      <c r="B5" s="13"/>
      <c r="C5" s="13"/>
      <c r="D5" s="13"/>
      <c r="K5" s="16"/>
      <c r="M5" s="16"/>
      <c r="Q5" s="16" t="s">
        <v>47</v>
      </c>
    </row>
    <row r="6" spans="1:27" ht="15.95" customHeight="1">
      <c r="A6" s="141" t="s">
        <v>48</v>
      </c>
      <c r="B6" s="142"/>
      <c r="C6" s="142"/>
      <c r="D6" s="142"/>
      <c r="E6" s="142"/>
      <c r="F6" s="133" t="s">
        <v>250</v>
      </c>
      <c r="G6" s="132"/>
      <c r="H6" s="133" t="s">
        <v>251</v>
      </c>
      <c r="I6" s="132"/>
      <c r="J6" s="133" t="s">
        <v>252</v>
      </c>
      <c r="K6" s="132"/>
      <c r="L6" s="133" t="s">
        <v>247</v>
      </c>
      <c r="M6" s="132"/>
      <c r="N6" s="133" t="s">
        <v>248</v>
      </c>
      <c r="O6" s="132"/>
      <c r="P6" s="151" t="s">
        <v>253</v>
      </c>
      <c r="Q6" s="152"/>
    </row>
    <row r="7" spans="1:27" ht="15.95" customHeight="1">
      <c r="A7" s="142"/>
      <c r="B7" s="142"/>
      <c r="C7" s="142"/>
      <c r="D7" s="142"/>
      <c r="E7" s="142"/>
      <c r="F7" s="84" t="s">
        <v>231</v>
      </c>
      <c r="G7" s="84" t="s">
        <v>241</v>
      </c>
      <c r="H7" s="84" t="s">
        <v>231</v>
      </c>
      <c r="I7" s="85" t="s">
        <v>240</v>
      </c>
      <c r="J7" s="84" t="s">
        <v>231</v>
      </c>
      <c r="K7" s="85" t="s">
        <v>240</v>
      </c>
      <c r="L7" s="84" t="s">
        <v>231</v>
      </c>
      <c r="M7" s="85" t="s">
        <v>240</v>
      </c>
      <c r="N7" s="84" t="s">
        <v>231</v>
      </c>
      <c r="O7" s="85" t="s">
        <v>240</v>
      </c>
      <c r="P7" s="84" t="s">
        <v>231</v>
      </c>
      <c r="Q7" s="85" t="s">
        <v>240</v>
      </c>
    </row>
    <row r="8" spans="1:27" ht="15.95" customHeight="1">
      <c r="A8" s="139" t="s">
        <v>82</v>
      </c>
      <c r="B8" s="64" t="s">
        <v>49</v>
      </c>
      <c r="C8" s="56"/>
      <c r="D8" s="94"/>
      <c r="E8" s="92" t="s">
        <v>40</v>
      </c>
      <c r="F8" s="110">
        <v>58035.199999999997</v>
      </c>
      <c r="G8" s="107">
        <v>59226.6</v>
      </c>
      <c r="H8" s="110">
        <v>8159.1</v>
      </c>
      <c r="I8" s="107">
        <v>8557.2999999999993</v>
      </c>
      <c r="J8" s="110">
        <v>987.9</v>
      </c>
      <c r="K8" s="107">
        <v>1022</v>
      </c>
      <c r="L8" s="110">
        <v>1721.4</v>
      </c>
      <c r="M8" s="107">
        <v>1783.9</v>
      </c>
      <c r="N8" s="110">
        <v>1258.7</v>
      </c>
      <c r="O8" s="107">
        <v>1315.9</v>
      </c>
      <c r="P8" s="110">
        <v>23002</v>
      </c>
      <c r="Q8" s="107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15.95" customHeight="1">
      <c r="A9" s="139"/>
      <c r="B9" s="66"/>
      <c r="C9" s="56" t="s">
        <v>50</v>
      </c>
      <c r="D9" s="94"/>
      <c r="E9" s="92" t="s">
        <v>41</v>
      </c>
      <c r="F9" s="110">
        <v>57778.799999999996</v>
      </c>
      <c r="G9" s="107">
        <v>59126.8</v>
      </c>
      <c r="H9" s="110">
        <f>H8-H10</f>
        <v>8132.8</v>
      </c>
      <c r="I9" s="107">
        <v>8554.6</v>
      </c>
      <c r="J9" s="110">
        <f>J8-J10</f>
        <v>987.69999999999993</v>
      </c>
      <c r="K9" s="107">
        <v>1000.7</v>
      </c>
      <c r="L9" s="110">
        <v>1721.4</v>
      </c>
      <c r="M9" s="107">
        <v>1783.9</v>
      </c>
      <c r="N9" s="110">
        <v>1258.7</v>
      </c>
      <c r="O9" s="107">
        <v>1315.9</v>
      </c>
      <c r="P9" s="110">
        <v>23002</v>
      </c>
      <c r="Q9" s="107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15.95" customHeight="1">
      <c r="A10" s="139"/>
      <c r="B10" s="65"/>
      <c r="C10" s="56" t="s">
        <v>51</v>
      </c>
      <c r="D10" s="94"/>
      <c r="E10" s="92" t="s">
        <v>42</v>
      </c>
      <c r="F10" s="110">
        <v>256.39999999999998</v>
      </c>
      <c r="G10" s="107">
        <v>99.8</v>
      </c>
      <c r="H10" s="110">
        <v>26.3</v>
      </c>
      <c r="I10" s="107">
        <v>2.7</v>
      </c>
      <c r="J10" s="115">
        <v>0.2</v>
      </c>
      <c r="K10" s="112">
        <v>21.3</v>
      </c>
      <c r="L10" s="115">
        <v>0</v>
      </c>
      <c r="M10" s="112">
        <v>0</v>
      </c>
      <c r="N10" s="110">
        <v>0</v>
      </c>
      <c r="O10" s="107">
        <v>0</v>
      </c>
      <c r="P10" s="110"/>
      <c r="Q10" s="107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15.95" customHeight="1">
      <c r="A11" s="139"/>
      <c r="B11" s="64" t="s">
        <v>52</v>
      </c>
      <c r="C11" s="56"/>
      <c r="D11" s="94"/>
      <c r="E11" s="92" t="s">
        <v>43</v>
      </c>
      <c r="F11" s="110">
        <v>53056</v>
      </c>
      <c r="G11" s="107">
        <v>52553.599999999999</v>
      </c>
      <c r="H11" s="110">
        <v>7317.8</v>
      </c>
      <c r="I11" s="107">
        <v>7902.3</v>
      </c>
      <c r="J11" s="110">
        <v>655.29999999999995</v>
      </c>
      <c r="K11" s="107">
        <v>697.3</v>
      </c>
      <c r="L11" s="110">
        <v>1721.4</v>
      </c>
      <c r="M11" s="107">
        <v>1797.9</v>
      </c>
      <c r="N11" s="110">
        <v>1258.7</v>
      </c>
      <c r="O11" s="107">
        <v>1315.9</v>
      </c>
      <c r="P11" s="110">
        <v>23002</v>
      </c>
      <c r="Q11" s="107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ht="15.95" customHeight="1">
      <c r="A12" s="139"/>
      <c r="B12" s="66"/>
      <c r="C12" s="56" t="s">
        <v>53</v>
      </c>
      <c r="D12" s="94"/>
      <c r="E12" s="92" t="s">
        <v>44</v>
      </c>
      <c r="F12" s="110">
        <f>F11-F13</f>
        <v>53019.7</v>
      </c>
      <c r="G12" s="107">
        <v>52544.800000000003</v>
      </c>
      <c r="H12" s="110">
        <v>7317.8</v>
      </c>
      <c r="I12" s="107">
        <v>7902.3</v>
      </c>
      <c r="J12" s="110">
        <v>655.29999999999995</v>
      </c>
      <c r="K12" s="107">
        <v>697.3</v>
      </c>
      <c r="L12" s="110">
        <v>1721.4</v>
      </c>
      <c r="M12" s="107">
        <v>1797.9</v>
      </c>
      <c r="N12" s="110">
        <v>1258.7</v>
      </c>
      <c r="O12" s="107">
        <v>1315.9</v>
      </c>
      <c r="P12" s="110">
        <v>22862</v>
      </c>
      <c r="Q12" s="107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15.95" customHeight="1">
      <c r="A13" s="139"/>
      <c r="B13" s="65"/>
      <c r="C13" s="56" t="s">
        <v>54</v>
      </c>
      <c r="D13" s="94"/>
      <c r="E13" s="92" t="s">
        <v>45</v>
      </c>
      <c r="F13" s="110">
        <v>36.299999999999997</v>
      </c>
      <c r="G13" s="107">
        <v>8.8000000000000007</v>
      </c>
      <c r="H13" s="115">
        <v>0</v>
      </c>
      <c r="I13" s="112">
        <v>0</v>
      </c>
      <c r="J13" s="115">
        <v>0</v>
      </c>
      <c r="K13" s="112">
        <v>0</v>
      </c>
      <c r="L13" s="115"/>
      <c r="M13" s="112">
        <v>0</v>
      </c>
      <c r="N13" s="110"/>
      <c r="O13" s="107"/>
      <c r="P13" s="110">
        <v>140</v>
      </c>
      <c r="Q13" s="107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ht="15.95" customHeight="1">
      <c r="A14" s="139"/>
      <c r="B14" s="56" t="s">
        <v>55</v>
      </c>
      <c r="C14" s="56"/>
      <c r="D14" s="94"/>
      <c r="E14" s="92" t="s">
        <v>151</v>
      </c>
      <c r="F14" s="110">
        <f t="shared" ref="F14:Q15" si="0">F9-F12</f>
        <v>4759.0999999999985</v>
      </c>
      <c r="G14" s="107">
        <f t="shared" si="0"/>
        <v>6582</v>
      </c>
      <c r="H14" s="110">
        <f t="shared" si="0"/>
        <v>815</v>
      </c>
      <c r="I14" s="107">
        <f t="shared" si="0"/>
        <v>652.30000000000018</v>
      </c>
      <c r="J14" s="110">
        <f t="shared" ref="J14:K14" si="1">J9-J12</f>
        <v>332.4</v>
      </c>
      <c r="K14" s="107">
        <f t="shared" si="1"/>
        <v>303.40000000000009</v>
      </c>
      <c r="L14" s="110">
        <f t="shared" si="0"/>
        <v>0</v>
      </c>
      <c r="M14" s="107">
        <f t="shared" si="0"/>
        <v>-14</v>
      </c>
      <c r="N14" s="110">
        <f t="shared" si="0"/>
        <v>0</v>
      </c>
      <c r="O14" s="107">
        <f t="shared" si="0"/>
        <v>0</v>
      </c>
      <c r="P14" s="110">
        <f t="shared" si="0"/>
        <v>140</v>
      </c>
      <c r="Q14" s="107">
        <f t="shared" si="0"/>
        <v>0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15.95" customHeight="1">
      <c r="A15" s="139"/>
      <c r="B15" s="56" t="s">
        <v>56</v>
      </c>
      <c r="C15" s="56"/>
      <c r="D15" s="94"/>
      <c r="E15" s="92" t="s">
        <v>152</v>
      </c>
      <c r="F15" s="110">
        <f t="shared" si="0"/>
        <v>220.09999999999997</v>
      </c>
      <c r="G15" s="107">
        <f t="shared" si="0"/>
        <v>91</v>
      </c>
      <c r="H15" s="110">
        <f t="shared" si="0"/>
        <v>26.3</v>
      </c>
      <c r="I15" s="107">
        <f t="shared" si="0"/>
        <v>2.7</v>
      </c>
      <c r="J15" s="110">
        <f t="shared" ref="J15:K15" si="2">J10-J13</f>
        <v>0.2</v>
      </c>
      <c r="K15" s="107">
        <f t="shared" si="2"/>
        <v>21.3</v>
      </c>
      <c r="L15" s="110">
        <f t="shared" si="0"/>
        <v>0</v>
      </c>
      <c r="M15" s="107">
        <f t="shared" si="0"/>
        <v>0</v>
      </c>
      <c r="N15" s="110">
        <f t="shared" si="0"/>
        <v>0</v>
      </c>
      <c r="O15" s="107">
        <f t="shared" si="0"/>
        <v>0</v>
      </c>
      <c r="P15" s="110">
        <f t="shared" si="0"/>
        <v>-140</v>
      </c>
      <c r="Q15" s="107">
        <f t="shared" si="0"/>
        <v>0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15.95" customHeight="1">
      <c r="A16" s="139"/>
      <c r="B16" s="56" t="s">
        <v>57</v>
      </c>
      <c r="C16" s="56"/>
      <c r="D16" s="94"/>
      <c r="E16" s="92" t="s">
        <v>153</v>
      </c>
      <c r="F16" s="110">
        <f t="shared" ref="F16:Q16" si="3">F8-F11</f>
        <v>4979.1999999999971</v>
      </c>
      <c r="G16" s="107">
        <f t="shared" si="3"/>
        <v>6673</v>
      </c>
      <c r="H16" s="110">
        <f t="shared" si="3"/>
        <v>841.30000000000018</v>
      </c>
      <c r="I16" s="107">
        <f t="shared" si="3"/>
        <v>654.99999999999909</v>
      </c>
      <c r="J16" s="110">
        <f t="shared" ref="J16:K16" si="4">J8-J11</f>
        <v>332.6</v>
      </c>
      <c r="K16" s="107">
        <f t="shared" si="4"/>
        <v>324.70000000000005</v>
      </c>
      <c r="L16" s="110">
        <f t="shared" si="3"/>
        <v>0</v>
      </c>
      <c r="M16" s="107">
        <f t="shared" si="3"/>
        <v>-14</v>
      </c>
      <c r="N16" s="110">
        <f t="shared" si="3"/>
        <v>0</v>
      </c>
      <c r="O16" s="107">
        <f t="shared" si="3"/>
        <v>0</v>
      </c>
      <c r="P16" s="110">
        <f t="shared" si="3"/>
        <v>0</v>
      </c>
      <c r="Q16" s="107">
        <f t="shared" si="3"/>
        <v>0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15.95" customHeight="1">
      <c r="A17" s="139"/>
      <c r="B17" s="56" t="s">
        <v>58</v>
      </c>
      <c r="C17" s="56"/>
      <c r="D17" s="94"/>
      <c r="E17" s="97"/>
      <c r="F17" s="115"/>
      <c r="G17" s="112"/>
      <c r="H17" s="115"/>
      <c r="I17" s="112"/>
      <c r="J17" s="110"/>
      <c r="K17" s="107"/>
      <c r="L17" s="110"/>
      <c r="M17" s="107"/>
      <c r="N17" s="110"/>
      <c r="O17" s="107"/>
      <c r="P17" s="115"/>
      <c r="Q17" s="113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15.95" customHeight="1">
      <c r="A18" s="139"/>
      <c r="B18" s="56" t="s">
        <v>59</v>
      </c>
      <c r="C18" s="56"/>
      <c r="D18" s="94"/>
      <c r="E18" s="97"/>
      <c r="F18" s="116"/>
      <c r="G18" s="113"/>
      <c r="H18" s="116"/>
      <c r="I18" s="113"/>
      <c r="J18" s="116"/>
      <c r="K18" s="113"/>
      <c r="L18" s="116"/>
      <c r="M18" s="113"/>
      <c r="N18" s="116"/>
      <c r="O18" s="113"/>
      <c r="P18" s="116"/>
      <c r="Q18" s="113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5.95" customHeight="1">
      <c r="A19" s="139" t="s">
        <v>83</v>
      </c>
      <c r="B19" s="64" t="s">
        <v>60</v>
      </c>
      <c r="C19" s="56"/>
      <c r="D19" s="94"/>
      <c r="E19" s="92"/>
      <c r="F19" s="110">
        <v>13310.6</v>
      </c>
      <c r="G19" s="107">
        <v>15292.5</v>
      </c>
      <c r="H19" s="110">
        <v>118.3</v>
      </c>
      <c r="I19" s="107">
        <v>4</v>
      </c>
      <c r="J19" s="110">
        <v>3781.9</v>
      </c>
      <c r="K19" s="107">
        <v>4068.2</v>
      </c>
      <c r="L19" s="110">
        <v>342.8</v>
      </c>
      <c r="M19" s="107">
        <v>933</v>
      </c>
      <c r="N19" s="110">
        <v>481</v>
      </c>
      <c r="O19" s="107">
        <v>68.5</v>
      </c>
      <c r="P19" s="110">
        <v>6067</v>
      </c>
      <c r="Q19" s="107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15.95" customHeight="1">
      <c r="A20" s="139"/>
      <c r="B20" s="65"/>
      <c r="C20" s="56" t="s">
        <v>61</v>
      </c>
      <c r="D20" s="94"/>
      <c r="E20" s="92"/>
      <c r="F20" s="110">
        <v>6000</v>
      </c>
      <c r="G20" s="107">
        <v>9000</v>
      </c>
      <c r="H20" s="110">
        <v>0</v>
      </c>
      <c r="I20" s="107">
        <v>0</v>
      </c>
      <c r="J20" s="110">
        <v>0</v>
      </c>
      <c r="K20" s="112">
        <v>0</v>
      </c>
      <c r="L20" s="110">
        <v>0</v>
      </c>
      <c r="M20" s="112">
        <v>0</v>
      </c>
      <c r="N20" s="110">
        <v>0</v>
      </c>
      <c r="O20" s="107">
        <v>0</v>
      </c>
      <c r="P20" s="110">
        <v>930</v>
      </c>
      <c r="Q20" s="107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15.95" customHeight="1">
      <c r="A21" s="139"/>
      <c r="B21" s="83" t="s">
        <v>62</v>
      </c>
      <c r="C21" s="56"/>
      <c r="D21" s="94"/>
      <c r="E21" s="92" t="s">
        <v>154</v>
      </c>
      <c r="F21" s="110">
        <v>13310.6</v>
      </c>
      <c r="G21" s="107">
        <v>15292.5</v>
      </c>
      <c r="H21" s="110">
        <v>118.3</v>
      </c>
      <c r="I21" s="107">
        <v>4</v>
      </c>
      <c r="J21" s="110">
        <v>3781.9</v>
      </c>
      <c r="K21" s="107">
        <v>4068.2</v>
      </c>
      <c r="L21" s="110">
        <v>342.8</v>
      </c>
      <c r="M21" s="107">
        <v>933</v>
      </c>
      <c r="N21" s="110">
        <v>481</v>
      </c>
      <c r="O21" s="107">
        <v>68.5</v>
      </c>
      <c r="P21" s="110">
        <v>4302</v>
      </c>
      <c r="Q21" s="107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15.95" customHeight="1">
      <c r="A22" s="139"/>
      <c r="B22" s="64" t="s">
        <v>63</v>
      </c>
      <c r="C22" s="56"/>
      <c r="D22" s="94"/>
      <c r="E22" s="92" t="s">
        <v>155</v>
      </c>
      <c r="F22" s="110">
        <v>31429.9</v>
      </c>
      <c r="G22" s="107">
        <v>34333.9</v>
      </c>
      <c r="H22" s="110">
        <v>2206.5</v>
      </c>
      <c r="I22" s="107">
        <v>1304</v>
      </c>
      <c r="J22" s="110">
        <v>7689.3</v>
      </c>
      <c r="K22" s="107">
        <v>6207.6</v>
      </c>
      <c r="L22" s="110">
        <v>342.8</v>
      </c>
      <c r="M22" s="107">
        <v>919</v>
      </c>
      <c r="N22" s="110">
        <v>481</v>
      </c>
      <c r="O22" s="107">
        <v>68.5</v>
      </c>
      <c r="P22" s="110">
        <v>6414</v>
      </c>
      <c r="Q22" s="107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15.95" customHeight="1">
      <c r="A23" s="139"/>
      <c r="B23" s="65" t="s">
        <v>64</v>
      </c>
      <c r="C23" s="56" t="s">
        <v>65</v>
      </c>
      <c r="D23" s="94"/>
      <c r="E23" s="92"/>
      <c r="F23" s="110">
        <v>9893.1</v>
      </c>
      <c r="G23" s="107">
        <v>10878.6</v>
      </c>
      <c r="H23" s="110">
        <v>632.9</v>
      </c>
      <c r="I23" s="107">
        <v>706</v>
      </c>
      <c r="J23" s="110">
        <v>0</v>
      </c>
      <c r="K23" s="107">
        <v>0</v>
      </c>
      <c r="L23" s="110"/>
      <c r="M23" s="107">
        <v>0</v>
      </c>
      <c r="N23" s="110"/>
      <c r="O23" s="107"/>
      <c r="P23" s="110">
        <v>2349</v>
      </c>
      <c r="Q23" s="107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5.95" customHeight="1">
      <c r="A24" s="139"/>
      <c r="B24" s="56" t="s">
        <v>156</v>
      </c>
      <c r="C24" s="56"/>
      <c r="D24" s="94"/>
      <c r="E24" s="92" t="s">
        <v>157</v>
      </c>
      <c r="F24" s="117">
        <f t="shared" ref="F24:Q24" si="5">F21-F22</f>
        <v>-18119.300000000003</v>
      </c>
      <c r="G24" s="114">
        <f t="shared" si="5"/>
        <v>-19041.400000000001</v>
      </c>
      <c r="H24" s="117">
        <f t="shared" si="5"/>
        <v>-2088.1999999999998</v>
      </c>
      <c r="I24" s="107">
        <f t="shared" si="5"/>
        <v>-1300</v>
      </c>
      <c r="J24" s="117">
        <f t="shared" ref="J24:K24" si="6">J21-J22</f>
        <v>-3907.4</v>
      </c>
      <c r="K24" s="118">
        <f t="shared" si="6"/>
        <v>-2139.4000000000005</v>
      </c>
      <c r="L24" s="110">
        <f t="shared" si="5"/>
        <v>0</v>
      </c>
      <c r="M24" s="107">
        <f t="shared" si="5"/>
        <v>14</v>
      </c>
      <c r="N24" s="110">
        <f t="shared" si="5"/>
        <v>0</v>
      </c>
      <c r="O24" s="107">
        <f t="shared" si="5"/>
        <v>0</v>
      </c>
      <c r="P24" s="110">
        <f t="shared" si="5"/>
        <v>-2112</v>
      </c>
      <c r="Q24" s="107">
        <f t="shared" si="5"/>
        <v>0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5.95" customHeight="1">
      <c r="A25" s="139"/>
      <c r="B25" s="64" t="s">
        <v>66</v>
      </c>
      <c r="C25" s="64"/>
      <c r="D25" s="98"/>
      <c r="E25" s="149" t="s">
        <v>158</v>
      </c>
      <c r="F25" s="134">
        <v>18119.3</v>
      </c>
      <c r="G25" s="136">
        <v>19041.400000000001</v>
      </c>
      <c r="H25" s="134">
        <v>2088.1999999999998</v>
      </c>
      <c r="I25" s="136">
        <v>1300</v>
      </c>
      <c r="J25" s="134">
        <v>3907.4</v>
      </c>
      <c r="K25" s="136">
        <v>2139.4</v>
      </c>
      <c r="L25" s="134"/>
      <c r="M25" s="136"/>
      <c r="N25" s="134"/>
      <c r="O25" s="136"/>
      <c r="P25" s="134">
        <v>2112</v>
      </c>
      <c r="Q25" s="136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15.95" customHeight="1">
      <c r="A26" s="139"/>
      <c r="B26" s="83" t="s">
        <v>67</v>
      </c>
      <c r="C26" s="83"/>
      <c r="D26" s="99"/>
      <c r="E26" s="150"/>
      <c r="F26" s="135"/>
      <c r="G26" s="137"/>
      <c r="H26" s="135"/>
      <c r="I26" s="137"/>
      <c r="J26" s="135"/>
      <c r="K26" s="137"/>
      <c r="L26" s="135"/>
      <c r="M26" s="137"/>
      <c r="N26" s="135"/>
      <c r="O26" s="137"/>
      <c r="P26" s="135"/>
      <c r="Q26" s="137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15.95" customHeight="1">
      <c r="A27" s="139"/>
      <c r="B27" s="56" t="s">
        <v>159</v>
      </c>
      <c r="C27" s="56"/>
      <c r="D27" s="94"/>
      <c r="E27" s="92" t="s">
        <v>160</v>
      </c>
      <c r="F27" s="110">
        <f t="shared" ref="F27:Q27" si="7">F24+F25</f>
        <v>0</v>
      </c>
      <c r="G27" s="107">
        <f t="shared" si="7"/>
        <v>0</v>
      </c>
      <c r="H27" s="110">
        <f t="shared" si="7"/>
        <v>0</v>
      </c>
      <c r="I27" s="107">
        <f t="shared" si="7"/>
        <v>0</v>
      </c>
      <c r="J27" s="110">
        <f t="shared" ref="J27:K27" si="8">J24+J25</f>
        <v>0</v>
      </c>
      <c r="K27" s="107">
        <f t="shared" si="8"/>
        <v>0</v>
      </c>
      <c r="L27" s="110">
        <f t="shared" si="7"/>
        <v>0</v>
      </c>
      <c r="M27" s="107">
        <f t="shared" si="7"/>
        <v>14</v>
      </c>
      <c r="N27" s="110">
        <f t="shared" si="7"/>
        <v>0</v>
      </c>
      <c r="O27" s="107">
        <f t="shared" si="7"/>
        <v>0</v>
      </c>
      <c r="P27" s="110">
        <f t="shared" si="7"/>
        <v>0</v>
      </c>
      <c r="Q27" s="107">
        <f t="shared" si="7"/>
        <v>0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15.95" customHeight="1">
      <c r="A28" s="9"/>
      <c r="F28" s="28"/>
      <c r="G28" s="28"/>
      <c r="H28" s="28"/>
      <c r="I28" s="28"/>
      <c r="J28" s="28"/>
      <c r="K28" s="28"/>
      <c r="L28" s="28"/>
      <c r="M28" s="28"/>
      <c r="N28" s="29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5.95" customHeight="1">
      <c r="A29" s="13"/>
      <c r="F29" s="28"/>
      <c r="G29" s="28"/>
      <c r="H29" s="28"/>
      <c r="I29" s="28"/>
      <c r="J29" s="30"/>
      <c r="K29" s="30"/>
      <c r="L29" s="30"/>
      <c r="M29" s="30"/>
      <c r="N29" s="29"/>
      <c r="O29" s="28"/>
      <c r="P29" s="28"/>
      <c r="Q29" s="30" t="s">
        <v>161</v>
      </c>
      <c r="R29" s="28"/>
      <c r="S29" s="28"/>
      <c r="T29" s="28"/>
      <c r="U29" s="28"/>
      <c r="V29" s="28"/>
      <c r="W29" s="28"/>
      <c r="X29" s="28"/>
      <c r="Y29" s="28"/>
      <c r="Z29" s="28"/>
      <c r="AA29" s="30"/>
    </row>
    <row r="30" spans="1:27" ht="15.95" customHeight="1">
      <c r="A30" s="143" t="s">
        <v>68</v>
      </c>
      <c r="B30" s="143"/>
      <c r="C30" s="143"/>
      <c r="D30" s="143"/>
      <c r="E30" s="143"/>
      <c r="F30" s="148" t="s">
        <v>253</v>
      </c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15.95" customHeight="1">
      <c r="A31" s="143"/>
      <c r="B31" s="143"/>
      <c r="C31" s="143"/>
      <c r="D31" s="143"/>
      <c r="E31" s="143"/>
      <c r="F31" s="84" t="s">
        <v>231</v>
      </c>
      <c r="G31" s="85" t="s">
        <v>240</v>
      </c>
      <c r="H31" s="84" t="s">
        <v>231</v>
      </c>
      <c r="I31" s="85" t="s">
        <v>240</v>
      </c>
      <c r="J31" s="84" t="s">
        <v>231</v>
      </c>
      <c r="K31" s="85" t="s">
        <v>240</v>
      </c>
      <c r="L31" s="84" t="s">
        <v>231</v>
      </c>
      <c r="M31" s="85" t="s">
        <v>240</v>
      </c>
      <c r="N31" s="84" t="s">
        <v>231</v>
      </c>
      <c r="O31" s="85" t="s">
        <v>240</v>
      </c>
      <c r="P31" s="84" t="s">
        <v>231</v>
      </c>
      <c r="Q31" s="85" t="s">
        <v>240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ht="15.95" customHeight="1">
      <c r="A32" s="139" t="s">
        <v>84</v>
      </c>
      <c r="B32" s="64" t="s">
        <v>49</v>
      </c>
      <c r="C32" s="56"/>
      <c r="D32" s="94"/>
      <c r="E32" s="92" t="s">
        <v>40</v>
      </c>
      <c r="F32" s="110"/>
      <c r="G32" s="107">
        <v>11484</v>
      </c>
      <c r="H32" s="57"/>
      <c r="I32" s="57"/>
      <c r="J32" s="91"/>
      <c r="K32" s="91"/>
      <c r="L32" s="57"/>
      <c r="M32" s="57"/>
      <c r="N32" s="57"/>
      <c r="O32" s="57"/>
      <c r="P32" s="57"/>
      <c r="Q32" s="57"/>
      <c r="R32" s="33"/>
      <c r="S32" s="33"/>
      <c r="T32" s="33"/>
      <c r="U32" s="33"/>
      <c r="V32" s="34"/>
      <c r="W32" s="34"/>
      <c r="X32" s="33"/>
      <c r="Y32" s="33"/>
      <c r="Z32" s="34"/>
      <c r="AA32" s="34"/>
    </row>
    <row r="33" spans="1:27" ht="15.95" customHeight="1">
      <c r="A33" s="146"/>
      <c r="B33" s="66"/>
      <c r="C33" s="64" t="s">
        <v>69</v>
      </c>
      <c r="D33" s="94"/>
      <c r="E33" s="92"/>
      <c r="F33" s="110"/>
      <c r="G33" s="107">
        <v>10875</v>
      </c>
      <c r="H33" s="57"/>
      <c r="I33" s="57"/>
      <c r="J33" s="91"/>
      <c r="K33" s="91"/>
      <c r="L33" s="57"/>
      <c r="M33" s="57"/>
      <c r="N33" s="57"/>
      <c r="O33" s="57"/>
      <c r="P33" s="57"/>
      <c r="Q33" s="57"/>
      <c r="R33" s="33"/>
      <c r="S33" s="33"/>
      <c r="T33" s="33"/>
      <c r="U33" s="33"/>
      <c r="V33" s="34"/>
      <c r="W33" s="34"/>
      <c r="X33" s="33"/>
      <c r="Y33" s="33"/>
      <c r="Z33" s="34"/>
      <c r="AA33" s="34"/>
    </row>
    <row r="34" spans="1:27" ht="15.95" customHeight="1">
      <c r="A34" s="146"/>
      <c r="B34" s="66"/>
      <c r="C34" s="65"/>
      <c r="D34" s="94" t="s">
        <v>70</v>
      </c>
      <c r="E34" s="92"/>
      <c r="F34" s="110"/>
      <c r="G34" s="107">
        <v>0</v>
      </c>
      <c r="H34" s="57"/>
      <c r="I34" s="57"/>
      <c r="J34" s="91"/>
      <c r="K34" s="91"/>
      <c r="L34" s="57"/>
      <c r="M34" s="57"/>
      <c r="N34" s="57"/>
      <c r="O34" s="57"/>
      <c r="P34" s="57"/>
      <c r="Q34" s="57"/>
      <c r="R34" s="33"/>
      <c r="S34" s="33"/>
      <c r="T34" s="33"/>
      <c r="U34" s="33"/>
      <c r="V34" s="34"/>
      <c r="W34" s="34"/>
      <c r="X34" s="33"/>
      <c r="Y34" s="33"/>
      <c r="Z34" s="34"/>
      <c r="AA34" s="34"/>
    </row>
    <row r="35" spans="1:27" ht="15.95" customHeight="1">
      <c r="A35" s="146"/>
      <c r="B35" s="65"/>
      <c r="C35" s="83" t="s">
        <v>71</v>
      </c>
      <c r="D35" s="94"/>
      <c r="E35" s="92"/>
      <c r="F35" s="110"/>
      <c r="G35" s="107">
        <v>609</v>
      </c>
      <c r="H35" s="57"/>
      <c r="I35" s="57"/>
      <c r="J35" s="71"/>
      <c r="K35" s="71"/>
      <c r="L35" s="71"/>
      <c r="M35" s="71"/>
      <c r="N35" s="57"/>
      <c r="O35" s="57"/>
      <c r="P35" s="57"/>
      <c r="Q35" s="57"/>
      <c r="R35" s="33"/>
      <c r="S35" s="33"/>
      <c r="T35" s="33"/>
      <c r="U35" s="33"/>
      <c r="V35" s="34"/>
      <c r="W35" s="34"/>
      <c r="X35" s="33"/>
      <c r="Y35" s="33"/>
      <c r="Z35" s="34"/>
      <c r="AA35" s="34"/>
    </row>
    <row r="36" spans="1:27" ht="15.95" customHeight="1">
      <c r="A36" s="146"/>
      <c r="B36" s="64" t="s">
        <v>52</v>
      </c>
      <c r="C36" s="56"/>
      <c r="D36" s="94"/>
      <c r="E36" s="92" t="s">
        <v>41</v>
      </c>
      <c r="F36" s="110"/>
      <c r="G36" s="107">
        <v>11466</v>
      </c>
      <c r="H36" s="57"/>
      <c r="I36" s="57"/>
      <c r="J36" s="91"/>
      <c r="K36" s="91"/>
      <c r="L36" s="57"/>
      <c r="M36" s="57"/>
      <c r="N36" s="57"/>
      <c r="O36" s="57"/>
      <c r="P36" s="57"/>
      <c r="Q36" s="57"/>
      <c r="R36" s="33"/>
      <c r="S36" s="33"/>
      <c r="T36" s="33"/>
      <c r="U36" s="33"/>
      <c r="V36" s="33"/>
      <c r="W36" s="33"/>
      <c r="X36" s="33"/>
      <c r="Y36" s="33"/>
      <c r="Z36" s="34"/>
      <c r="AA36" s="34"/>
    </row>
    <row r="37" spans="1:27" ht="15.95" customHeight="1">
      <c r="A37" s="146"/>
      <c r="B37" s="66"/>
      <c r="C37" s="56" t="s">
        <v>72</v>
      </c>
      <c r="D37" s="94"/>
      <c r="E37" s="92"/>
      <c r="F37" s="110"/>
      <c r="G37" s="107">
        <v>10912</v>
      </c>
      <c r="H37" s="57"/>
      <c r="I37" s="57"/>
      <c r="J37" s="91"/>
      <c r="K37" s="91"/>
      <c r="L37" s="57"/>
      <c r="M37" s="57"/>
      <c r="N37" s="57"/>
      <c r="O37" s="57"/>
      <c r="P37" s="57"/>
      <c r="Q37" s="57"/>
      <c r="R37" s="33"/>
      <c r="S37" s="33"/>
      <c r="T37" s="33"/>
      <c r="U37" s="33"/>
      <c r="V37" s="33"/>
      <c r="W37" s="33"/>
      <c r="X37" s="33"/>
      <c r="Y37" s="33"/>
      <c r="Z37" s="34"/>
      <c r="AA37" s="34"/>
    </row>
    <row r="38" spans="1:27" ht="15.95" customHeight="1">
      <c r="A38" s="146"/>
      <c r="B38" s="65"/>
      <c r="C38" s="56" t="s">
        <v>73</v>
      </c>
      <c r="D38" s="94"/>
      <c r="E38" s="92"/>
      <c r="F38" s="110"/>
      <c r="G38" s="107">
        <v>554</v>
      </c>
      <c r="H38" s="57"/>
      <c r="I38" s="57"/>
      <c r="J38" s="91"/>
      <c r="K38" s="71"/>
      <c r="L38" s="57"/>
      <c r="M38" s="71"/>
      <c r="N38" s="57"/>
      <c r="O38" s="57"/>
      <c r="P38" s="57"/>
      <c r="Q38" s="57"/>
      <c r="R38" s="33"/>
      <c r="S38" s="33"/>
      <c r="T38" s="34"/>
      <c r="U38" s="34"/>
      <c r="V38" s="33"/>
      <c r="W38" s="33"/>
      <c r="X38" s="33"/>
      <c r="Y38" s="33"/>
      <c r="Z38" s="34"/>
      <c r="AA38" s="34"/>
    </row>
    <row r="39" spans="1:27" ht="15.95" customHeight="1">
      <c r="A39" s="146"/>
      <c r="B39" s="50" t="s">
        <v>74</v>
      </c>
      <c r="C39" s="50"/>
      <c r="D39" s="96"/>
      <c r="E39" s="92" t="s">
        <v>162</v>
      </c>
      <c r="F39" s="110">
        <f t="shared" ref="F39:Q39" si="9">F32-F36</f>
        <v>0</v>
      </c>
      <c r="G39" s="107">
        <f t="shared" si="9"/>
        <v>18</v>
      </c>
      <c r="H39" s="57">
        <f t="shared" si="9"/>
        <v>0</v>
      </c>
      <c r="I39" s="57">
        <f t="shared" si="9"/>
        <v>0</v>
      </c>
      <c r="J39" s="91">
        <f t="shared" ref="J39:K39" si="10">J32-J36</f>
        <v>0</v>
      </c>
      <c r="K39" s="91">
        <f t="shared" si="10"/>
        <v>0</v>
      </c>
      <c r="L39" s="57">
        <f t="shared" si="9"/>
        <v>0</v>
      </c>
      <c r="M39" s="57">
        <f t="shared" si="9"/>
        <v>0</v>
      </c>
      <c r="N39" s="57">
        <f t="shared" si="9"/>
        <v>0</v>
      </c>
      <c r="O39" s="57">
        <f t="shared" si="9"/>
        <v>0</v>
      </c>
      <c r="P39" s="57">
        <f t="shared" si="9"/>
        <v>0</v>
      </c>
      <c r="Q39" s="57">
        <f t="shared" si="9"/>
        <v>0</v>
      </c>
      <c r="R39" s="33"/>
      <c r="S39" s="33"/>
      <c r="T39" s="33"/>
      <c r="U39" s="33"/>
      <c r="V39" s="33"/>
      <c r="W39" s="33"/>
      <c r="X39" s="33"/>
      <c r="Y39" s="33"/>
      <c r="Z39" s="34"/>
      <c r="AA39" s="34"/>
    </row>
    <row r="40" spans="1:27" ht="15.95" customHeight="1">
      <c r="A40" s="139" t="s">
        <v>85</v>
      </c>
      <c r="B40" s="64" t="s">
        <v>75</v>
      </c>
      <c r="C40" s="56"/>
      <c r="D40" s="94"/>
      <c r="E40" s="92" t="s">
        <v>43</v>
      </c>
      <c r="F40" s="110"/>
      <c r="G40" s="107">
        <v>7634</v>
      </c>
      <c r="H40" s="57"/>
      <c r="I40" s="57"/>
      <c r="J40" s="91"/>
      <c r="K40" s="91"/>
      <c r="L40" s="57"/>
      <c r="M40" s="57"/>
      <c r="N40" s="57"/>
      <c r="O40" s="57"/>
      <c r="P40" s="57"/>
      <c r="Q40" s="57"/>
      <c r="R40" s="33"/>
      <c r="S40" s="33"/>
      <c r="T40" s="33"/>
      <c r="U40" s="33"/>
      <c r="V40" s="34"/>
      <c r="W40" s="34"/>
      <c r="X40" s="34"/>
      <c r="Y40" s="34"/>
      <c r="Z40" s="33"/>
      <c r="AA40" s="33"/>
    </row>
    <row r="41" spans="1:27" ht="15.95" customHeight="1">
      <c r="A41" s="140"/>
      <c r="B41" s="65"/>
      <c r="C41" s="56" t="s">
        <v>76</v>
      </c>
      <c r="D41" s="94"/>
      <c r="E41" s="92"/>
      <c r="F41" s="116"/>
      <c r="G41" s="113">
        <v>888</v>
      </c>
      <c r="H41" s="71"/>
      <c r="I41" s="71"/>
      <c r="J41" s="91"/>
      <c r="K41" s="91"/>
      <c r="L41" s="57"/>
      <c r="M41" s="57"/>
      <c r="N41" s="57"/>
      <c r="O41" s="57"/>
      <c r="P41" s="57"/>
      <c r="Q41" s="57"/>
      <c r="R41" s="34"/>
      <c r="S41" s="34"/>
      <c r="T41" s="34"/>
      <c r="U41" s="34"/>
      <c r="V41" s="34"/>
      <c r="W41" s="34"/>
      <c r="X41" s="34"/>
      <c r="Y41" s="34"/>
      <c r="Z41" s="33"/>
      <c r="AA41" s="33"/>
    </row>
    <row r="42" spans="1:27" ht="15.95" customHeight="1">
      <c r="A42" s="140"/>
      <c r="B42" s="64" t="s">
        <v>63</v>
      </c>
      <c r="C42" s="56"/>
      <c r="D42" s="94"/>
      <c r="E42" s="92" t="s">
        <v>44</v>
      </c>
      <c r="F42" s="110"/>
      <c r="G42" s="107">
        <v>7353</v>
      </c>
      <c r="H42" s="57"/>
      <c r="I42" s="57"/>
      <c r="J42" s="91"/>
      <c r="K42" s="91"/>
      <c r="L42" s="57"/>
      <c r="M42" s="57"/>
      <c r="N42" s="57"/>
      <c r="O42" s="57"/>
      <c r="P42" s="57"/>
      <c r="Q42" s="57"/>
      <c r="R42" s="33"/>
      <c r="S42" s="33"/>
      <c r="T42" s="33"/>
      <c r="U42" s="33"/>
      <c r="V42" s="34"/>
      <c r="W42" s="34"/>
      <c r="X42" s="33"/>
      <c r="Y42" s="33"/>
      <c r="Z42" s="33"/>
      <c r="AA42" s="33"/>
    </row>
    <row r="43" spans="1:27" ht="15.95" customHeight="1">
      <c r="A43" s="140"/>
      <c r="B43" s="65"/>
      <c r="C43" s="56" t="s">
        <v>77</v>
      </c>
      <c r="D43" s="94"/>
      <c r="E43" s="92"/>
      <c r="F43" s="110"/>
      <c r="G43" s="107">
        <v>2392</v>
      </c>
      <c r="H43" s="57"/>
      <c r="I43" s="57"/>
      <c r="J43" s="71"/>
      <c r="K43" s="71"/>
      <c r="L43" s="71"/>
      <c r="M43" s="71"/>
      <c r="N43" s="57"/>
      <c r="O43" s="57"/>
      <c r="P43" s="57"/>
      <c r="Q43" s="57"/>
      <c r="R43" s="33"/>
      <c r="S43" s="33"/>
      <c r="T43" s="34"/>
      <c r="U43" s="33"/>
      <c r="V43" s="34"/>
      <c r="W43" s="34"/>
      <c r="X43" s="33"/>
      <c r="Y43" s="33"/>
      <c r="Z43" s="34"/>
      <c r="AA43" s="34"/>
    </row>
    <row r="44" spans="1:27" ht="15.95" customHeight="1">
      <c r="A44" s="140"/>
      <c r="B44" s="56" t="s">
        <v>74</v>
      </c>
      <c r="C44" s="56"/>
      <c r="D44" s="94"/>
      <c r="E44" s="92" t="s">
        <v>163</v>
      </c>
      <c r="F44" s="116">
        <f t="shared" ref="F44:Q44" si="11">F40-F42</f>
        <v>0</v>
      </c>
      <c r="G44" s="113">
        <f t="shared" si="11"/>
        <v>281</v>
      </c>
      <c r="H44" s="71">
        <f t="shared" si="11"/>
        <v>0</v>
      </c>
      <c r="I44" s="71">
        <f t="shared" si="11"/>
        <v>0</v>
      </c>
      <c r="J44" s="71">
        <f t="shared" ref="J44:K44" si="12">J40-J42</f>
        <v>0</v>
      </c>
      <c r="K44" s="71">
        <f t="shared" si="12"/>
        <v>0</v>
      </c>
      <c r="L44" s="71">
        <f t="shared" si="11"/>
        <v>0</v>
      </c>
      <c r="M44" s="71">
        <f t="shared" si="11"/>
        <v>0</v>
      </c>
      <c r="N44" s="71">
        <f t="shared" si="11"/>
        <v>0</v>
      </c>
      <c r="O44" s="71">
        <f t="shared" si="11"/>
        <v>0</v>
      </c>
      <c r="P44" s="71">
        <f t="shared" si="11"/>
        <v>0</v>
      </c>
      <c r="Q44" s="71">
        <f t="shared" si="11"/>
        <v>0</v>
      </c>
      <c r="R44" s="34"/>
      <c r="S44" s="34"/>
      <c r="T44" s="33"/>
      <c r="U44" s="33"/>
      <c r="V44" s="34"/>
      <c r="W44" s="34"/>
      <c r="X44" s="33"/>
      <c r="Y44" s="33"/>
      <c r="Z44" s="33"/>
      <c r="AA44" s="33"/>
    </row>
    <row r="45" spans="1:27" ht="15.95" customHeight="1">
      <c r="A45" s="139" t="s">
        <v>86</v>
      </c>
      <c r="B45" s="50" t="s">
        <v>78</v>
      </c>
      <c r="C45" s="50"/>
      <c r="D45" s="96"/>
      <c r="E45" s="92" t="s">
        <v>164</v>
      </c>
      <c r="F45" s="110">
        <f t="shared" ref="F45:Q45" si="13">F39+F44</f>
        <v>0</v>
      </c>
      <c r="G45" s="107">
        <f t="shared" si="13"/>
        <v>299</v>
      </c>
      <c r="H45" s="57">
        <f t="shared" si="13"/>
        <v>0</v>
      </c>
      <c r="I45" s="57">
        <f t="shared" si="13"/>
        <v>0</v>
      </c>
      <c r="J45" s="91">
        <f t="shared" ref="J45:K45" si="14">J39+J44</f>
        <v>0</v>
      </c>
      <c r="K45" s="91">
        <f t="shared" si="14"/>
        <v>0</v>
      </c>
      <c r="L45" s="57">
        <f t="shared" si="13"/>
        <v>0</v>
      </c>
      <c r="M45" s="57">
        <f t="shared" si="13"/>
        <v>0</v>
      </c>
      <c r="N45" s="57">
        <f t="shared" si="13"/>
        <v>0</v>
      </c>
      <c r="O45" s="57">
        <f t="shared" si="13"/>
        <v>0</v>
      </c>
      <c r="P45" s="57">
        <f t="shared" si="13"/>
        <v>0</v>
      </c>
      <c r="Q45" s="57">
        <f t="shared" si="13"/>
        <v>0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5.95" customHeight="1">
      <c r="A46" s="140"/>
      <c r="B46" s="56" t="s">
        <v>79</v>
      </c>
      <c r="C46" s="56"/>
      <c r="D46" s="94"/>
      <c r="E46" s="100"/>
      <c r="F46" s="116"/>
      <c r="G46" s="113"/>
      <c r="H46" s="71"/>
      <c r="I46" s="71"/>
      <c r="J46" s="71"/>
      <c r="K46" s="71"/>
      <c r="L46" s="71"/>
      <c r="M46" s="71"/>
      <c r="N46" s="57"/>
      <c r="O46" s="57"/>
      <c r="P46" s="71"/>
      <c r="Q46" s="71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5.95" customHeight="1">
      <c r="A47" s="140"/>
      <c r="B47" s="56" t="s">
        <v>80</v>
      </c>
      <c r="C47" s="56"/>
      <c r="D47" s="94"/>
      <c r="E47" s="100"/>
      <c r="F47" s="110"/>
      <c r="G47" s="107">
        <v>2804</v>
      </c>
      <c r="H47" s="57"/>
      <c r="I47" s="57"/>
      <c r="J47" s="91"/>
      <c r="K47" s="91"/>
      <c r="L47" s="57"/>
      <c r="M47" s="57"/>
      <c r="N47" s="57"/>
      <c r="O47" s="57"/>
      <c r="P47" s="57"/>
      <c r="Q47" s="57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15.95" customHeight="1">
      <c r="A48" s="140"/>
      <c r="B48" s="56" t="s">
        <v>81</v>
      </c>
      <c r="C48" s="56"/>
      <c r="D48" s="94"/>
      <c r="E48" s="100"/>
      <c r="F48" s="110"/>
      <c r="G48" s="107">
        <v>2366</v>
      </c>
      <c r="H48" s="57"/>
      <c r="I48" s="57"/>
      <c r="J48" s="91"/>
      <c r="K48" s="91"/>
      <c r="L48" s="57"/>
      <c r="M48" s="57"/>
      <c r="N48" s="57"/>
      <c r="O48" s="57"/>
      <c r="P48" s="57"/>
      <c r="Q48" s="57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17" ht="15.95" customHeight="1">
      <c r="A49" s="9" t="s">
        <v>165</v>
      </c>
      <c r="Q49" s="6"/>
    </row>
    <row r="50" spans="1:17" ht="15.95" customHeight="1">
      <c r="A50" s="9"/>
      <c r="Q50" s="8"/>
    </row>
  </sheetData>
  <mergeCells count="32">
    <mergeCell ref="N6:O6"/>
    <mergeCell ref="P6:Q6"/>
    <mergeCell ref="A8:A18"/>
    <mergeCell ref="J30:K30"/>
    <mergeCell ref="L6:M6"/>
    <mergeCell ref="M25:M26"/>
    <mergeCell ref="N25:N26"/>
    <mergeCell ref="O25:O26"/>
    <mergeCell ref="A6:E7"/>
    <mergeCell ref="F6:G6"/>
    <mergeCell ref="J6:K6"/>
    <mergeCell ref="J25:J26"/>
    <mergeCell ref="K25:K26"/>
    <mergeCell ref="F25:F26"/>
    <mergeCell ref="G25:G26"/>
    <mergeCell ref="H25:H26"/>
    <mergeCell ref="I25:I26"/>
    <mergeCell ref="H6:I6"/>
    <mergeCell ref="A32:A39"/>
    <mergeCell ref="A40:A44"/>
    <mergeCell ref="A45:A48"/>
    <mergeCell ref="Q25:Q26"/>
    <mergeCell ref="A30:E31"/>
    <mergeCell ref="F30:G30"/>
    <mergeCell ref="H30:I30"/>
    <mergeCell ref="L30:M30"/>
    <mergeCell ref="N30:O30"/>
    <mergeCell ref="P30:Q30"/>
    <mergeCell ref="A19:A27"/>
    <mergeCell ref="E25:E26"/>
    <mergeCell ref="P25:P26"/>
    <mergeCell ref="L25:L26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7" orientation="landscape" r:id="rId1"/>
  <headerFooter alignWithMargins="0">
    <oddHeader>&amp;R&amp;"明朝,斜体"&amp;9都道府県－4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E44" sqref="E44"/>
    </sheetView>
  </sheetViews>
  <sheetFormatPr defaultColWidth="9"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5" t="s">
        <v>0</v>
      </c>
      <c r="B1" s="35"/>
      <c r="C1" s="43" t="s">
        <v>264</v>
      </c>
      <c r="D1" s="44"/>
    </row>
    <row r="3" spans="1:14" ht="15" customHeight="1">
      <c r="A3" s="15" t="s">
        <v>166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263</v>
      </c>
      <c r="C5" s="45"/>
      <c r="D5" s="45"/>
      <c r="H5" s="16"/>
      <c r="L5" s="16"/>
      <c r="N5" s="16" t="s">
        <v>167</v>
      </c>
    </row>
    <row r="6" spans="1:14" ht="15" customHeight="1">
      <c r="A6" s="46"/>
      <c r="B6" s="47"/>
      <c r="C6" s="47"/>
      <c r="D6" s="89"/>
      <c r="E6" s="153" t="s">
        <v>254</v>
      </c>
      <c r="F6" s="154"/>
      <c r="G6" s="153" t="s">
        <v>255</v>
      </c>
      <c r="H6" s="154"/>
      <c r="I6" s="156"/>
      <c r="J6" s="157"/>
      <c r="K6" s="155"/>
      <c r="L6" s="155"/>
      <c r="M6" s="155"/>
      <c r="N6" s="155"/>
    </row>
    <row r="7" spans="1:14" ht="15" customHeight="1">
      <c r="A7" s="19"/>
      <c r="B7" s="20"/>
      <c r="C7" s="20"/>
      <c r="D7" s="63"/>
      <c r="E7" s="123" t="s">
        <v>231</v>
      </c>
      <c r="F7" s="90" t="s">
        <v>240</v>
      </c>
      <c r="G7" s="123" t="s">
        <v>231</v>
      </c>
      <c r="H7" s="123" t="s">
        <v>240</v>
      </c>
      <c r="I7" s="123" t="s">
        <v>231</v>
      </c>
      <c r="J7" s="123" t="s">
        <v>240</v>
      </c>
      <c r="K7" s="123" t="s">
        <v>231</v>
      </c>
      <c r="L7" s="123" t="s">
        <v>240</v>
      </c>
      <c r="M7" s="123" t="s">
        <v>231</v>
      </c>
      <c r="N7" s="123" t="s">
        <v>240</v>
      </c>
    </row>
    <row r="8" spans="1:14" ht="18" customHeight="1">
      <c r="A8" s="127" t="s">
        <v>168</v>
      </c>
      <c r="B8" s="86" t="s">
        <v>169</v>
      </c>
      <c r="C8" s="104"/>
      <c r="D8" s="101"/>
      <c r="E8" s="109">
        <v>3</v>
      </c>
      <c r="F8" s="106">
        <v>3</v>
      </c>
      <c r="G8" s="109">
        <v>1</v>
      </c>
      <c r="H8" s="106">
        <v>1</v>
      </c>
      <c r="I8" s="87"/>
      <c r="J8" s="87"/>
      <c r="K8" s="87"/>
      <c r="L8" s="87"/>
      <c r="M8" s="87"/>
      <c r="N8" s="87"/>
    </row>
    <row r="9" spans="1:14" ht="18" customHeight="1">
      <c r="A9" s="127"/>
      <c r="B9" s="127" t="s">
        <v>170</v>
      </c>
      <c r="C9" s="94" t="s">
        <v>171</v>
      </c>
      <c r="D9" s="100"/>
      <c r="E9" s="109">
        <v>30</v>
      </c>
      <c r="F9" s="106">
        <v>30</v>
      </c>
      <c r="G9" s="109">
        <v>10781</v>
      </c>
      <c r="H9" s="106">
        <v>10781</v>
      </c>
      <c r="I9" s="87"/>
      <c r="J9" s="87"/>
      <c r="K9" s="87"/>
      <c r="L9" s="87"/>
      <c r="M9" s="87"/>
      <c r="N9" s="87"/>
    </row>
    <row r="10" spans="1:14" ht="18" customHeight="1">
      <c r="A10" s="127"/>
      <c r="B10" s="127"/>
      <c r="C10" s="94" t="s">
        <v>172</v>
      </c>
      <c r="D10" s="100"/>
      <c r="E10" s="109">
        <v>15</v>
      </c>
      <c r="F10" s="106">
        <v>15</v>
      </c>
      <c r="G10" s="109">
        <v>10781</v>
      </c>
      <c r="H10" s="106">
        <v>10781</v>
      </c>
      <c r="I10" s="87"/>
      <c r="J10" s="87"/>
      <c r="K10" s="87"/>
      <c r="L10" s="87"/>
      <c r="M10" s="87"/>
      <c r="N10" s="87"/>
    </row>
    <row r="11" spans="1:14" ht="18" customHeight="1">
      <c r="A11" s="127"/>
      <c r="B11" s="127"/>
      <c r="C11" s="94" t="s">
        <v>173</v>
      </c>
      <c r="D11" s="100"/>
      <c r="E11" s="109">
        <v>15</v>
      </c>
      <c r="F11" s="106">
        <v>15</v>
      </c>
      <c r="G11" s="109">
        <v>0</v>
      </c>
      <c r="H11" s="106">
        <v>0</v>
      </c>
      <c r="I11" s="87"/>
      <c r="J11" s="87"/>
      <c r="K11" s="87"/>
      <c r="L11" s="87"/>
      <c r="M11" s="87"/>
      <c r="N11" s="87"/>
    </row>
    <row r="12" spans="1:14" ht="18" customHeight="1">
      <c r="A12" s="127"/>
      <c r="B12" s="127"/>
      <c r="C12" s="94" t="s">
        <v>174</v>
      </c>
      <c r="D12" s="100"/>
      <c r="E12" s="126">
        <v>0</v>
      </c>
      <c r="F12" s="106">
        <v>0</v>
      </c>
      <c r="G12" s="109">
        <v>0</v>
      </c>
      <c r="H12" s="106">
        <v>0</v>
      </c>
      <c r="I12" s="87"/>
      <c r="J12" s="87"/>
      <c r="K12" s="87"/>
      <c r="L12" s="87"/>
      <c r="M12" s="87"/>
      <c r="N12" s="87"/>
    </row>
    <row r="13" spans="1:14" ht="18" customHeight="1">
      <c r="A13" s="127"/>
      <c r="B13" s="127"/>
      <c r="C13" s="94" t="s">
        <v>175</v>
      </c>
      <c r="D13" s="100"/>
      <c r="E13" s="109">
        <v>0</v>
      </c>
      <c r="F13" s="106">
        <v>0</v>
      </c>
      <c r="G13" s="109">
        <v>0</v>
      </c>
      <c r="H13" s="106">
        <v>0</v>
      </c>
      <c r="I13" s="87"/>
      <c r="J13" s="87"/>
      <c r="K13" s="87"/>
      <c r="L13" s="87"/>
      <c r="M13" s="87"/>
      <c r="N13" s="87"/>
    </row>
    <row r="14" spans="1:14" ht="18" customHeight="1">
      <c r="A14" s="127"/>
      <c r="B14" s="127"/>
      <c r="C14" s="94" t="s">
        <v>176</v>
      </c>
      <c r="D14" s="100"/>
      <c r="E14" s="109">
        <v>0</v>
      </c>
      <c r="F14" s="106">
        <v>0</v>
      </c>
      <c r="G14" s="109">
        <v>0</v>
      </c>
      <c r="H14" s="106">
        <v>0</v>
      </c>
      <c r="I14" s="87"/>
      <c r="J14" s="87"/>
      <c r="K14" s="87"/>
      <c r="L14" s="87"/>
      <c r="M14" s="87"/>
      <c r="N14" s="87"/>
    </row>
    <row r="15" spans="1:14" ht="18" customHeight="1">
      <c r="A15" s="147" t="s">
        <v>177</v>
      </c>
      <c r="B15" s="127" t="s">
        <v>178</v>
      </c>
      <c r="C15" s="94" t="s">
        <v>179</v>
      </c>
      <c r="D15" s="100"/>
      <c r="E15" s="120">
        <v>11670.4</v>
      </c>
      <c r="F15" s="121">
        <v>10372.6</v>
      </c>
      <c r="G15" s="120">
        <v>821.1</v>
      </c>
      <c r="H15" s="121">
        <v>806.7</v>
      </c>
      <c r="I15" s="91"/>
      <c r="J15" s="91"/>
      <c r="K15" s="91"/>
      <c r="L15" s="91"/>
      <c r="M15" s="91"/>
      <c r="N15" s="91"/>
    </row>
    <row r="16" spans="1:14" ht="18" customHeight="1">
      <c r="A16" s="127"/>
      <c r="B16" s="127"/>
      <c r="C16" s="94" t="s">
        <v>180</v>
      </c>
      <c r="D16" s="100"/>
      <c r="E16" s="120">
        <v>182527.1</v>
      </c>
      <c r="F16" s="121">
        <v>181848.2</v>
      </c>
      <c r="G16" s="120">
        <v>38531.9</v>
      </c>
      <c r="H16" s="121">
        <v>38509.300000000003</v>
      </c>
      <c r="I16" s="91"/>
      <c r="J16" s="91"/>
      <c r="K16" s="91"/>
      <c r="L16" s="91"/>
      <c r="M16" s="91"/>
      <c r="N16" s="91"/>
    </row>
    <row r="17" spans="1:15" ht="18" customHeight="1">
      <c r="A17" s="127"/>
      <c r="B17" s="127"/>
      <c r="C17" s="94" t="s">
        <v>181</v>
      </c>
      <c r="D17" s="100"/>
      <c r="E17" s="120">
        <v>0</v>
      </c>
      <c r="F17" s="121">
        <v>0</v>
      </c>
      <c r="G17" s="120">
        <v>0</v>
      </c>
      <c r="H17" s="121">
        <v>0</v>
      </c>
      <c r="I17" s="91"/>
      <c r="J17" s="91"/>
      <c r="K17" s="91"/>
      <c r="L17" s="91"/>
      <c r="M17" s="91"/>
      <c r="N17" s="91"/>
    </row>
    <row r="18" spans="1:15" ht="18" customHeight="1">
      <c r="A18" s="127"/>
      <c r="B18" s="127"/>
      <c r="C18" s="94" t="s">
        <v>182</v>
      </c>
      <c r="D18" s="100"/>
      <c r="E18" s="120">
        <v>194197.6</v>
      </c>
      <c r="F18" s="121">
        <v>192221</v>
      </c>
      <c r="G18" s="120">
        <v>39353</v>
      </c>
      <c r="H18" s="121">
        <v>39316</v>
      </c>
      <c r="I18" s="91"/>
      <c r="J18" s="91"/>
      <c r="K18" s="91"/>
      <c r="L18" s="91"/>
      <c r="M18" s="91"/>
      <c r="N18" s="91"/>
    </row>
    <row r="19" spans="1:15" ht="18" customHeight="1">
      <c r="A19" s="127"/>
      <c r="B19" s="127" t="s">
        <v>183</v>
      </c>
      <c r="C19" s="94" t="s">
        <v>184</v>
      </c>
      <c r="D19" s="100"/>
      <c r="E19" s="120">
        <v>7095.9</v>
      </c>
      <c r="F19" s="121">
        <v>32732.3</v>
      </c>
      <c r="G19" s="120">
        <v>1454.1</v>
      </c>
      <c r="H19" s="121">
        <v>1280.0999999999999</v>
      </c>
      <c r="I19" s="91"/>
      <c r="J19" s="91"/>
      <c r="K19" s="91"/>
      <c r="L19" s="91"/>
      <c r="M19" s="91"/>
      <c r="N19" s="91"/>
    </row>
    <row r="20" spans="1:15" ht="18" customHeight="1">
      <c r="A20" s="127"/>
      <c r="B20" s="127"/>
      <c r="C20" s="94" t="s">
        <v>185</v>
      </c>
      <c r="D20" s="100"/>
      <c r="E20" s="120">
        <v>123436.6</v>
      </c>
      <c r="F20" s="121">
        <v>97523.3</v>
      </c>
      <c r="G20" s="120">
        <v>315.7</v>
      </c>
      <c r="H20" s="121">
        <v>1275.5</v>
      </c>
      <c r="I20" s="91"/>
      <c r="J20" s="91"/>
      <c r="K20" s="91"/>
      <c r="L20" s="91"/>
      <c r="M20" s="91"/>
      <c r="N20" s="91"/>
    </row>
    <row r="21" spans="1:15" s="48" customFormat="1" ht="18" customHeight="1">
      <c r="A21" s="127"/>
      <c r="B21" s="127"/>
      <c r="C21" s="105" t="s">
        <v>186</v>
      </c>
      <c r="D21" s="102"/>
      <c r="E21" s="125">
        <v>0</v>
      </c>
      <c r="F21" s="108">
        <v>0</v>
      </c>
      <c r="G21" s="111">
        <v>15266.4</v>
      </c>
      <c r="H21" s="108">
        <v>14614.6</v>
      </c>
      <c r="I21" s="88"/>
      <c r="J21" s="88"/>
      <c r="K21" s="88"/>
      <c r="L21" s="88"/>
      <c r="M21" s="88"/>
      <c r="N21" s="88"/>
    </row>
    <row r="22" spans="1:15" ht="18" customHeight="1">
      <c r="A22" s="127"/>
      <c r="B22" s="127"/>
      <c r="C22" s="96" t="s">
        <v>187</v>
      </c>
      <c r="D22" s="93"/>
      <c r="E22" s="120">
        <v>130532.6</v>
      </c>
      <c r="F22" s="121">
        <v>130255.7</v>
      </c>
      <c r="G22" s="120">
        <v>17036.099999999999</v>
      </c>
      <c r="H22" s="121">
        <v>17170.3</v>
      </c>
      <c r="I22" s="91"/>
      <c r="J22" s="91"/>
      <c r="K22" s="91"/>
      <c r="L22" s="91"/>
      <c r="M22" s="91"/>
      <c r="N22" s="91"/>
    </row>
    <row r="23" spans="1:15" ht="18" customHeight="1">
      <c r="A23" s="127"/>
      <c r="B23" s="127" t="s">
        <v>188</v>
      </c>
      <c r="C23" s="94" t="s">
        <v>189</v>
      </c>
      <c r="D23" s="100"/>
      <c r="E23" s="120">
        <v>30</v>
      </c>
      <c r="F23" s="121">
        <v>30</v>
      </c>
      <c r="G23" s="120">
        <v>10781</v>
      </c>
      <c r="H23" s="121">
        <v>10781</v>
      </c>
      <c r="I23" s="91"/>
      <c r="J23" s="91"/>
      <c r="K23" s="91"/>
      <c r="L23" s="91"/>
      <c r="M23" s="91"/>
      <c r="N23" s="91"/>
    </row>
    <row r="24" spans="1:15" ht="18" customHeight="1">
      <c r="A24" s="127"/>
      <c r="B24" s="127"/>
      <c r="C24" s="94" t="s">
        <v>190</v>
      </c>
      <c r="D24" s="100"/>
      <c r="E24" s="120">
        <v>63635</v>
      </c>
      <c r="F24" s="121">
        <v>61935.1</v>
      </c>
      <c r="G24" s="120">
        <v>11535.9</v>
      </c>
      <c r="H24" s="121">
        <v>11364.8</v>
      </c>
      <c r="I24" s="91"/>
      <c r="J24" s="91"/>
      <c r="K24" s="91"/>
      <c r="L24" s="91"/>
      <c r="M24" s="91"/>
      <c r="N24" s="91"/>
    </row>
    <row r="25" spans="1:15" ht="18" customHeight="1">
      <c r="A25" s="127"/>
      <c r="B25" s="127"/>
      <c r="C25" s="94" t="s">
        <v>191</v>
      </c>
      <c r="D25" s="100"/>
      <c r="E25" s="120">
        <v>0</v>
      </c>
      <c r="F25" s="121">
        <v>0</v>
      </c>
      <c r="G25" s="120">
        <v>0</v>
      </c>
      <c r="H25" s="121">
        <v>0</v>
      </c>
      <c r="I25" s="91"/>
      <c r="J25" s="91"/>
      <c r="K25" s="91"/>
      <c r="L25" s="91"/>
      <c r="M25" s="91"/>
      <c r="N25" s="91"/>
    </row>
    <row r="26" spans="1:15" ht="18" customHeight="1">
      <c r="A26" s="127"/>
      <c r="B26" s="127"/>
      <c r="C26" s="94" t="s">
        <v>192</v>
      </c>
      <c r="D26" s="100"/>
      <c r="E26" s="120">
        <v>63665</v>
      </c>
      <c r="F26" s="121">
        <v>61965.1</v>
      </c>
      <c r="G26" s="120">
        <v>22316.9</v>
      </c>
      <c r="H26" s="121">
        <v>22145.8</v>
      </c>
      <c r="I26" s="91"/>
      <c r="J26" s="91"/>
      <c r="K26" s="91"/>
      <c r="L26" s="91"/>
      <c r="M26" s="91"/>
      <c r="N26" s="91"/>
    </row>
    <row r="27" spans="1:15" ht="18" customHeight="1">
      <c r="A27" s="127"/>
      <c r="B27" s="119" t="s">
        <v>193</v>
      </c>
      <c r="C27" s="94"/>
      <c r="D27" s="100"/>
      <c r="E27" s="120">
        <v>194197.6</v>
      </c>
      <c r="F27" s="121">
        <v>192220.9</v>
      </c>
      <c r="G27" s="120">
        <v>39353</v>
      </c>
      <c r="H27" s="121">
        <v>39316</v>
      </c>
      <c r="I27" s="91"/>
      <c r="J27" s="91"/>
      <c r="K27" s="91"/>
      <c r="L27" s="91"/>
      <c r="M27" s="91"/>
      <c r="N27" s="91"/>
    </row>
    <row r="28" spans="1:15" ht="18" customHeight="1">
      <c r="A28" s="127" t="s">
        <v>194</v>
      </c>
      <c r="B28" s="127" t="s">
        <v>195</v>
      </c>
      <c r="C28" s="94" t="s">
        <v>196</v>
      </c>
      <c r="D28" s="103" t="s">
        <v>40</v>
      </c>
      <c r="E28" s="120">
        <v>15918</v>
      </c>
      <c r="F28" s="121">
        <v>15983.7</v>
      </c>
      <c r="G28" s="120">
        <v>2250.1999999999998</v>
      </c>
      <c r="H28" s="121">
        <v>2484.5</v>
      </c>
      <c r="I28" s="91"/>
      <c r="J28" s="91"/>
      <c r="K28" s="91"/>
      <c r="L28" s="91"/>
      <c r="M28" s="91"/>
      <c r="N28" s="91"/>
    </row>
    <row r="29" spans="1:15" ht="18" customHeight="1">
      <c r="A29" s="127"/>
      <c r="B29" s="127"/>
      <c r="C29" s="94" t="s">
        <v>197</v>
      </c>
      <c r="D29" s="103" t="s">
        <v>41</v>
      </c>
      <c r="E29" s="120">
        <v>12596.7</v>
      </c>
      <c r="F29" s="121">
        <v>12841.3</v>
      </c>
      <c r="G29" s="120">
        <v>1929.5</v>
      </c>
      <c r="H29" s="121">
        <v>2061.1999999999998</v>
      </c>
      <c r="I29" s="91"/>
      <c r="J29" s="91"/>
      <c r="K29" s="91"/>
      <c r="L29" s="91"/>
      <c r="M29" s="91"/>
      <c r="N29" s="91"/>
    </row>
    <row r="30" spans="1:15" ht="18" customHeight="1">
      <c r="A30" s="127"/>
      <c r="B30" s="127"/>
      <c r="C30" s="94" t="s">
        <v>198</v>
      </c>
      <c r="D30" s="103" t="s">
        <v>199</v>
      </c>
      <c r="E30" s="120">
        <v>771.1</v>
      </c>
      <c r="F30" s="121">
        <v>727</v>
      </c>
      <c r="G30" s="120">
        <v>200</v>
      </c>
      <c r="H30" s="121">
        <v>203.9</v>
      </c>
      <c r="I30" s="91"/>
      <c r="J30" s="91"/>
      <c r="K30" s="91"/>
      <c r="L30" s="91"/>
      <c r="M30" s="91"/>
      <c r="N30" s="91"/>
    </row>
    <row r="31" spans="1:15" ht="18" customHeight="1">
      <c r="A31" s="127"/>
      <c r="B31" s="127"/>
      <c r="C31" s="96" t="s">
        <v>200</v>
      </c>
      <c r="D31" s="103" t="s">
        <v>201</v>
      </c>
      <c r="E31" s="120">
        <f t="shared" ref="E31:N31" si="0">E28-E29-E30</f>
        <v>2550.1999999999994</v>
      </c>
      <c r="F31" s="121">
        <f t="shared" si="0"/>
        <v>2415.4000000000015</v>
      </c>
      <c r="G31" s="120">
        <f t="shared" si="0"/>
        <v>120.69999999999982</v>
      </c>
      <c r="H31" s="121">
        <f t="shared" si="0"/>
        <v>219.40000000000018</v>
      </c>
      <c r="I31" s="91">
        <f t="shared" si="0"/>
        <v>0</v>
      </c>
      <c r="J31" s="91">
        <f t="shared" si="0"/>
        <v>0</v>
      </c>
      <c r="K31" s="91">
        <f t="shared" si="0"/>
        <v>0</v>
      </c>
      <c r="L31" s="91">
        <f t="shared" si="0"/>
        <v>0</v>
      </c>
      <c r="M31" s="91">
        <f t="shared" si="0"/>
        <v>0</v>
      </c>
      <c r="N31" s="91">
        <f t="shared" si="0"/>
        <v>0</v>
      </c>
      <c r="O31" s="7"/>
    </row>
    <row r="32" spans="1:15" ht="18" customHeight="1">
      <c r="A32" s="127"/>
      <c r="B32" s="127"/>
      <c r="C32" s="105" t="s">
        <v>202</v>
      </c>
      <c r="D32" s="124" t="s">
        <v>262</v>
      </c>
      <c r="E32" s="111">
        <v>498.6</v>
      </c>
      <c r="F32" s="108">
        <v>580</v>
      </c>
      <c r="G32" s="111">
        <v>70</v>
      </c>
      <c r="H32" s="121">
        <v>6.2</v>
      </c>
      <c r="I32" s="91"/>
      <c r="J32" s="91"/>
      <c r="K32" s="91"/>
      <c r="L32" s="91"/>
      <c r="M32" s="91"/>
      <c r="N32" s="91"/>
    </row>
    <row r="33" spans="1:14" ht="18" customHeight="1">
      <c r="A33" s="127"/>
      <c r="B33" s="127"/>
      <c r="C33" s="94" t="s">
        <v>203</v>
      </c>
      <c r="D33" s="103" t="s">
        <v>204</v>
      </c>
      <c r="E33" s="120">
        <v>459.9</v>
      </c>
      <c r="F33" s="121">
        <v>702</v>
      </c>
      <c r="G33" s="120">
        <v>19.399999999999999</v>
      </c>
      <c r="H33" s="121">
        <v>28</v>
      </c>
      <c r="I33" s="91"/>
      <c r="J33" s="91"/>
      <c r="K33" s="91"/>
      <c r="L33" s="91"/>
      <c r="M33" s="91"/>
      <c r="N33" s="91"/>
    </row>
    <row r="34" spans="1:14" ht="18" customHeight="1">
      <c r="A34" s="127"/>
      <c r="B34" s="127"/>
      <c r="C34" s="96" t="s">
        <v>205</v>
      </c>
      <c r="D34" s="103" t="s">
        <v>206</v>
      </c>
      <c r="E34" s="120">
        <f t="shared" ref="E34:N34" si="1">E31+E32-E33</f>
        <v>2588.8999999999992</v>
      </c>
      <c r="F34" s="121">
        <f t="shared" si="1"/>
        <v>2293.4000000000015</v>
      </c>
      <c r="G34" s="120">
        <f t="shared" si="1"/>
        <v>171.29999999999981</v>
      </c>
      <c r="H34" s="121">
        <f t="shared" si="1"/>
        <v>197.60000000000016</v>
      </c>
      <c r="I34" s="91">
        <f t="shared" si="1"/>
        <v>0</v>
      </c>
      <c r="J34" s="91">
        <f t="shared" si="1"/>
        <v>0</v>
      </c>
      <c r="K34" s="91">
        <f t="shared" si="1"/>
        <v>0</v>
      </c>
      <c r="L34" s="91">
        <f t="shared" si="1"/>
        <v>0</v>
      </c>
      <c r="M34" s="91">
        <f t="shared" si="1"/>
        <v>0</v>
      </c>
      <c r="N34" s="91">
        <f t="shared" si="1"/>
        <v>0</v>
      </c>
    </row>
    <row r="35" spans="1:14" ht="18" customHeight="1">
      <c r="A35" s="127"/>
      <c r="B35" s="127" t="s">
        <v>207</v>
      </c>
      <c r="C35" s="105" t="s">
        <v>208</v>
      </c>
      <c r="D35" s="124" t="s">
        <v>261</v>
      </c>
      <c r="E35" s="111">
        <v>0</v>
      </c>
      <c r="F35" s="108">
        <v>0</v>
      </c>
      <c r="G35" s="111">
        <v>0</v>
      </c>
      <c r="H35" s="121">
        <v>0</v>
      </c>
      <c r="I35" s="91"/>
      <c r="J35" s="91"/>
      <c r="K35" s="91"/>
      <c r="L35" s="91"/>
      <c r="M35" s="91"/>
      <c r="N35" s="91"/>
    </row>
    <row r="36" spans="1:14" ht="18" customHeight="1">
      <c r="A36" s="127"/>
      <c r="B36" s="127"/>
      <c r="C36" s="94" t="s">
        <v>209</v>
      </c>
      <c r="D36" s="103" t="s">
        <v>210</v>
      </c>
      <c r="E36" s="120">
        <v>889.1</v>
      </c>
      <c r="F36" s="121">
        <v>1522.1</v>
      </c>
      <c r="G36" s="120">
        <v>0</v>
      </c>
      <c r="H36" s="121">
        <v>0</v>
      </c>
      <c r="I36" s="91"/>
      <c r="J36" s="91"/>
      <c r="K36" s="91"/>
      <c r="L36" s="91"/>
      <c r="M36" s="91"/>
      <c r="N36" s="91"/>
    </row>
    <row r="37" spans="1:14" ht="18" customHeight="1">
      <c r="A37" s="127"/>
      <c r="B37" s="127"/>
      <c r="C37" s="94" t="s">
        <v>211</v>
      </c>
      <c r="D37" s="103" t="s">
        <v>212</v>
      </c>
      <c r="E37" s="120">
        <f t="shared" ref="E37:N37" si="2">E34+E35-E36</f>
        <v>1699.7999999999993</v>
      </c>
      <c r="F37" s="121">
        <f t="shared" si="2"/>
        <v>771.30000000000155</v>
      </c>
      <c r="G37" s="120">
        <f t="shared" si="2"/>
        <v>171.29999999999981</v>
      </c>
      <c r="H37" s="121">
        <f t="shared" si="2"/>
        <v>197.60000000000016</v>
      </c>
      <c r="I37" s="91">
        <f t="shared" si="2"/>
        <v>0</v>
      </c>
      <c r="J37" s="91">
        <f t="shared" si="2"/>
        <v>0</v>
      </c>
      <c r="K37" s="91">
        <f t="shared" si="2"/>
        <v>0</v>
      </c>
      <c r="L37" s="91">
        <f t="shared" si="2"/>
        <v>0</v>
      </c>
      <c r="M37" s="91">
        <f t="shared" si="2"/>
        <v>0</v>
      </c>
      <c r="N37" s="91">
        <f t="shared" si="2"/>
        <v>0</v>
      </c>
    </row>
    <row r="38" spans="1:14" ht="18" customHeight="1">
      <c r="A38" s="127"/>
      <c r="B38" s="127"/>
      <c r="C38" s="94" t="s">
        <v>213</v>
      </c>
      <c r="D38" s="103" t="s">
        <v>260</v>
      </c>
      <c r="E38" s="120">
        <v>0</v>
      </c>
      <c r="F38" s="121">
        <v>0</v>
      </c>
      <c r="G38" s="120">
        <v>0</v>
      </c>
      <c r="H38" s="121">
        <v>0</v>
      </c>
      <c r="I38" s="91"/>
      <c r="J38" s="91"/>
      <c r="K38" s="91"/>
      <c r="L38" s="91"/>
      <c r="M38" s="91"/>
      <c r="N38" s="91"/>
    </row>
    <row r="39" spans="1:14" ht="18" customHeight="1">
      <c r="A39" s="127"/>
      <c r="B39" s="127"/>
      <c r="C39" s="94" t="s">
        <v>214</v>
      </c>
      <c r="D39" s="103" t="s">
        <v>215</v>
      </c>
      <c r="E39" s="120">
        <v>0</v>
      </c>
      <c r="F39" s="121">
        <v>0</v>
      </c>
      <c r="G39" s="120">
        <v>0</v>
      </c>
      <c r="H39" s="121">
        <v>0</v>
      </c>
      <c r="I39" s="91"/>
      <c r="J39" s="91"/>
      <c r="K39" s="91"/>
      <c r="L39" s="91"/>
      <c r="M39" s="91"/>
      <c r="N39" s="91"/>
    </row>
    <row r="40" spans="1:14" ht="18" customHeight="1">
      <c r="A40" s="127"/>
      <c r="B40" s="127"/>
      <c r="C40" s="94" t="s">
        <v>216</v>
      </c>
      <c r="D40" s="103" t="s">
        <v>259</v>
      </c>
      <c r="E40" s="120">
        <v>0</v>
      </c>
      <c r="F40" s="121">
        <v>0</v>
      </c>
      <c r="G40" s="120">
        <v>0</v>
      </c>
      <c r="H40" s="121">
        <v>0</v>
      </c>
      <c r="I40" s="91"/>
      <c r="J40" s="91"/>
      <c r="K40" s="91"/>
      <c r="L40" s="91"/>
      <c r="M40" s="91"/>
      <c r="N40" s="91"/>
    </row>
    <row r="41" spans="1:14" ht="18" customHeight="1">
      <c r="A41" s="127"/>
      <c r="B41" s="127"/>
      <c r="C41" s="96" t="s">
        <v>217</v>
      </c>
      <c r="D41" s="103" t="s">
        <v>218</v>
      </c>
      <c r="E41" s="120">
        <f t="shared" ref="E41:N41" si="3">E34+E35-E36-E40</f>
        <v>1699.7999999999993</v>
      </c>
      <c r="F41" s="121">
        <f t="shared" si="3"/>
        <v>771.30000000000155</v>
      </c>
      <c r="G41" s="120">
        <f t="shared" si="3"/>
        <v>171.29999999999981</v>
      </c>
      <c r="H41" s="121">
        <f t="shared" si="3"/>
        <v>197.60000000000016</v>
      </c>
      <c r="I41" s="91">
        <f t="shared" si="3"/>
        <v>0</v>
      </c>
      <c r="J41" s="91">
        <f t="shared" si="3"/>
        <v>0</v>
      </c>
      <c r="K41" s="91">
        <f t="shared" si="3"/>
        <v>0</v>
      </c>
      <c r="L41" s="91">
        <f t="shared" si="3"/>
        <v>0</v>
      </c>
      <c r="M41" s="91">
        <f t="shared" si="3"/>
        <v>0</v>
      </c>
      <c r="N41" s="91">
        <f t="shared" si="3"/>
        <v>0</v>
      </c>
    </row>
    <row r="42" spans="1:14" ht="18" customHeight="1">
      <c r="A42" s="127"/>
      <c r="B42" s="127"/>
      <c r="C42" s="158" t="s">
        <v>219</v>
      </c>
      <c r="D42" s="158"/>
      <c r="E42" s="120">
        <f t="shared" ref="E42:N42" si="4">E37+E38-E39-E40</f>
        <v>1699.7999999999993</v>
      </c>
      <c r="F42" s="121">
        <f t="shared" si="4"/>
        <v>771.30000000000155</v>
      </c>
      <c r="G42" s="120">
        <f t="shared" si="4"/>
        <v>171.29999999999981</v>
      </c>
      <c r="H42" s="121">
        <f t="shared" si="4"/>
        <v>197.60000000000016</v>
      </c>
      <c r="I42" s="91">
        <f t="shared" si="4"/>
        <v>0</v>
      </c>
      <c r="J42" s="91">
        <f t="shared" si="4"/>
        <v>0</v>
      </c>
      <c r="K42" s="91">
        <f t="shared" si="4"/>
        <v>0</v>
      </c>
      <c r="L42" s="91">
        <f t="shared" si="4"/>
        <v>0</v>
      </c>
      <c r="M42" s="91">
        <f t="shared" si="4"/>
        <v>0</v>
      </c>
      <c r="N42" s="91">
        <f t="shared" si="4"/>
        <v>0</v>
      </c>
    </row>
    <row r="43" spans="1:14" ht="18" customHeight="1">
      <c r="A43" s="127"/>
      <c r="B43" s="127"/>
      <c r="C43" s="94" t="s">
        <v>220</v>
      </c>
      <c r="D43" s="103" t="s">
        <v>221</v>
      </c>
      <c r="E43" s="120">
        <v>39478.400000000001</v>
      </c>
      <c r="F43" s="121">
        <v>38707</v>
      </c>
      <c r="G43" s="120">
        <v>11365</v>
      </c>
      <c r="H43" s="121">
        <v>11167.1</v>
      </c>
      <c r="I43" s="91"/>
      <c r="J43" s="91"/>
      <c r="K43" s="91"/>
      <c r="L43" s="91"/>
      <c r="M43" s="91"/>
      <c r="N43" s="91"/>
    </row>
    <row r="44" spans="1:14" ht="18" customHeight="1">
      <c r="A44" s="127"/>
      <c r="B44" s="127"/>
      <c r="C44" s="96" t="s">
        <v>222</v>
      </c>
      <c r="D44" s="122" t="s">
        <v>223</v>
      </c>
      <c r="E44" s="120">
        <f t="shared" ref="E44:N44" si="5">E41+E43</f>
        <v>41178.199999999997</v>
      </c>
      <c r="F44" s="121">
        <f t="shared" si="5"/>
        <v>39478.300000000003</v>
      </c>
      <c r="G44" s="120">
        <f t="shared" si="5"/>
        <v>11536.3</v>
      </c>
      <c r="H44" s="121">
        <f t="shared" si="5"/>
        <v>11364.7</v>
      </c>
      <c r="I44" s="91">
        <f t="shared" si="5"/>
        <v>0</v>
      </c>
      <c r="J44" s="91">
        <f t="shared" si="5"/>
        <v>0</v>
      </c>
      <c r="K44" s="91">
        <f t="shared" si="5"/>
        <v>0</v>
      </c>
      <c r="L44" s="91">
        <f t="shared" si="5"/>
        <v>0</v>
      </c>
      <c r="M44" s="91">
        <f t="shared" si="5"/>
        <v>0</v>
      </c>
      <c r="N44" s="91">
        <f t="shared" si="5"/>
        <v>0</v>
      </c>
    </row>
    <row r="45" spans="1:14" ht="14.1" customHeight="1">
      <c r="A45" s="9" t="s">
        <v>224</v>
      </c>
    </row>
    <row r="46" spans="1:14" ht="14.1" customHeight="1">
      <c r="A46" s="9" t="s">
        <v>258</v>
      </c>
    </row>
    <row r="47" spans="1:14">
      <c r="A47" s="49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4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 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2022-08-25T09:43:13Z</cp:lastPrinted>
  <dcterms:created xsi:type="dcterms:W3CDTF">1999-07-06T05:17:05Z</dcterms:created>
  <dcterms:modified xsi:type="dcterms:W3CDTF">2022-09-20T10:22:09Z</dcterms:modified>
</cp:coreProperties>
</file>