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92DCB0F7-279C-4C5A-A513-77A4CD6E9E46}" xr6:coauthVersionLast="47" xr6:coauthVersionMax="47" xr10:uidLastSave="{00000000-0000-0000-0000-000000000000}"/>
  <bookViews>
    <workbookView xWindow="-120" yWindow="-120" windowWidth="29040" windowHeight="15840" tabRatio="775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'2.公営企業会計予算(R3-4年度)'!$A$1:$S$49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'4.公営企業会計決算（R元-2年度）'!$A$1:$S$49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7" l="1"/>
  <c r="F44" i="7" l="1"/>
  <c r="F39" i="7"/>
  <c r="F45" i="7" s="1"/>
  <c r="L27" i="7"/>
  <c r="L16" i="7"/>
  <c r="L15" i="7"/>
  <c r="L14" i="7"/>
  <c r="F45" i="4"/>
  <c r="F44" i="4"/>
  <c r="F39" i="4"/>
  <c r="L24" i="4"/>
  <c r="L27" i="4" s="1"/>
  <c r="L16" i="4"/>
  <c r="L15" i="4"/>
  <c r="L14" i="4"/>
  <c r="R24" i="4" l="1"/>
  <c r="R27" i="4" s="1"/>
  <c r="R15" i="4"/>
  <c r="R14" i="4"/>
  <c r="R11" i="4"/>
  <c r="R8" i="4"/>
  <c r="R16" i="4" s="1"/>
  <c r="R24" i="7"/>
  <c r="R27" i="7" s="1"/>
  <c r="R15" i="7"/>
  <c r="R14" i="7"/>
  <c r="R11" i="7"/>
  <c r="R8" i="7"/>
  <c r="R16" i="7" s="1"/>
  <c r="M31" i="8" l="1"/>
  <c r="M34" i="8" s="1"/>
  <c r="K31" i="8"/>
  <c r="K34" i="8" s="1"/>
  <c r="I31" i="8"/>
  <c r="I34" i="8" s="1"/>
  <c r="G31" i="8"/>
  <c r="G34" i="8" s="1"/>
  <c r="E31" i="8"/>
  <c r="E34" i="8" s="1"/>
  <c r="M41" i="8" l="1"/>
  <c r="M44" i="8" s="1"/>
  <c r="M37" i="8"/>
  <c r="M42" i="8" s="1"/>
  <c r="K41" i="8"/>
  <c r="K44" i="8" s="1"/>
  <c r="K37" i="8"/>
  <c r="K42" i="8" s="1"/>
  <c r="I41" i="8"/>
  <c r="I44" i="8" s="1"/>
  <c r="I37" i="8"/>
  <c r="I42" i="8" s="1"/>
  <c r="G37" i="8"/>
  <c r="G42" i="8" s="1"/>
  <c r="G41" i="8"/>
  <c r="G44" i="8" s="1"/>
  <c r="E37" i="8"/>
  <c r="E42" i="8" s="1"/>
  <c r="E41" i="8"/>
  <c r="E44" i="8" s="1"/>
  <c r="N24" i="7"/>
  <c r="N27" i="7" s="1"/>
  <c r="N16" i="7"/>
  <c r="N15" i="7"/>
  <c r="N14" i="7"/>
  <c r="P27" i="7"/>
  <c r="P24" i="7"/>
  <c r="P16" i="7"/>
  <c r="P15" i="7"/>
  <c r="P14" i="7"/>
  <c r="G14" i="4"/>
  <c r="I14" i="4"/>
  <c r="K14" i="4"/>
  <c r="G15" i="4"/>
  <c r="I15" i="4"/>
  <c r="K15" i="4"/>
  <c r="G16" i="4"/>
  <c r="I16" i="4"/>
  <c r="K16" i="4"/>
  <c r="G24" i="4"/>
  <c r="G27" i="4" s="1"/>
  <c r="I24" i="4"/>
  <c r="I27" i="4" s="1"/>
  <c r="K24" i="4"/>
  <c r="K27" i="4" s="1"/>
  <c r="P24" i="4"/>
  <c r="P27" i="4" s="1"/>
  <c r="P16" i="4"/>
  <c r="P15" i="4"/>
  <c r="P14" i="4"/>
  <c r="N24" i="4"/>
  <c r="N27" i="4" s="1"/>
  <c r="N16" i="4"/>
  <c r="N15" i="4"/>
  <c r="N14" i="4"/>
  <c r="F43" i="5" l="1"/>
  <c r="H27" i="5"/>
  <c r="H28" i="5"/>
  <c r="H32" i="5"/>
  <c r="H39" i="5"/>
  <c r="H45" i="5"/>
  <c r="G44" i="7" l="1"/>
  <c r="G39" i="7"/>
  <c r="G45" i="7" s="1"/>
  <c r="Q24" i="7"/>
  <c r="Q27" i="7" s="1"/>
  <c r="Q16" i="7"/>
  <c r="Q15" i="7"/>
  <c r="Q14" i="7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N31" i="8"/>
  <c r="N34" i="8" s="1"/>
  <c r="L31" i="8"/>
  <c r="L34" i="8" s="1"/>
  <c r="J31" i="8"/>
  <c r="J34" i="8" s="1"/>
  <c r="H31" i="8"/>
  <c r="H34" i="8" s="1"/>
  <c r="F31" i="8"/>
  <c r="F34" i="8" s="1"/>
  <c r="K44" i="7"/>
  <c r="J44" i="7"/>
  <c r="I44" i="7"/>
  <c r="H44" i="7"/>
  <c r="K39" i="7"/>
  <c r="J39" i="7"/>
  <c r="I39" i="7"/>
  <c r="H39" i="7"/>
  <c r="I45" i="7" l="1"/>
  <c r="H45" i="7"/>
  <c r="J45" i="7"/>
  <c r="K45" i="7"/>
  <c r="N41" i="8"/>
  <c r="N44" i="8" s="1"/>
  <c r="N37" i="8"/>
  <c r="N42" i="8" s="1"/>
  <c r="L37" i="8"/>
  <c r="L42" i="8" s="1"/>
  <c r="L41" i="8"/>
  <c r="L44" i="8" s="1"/>
  <c r="J41" i="8"/>
  <c r="J44" i="8" s="1"/>
  <c r="J37" i="8"/>
  <c r="J42" i="8" s="1"/>
  <c r="H41" i="8"/>
  <c r="H44" i="8" s="1"/>
  <c r="H37" i="8"/>
  <c r="H42" i="8" s="1"/>
  <c r="F41" i="8"/>
  <c r="F44" i="8" s="1"/>
  <c r="F37" i="8"/>
  <c r="F42" i="8" s="1"/>
  <c r="E22" i="6"/>
  <c r="H20" i="6"/>
  <c r="G20" i="6"/>
  <c r="F20" i="6"/>
  <c r="E20" i="6"/>
  <c r="H19" i="6"/>
  <c r="G19" i="6"/>
  <c r="F19" i="6"/>
  <c r="F23" i="6" s="1"/>
  <c r="E19" i="6"/>
  <c r="E23" i="6" s="1"/>
  <c r="G44" i="4"/>
  <c r="G39" i="4"/>
  <c r="S24" i="4"/>
  <c r="S27" i="4" s="1"/>
  <c r="S16" i="4"/>
  <c r="S15" i="4"/>
  <c r="S14" i="4"/>
  <c r="Q24" i="4"/>
  <c r="Q27" i="4" s="1"/>
  <c r="Q16" i="4"/>
  <c r="Q15" i="4"/>
  <c r="Q14" i="4"/>
  <c r="O24" i="4"/>
  <c r="O27" i="4" s="1"/>
  <c r="O16" i="4"/>
  <c r="O15" i="4"/>
  <c r="O14" i="4"/>
  <c r="M24" i="4"/>
  <c r="M27" i="4" s="1"/>
  <c r="M16" i="4"/>
  <c r="M15" i="4"/>
  <c r="M14" i="4"/>
  <c r="G45" i="4" l="1"/>
  <c r="G23" i="6"/>
  <c r="G22" i="6"/>
  <c r="H22" i="6"/>
  <c r="H21" i="6"/>
  <c r="E21" i="6"/>
  <c r="F21" i="6"/>
  <c r="F22" i="6"/>
  <c r="G21" i="6"/>
  <c r="H23" i="6" l="1"/>
  <c r="Q44" i="4" l="1"/>
  <c r="P44" i="4"/>
  <c r="Q39" i="4"/>
  <c r="Q45" i="4" s="1"/>
  <c r="P39" i="4"/>
  <c r="P45" i="4" s="1"/>
  <c r="O44" i="4"/>
  <c r="N44" i="4"/>
  <c r="O39" i="4"/>
  <c r="N39" i="4"/>
  <c r="O45" i="4" l="1"/>
  <c r="N45" i="4"/>
  <c r="I25" i="2"/>
  <c r="I9" i="2" l="1"/>
  <c r="F45" i="2"/>
  <c r="G41" i="2" s="1"/>
  <c r="F27" i="2"/>
  <c r="F45" i="5"/>
  <c r="G31" i="5" s="1"/>
  <c r="F27" i="5"/>
  <c r="G19" i="5" s="1"/>
  <c r="H27" i="2"/>
  <c r="H45" i="2"/>
  <c r="S44" i="7"/>
  <c r="R44" i="7"/>
  <c r="Q44" i="7"/>
  <c r="P44" i="7"/>
  <c r="O44" i="7"/>
  <c r="N44" i="7"/>
  <c r="M44" i="7"/>
  <c r="L44" i="7"/>
  <c r="S39" i="7"/>
  <c r="S45" i="7" s="1"/>
  <c r="R39" i="7"/>
  <c r="Q39" i="7"/>
  <c r="P39" i="7"/>
  <c r="O39" i="7"/>
  <c r="O45" i="7" s="1"/>
  <c r="N39" i="7"/>
  <c r="M39" i="7"/>
  <c r="L39" i="7"/>
  <c r="S24" i="7"/>
  <c r="S27" i="7"/>
  <c r="S16" i="7"/>
  <c r="S15" i="7"/>
  <c r="S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3" i="2"/>
  <c r="I21" i="2"/>
  <c r="I20" i="2"/>
  <c r="I43" i="2"/>
  <c r="I42" i="2"/>
  <c r="I41" i="2"/>
  <c r="I38" i="2"/>
  <c r="I36" i="2"/>
  <c r="I30" i="2"/>
  <c r="I24" i="2"/>
  <c r="S39" i="4"/>
  <c r="S44" i="4"/>
  <c r="S45" i="4" s="1"/>
  <c r="R39" i="4"/>
  <c r="R44" i="4"/>
  <c r="M39" i="4"/>
  <c r="M45" i="4" s="1"/>
  <c r="M44" i="4"/>
  <c r="L39" i="4"/>
  <c r="L44" i="4"/>
  <c r="L45" i="4"/>
  <c r="K39" i="4"/>
  <c r="K44" i="4"/>
  <c r="J39" i="4"/>
  <c r="J44" i="4"/>
  <c r="I39" i="4"/>
  <c r="I44" i="4"/>
  <c r="I45" i="4" s="1"/>
  <c r="H39" i="4"/>
  <c r="H44" i="4"/>
  <c r="J45" i="4" l="1"/>
  <c r="N45" i="7"/>
  <c r="K45" i="4"/>
  <c r="Q45" i="7"/>
  <c r="G27" i="2"/>
  <c r="G12" i="2"/>
  <c r="H45" i="4"/>
  <c r="G29" i="2"/>
  <c r="G28" i="2"/>
  <c r="G45" i="2"/>
  <c r="G9" i="2"/>
  <c r="G16" i="2"/>
  <c r="G14" i="2"/>
  <c r="G18" i="2"/>
  <c r="G21" i="2"/>
  <c r="G37" i="5"/>
  <c r="G40" i="5"/>
  <c r="G34" i="5"/>
  <c r="G33" i="5"/>
  <c r="G35" i="5"/>
  <c r="G28" i="5"/>
  <c r="G45" i="5"/>
  <c r="G29" i="5"/>
  <c r="G32" i="5"/>
  <c r="G42" i="5"/>
  <c r="G39" i="5"/>
  <c r="G38" i="5"/>
  <c r="G41" i="5"/>
  <c r="G36" i="5"/>
  <c r="G43" i="5"/>
  <c r="G44" i="5"/>
  <c r="I45" i="5"/>
  <c r="G30" i="5"/>
  <c r="R45" i="4"/>
  <c r="G19" i="2"/>
  <c r="G25" i="2"/>
  <c r="G24" i="2"/>
  <c r="G36" i="2"/>
  <c r="P45" i="7"/>
  <c r="G39" i="2"/>
  <c r="G11" i="2"/>
  <c r="G38" i="2"/>
  <c r="I27" i="2"/>
  <c r="G22" i="2"/>
  <c r="G15" i="2"/>
  <c r="G43" i="2"/>
  <c r="G23" i="2"/>
  <c r="G30" i="2"/>
  <c r="L45" i="7"/>
  <c r="G26" i="2"/>
  <c r="G32" i="2"/>
  <c r="G13" i="2"/>
  <c r="G40" i="2"/>
  <c r="M45" i="7"/>
  <c r="G20" i="2"/>
  <c r="G17" i="2"/>
  <c r="G10" i="2"/>
  <c r="G31" i="2"/>
  <c r="R45" i="7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<sst xmlns="http://schemas.openxmlformats.org/spreadsheetml/2006/main" count="463" uniqueCount="267">
  <si>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</si>
  <si>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</si>
  <si>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</si>
  <si>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</si>
  <si>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</si>
  <si>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</si>
  <si>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</si>
  <si>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</si>
  <si>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</si>
  <si>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</si>
  <si>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</si>
  <si>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</si>
  <si>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</si>
  <si>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</si>
  <si>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</si>
  <si>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</si>
  <si>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</si>
  <si>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</si>
  <si>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</si>
  <si>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</si>
  <si>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</si>
  <si>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</si>
  <si>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</si>
  <si>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</si>
  <si>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</si>
  <si>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</si>
  <si>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</si>
  <si>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</si>
  <si>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</si>
  <si>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</si>
  <si>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</si>
  <si>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</si>
  <si>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</si>
  <si>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</si>
  <si>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</si>
  <si>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</si>
  <si>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</si>
  <si>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</si>
  <si>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</si>
  <si>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</si>
  <si>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</si>
  <si>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</si>
  <si>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</si>
  <si>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</si>
  <si>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</si>
  <si>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</si>
  <si>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</si>
  <si>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</si>
  <si>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</si>
  <si>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</si>
  <si>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</si>
  <si>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</si>
  <si>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</si>
  <si>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</si>
  <si>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</si>
  <si>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</si>
  <si>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</si>
  <si>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</si>
  <si>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</si>
  <si>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</si>
  <si>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</si>
  <si>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</si>
  <si>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</si>
  <si>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</si>
  <si>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</si>
  <si>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</si>
  <si>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</si>
  <si>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</si>
  <si>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</si>
  <si>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</si>
  <si>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</si>
  <si>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</si>
  <si>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</si>
  <si>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</si>
  <si>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</si>
  <si>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</si>
  <si>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</si>
  <si>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</si>
  <si>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</si>
  <si>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</si>
  <si>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</si>
  <si>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</si>
  <si>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</si>
  <si>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</si>
  <si>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</si>
  <si>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</si>
  <si>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</si>
  <si>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</si>
  <si>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</si>
  <si>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</si>
  <si>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</si>
  <si>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</si>
  <si>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</si>
  <si>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</si>
  <si>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</si>
  <si>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</si>
  <si>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</si>
  <si>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</si>
  <si>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</si>
  <si>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</si>
  <si>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</si>
  <si>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</si>
  <si>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</si>
  <si>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</si>
  <si>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</si>
  <si>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</si>
  <si>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</si>
  <si>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</si>
  <si>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</si>
  <si>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</si>
  <si>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</si>
  <si>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</si>
  <si>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</si>
  <si>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</si>
  <si>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</si>
  <si>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</si>
  <si>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</si>
  <si>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</si>
  <si>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</si>
  <si>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</si>
  <si>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</si>
  <si>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</si>
  <si>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</si>
  <si>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</si>
  <si>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</si>
  <si>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</si>
  <si>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</si>
  <si>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</si>
  <si>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</si>
  <si>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</si>
  <si>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</si>
  <si>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</si>
  <si>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</si>
  <si>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</si>
  <si>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</si>
  <si>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</si>
  <si>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</si>
  <si>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</si>
  <si>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</si>
  <si>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</si>
  <si>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</si>
  <si>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</si>
  <si>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</si>
  <si>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</si>
  <si>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</si>
  <si>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</si>
  <si>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</si>
  <si>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</si>
  <si>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</si>
  <si>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</si>
  <si>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</si>
  <si>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</si>
  <si>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</si>
  <si>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</si>
  <si>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</si>
  <si>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</si>
  <si>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</si>
  <si>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</si>
  <si>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</si>
  <si>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</si>
  <si>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</si>
  <si>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</si>
  <si>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</si>
  <si>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</si>
  <si>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</si>
  <si>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</si>
  <si>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</si>
  <si>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</si>
  <si>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</si>
  <si>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</si>
  <si>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</si>
  <si>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</si>
  <si>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</si>
  <si>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</si>
  <si>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</si>
  <si>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</si>
  <si>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</si>
  <si>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</si>
  <si>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</si>
  <si>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</si>
  <si>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</si>
  <si>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</si>
  <si>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</si>
  <si>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</si>
  <si>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</si>
  <si>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</si>
  <si>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</si>
  <si>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</si>
  <si>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</si>
  <si>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</si>
  <si>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</si>
  <si>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</si>
  <si>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</si>
  <si>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</si>
  <si>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</si>
  <si>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</si>
  <si>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</si>
  <si>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</si>
  <si>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</si>
  <si>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</si>
  <si>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</si>
  <si>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</si>
  <si>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</si>
  <si>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</si>
  <si>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</si>
  <si>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</si>
  <si>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</si>
  <si>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</si>
  <si>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</si>
  <si>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</si>
  <si>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</si>
  <si>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</si>
  <si>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</si>
  <si>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</si>
  <si>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</si>
  <si>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</si>
  <si>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</si>
  <si>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</si>
  <si>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</si>
  <si>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</si>
  <si>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</si>
  <si>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</si>
  <si>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</si>
  <si>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</si>
  <si>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</si>
  <si>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</si>
  <si>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</si>
  <si>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</si>
  <si>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</si>
  <si>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</si>
  <si>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</si>
  <si>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</si>
  <si>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</si>
  <si>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</si>
  <si>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</si>
  <si>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</si>
  <si>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</si>
  <si>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</si>
  <si>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</si>
  <si>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</si>
  <si>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</si>
  <si>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</si>
  <si>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</si>
  <si>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</si>
  <si>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</si>
  <si>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</si>
  <si>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</si>
  <si>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</si>
  <si>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</si>
  <si>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</si>
  <si>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</si>
  <si>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新潟県</t>
    <rPh sb="0" eb="3">
      <t>ニイガタケン</t>
    </rPh>
    <phoneticPr fontId="9"/>
  </si>
  <si>
    <t>新潟県</t>
    <rPh sb="0" eb="3">
      <t>ニイガタケン</t>
    </rPh>
    <phoneticPr fontId="16"/>
  </si>
  <si>
    <t>電気事業</t>
    <rPh sb="0" eb="4">
      <t>デンキジギョウ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</si>
  <si>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</si>
  <si>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工業用地造成事業</t>
    <rPh sb="0" eb="4">
      <t>コウギョウヨウチ</t>
    </rPh>
    <rPh sb="4" eb="6">
      <t>ゾウセイ</t>
    </rPh>
    <rPh sb="6" eb="8">
      <t>ジギョウ</t>
    </rPh>
    <phoneticPr fontId="9"/>
  </si>
  <si>
    <t>新潟東港臨海用地造成事業</t>
    <rPh sb="0" eb="4">
      <t>ニイガタヒガシコウ</t>
    </rPh>
    <rPh sb="4" eb="8">
      <t>リンカイヨウチ</t>
    </rPh>
    <rPh sb="8" eb="12">
      <t>ゾウセイジギョウ</t>
    </rPh>
    <phoneticPr fontId="9"/>
  </si>
  <si>
    <t>病院事業</t>
    <rPh sb="0" eb="4">
      <t>ビョウインジギョウ</t>
    </rPh>
    <phoneticPr fontId="9"/>
  </si>
  <si>
    <t>港湾整備事業</t>
    <rPh sb="0" eb="2">
      <t>コウワン</t>
    </rPh>
    <rPh sb="2" eb="6">
      <t>セイビジギョウ</t>
    </rPh>
    <phoneticPr fontId="9"/>
  </si>
  <si>
    <t>基幹病院事業</t>
    <rPh sb="0" eb="4">
      <t>キカンビョウイン</t>
    </rPh>
    <rPh sb="4" eb="6">
      <t>ジギョウ</t>
    </rPh>
    <phoneticPr fontId="9"/>
  </si>
  <si>
    <t>流域下水道事業</t>
    <rPh sb="0" eb="5">
      <t>リュウイキゲスイドウ</t>
    </rPh>
    <rPh sb="5" eb="7">
      <t>ジギョウ</t>
    </rPh>
    <phoneticPr fontId="9"/>
  </si>
  <si>
    <t>-</t>
    <phoneticPr fontId="14"/>
  </si>
  <si>
    <t>新潟県住宅供給公社</t>
    <rPh sb="0" eb="3">
      <t>ニイガタケン</t>
    </rPh>
    <rPh sb="3" eb="9">
      <t>ジュウタクキョウキュウコウシャ</t>
    </rPh>
    <phoneticPr fontId="16"/>
  </si>
  <si>
    <t>北越急行（株）</t>
    <rPh sb="0" eb="4">
      <t>ホクエツキュウコウ</t>
    </rPh>
    <rPh sb="4" eb="7">
      <t>カブ</t>
    </rPh>
    <phoneticPr fontId="16"/>
  </si>
  <si>
    <t>新潟木材倉庫（株）</t>
    <rPh sb="0" eb="6">
      <t>ニイガタモクザイソウコ</t>
    </rPh>
    <rPh sb="6" eb="9">
      <t>カブ</t>
    </rPh>
    <phoneticPr fontId="16"/>
  </si>
  <si>
    <t>えちごトキめき鉄道（株）</t>
    <rPh sb="7" eb="9">
      <t>テツドウ</t>
    </rPh>
    <rPh sb="9" eb="12">
      <t>カブ</t>
    </rPh>
    <phoneticPr fontId="16"/>
  </si>
  <si>
    <t>（株）新潟ふるさと村</t>
    <rPh sb="0" eb="3">
      <t>カブ</t>
    </rPh>
    <rPh sb="3" eb="5">
      <t>ニイガタ</t>
    </rPh>
    <rPh sb="9" eb="10">
      <t>ムラ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</si>
</sst>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12"/>
      <name val="游ゴシック"/>
      <family val="1"/>
      <charset val="128"/>
    </font>
    <font>
      <b/>
      <sz val="11"/>
      <name val="游ゴシック"/>
      <family val="1"/>
      <charset val="128"/>
    </font>
    <font>
      <sz val="11"/>
      <name val="明朝"/>
      <family val="1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56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4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Continuous" vertical="center"/>
    </xf>
    <xf numFmtId="0" fontId="2" fillId="0" borderId="7" xfId="0" applyNumberFormat="1" applyFont="1" applyBorder="1" applyAlignment="1">
      <alignment horizontal="centerContinuous" vertical="center" wrapText="1"/>
    </xf>
    <xf numFmtId="41" fontId="0" fillId="0" borderId="7" xfId="0" applyNumberFormat="1" applyBorder="1" applyAlignment="1">
      <alignment horizontal="centerContinuous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177" fontId="2" fillId="0" borderId="7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7" fontId="2" fillId="0" borderId="7" xfId="1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horizontal="left" vertical="center"/>
    </xf>
    <xf numFmtId="0" fontId="0" fillId="0" borderId="7" xfId="0" applyNumberFormat="1" applyFont="1" applyBorder="1" applyAlignment="1">
      <alignment horizontal="center" vertical="center"/>
    </xf>
    <xf numFmtId="41" fontId="0" fillId="0" borderId="7" xfId="0" applyNumberFormat="1" applyBorder="1" applyAlignment="1">
      <alignment horizontal="right"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Continuous" vertical="center"/>
    </xf>
    <xf numFmtId="177" fontId="0" fillId="0" borderId="7" xfId="0" applyNumberFormat="1" applyBorder="1" applyAlignment="1">
      <alignment vertical="center"/>
    </xf>
    <xf numFmtId="177" fontId="2" fillId="0" borderId="7" xfId="1" applyNumberFormat="1" applyFill="1" applyBorder="1" applyAlignment="1">
      <alignment horizontal="right" vertical="center"/>
    </xf>
    <xf numFmtId="177" fontId="2" fillId="0" borderId="7" xfId="1" applyNumberForma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41" fontId="2" fillId="0" borderId="7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82" fontId="0" fillId="0" borderId="7" xfId="0" applyNumberFormat="1" applyBorder="1" applyAlignment="1">
      <alignment vertical="center"/>
    </xf>
    <xf numFmtId="182" fontId="2" fillId="0" borderId="7" xfId="1" applyNumberFormat="1" applyBorder="1" applyAlignment="1">
      <alignment vertical="center"/>
    </xf>
    <xf numFmtId="178" fontId="2" fillId="0" borderId="7" xfId="1" applyNumberFormat="1" applyFill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41" fontId="0" fillId="0" borderId="7" xfId="0" applyNumberFormat="1" applyFill="1" applyBorder="1" applyAlignment="1">
      <alignment horizontal="left" vertical="center"/>
    </xf>
    <xf numFmtId="177" fontId="2" fillId="0" borderId="7" xfId="1" applyNumberFormat="1" applyFill="1" applyBorder="1" applyAlignment="1">
      <alignment vertical="center"/>
    </xf>
    <xf numFmtId="41" fontId="0" fillId="0" borderId="7" xfId="0" quotePrefix="1" applyNumberFormat="1" applyBorder="1" applyAlignment="1">
      <alignment horizontal="right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Font="1" applyBorder="1" applyAlignment="1">
      <alignment horizontal="center" vertical="center"/>
    </xf>
    <xf numFmtId="177" fontId="2" fillId="0" borderId="7" xfId="1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0" fontId="22" fillId="0" borderId="4" xfId="0" applyNumberFormat="1" applyFont="1" applyBorder="1" applyAlignment="1">
      <alignment horizontal="distributed" vertical="center" justifyLastLine="1"/>
    </xf>
    <xf numFmtId="0" fontId="21" fillId="0" borderId="4" xfId="0" applyNumberFormat="1" applyFont="1" applyBorder="1" applyAlignment="1">
      <alignment horizontal="distributed" vertical="center" justifyLastLine="1"/>
    </xf>
    <xf numFmtId="41" fontId="21" fillId="0" borderId="4" xfId="0" applyNumberFormat="1" applyFont="1" applyBorder="1" applyAlignment="1">
      <alignment horizontal="distributed" vertical="center" justifyLastLine="1"/>
    </xf>
    <xf numFmtId="177" fontId="2" fillId="0" borderId="10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177" fontId="0" fillId="0" borderId="7" xfId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2" fillId="0" borderId="7" xfId="1" quotePrefix="1" applyNumberFormat="1" applyFont="1" applyFill="1" applyBorder="1" applyAlignment="1">
      <alignment horizontal="right" vertical="center"/>
    </xf>
    <xf numFmtId="177" fontId="2" fillId="0" borderId="7" xfId="1" applyNumberFormat="1" applyFill="1" applyBorder="1" applyAlignment="1">
      <alignment vertical="center"/>
    </xf>
    <xf numFmtId="177" fontId="0" fillId="0" borderId="7" xfId="0" quotePrefix="1" applyNumberFormat="1" applyFill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0" fillId="0" borderId="7" xfId="0" quotePrefix="1" applyNumberFormat="1" applyBorder="1" applyAlignment="1">
      <alignment horizontal="right" vertical="center"/>
    </xf>
    <xf numFmtId="177" fontId="2" fillId="0" borderId="7" xfId="1" quotePrefix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0" borderId="7" xfId="1" applyNumberForma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3" fillId="0" borderId="7" xfId="1" applyNumberFormat="1" applyFont="1" applyFill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0" fontId="0" fillId="0" borderId="7" xfId="0" applyBorder="1" applyAlignment="1">
      <alignment horizontal="center" vertical="center" textRotation="255"/>
    </xf>
    <xf numFmtId="4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19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80" fontId="15" fillId="0" borderId="7" xfId="1" applyNumberFormat="1" applyFont="1" applyBorder="1" applyAlignment="1">
      <alignment vertical="center" textRotation="255"/>
    </xf>
    <xf numFmtId="0" fontId="13" fillId="0" borderId="7" xfId="3" applyFont="1" applyBorder="1" applyAlignment="1">
      <alignment vertical="center"/>
    </xf>
    <xf numFmtId="0" fontId="12" fillId="0" borderId="7" xfId="2" applyNumberFormat="1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12" fillId="0" borderId="7" xfId="0" applyNumberFormat="1" applyFont="1" applyBorder="1" applyAlignment="1">
      <alignment horizontal="distributed" vertical="center" justifyLastLine="1"/>
    </xf>
    <xf numFmtId="41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3" fillId="0" borderId="7" xfId="3" applyFont="1" applyBorder="1" applyAlignment="1">
      <alignment vertical="center" textRotation="255"/>
    </xf>
    <xf numFmtId="0" fontId="0" fillId="0" borderId="7" xfId="0" applyNumberFormat="1" applyBorder="1" applyAlignment="1">
      <alignment horizontal="center" vertical="center" textRotation="255"/>
    </xf>
    <xf numFmtId="41" fontId="17" fillId="0" borderId="7" xfId="0" applyNumberFormat="1" applyFont="1" applyBorder="1" applyAlignment="1">
      <alignment horizontal="right" vertical="center"/>
    </xf>
    <xf numFmtId="41" fontId="19" fillId="0" borderId="7" xfId="0" applyNumberFormat="1" applyFon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3" sqref="F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251</v>
      </c>
      <c r="F1" s="1"/>
    </row>
    <row r="3" spans="1:11" ht="14.25">
      <c r="A3" s="10" t="s">
        <v>92</v>
      </c>
    </row>
    <row r="5" spans="1:11">
      <c r="A5" s="17" t="s">
        <v>231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60"/>
      <c r="F7" s="49" t="s">
        <v>232</v>
      </c>
      <c r="G7" s="49"/>
      <c r="H7" s="49" t="s">
        <v>233</v>
      </c>
      <c r="I7" s="50" t="s">
        <v>21</v>
      </c>
    </row>
    <row r="8" spans="1:11" ht="17.100000000000001" customHeight="1">
      <c r="A8" s="18"/>
      <c r="B8" s="19"/>
      <c r="C8" s="19"/>
      <c r="D8" s="19"/>
      <c r="E8" s="61"/>
      <c r="F8" s="52" t="s">
        <v>90</v>
      </c>
      <c r="G8" s="52" t="s">
        <v>2</v>
      </c>
      <c r="H8" s="67" t="s">
        <v>249</v>
      </c>
      <c r="I8" s="53"/>
    </row>
    <row r="9" spans="1:11" ht="18" customHeight="1">
      <c r="A9" s="129" t="s">
        <v>87</v>
      </c>
      <c r="B9" s="129" t="s">
        <v>89</v>
      </c>
      <c r="C9" s="62" t="s">
        <v>3</v>
      </c>
      <c r="D9" s="54"/>
      <c r="E9" s="54"/>
      <c r="F9" s="55">
        <v>306282</v>
      </c>
      <c r="G9" s="56">
        <f>F9/$F$27*100</f>
        <v>26.963935927176369</v>
      </c>
      <c r="H9" s="55">
        <v>287107</v>
      </c>
      <c r="I9" s="56">
        <f>(F9/H9-1)*100</f>
        <v>6.6786947026718169</v>
      </c>
      <c r="K9" s="25"/>
    </row>
    <row r="10" spans="1:11" ht="18" customHeight="1">
      <c r="A10" s="129"/>
      <c r="B10" s="129"/>
      <c r="C10" s="64"/>
      <c r="D10" s="66" t="s">
        <v>22</v>
      </c>
      <c r="E10" s="54"/>
      <c r="F10" s="55">
        <v>66671</v>
      </c>
      <c r="G10" s="56">
        <f t="shared" ref="G10:G26" si="0">F10/$F$27*100</f>
        <v>5.8694685688377888</v>
      </c>
      <c r="H10" s="55">
        <v>63361</v>
      </c>
      <c r="I10" s="56">
        <f t="shared" ref="I10:I27" si="1">(F10/H10-1)*100</f>
        <v>5.2240337115891489</v>
      </c>
    </row>
    <row r="11" spans="1:11" ht="18" customHeight="1">
      <c r="A11" s="129"/>
      <c r="B11" s="129"/>
      <c r="C11" s="64"/>
      <c r="D11" s="64"/>
      <c r="E11" s="48" t="s">
        <v>23</v>
      </c>
      <c r="F11" s="55">
        <v>53108</v>
      </c>
      <c r="G11" s="56">
        <f t="shared" si="0"/>
        <v>4.6754321482179249</v>
      </c>
      <c r="H11" s="55">
        <v>53049</v>
      </c>
      <c r="I11" s="56">
        <f t="shared" si="1"/>
        <v>0.11121793059247764</v>
      </c>
    </row>
    <row r="12" spans="1:11" ht="18" customHeight="1">
      <c r="A12" s="129"/>
      <c r="B12" s="129"/>
      <c r="C12" s="64"/>
      <c r="D12" s="64"/>
      <c r="E12" s="48" t="s">
        <v>24</v>
      </c>
      <c r="F12" s="55">
        <v>3419</v>
      </c>
      <c r="G12" s="56">
        <f t="shared" si="0"/>
        <v>0.30099613080434368</v>
      </c>
      <c r="H12" s="55">
        <v>2953</v>
      </c>
      <c r="I12" s="56">
        <f t="shared" si="1"/>
        <v>15.780562140196409</v>
      </c>
    </row>
    <row r="13" spans="1:11" ht="18" customHeight="1">
      <c r="A13" s="129"/>
      <c r="B13" s="129"/>
      <c r="C13" s="64"/>
      <c r="D13" s="65"/>
      <c r="E13" s="48" t="s">
        <v>25</v>
      </c>
      <c r="F13" s="55">
        <v>311</v>
      </c>
      <c r="G13" s="56">
        <f t="shared" si="0"/>
        <v>2.7379291219699006E-2</v>
      </c>
      <c r="H13" s="55">
        <v>378</v>
      </c>
      <c r="I13" s="56">
        <f t="shared" si="1"/>
        <v>-17.724867724867721</v>
      </c>
    </row>
    <row r="14" spans="1:11" ht="18" customHeight="1">
      <c r="A14" s="129"/>
      <c r="B14" s="129"/>
      <c r="C14" s="64"/>
      <c r="D14" s="62" t="s">
        <v>26</v>
      </c>
      <c r="E14" s="54"/>
      <c r="F14" s="55">
        <v>66135</v>
      </c>
      <c r="G14" s="56">
        <f t="shared" si="0"/>
        <v>5.8222811087292401</v>
      </c>
      <c r="H14" s="55">
        <v>51847</v>
      </c>
      <c r="I14" s="56">
        <f t="shared" si="1"/>
        <v>27.558007213532122</v>
      </c>
    </row>
    <row r="15" spans="1:11" ht="18" customHeight="1">
      <c r="A15" s="129"/>
      <c r="B15" s="129"/>
      <c r="C15" s="64"/>
      <c r="D15" s="64"/>
      <c r="E15" s="48" t="s">
        <v>27</v>
      </c>
      <c r="F15" s="55">
        <v>2201</v>
      </c>
      <c r="G15" s="56">
        <f t="shared" si="0"/>
        <v>0.19376790988603701</v>
      </c>
      <c r="H15" s="55">
        <v>1824</v>
      </c>
      <c r="I15" s="56">
        <f t="shared" si="1"/>
        <v>20.668859649122815</v>
      </c>
    </row>
    <row r="16" spans="1:11" ht="18" customHeight="1">
      <c r="A16" s="129"/>
      <c r="B16" s="129"/>
      <c r="C16" s="64"/>
      <c r="D16" s="65"/>
      <c r="E16" s="48" t="s">
        <v>28</v>
      </c>
      <c r="F16" s="55">
        <v>63934</v>
      </c>
      <c r="G16" s="56">
        <f t="shared" si="0"/>
        <v>5.6285131988432031</v>
      </c>
      <c r="H16" s="55">
        <v>50023</v>
      </c>
      <c r="I16" s="56">
        <f t="shared" si="1"/>
        <v>27.809207764428368</v>
      </c>
      <c r="K16" s="26"/>
    </row>
    <row r="17" spans="1:26" ht="18" customHeight="1">
      <c r="A17" s="129"/>
      <c r="B17" s="129"/>
      <c r="C17" s="64"/>
      <c r="D17" s="130" t="s">
        <v>29</v>
      </c>
      <c r="E17" s="131"/>
      <c r="F17" s="55">
        <v>105734</v>
      </c>
      <c r="G17" s="56">
        <f t="shared" si="0"/>
        <v>9.308430796860625</v>
      </c>
      <c r="H17" s="55">
        <v>104917</v>
      </c>
      <c r="I17" s="56">
        <f t="shared" si="1"/>
        <v>0.77871079043434488</v>
      </c>
    </row>
    <row r="18" spans="1:26" ht="18" customHeight="1">
      <c r="A18" s="129"/>
      <c r="B18" s="129"/>
      <c r="C18" s="64"/>
      <c r="D18" s="130" t="s">
        <v>93</v>
      </c>
      <c r="E18" s="132"/>
      <c r="F18" s="55">
        <v>4244</v>
      </c>
      <c r="G18" s="56">
        <f t="shared" si="0"/>
        <v>0.37362608339679287</v>
      </c>
      <c r="H18" s="55">
        <v>4114</v>
      </c>
      <c r="I18" s="56">
        <f t="shared" si="1"/>
        <v>3.1599416626154619</v>
      </c>
    </row>
    <row r="19" spans="1:26" ht="18" customHeight="1">
      <c r="A19" s="129"/>
      <c r="B19" s="129"/>
      <c r="C19" s="63"/>
      <c r="D19" s="130" t="s">
        <v>94</v>
      </c>
      <c r="E19" s="132"/>
      <c r="F19" s="57">
        <v>0</v>
      </c>
      <c r="G19" s="56">
        <f t="shared" si="0"/>
        <v>0</v>
      </c>
      <c r="H19" s="55">
        <v>0</v>
      </c>
      <c r="I19" s="56">
        <v>0</v>
      </c>
      <c r="Z19" s="2" t="s">
        <v>95</v>
      </c>
    </row>
    <row r="20" spans="1:26" ht="18" customHeight="1">
      <c r="A20" s="129"/>
      <c r="B20" s="129"/>
      <c r="C20" s="54" t="s">
        <v>4</v>
      </c>
      <c r="D20" s="54"/>
      <c r="E20" s="54"/>
      <c r="F20" s="55">
        <v>42537</v>
      </c>
      <c r="G20" s="56">
        <f t="shared" si="0"/>
        <v>3.7448003556666767</v>
      </c>
      <c r="H20" s="55">
        <v>28360</v>
      </c>
      <c r="I20" s="56">
        <f t="shared" si="1"/>
        <v>49.989421720733418</v>
      </c>
    </row>
    <row r="21" spans="1:26" ht="18" customHeight="1">
      <c r="A21" s="129"/>
      <c r="B21" s="129"/>
      <c r="C21" s="54" t="s">
        <v>5</v>
      </c>
      <c r="D21" s="54"/>
      <c r="E21" s="54"/>
      <c r="F21" s="55">
        <v>252000</v>
      </c>
      <c r="G21" s="56">
        <f t="shared" si="0"/>
        <v>22.185149155511734</v>
      </c>
      <c r="H21" s="55">
        <v>252500</v>
      </c>
      <c r="I21" s="56">
        <f t="shared" si="1"/>
        <v>-0.1980198019801982</v>
      </c>
    </row>
    <row r="22" spans="1:26" ht="18" customHeight="1">
      <c r="A22" s="129"/>
      <c r="B22" s="129"/>
      <c r="C22" s="54" t="s">
        <v>30</v>
      </c>
      <c r="D22" s="54"/>
      <c r="E22" s="54"/>
      <c r="F22" s="55">
        <v>14644</v>
      </c>
      <c r="G22" s="56">
        <f t="shared" si="0"/>
        <v>1.2892036675925151</v>
      </c>
      <c r="H22" s="55">
        <v>14616</v>
      </c>
      <c r="I22" s="56">
        <f t="shared" si="1"/>
        <v>0.19157088122605526</v>
      </c>
    </row>
    <row r="23" spans="1:26" ht="18" customHeight="1">
      <c r="A23" s="129"/>
      <c r="B23" s="129"/>
      <c r="C23" s="54" t="s">
        <v>6</v>
      </c>
      <c r="D23" s="54"/>
      <c r="E23" s="54"/>
      <c r="F23" s="55">
        <v>166831</v>
      </c>
      <c r="G23" s="56">
        <f t="shared" si="0"/>
        <v>14.687184995091975</v>
      </c>
      <c r="H23" s="55">
        <v>160114</v>
      </c>
      <c r="I23" s="56">
        <f t="shared" si="1"/>
        <v>4.1951359656244858</v>
      </c>
    </row>
    <row r="24" spans="1:26" ht="18" customHeight="1">
      <c r="A24" s="129"/>
      <c r="B24" s="129"/>
      <c r="C24" s="54" t="s">
        <v>31</v>
      </c>
      <c r="D24" s="54"/>
      <c r="E24" s="54"/>
      <c r="F24" s="55">
        <v>3732</v>
      </c>
      <c r="G24" s="56">
        <f t="shared" si="0"/>
        <v>0.32855149463638805</v>
      </c>
      <c r="H24" s="55">
        <v>4139</v>
      </c>
      <c r="I24" s="56">
        <f t="shared" si="1"/>
        <v>-9.8332930659579603</v>
      </c>
    </row>
    <row r="25" spans="1:26" ht="18" customHeight="1">
      <c r="A25" s="129"/>
      <c r="B25" s="129"/>
      <c r="C25" s="54" t="s">
        <v>7</v>
      </c>
      <c r="D25" s="54"/>
      <c r="E25" s="54"/>
      <c r="F25" s="55">
        <v>94093</v>
      </c>
      <c r="G25" s="56">
        <f t="shared" si="0"/>
        <v>8.2836001567046242</v>
      </c>
      <c r="H25" s="55">
        <v>137026</v>
      </c>
      <c r="I25" s="56">
        <f t="shared" si="1"/>
        <v>-31.332009983506779</v>
      </c>
    </row>
    <row r="26" spans="1:26" ht="18" customHeight="1">
      <c r="A26" s="129"/>
      <c r="B26" s="129"/>
      <c r="C26" s="54" t="s">
        <v>8</v>
      </c>
      <c r="D26" s="54"/>
      <c r="E26" s="54"/>
      <c r="F26" s="55">
        <v>255776</v>
      </c>
      <c r="G26" s="56">
        <f t="shared" si="0"/>
        <v>22.517574247619716</v>
      </c>
      <c r="H26" s="55">
        <v>343229</v>
      </c>
      <c r="I26" s="56">
        <f t="shared" si="1"/>
        <v>-25.479490369403514</v>
      </c>
    </row>
    <row r="27" spans="1:26" ht="18" customHeight="1">
      <c r="A27" s="129"/>
      <c r="B27" s="129"/>
      <c r="C27" s="54" t="s">
        <v>9</v>
      </c>
      <c r="D27" s="54"/>
      <c r="E27" s="54"/>
      <c r="F27" s="55">
        <f>SUM(F9,F20:F26)</f>
        <v>1135895</v>
      </c>
      <c r="G27" s="56">
        <f>F27/$F$27*100</f>
        <v>100</v>
      </c>
      <c r="H27" s="55">
        <f>SUM(H9,H20:H26)</f>
        <v>1227091</v>
      </c>
      <c r="I27" s="56">
        <f t="shared" si="1"/>
        <v>-7.4318856547721417</v>
      </c>
    </row>
    <row r="28" spans="1:26" ht="18" customHeight="1">
      <c r="A28" s="129"/>
      <c r="B28" s="129" t="s">
        <v>88</v>
      </c>
      <c r="C28" s="62" t="s">
        <v>10</v>
      </c>
      <c r="D28" s="54"/>
      <c r="E28" s="54"/>
      <c r="F28" s="55">
        <v>400269</v>
      </c>
      <c r="G28" s="56">
        <f>F28/$F$45*100</f>
        <v>35.238204235426693</v>
      </c>
      <c r="H28" s="55">
        <v>408718</v>
      </c>
      <c r="I28" s="56">
        <f>(F28/H28-1)*100</f>
        <v>-2.0671954746304344</v>
      </c>
    </row>
    <row r="29" spans="1:26" ht="18" customHeight="1">
      <c r="A29" s="129"/>
      <c r="B29" s="129"/>
      <c r="C29" s="64"/>
      <c r="D29" s="54" t="s">
        <v>11</v>
      </c>
      <c r="E29" s="54"/>
      <c r="F29" s="55">
        <v>225375</v>
      </c>
      <c r="G29" s="56">
        <f t="shared" ref="G29:G44" si="2">F29/$F$45*100</f>
        <v>19.841182503664513</v>
      </c>
      <c r="H29" s="55">
        <v>228553</v>
      </c>
      <c r="I29" s="56">
        <f t="shared" ref="I29:I45" si="3">(F29/H29-1)*100</f>
        <v>-1.3904871080230863</v>
      </c>
    </row>
    <row r="30" spans="1:26" ht="18" customHeight="1">
      <c r="A30" s="129"/>
      <c r="B30" s="129"/>
      <c r="C30" s="64"/>
      <c r="D30" s="54" t="s">
        <v>32</v>
      </c>
      <c r="E30" s="54"/>
      <c r="F30" s="55">
        <v>9813</v>
      </c>
      <c r="G30" s="56">
        <f t="shared" si="2"/>
        <v>0.86390027247236767</v>
      </c>
      <c r="H30" s="55">
        <v>9515</v>
      </c>
      <c r="I30" s="56">
        <f t="shared" si="3"/>
        <v>3.1318970047293782</v>
      </c>
    </row>
    <row r="31" spans="1:26" ht="18" customHeight="1">
      <c r="A31" s="129"/>
      <c r="B31" s="129"/>
      <c r="C31" s="63"/>
      <c r="D31" s="54" t="s">
        <v>12</v>
      </c>
      <c r="E31" s="54"/>
      <c r="F31" s="55">
        <v>165081</v>
      </c>
      <c r="G31" s="56">
        <f t="shared" si="2"/>
        <v>14.533121459289811</v>
      </c>
      <c r="H31" s="55">
        <v>170650</v>
      </c>
      <c r="I31" s="56">
        <f t="shared" si="3"/>
        <v>-3.2634046293583352</v>
      </c>
    </row>
    <row r="32" spans="1:26" ht="18" customHeight="1">
      <c r="A32" s="129"/>
      <c r="B32" s="129"/>
      <c r="C32" s="62" t="s">
        <v>13</v>
      </c>
      <c r="D32" s="54"/>
      <c r="E32" s="54"/>
      <c r="F32" s="55">
        <v>585959</v>
      </c>
      <c r="G32" s="56">
        <f t="shared" si="2"/>
        <v>51.585665928628963</v>
      </c>
      <c r="H32" s="55">
        <v>664149</v>
      </c>
      <c r="I32" s="56">
        <f t="shared" si="3"/>
        <v>-11.772960585651715</v>
      </c>
    </row>
    <row r="33" spans="1:9" ht="18" customHeight="1">
      <c r="A33" s="129"/>
      <c r="B33" s="129"/>
      <c r="C33" s="64"/>
      <c r="D33" s="54" t="s">
        <v>14</v>
      </c>
      <c r="E33" s="54"/>
      <c r="F33" s="55">
        <v>38316</v>
      </c>
      <c r="G33" s="56">
        <f t="shared" si="2"/>
        <v>3.3731991073118555</v>
      </c>
      <c r="H33" s="55">
        <v>33661</v>
      </c>
      <c r="I33" s="56">
        <f t="shared" si="3"/>
        <v>13.829060336888377</v>
      </c>
    </row>
    <row r="34" spans="1:9" ht="18" customHeight="1">
      <c r="A34" s="129"/>
      <c r="B34" s="129"/>
      <c r="C34" s="64"/>
      <c r="D34" s="54" t="s">
        <v>33</v>
      </c>
      <c r="E34" s="54"/>
      <c r="F34" s="55">
        <v>21819</v>
      </c>
      <c r="G34" s="56">
        <f t="shared" si="2"/>
        <v>1.9208641643813911</v>
      </c>
      <c r="H34" s="55">
        <v>20688</v>
      </c>
      <c r="I34" s="56">
        <f t="shared" si="3"/>
        <v>5.4669373549883993</v>
      </c>
    </row>
    <row r="35" spans="1:9" ht="18" customHeight="1">
      <c r="A35" s="129"/>
      <c r="B35" s="129"/>
      <c r="C35" s="64"/>
      <c r="D35" s="54" t="s">
        <v>34</v>
      </c>
      <c r="E35" s="54"/>
      <c r="F35" s="55">
        <v>295209</v>
      </c>
      <c r="G35" s="56">
        <f t="shared" si="2"/>
        <v>25.989109908926437</v>
      </c>
      <c r="H35" s="55">
        <v>282510</v>
      </c>
      <c r="I35" s="56">
        <f t="shared" si="3"/>
        <v>4.495062121694815</v>
      </c>
    </row>
    <row r="36" spans="1:9" ht="18" customHeight="1">
      <c r="A36" s="129"/>
      <c r="B36" s="129"/>
      <c r="C36" s="64"/>
      <c r="D36" s="54" t="s">
        <v>35</v>
      </c>
      <c r="E36" s="54"/>
      <c r="F36" s="55">
        <v>11244</v>
      </c>
      <c r="G36" s="56">
        <f t="shared" si="2"/>
        <v>0.98988022660545205</v>
      </c>
      <c r="H36" s="55">
        <v>11216</v>
      </c>
      <c r="I36" s="56">
        <f t="shared" si="3"/>
        <v>0.24964336661912334</v>
      </c>
    </row>
    <row r="37" spans="1:9" ht="18" customHeight="1">
      <c r="A37" s="129"/>
      <c r="B37" s="129"/>
      <c r="C37" s="64"/>
      <c r="D37" s="54" t="s">
        <v>15</v>
      </c>
      <c r="E37" s="54"/>
      <c r="F37" s="55">
        <v>4093</v>
      </c>
      <c r="G37" s="56">
        <f t="shared" si="2"/>
        <v>0.36033260116472032</v>
      </c>
      <c r="H37" s="55">
        <v>3698</v>
      </c>
      <c r="I37" s="56">
        <f t="shared" si="3"/>
        <v>10.681449432125479</v>
      </c>
    </row>
    <row r="38" spans="1:9" ht="18" customHeight="1">
      <c r="A38" s="129"/>
      <c r="B38" s="129"/>
      <c r="C38" s="63"/>
      <c r="D38" s="54" t="s">
        <v>36</v>
      </c>
      <c r="E38" s="54"/>
      <c r="F38" s="55">
        <v>214962</v>
      </c>
      <c r="G38" s="56">
        <f t="shared" si="2"/>
        <v>18.924460447488546</v>
      </c>
      <c r="H38" s="55">
        <v>312060</v>
      </c>
      <c r="I38" s="56">
        <f t="shared" si="3"/>
        <v>-31.115170159584693</v>
      </c>
    </row>
    <row r="39" spans="1:9" ht="18" customHeight="1">
      <c r="A39" s="129"/>
      <c r="B39" s="129"/>
      <c r="C39" s="62" t="s">
        <v>16</v>
      </c>
      <c r="D39" s="54"/>
      <c r="E39" s="54"/>
      <c r="F39" s="55">
        <v>149667</v>
      </c>
      <c r="G39" s="56">
        <f t="shared" si="2"/>
        <v>13.176129835944344</v>
      </c>
      <c r="H39" s="55">
        <v>154224</v>
      </c>
      <c r="I39" s="56">
        <f t="shared" si="3"/>
        <v>-2.9547930283224444</v>
      </c>
    </row>
    <row r="40" spans="1:9" ht="18" customHeight="1">
      <c r="A40" s="129"/>
      <c r="B40" s="129"/>
      <c r="C40" s="64"/>
      <c r="D40" s="62" t="s">
        <v>17</v>
      </c>
      <c r="E40" s="54"/>
      <c r="F40" s="55">
        <v>144538</v>
      </c>
      <c r="G40" s="56">
        <f t="shared" si="2"/>
        <v>12.724591621584741</v>
      </c>
      <c r="H40" s="55">
        <v>146657</v>
      </c>
      <c r="I40" s="56">
        <f t="shared" si="3"/>
        <v>-1.444867957206275</v>
      </c>
    </row>
    <row r="41" spans="1:9" ht="18" customHeight="1">
      <c r="A41" s="129"/>
      <c r="B41" s="129"/>
      <c r="C41" s="64"/>
      <c r="D41" s="64"/>
      <c r="E41" s="58" t="s">
        <v>91</v>
      </c>
      <c r="F41" s="55">
        <v>118323</v>
      </c>
      <c r="G41" s="56">
        <f t="shared" si="2"/>
        <v>10.416719855268312</v>
      </c>
      <c r="H41" s="55">
        <v>112713</v>
      </c>
      <c r="I41" s="59">
        <f t="shared" si="3"/>
        <v>4.9772430864230444</v>
      </c>
    </row>
    <row r="42" spans="1:9" ht="18" customHeight="1">
      <c r="A42" s="129"/>
      <c r="B42" s="129"/>
      <c r="C42" s="64"/>
      <c r="D42" s="63"/>
      <c r="E42" s="48" t="s">
        <v>37</v>
      </c>
      <c r="F42" s="55">
        <v>26215</v>
      </c>
      <c r="G42" s="56">
        <f t="shared" si="2"/>
        <v>2.307871766316429</v>
      </c>
      <c r="H42" s="55">
        <v>33944</v>
      </c>
      <c r="I42" s="59">
        <f t="shared" si="3"/>
        <v>-22.769856233796837</v>
      </c>
    </row>
    <row r="43" spans="1:9" ht="18" customHeight="1">
      <c r="A43" s="129"/>
      <c r="B43" s="129"/>
      <c r="C43" s="64"/>
      <c r="D43" s="54" t="s">
        <v>38</v>
      </c>
      <c r="E43" s="54"/>
      <c r="F43" s="55">
        <v>5129</v>
      </c>
      <c r="G43" s="56">
        <f t="shared" si="2"/>
        <v>0.4515382143596019</v>
      </c>
      <c r="H43" s="55">
        <v>7567</v>
      </c>
      <c r="I43" s="59">
        <f t="shared" si="3"/>
        <v>-32.218844984802431</v>
      </c>
    </row>
    <row r="44" spans="1:9" ht="18" customHeight="1">
      <c r="A44" s="129"/>
      <c r="B44" s="129"/>
      <c r="C44" s="63"/>
      <c r="D44" s="54" t="s">
        <v>39</v>
      </c>
      <c r="E44" s="54"/>
      <c r="F44" s="55">
        <v>0</v>
      </c>
      <c r="G44" s="56">
        <f t="shared" si="2"/>
        <v>0</v>
      </c>
      <c r="H44" s="55">
        <v>0</v>
      </c>
      <c r="I44" s="56">
        <v>0</v>
      </c>
    </row>
    <row r="45" spans="1:9" ht="18" customHeight="1">
      <c r="A45" s="129"/>
      <c r="B45" s="129"/>
      <c r="C45" s="48" t="s">
        <v>18</v>
      </c>
      <c r="D45" s="48"/>
      <c r="E45" s="48"/>
      <c r="F45" s="55">
        <f>SUM(F28,F32,F39)</f>
        <v>1135895</v>
      </c>
      <c r="G45" s="56">
        <f>F45/$F$45*100</f>
        <v>100</v>
      </c>
      <c r="H45" s="55">
        <f>SUM(H28,H32,H39)</f>
        <v>1227091</v>
      </c>
      <c r="I45" s="56">
        <f t="shared" si="3"/>
        <v>-7.4318856547721417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  <row r="57" spans="9:9">
      <c r="I57" s="7"/>
    </row>
    <row r="58" spans="9:9">
      <c r="I58" s="7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75" zoomScaleNormal="100" zoomScaleSheetLayoutView="7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P19" sqref="P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8.625" style="2" customWidth="1"/>
    <col min="6" max="11" width="12.5" style="2" customWidth="1"/>
    <col min="12" max="12" width="12.5" style="7" customWidth="1"/>
    <col min="13" max="19" width="12.5" style="2" customWidth="1"/>
    <col min="20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95" t="s">
        <v>251</v>
      </c>
      <c r="E1" s="13"/>
      <c r="F1" s="13"/>
      <c r="G1" s="13"/>
    </row>
    <row r="2" spans="1:29" ht="15" customHeight="1"/>
    <row r="3" spans="1:29" ht="15" customHeight="1">
      <c r="A3" s="14" t="s">
        <v>46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235</v>
      </c>
      <c r="B5" s="12"/>
      <c r="C5" s="12"/>
      <c r="D5" s="12"/>
      <c r="K5" s="15"/>
      <c r="S5" s="15" t="s">
        <v>47</v>
      </c>
    </row>
    <row r="6" spans="1:29" ht="15.95" customHeight="1">
      <c r="A6" s="146" t="s">
        <v>48</v>
      </c>
      <c r="B6" s="147"/>
      <c r="C6" s="147"/>
      <c r="D6" s="147"/>
      <c r="E6" s="147"/>
      <c r="F6" s="141" t="s">
        <v>253</v>
      </c>
      <c r="G6" s="138"/>
      <c r="H6" s="137" t="s">
        <v>254</v>
      </c>
      <c r="I6" s="138"/>
      <c r="J6" s="137" t="s">
        <v>255</v>
      </c>
      <c r="K6" s="138"/>
      <c r="L6" s="137" t="s">
        <v>256</v>
      </c>
      <c r="M6" s="138"/>
      <c r="N6" s="137" t="s">
        <v>257</v>
      </c>
      <c r="O6" s="138"/>
      <c r="P6" s="137" t="s">
        <v>259</v>
      </c>
      <c r="Q6" s="138"/>
      <c r="R6" s="137" t="s">
        <v>260</v>
      </c>
      <c r="S6" s="138"/>
    </row>
    <row r="7" spans="1:29" ht="15.95" customHeight="1">
      <c r="A7" s="147"/>
      <c r="B7" s="147"/>
      <c r="C7" s="147"/>
      <c r="D7" s="147"/>
      <c r="E7" s="147"/>
      <c r="F7" s="52" t="s">
        <v>234</v>
      </c>
      <c r="G7" s="67" t="s">
        <v>233</v>
      </c>
      <c r="H7" s="52" t="s">
        <v>234</v>
      </c>
      <c r="I7" s="67" t="s">
        <v>233</v>
      </c>
      <c r="J7" s="52" t="s">
        <v>234</v>
      </c>
      <c r="K7" s="67" t="s">
        <v>233</v>
      </c>
      <c r="L7" s="52" t="s">
        <v>234</v>
      </c>
      <c r="M7" s="67" t="s">
        <v>233</v>
      </c>
      <c r="N7" s="52" t="s">
        <v>234</v>
      </c>
      <c r="O7" s="67" t="s">
        <v>233</v>
      </c>
      <c r="P7" s="52" t="s">
        <v>234</v>
      </c>
      <c r="Q7" s="67" t="s">
        <v>233</v>
      </c>
      <c r="R7" s="52" t="s">
        <v>234</v>
      </c>
      <c r="S7" s="67" t="s">
        <v>233</v>
      </c>
    </row>
    <row r="8" spans="1:29" ht="15.95" customHeight="1">
      <c r="A8" s="144" t="s">
        <v>82</v>
      </c>
      <c r="B8" s="62" t="s">
        <v>49</v>
      </c>
      <c r="C8" s="54"/>
      <c r="D8" s="54"/>
      <c r="E8" s="68" t="s">
        <v>40</v>
      </c>
      <c r="F8" s="106">
        <v>8013</v>
      </c>
      <c r="G8" s="102">
        <v>7956</v>
      </c>
      <c r="H8" s="108">
        <v>1917</v>
      </c>
      <c r="I8" s="102">
        <v>3155</v>
      </c>
      <c r="J8" s="111">
        <v>2034</v>
      </c>
      <c r="K8" s="102">
        <v>1818</v>
      </c>
      <c r="L8" s="123">
        <v>107</v>
      </c>
      <c r="M8" s="92">
        <v>101</v>
      </c>
      <c r="N8" s="88">
        <v>75949</v>
      </c>
      <c r="O8" s="92">
        <v>75251</v>
      </c>
      <c r="P8" s="102">
        <v>3625</v>
      </c>
      <c r="Q8" s="92">
        <v>4050.2</v>
      </c>
      <c r="R8" s="124">
        <f>SUM(R9:R10)</f>
        <v>12566</v>
      </c>
      <c r="S8" s="92">
        <v>12083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144"/>
      <c r="B9" s="64"/>
      <c r="C9" s="54" t="s">
        <v>50</v>
      </c>
      <c r="D9" s="54"/>
      <c r="E9" s="68" t="s">
        <v>41</v>
      </c>
      <c r="F9" s="106">
        <v>8013</v>
      </c>
      <c r="G9" s="102">
        <v>7956</v>
      </c>
      <c r="H9" s="108">
        <v>1770</v>
      </c>
      <c r="I9" s="102">
        <v>1899</v>
      </c>
      <c r="J9" s="111">
        <v>2034</v>
      </c>
      <c r="K9" s="102">
        <v>1818</v>
      </c>
      <c r="L9" s="123">
        <v>107</v>
      </c>
      <c r="M9" s="92">
        <v>101</v>
      </c>
      <c r="N9" s="88">
        <v>75949</v>
      </c>
      <c r="O9" s="92">
        <v>75251</v>
      </c>
      <c r="P9" s="102">
        <v>3557</v>
      </c>
      <c r="Q9" s="92">
        <v>4008.7</v>
      </c>
      <c r="R9" s="124">
        <v>12566</v>
      </c>
      <c r="S9" s="92">
        <v>12083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144"/>
      <c r="B10" s="63"/>
      <c r="C10" s="54" t="s">
        <v>51</v>
      </c>
      <c r="D10" s="54"/>
      <c r="E10" s="68" t="s">
        <v>42</v>
      </c>
      <c r="F10" s="106">
        <v>0</v>
      </c>
      <c r="G10" s="102">
        <v>0</v>
      </c>
      <c r="H10" s="108">
        <v>147</v>
      </c>
      <c r="I10" s="102">
        <v>1256</v>
      </c>
      <c r="J10" s="112">
        <v>0</v>
      </c>
      <c r="K10" s="69">
        <v>0</v>
      </c>
      <c r="L10" s="123">
        <v>0</v>
      </c>
      <c r="M10" s="92">
        <v>0</v>
      </c>
      <c r="N10" s="88">
        <v>0</v>
      </c>
      <c r="O10" s="92">
        <v>0</v>
      </c>
      <c r="P10" s="102">
        <v>68</v>
      </c>
      <c r="Q10" s="92">
        <v>41.5</v>
      </c>
      <c r="R10" s="124">
        <v>0</v>
      </c>
      <c r="S10" s="92"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144"/>
      <c r="B11" s="62" t="s">
        <v>52</v>
      </c>
      <c r="C11" s="54"/>
      <c r="D11" s="54"/>
      <c r="E11" s="68" t="s">
        <v>43</v>
      </c>
      <c r="F11" s="106">
        <v>6017</v>
      </c>
      <c r="G11" s="102">
        <v>6363</v>
      </c>
      <c r="H11" s="108">
        <v>1982</v>
      </c>
      <c r="I11" s="102">
        <v>2792</v>
      </c>
      <c r="J11" s="111">
        <v>1145</v>
      </c>
      <c r="K11" s="102">
        <v>969</v>
      </c>
      <c r="L11" s="123">
        <v>65</v>
      </c>
      <c r="M11" s="92">
        <v>63</v>
      </c>
      <c r="N11" s="88">
        <v>76055</v>
      </c>
      <c r="O11" s="92">
        <v>76175</v>
      </c>
      <c r="P11" s="102">
        <v>3647</v>
      </c>
      <c r="Q11" s="92">
        <v>4250.3999999999996</v>
      </c>
      <c r="R11" s="124">
        <f>SUM(R12:R13)</f>
        <v>11654</v>
      </c>
      <c r="S11" s="92">
        <v>11153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144"/>
      <c r="B12" s="64"/>
      <c r="C12" s="54" t="s">
        <v>53</v>
      </c>
      <c r="D12" s="54"/>
      <c r="E12" s="68" t="s">
        <v>44</v>
      </c>
      <c r="F12" s="106">
        <v>6017</v>
      </c>
      <c r="G12" s="102">
        <v>6363</v>
      </c>
      <c r="H12" s="108">
        <v>1982</v>
      </c>
      <c r="I12" s="102">
        <v>2792</v>
      </c>
      <c r="J12" s="111">
        <v>1145</v>
      </c>
      <c r="K12" s="102">
        <v>969</v>
      </c>
      <c r="L12" s="123">
        <v>65</v>
      </c>
      <c r="M12" s="92">
        <v>63</v>
      </c>
      <c r="N12" s="88">
        <v>76055</v>
      </c>
      <c r="O12" s="92">
        <v>76175</v>
      </c>
      <c r="P12" s="102">
        <v>3647</v>
      </c>
      <c r="Q12" s="92">
        <v>4250.3999999999996</v>
      </c>
      <c r="R12" s="124">
        <v>11654</v>
      </c>
      <c r="S12" s="92">
        <v>11153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144"/>
      <c r="B13" s="63"/>
      <c r="C13" s="54" t="s">
        <v>54</v>
      </c>
      <c r="D13" s="54"/>
      <c r="E13" s="68" t="s">
        <v>45</v>
      </c>
      <c r="F13" s="106">
        <v>0</v>
      </c>
      <c r="G13" s="102">
        <v>0</v>
      </c>
      <c r="H13" s="109">
        <v>0</v>
      </c>
      <c r="I13" s="69">
        <v>0</v>
      </c>
      <c r="J13" s="112">
        <v>0</v>
      </c>
      <c r="K13" s="69">
        <v>0</v>
      </c>
      <c r="L13" s="123">
        <v>0</v>
      </c>
      <c r="M13" s="92">
        <v>0</v>
      </c>
      <c r="N13" s="88">
        <v>0</v>
      </c>
      <c r="O13" s="92">
        <v>0</v>
      </c>
      <c r="P13" s="102">
        <v>0</v>
      </c>
      <c r="Q13" s="92">
        <v>0</v>
      </c>
      <c r="R13" s="124">
        <v>0</v>
      </c>
      <c r="S13" s="92">
        <v>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144"/>
      <c r="B14" s="54" t="s">
        <v>55</v>
      </c>
      <c r="C14" s="54"/>
      <c r="D14" s="54"/>
      <c r="E14" s="68" t="s">
        <v>96</v>
      </c>
      <c r="F14" s="106">
        <v>1996</v>
      </c>
      <c r="G14" s="102">
        <f t="shared" ref="G14:S15" si="0">G9-G12</f>
        <v>1593</v>
      </c>
      <c r="H14" s="108">
        <v>-212</v>
      </c>
      <c r="I14" s="102">
        <f t="shared" si="0"/>
        <v>-893</v>
      </c>
      <c r="J14" s="111">
        <v>889</v>
      </c>
      <c r="K14" s="102">
        <f t="shared" si="0"/>
        <v>849</v>
      </c>
      <c r="L14" s="123">
        <f t="shared" si="0"/>
        <v>42</v>
      </c>
      <c r="M14" s="92">
        <f t="shared" si="0"/>
        <v>38</v>
      </c>
      <c r="N14" s="88">
        <f t="shared" si="0"/>
        <v>-106</v>
      </c>
      <c r="O14" s="92">
        <f t="shared" ref="O14:P15" si="1">O9-O12</f>
        <v>-924</v>
      </c>
      <c r="P14" s="102">
        <f t="shared" si="1"/>
        <v>-90</v>
      </c>
      <c r="Q14" s="92">
        <f t="shared" ref="Q14:R15" si="2">Q9-Q12</f>
        <v>-241.69999999999982</v>
      </c>
      <c r="R14" s="124">
        <f t="shared" si="2"/>
        <v>912</v>
      </c>
      <c r="S14" s="92">
        <f t="shared" si="0"/>
        <v>930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144"/>
      <c r="B15" s="54" t="s">
        <v>56</v>
      </c>
      <c r="C15" s="54"/>
      <c r="D15" s="54"/>
      <c r="E15" s="68" t="s">
        <v>97</v>
      </c>
      <c r="F15" s="106">
        <v>0</v>
      </c>
      <c r="G15" s="102">
        <f t="shared" si="0"/>
        <v>0</v>
      </c>
      <c r="H15" s="108">
        <v>147</v>
      </c>
      <c r="I15" s="102">
        <f t="shared" si="0"/>
        <v>1256</v>
      </c>
      <c r="J15" s="111">
        <v>0</v>
      </c>
      <c r="K15" s="102">
        <f t="shared" si="0"/>
        <v>0</v>
      </c>
      <c r="L15" s="123">
        <f t="shared" si="0"/>
        <v>0</v>
      </c>
      <c r="M15" s="92">
        <f t="shared" si="0"/>
        <v>0</v>
      </c>
      <c r="N15" s="88">
        <f t="shared" si="0"/>
        <v>0</v>
      </c>
      <c r="O15" s="92">
        <f t="shared" si="1"/>
        <v>0</v>
      </c>
      <c r="P15" s="102">
        <f t="shared" si="1"/>
        <v>68</v>
      </c>
      <c r="Q15" s="92">
        <f t="shared" si="2"/>
        <v>41.5</v>
      </c>
      <c r="R15" s="124">
        <f t="shared" si="2"/>
        <v>0</v>
      </c>
      <c r="S15" s="92">
        <f t="shared" si="0"/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144"/>
      <c r="B16" s="54" t="s">
        <v>57</v>
      </c>
      <c r="C16" s="54"/>
      <c r="D16" s="54"/>
      <c r="E16" s="68" t="s">
        <v>98</v>
      </c>
      <c r="F16" s="106">
        <v>1996</v>
      </c>
      <c r="G16" s="102">
        <f t="shared" ref="G16:S16" si="3">G8-G11</f>
        <v>1593</v>
      </c>
      <c r="H16" s="108">
        <v>-65</v>
      </c>
      <c r="I16" s="102">
        <f t="shared" si="3"/>
        <v>363</v>
      </c>
      <c r="J16" s="111">
        <v>889</v>
      </c>
      <c r="K16" s="102">
        <f t="shared" si="3"/>
        <v>849</v>
      </c>
      <c r="L16" s="123">
        <f t="shared" si="3"/>
        <v>42</v>
      </c>
      <c r="M16" s="92">
        <f t="shared" si="3"/>
        <v>38</v>
      </c>
      <c r="N16" s="88">
        <f t="shared" si="3"/>
        <v>-106</v>
      </c>
      <c r="O16" s="92">
        <f t="shared" ref="O16:P16" si="4">O8-O11</f>
        <v>-924</v>
      </c>
      <c r="P16" s="102">
        <f t="shared" si="4"/>
        <v>-22</v>
      </c>
      <c r="Q16" s="92">
        <f t="shared" ref="Q16:R16" si="5">Q8-Q11</f>
        <v>-200.19999999999982</v>
      </c>
      <c r="R16" s="124">
        <f t="shared" si="5"/>
        <v>912</v>
      </c>
      <c r="S16" s="92">
        <f t="shared" si="3"/>
        <v>930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144"/>
      <c r="B17" s="54" t="s">
        <v>58</v>
      </c>
      <c r="C17" s="54"/>
      <c r="D17" s="54"/>
      <c r="E17" s="52"/>
      <c r="F17" s="106">
        <v>0</v>
      </c>
      <c r="G17" s="102">
        <v>0</v>
      </c>
      <c r="H17" s="109">
        <v>0</v>
      </c>
      <c r="I17" s="69">
        <v>0</v>
      </c>
      <c r="J17" s="111">
        <v>3799</v>
      </c>
      <c r="K17" s="102">
        <v>4747</v>
      </c>
      <c r="L17" s="123">
        <v>0</v>
      </c>
      <c r="M17" s="92">
        <v>0</v>
      </c>
      <c r="N17" s="88">
        <v>30875</v>
      </c>
      <c r="O17" s="69">
        <v>33464</v>
      </c>
      <c r="P17" s="102">
        <v>32083</v>
      </c>
      <c r="Q17" s="92">
        <v>1096</v>
      </c>
      <c r="R17" s="105">
        <v>0</v>
      </c>
      <c r="S17" s="69">
        <v>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144"/>
      <c r="B18" s="54" t="s">
        <v>59</v>
      </c>
      <c r="C18" s="54"/>
      <c r="D18" s="54"/>
      <c r="E18" s="52"/>
      <c r="F18" s="107">
        <v>0</v>
      </c>
      <c r="G18" s="70">
        <v>0</v>
      </c>
      <c r="H18" s="110">
        <v>0</v>
      </c>
      <c r="I18" s="70">
        <v>0</v>
      </c>
      <c r="J18" s="113">
        <v>8506</v>
      </c>
      <c r="K18" s="70">
        <v>9652</v>
      </c>
      <c r="L18" s="122">
        <v>0</v>
      </c>
      <c r="M18" s="70">
        <v>0</v>
      </c>
      <c r="N18" s="103">
        <v>0</v>
      </c>
      <c r="O18" s="70">
        <v>0</v>
      </c>
      <c r="P18" s="70">
        <v>0</v>
      </c>
      <c r="Q18" s="70">
        <v>0</v>
      </c>
      <c r="R18" s="103">
        <v>0</v>
      </c>
      <c r="S18" s="70"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144" t="s">
        <v>83</v>
      </c>
      <c r="B19" s="62" t="s">
        <v>60</v>
      </c>
      <c r="C19" s="54"/>
      <c r="D19" s="54"/>
      <c r="E19" s="68"/>
      <c r="F19" s="106">
        <v>3930</v>
      </c>
      <c r="G19" s="102">
        <v>2443</v>
      </c>
      <c r="H19" s="108">
        <v>2</v>
      </c>
      <c r="I19" s="102">
        <v>0</v>
      </c>
      <c r="J19" s="111">
        <v>0</v>
      </c>
      <c r="K19" s="102">
        <v>0</v>
      </c>
      <c r="L19" s="123">
        <v>0</v>
      </c>
      <c r="M19" s="92">
        <v>0</v>
      </c>
      <c r="N19" s="88">
        <v>8963</v>
      </c>
      <c r="O19" s="92">
        <v>9737</v>
      </c>
      <c r="P19" s="102">
        <v>9416</v>
      </c>
      <c r="Q19" s="92">
        <v>2434</v>
      </c>
      <c r="R19" s="124">
        <v>5562</v>
      </c>
      <c r="S19" s="92">
        <v>5718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144"/>
      <c r="B20" s="63"/>
      <c r="C20" s="54" t="s">
        <v>61</v>
      </c>
      <c r="D20" s="54"/>
      <c r="E20" s="68"/>
      <c r="F20" s="106">
        <v>3520</v>
      </c>
      <c r="G20" s="102">
        <v>1939</v>
      </c>
      <c r="H20" s="108">
        <v>0</v>
      </c>
      <c r="I20" s="102">
        <v>0</v>
      </c>
      <c r="J20" s="111">
        <v>0</v>
      </c>
      <c r="K20" s="102">
        <v>0</v>
      </c>
      <c r="L20" s="123">
        <v>0</v>
      </c>
      <c r="M20" s="92">
        <v>0</v>
      </c>
      <c r="N20" s="88">
        <v>5218</v>
      </c>
      <c r="O20" s="92">
        <v>6244</v>
      </c>
      <c r="P20" s="102">
        <v>7705</v>
      </c>
      <c r="Q20" s="92">
        <v>538</v>
      </c>
      <c r="R20" s="124">
        <v>1421</v>
      </c>
      <c r="S20" s="92">
        <v>1949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144"/>
      <c r="B21" s="54" t="s">
        <v>62</v>
      </c>
      <c r="C21" s="54"/>
      <c r="D21" s="54"/>
      <c r="E21" s="68" t="s">
        <v>99</v>
      </c>
      <c r="F21" s="106">
        <v>3930</v>
      </c>
      <c r="G21" s="102">
        <v>2443</v>
      </c>
      <c r="H21" s="108">
        <v>2</v>
      </c>
      <c r="I21" s="102">
        <v>0</v>
      </c>
      <c r="J21" s="111">
        <v>0</v>
      </c>
      <c r="K21" s="102">
        <v>0</v>
      </c>
      <c r="L21" s="123">
        <v>0</v>
      </c>
      <c r="M21" s="92">
        <v>0</v>
      </c>
      <c r="N21" s="88">
        <v>8963</v>
      </c>
      <c r="O21" s="92">
        <v>9737</v>
      </c>
      <c r="P21" s="102">
        <v>9416</v>
      </c>
      <c r="Q21" s="92">
        <v>2434</v>
      </c>
      <c r="R21" s="124">
        <v>5562</v>
      </c>
      <c r="S21" s="92">
        <v>5718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144"/>
      <c r="B22" s="62" t="s">
        <v>63</v>
      </c>
      <c r="C22" s="54"/>
      <c r="D22" s="54"/>
      <c r="E22" s="68" t="s">
        <v>100</v>
      </c>
      <c r="F22" s="106">
        <v>9348</v>
      </c>
      <c r="G22" s="102">
        <v>7434</v>
      </c>
      <c r="H22" s="108">
        <v>857</v>
      </c>
      <c r="I22" s="102">
        <v>341</v>
      </c>
      <c r="J22" s="111">
        <v>750</v>
      </c>
      <c r="K22" s="102">
        <v>750</v>
      </c>
      <c r="L22" s="123">
        <v>0</v>
      </c>
      <c r="M22" s="92">
        <v>0</v>
      </c>
      <c r="N22" s="88">
        <v>10666</v>
      </c>
      <c r="O22" s="92">
        <v>11414</v>
      </c>
      <c r="P22" s="102">
        <v>9416</v>
      </c>
      <c r="Q22" s="92">
        <v>2434</v>
      </c>
      <c r="R22" s="124">
        <v>7755</v>
      </c>
      <c r="S22" s="92">
        <v>7883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144"/>
      <c r="B23" s="63" t="s">
        <v>64</v>
      </c>
      <c r="C23" s="54" t="s">
        <v>65</v>
      </c>
      <c r="D23" s="54"/>
      <c r="E23" s="68"/>
      <c r="F23" s="106">
        <v>1918</v>
      </c>
      <c r="G23" s="102">
        <v>1902</v>
      </c>
      <c r="H23" s="108">
        <v>130</v>
      </c>
      <c r="I23" s="102">
        <v>148</v>
      </c>
      <c r="J23" s="111">
        <v>317</v>
      </c>
      <c r="K23" s="102">
        <v>317</v>
      </c>
      <c r="L23" s="123">
        <v>0</v>
      </c>
      <c r="M23" s="92">
        <v>0</v>
      </c>
      <c r="N23" s="88">
        <v>5041</v>
      </c>
      <c r="O23" s="92">
        <v>4839</v>
      </c>
      <c r="P23" s="102">
        <v>712</v>
      </c>
      <c r="Q23" s="92">
        <v>710.3</v>
      </c>
      <c r="R23" s="124">
        <v>2422</v>
      </c>
      <c r="S23" s="92">
        <v>3189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144"/>
      <c r="B24" s="54" t="s">
        <v>101</v>
      </c>
      <c r="C24" s="54"/>
      <c r="D24" s="54"/>
      <c r="E24" s="68" t="s">
        <v>102</v>
      </c>
      <c r="F24" s="106">
        <v>-5418</v>
      </c>
      <c r="G24" s="102">
        <f t="shared" ref="G24:S24" si="6">G21-G22</f>
        <v>-4991</v>
      </c>
      <c r="H24" s="108">
        <v>-855</v>
      </c>
      <c r="I24" s="102">
        <f t="shared" si="6"/>
        <v>-341</v>
      </c>
      <c r="J24" s="111">
        <v>-750</v>
      </c>
      <c r="K24" s="102">
        <f t="shared" si="6"/>
        <v>-750</v>
      </c>
      <c r="L24" s="123">
        <f t="shared" si="6"/>
        <v>0</v>
      </c>
      <c r="M24" s="92">
        <f t="shared" si="6"/>
        <v>0</v>
      </c>
      <c r="N24" s="88">
        <f t="shared" si="6"/>
        <v>-1703</v>
      </c>
      <c r="O24" s="92">
        <f t="shared" ref="O24:P24" si="7">O21-O22</f>
        <v>-1677</v>
      </c>
      <c r="P24" s="102">
        <f t="shared" si="7"/>
        <v>0</v>
      </c>
      <c r="Q24" s="92">
        <f t="shared" ref="Q24:R24" si="8">Q21-Q22</f>
        <v>0</v>
      </c>
      <c r="R24" s="124">
        <f t="shared" si="8"/>
        <v>-2193</v>
      </c>
      <c r="S24" s="92">
        <f t="shared" si="6"/>
        <v>-2165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144"/>
      <c r="B25" s="62" t="s">
        <v>66</v>
      </c>
      <c r="C25" s="62"/>
      <c r="D25" s="62"/>
      <c r="E25" s="149" t="s">
        <v>103</v>
      </c>
      <c r="F25" s="135">
        <v>5418</v>
      </c>
      <c r="G25" s="142">
        <v>4991</v>
      </c>
      <c r="H25" s="135">
        <v>855</v>
      </c>
      <c r="I25" s="142">
        <v>341</v>
      </c>
      <c r="J25" s="135">
        <v>750</v>
      </c>
      <c r="K25" s="142">
        <v>750</v>
      </c>
      <c r="L25" s="135">
        <v>0</v>
      </c>
      <c r="M25" s="135">
        <v>0</v>
      </c>
      <c r="N25" s="133">
        <v>1703</v>
      </c>
      <c r="O25" s="135">
        <v>1677</v>
      </c>
      <c r="P25" s="135">
        <v>0</v>
      </c>
      <c r="Q25" s="135">
        <v>0</v>
      </c>
      <c r="R25" s="133">
        <v>2193</v>
      </c>
      <c r="S25" s="135">
        <v>2166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144"/>
      <c r="B26" s="82" t="s">
        <v>67</v>
      </c>
      <c r="C26" s="82"/>
      <c r="D26" s="82"/>
      <c r="E26" s="150"/>
      <c r="F26" s="136"/>
      <c r="G26" s="143"/>
      <c r="H26" s="136"/>
      <c r="I26" s="143"/>
      <c r="J26" s="136"/>
      <c r="K26" s="143"/>
      <c r="L26" s="136"/>
      <c r="M26" s="136"/>
      <c r="N26" s="134"/>
      <c r="O26" s="136"/>
      <c r="P26" s="136"/>
      <c r="Q26" s="136"/>
      <c r="R26" s="134"/>
      <c r="S26" s="136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144"/>
      <c r="B27" s="54" t="s">
        <v>104</v>
      </c>
      <c r="C27" s="54"/>
      <c r="D27" s="54"/>
      <c r="E27" s="68" t="s">
        <v>105</v>
      </c>
      <c r="F27" s="106">
        <v>0</v>
      </c>
      <c r="G27" s="102">
        <f t="shared" ref="G27" si="9">G24+G25</f>
        <v>0</v>
      </c>
      <c r="H27" s="108">
        <v>0</v>
      </c>
      <c r="I27" s="102">
        <f t="shared" ref="I27:S27" si="10">I24+I25</f>
        <v>0</v>
      </c>
      <c r="J27" s="111">
        <v>0</v>
      </c>
      <c r="K27" s="102">
        <f t="shared" si="10"/>
        <v>0</v>
      </c>
      <c r="L27" s="123">
        <f t="shared" si="10"/>
        <v>0</v>
      </c>
      <c r="M27" s="92">
        <f t="shared" si="10"/>
        <v>0</v>
      </c>
      <c r="N27" s="88">
        <f t="shared" si="10"/>
        <v>0</v>
      </c>
      <c r="O27" s="92">
        <f t="shared" ref="O27:P27" si="11">O24+O25</f>
        <v>0</v>
      </c>
      <c r="P27" s="102">
        <f t="shared" si="11"/>
        <v>0</v>
      </c>
      <c r="Q27" s="92">
        <f t="shared" ref="Q27:R27" si="12">Q24+Q25</f>
        <v>0</v>
      </c>
      <c r="R27" s="124">
        <f t="shared" si="12"/>
        <v>0</v>
      </c>
      <c r="S27" s="92">
        <f t="shared" si="10"/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8"/>
      <c r="M28" s="27"/>
      <c r="N28" s="28"/>
      <c r="O28" s="27"/>
      <c r="P28" s="2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9"/>
      <c r="K29" s="29"/>
      <c r="L29" s="28"/>
      <c r="M29" s="27"/>
      <c r="N29" s="28"/>
      <c r="O29" s="27"/>
      <c r="P29" s="28"/>
      <c r="Q29" s="27"/>
      <c r="R29" s="27"/>
      <c r="S29" s="29" t="s">
        <v>106</v>
      </c>
      <c r="T29" s="27"/>
      <c r="U29" s="27"/>
      <c r="V29" s="27"/>
      <c r="W29" s="27"/>
      <c r="X29" s="27"/>
      <c r="Y29" s="27"/>
      <c r="Z29" s="27"/>
      <c r="AA29" s="27"/>
      <c r="AB29" s="27"/>
      <c r="AC29" s="29"/>
    </row>
    <row r="30" spans="1:29" ht="15.95" customHeight="1">
      <c r="A30" s="148" t="s">
        <v>68</v>
      </c>
      <c r="B30" s="148"/>
      <c r="C30" s="148"/>
      <c r="D30" s="148"/>
      <c r="E30" s="148"/>
      <c r="F30" s="140" t="s">
        <v>258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30"/>
      <c r="U30" s="28"/>
      <c r="V30" s="30"/>
      <c r="W30" s="28"/>
      <c r="X30" s="30"/>
      <c r="Y30" s="28"/>
      <c r="Z30" s="30"/>
      <c r="AA30" s="28"/>
      <c r="AB30" s="30"/>
      <c r="AC30" s="28"/>
    </row>
    <row r="31" spans="1:29" ht="15.95" customHeight="1">
      <c r="A31" s="148"/>
      <c r="B31" s="148"/>
      <c r="C31" s="148"/>
      <c r="D31" s="148"/>
      <c r="E31" s="148"/>
      <c r="F31" s="52" t="s">
        <v>234</v>
      </c>
      <c r="G31" s="67" t="s">
        <v>233</v>
      </c>
      <c r="H31" s="52" t="s">
        <v>234</v>
      </c>
      <c r="I31" s="67" t="s">
        <v>233</v>
      </c>
      <c r="J31" s="52" t="s">
        <v>234</v>
      </c>
      <c r="K31" s="67" t="s">
        <v>233</v>
      </c>
      <c r="L31" s="52" t="s">
        <v>234</v>
      </c>
      <c r="M31" s="67" t="s">
        <v>233</v>
      </c>
      <c r="N31" s="52" t="s">
        <v>234</v>
      </c>
      <c r="O31" s="67" t="s">
        <v>233</v>
      </c>
      <c r="P31" s="52" t="s">
        <v>234</v>
      </c>
      <c r="Q31" s="67" t="s">
        <v>233</v>
      </c>
      <c r="R31" s="52" t="s">
        <v>234</v>
      </c>
      <c r="S31" s="67" t="s">
        <v>233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95" customHeight="1">
      <c r="A32" s="144" t="s">
        <v>84</v>
      </c>
      <c r="B32" s="62" t="s">
        <v>49</v>
      </c>
      <c r="C32" s="54"/>
      <c r="D32" s="54"/>
      <c r="E32" s="68" t="s">
        <v>40</v>
      </c>
      <c r="F32" s="124">
        <v>1303</v>
      </c>
      <c r="G32" s="92">
        <v>1336</v>
      </c>
      <c r="H32" s="92"/>
      <c r="I32" s="55"/>
      <c r="J32" s="55"/>
      <c r="K32" s="55"/>
      <c r="L32" s="55"/>
      <c r="M32" s="55"/>
      <c r="N32" s="92"/>
      <c r="O32" s="92"/>
      <c r="P32" s="92"/>
      <c r="Q32" s="92"/>
      <c r="R32" s="55"/>
      <c r="S32" s="55"/>
      <c r="T32" s="32"/>
      <c r="U32" s="32"/>
      <c r="V32" s="32"/>
      <c r="W32" s="32"/>
      <c r="X32" s="33"/>
      <c r="Y32" s="33"/>
      <c r="Z32" s="32"/>
      <c r="AA32" s="32"/>
      <c r="AB32" s="33"/>
      <c r="AC32" s="33"/>
    </row>
    <row r="33" spans="1:29" ht="15.95" customHeight="1">
      <c r="A33" s="151"/>
      <c r="B33" s="64"/>
      <c r="C33" s="62" t="s">
        <v>69</v>
      </c>
      <c r="D33" s="54"/>
      <c r="E33" s="68"/>
      <c r="F33" s="124">
        <v>1296</v>
      </c>
      <c r="G33" s="92">
        <v>1320</v>
      </c>
      <c r="H33" s="92"/>
      <c r="I33" s="55"/>
      <c r="J33" s="55"/>
      <c r="K33" s="55"/>
      <c r="L33" s="55"/>
      <c r="M33" s="55"/>
      <c r="N33" s="92"/>
      <c r="O33" s="92"/>
      <c r="P33" s="92"/>
      <c r="Q33" s="92"/>
      <c r="R33" s="55"/>
      <c r="S33" s="55"/>
      <c r="T33" s="32"/>
      <c r="U33" s="32"/>
      <c r="V33" s="32"/>
      <c r="W33" s="32"/>
      <c r="X33" s="33"/>
      <c r="Y33" s="33"/>
      <c r="Z33" s="32"/>
      <c r="AA33" s="32"/>
      <c r="AB33" s="33"/>
      <c r="AC33" s="33"/>
    </row>
    <row r="34" spans="1:29" ht="15.95" customHeight="1">
      <c r="A34" s="151"/>
      <c r="B34" s="64"/>
      <c r="C34" s="63"/>
      <c r="D34" s="54" t="s">
        <v>70</v>
      </c>
      <c r="E34" s="68"/>
      <c r="F34" s="124">
        <v>1095</v>
      </c>
      <c r="G34" s="92">
        <v>1119</v>
      </c>
      <c r="H34" s="92"/>
      <c r="I34" s="55"/>
      <c r="J34" s="55"/>
      <c r="K34" s="55"/>
      <c r="L34" s="55"/>
      <c r="M34" s="55"/>
      <c r="N34" s="92"/>
      <c r="O34" s="92"/>
      <c r="P34" s="92"/>
      <c r="Q34" s="92"/>
      <c r="R34" s="55"/>
      <c r="S34" s="55"/>
      <c r="T34" s="32"/>
      <c r="U34" s="32"/>
      <c r="V34" s="32"/>
      <c r="W34" s="32"/>
      <c r="X34" s="33"/>
      <c r="Y34" s="33"/>
      <c r="Z34" s="32"/>
      <c r="AA34" s="32"/>
      <c r="AB34" s="33"/>
      <c r="AC34" s="33"/>
    </row>
    <row r="35" spans="1:29" ht="15.95" customHeight="1">
      <c r="A35" s="151"/>
      <c r="B35" s="63"/>
      <c r="C35" s="54" t="s">
        <v>71</v>
      </c>
      <c r="D35" s="54"/>
      <c r="E35" s="68"/>
      <c r="F35" s="124">
        <v>7</v>
      </c>
      <c r="G35" s="92">
        <v>16</v>
      </c>
      <c r="H35" s="92"/>
      <c r="I35" s="55"/>
      <c r="J35" s="70"/>
      <c r="K35" s="70"/>
      <c r="L35" s="55"/>
      <c r="M35" s="55"/>
      <c r="N35" s="92"/>
      <c r="O35" s="92"/>
      <c r="P35" s="92"/>
      <c r="Q35" s="92"/>
      <c r="R35" s="55"/>
      <c r="S35" s="55"/>
      <c r="T35" s="32"/>
      <c r="U35" s="32"/>
      <c r="V35" s="32"/>
      <c r="W35" s="32"/>
      <c r="X35" s="33"/>
      <c r="Y35" s="33"/>
      <c r="Z35" s="32"/>
      <c r="AA35" s="32"/>
      <c r="AB35" s="33"/>
      <c r="AC35" s="33"/>
    </row>
    <row r="36" spans="1:29" ht="15.95" customHeight="1">
      <c r="A36" s="151"/>
      <c r="B36" s="62" t="s">
        <v>52</v>
      </c>
      <c r="C36" s="54"/>
      <c r="D36" s="54"/>
      <c r="E36" s="68" t="s">
        <v>41</v>
      </c>
      <c r="F36" s="124">
        <v>597</v>
      </c>
      <c r="G36" s="92">
        <v>733</v>
      </c>
      <c r="H36" s="92"/>
      <c r="I36" s="55"/>
      <c r="J36" s="55"/>
      <c r="K36" s="55"/>
      <c r="L36" s="55"/>
      <c r="M36" s="55"/>
      <c r="N36" s="92"/>
      <c r="O36" s="92"/>
      <c r="P36" s="92"/>
      <c r="Q36" s="92"/>
      <c r="R36" s="55"/>
      <c r="S36" s="55"/>
      <c r="T36" s="32"/>
      <c r="U36" s="32"/>
      <c r="V36" s="32"/>
      <c r="W36" s="32"/>
      <c r="X36" s="32"/>
      <c r="Y36" s="32"/>
      <c r="Z36" s="32"/>
      <c r="AA36" s="32"/>
      <c r="AB36" s="33"/>
      <c r="AC36" s="33"/>
    </row>
    <row r="37" spans="1:29" ht="15.95" customHeight="1">
      <c r="A37" s="151"/>
      <c r="B37" s="64"/>
      <c r="C37" s="54" t="s">
        <v>72</v>
      </c>
      <c r="D37" s="54"/>
      <c r="E37" s="68"/>
      <c r="F37" s="124">
        <v>466</v>
      </c>
      <c r="G37" s="92">
        <v>613</v>
      </c>
      <c r="H37" s="92"/>
      <c r="I37" s="55"/>
      <c r="J37" s="55"/>
      <c r="K37" s="55"/>
      <c r="L37" s="55"/>
      <c r="M37" s="55"/>
      <c r="N37" s="92"/>
      <c r="O37" s="92"/>
      <c r="P37" s="92"/>
      <c r="Q37" s="92"/>
      <c r="R37" s="55"/>
      <c r="S37" s="55"/>
      <c r="T37" s="32"/>
      <c r="U37" s="32"/>
      <c r="V37" s="32"/>
      <c r="W37" s="32"/>
      <c r="X37" s="32"/>
      <c r="Y37" s="32"/>
      <c r="Z37" s="32"/>
      <c r="AA37" s="32"/>
      <c r="AB37" s="33"/>
      <c r="AC37" s="33"/>
    </row>
    <row r="38" spans="1:29" ht="15.95" customHeight="1">
      <c r="A38" s="151"/>
      <c r="B38" s="63"/>
      <c r="C38" s="54" t="s">
        <v>73</v>
      </c>
      <c r="D38" s="54"/>
      <c r="E38" s="68"/>
      <c r="F38" s="124">
        <v>131</v>
      </c>
      <c r="G38" s="92">
        <v>120</v>
      </c>
      <c r="H38" s="92"/>
      <c r="I38" s="55"/>
      <c r="J38" s="55"/>
      <c r="K38" s="70"/>
      <c r="L38" s="55"/>
      <c r="M38" s="55"/>
      <c r="N38" s="92"/>
      <c r="O38" s="92"/>
      <c r="P38" s="92"/>
      <c r="Q38" s="92"/>
      <c r="R38" s="55"/>
      <c r="S38" s="55"/>
      <c r="T38" s="32"/>
      <c r="U38" s="32"/>
      <c r="V38" s="33"/>
      <c r="W38" s="33"/>
      <c r="X38" s="32"/>
      <c r="Y38" s="32"/>
      <c r="Z38" s="32"/>
      <c r="AA38" s="32"/>
      <c r="AB38" s="33"/>
      <c r="AC38" s="33"/>
    </row>
    <row r="39" spans="1:29" ht="15.95" customHeight="1">
      <c r="A39" s="151"/>
      <c r="B39" s="48" t="s">
        <v>74</v>
      </c>
      <c r="C39" s="48"/>
      <c r="D39" s="48"/>
      <c r="E39" s="68" t="s">
        <v>107</v>
      </c>
      <c r="F39" s="124">
        <f>F32-F36</f>
        <v>706</v>
      </c>
      <c r="G39" s="92">
        <f>G32-G36</f>
        <v>603</v>
      </c>
      <c r="H39" s="92">
        <f t="shared" ref="H39:S39" si="13">H32-H36</f>
        <v>0</v>
      </c>
      <c r="I39" s="55">
        <f t="shared" si="13"/>
        <v>0</v>
      </c>
      <c r="J39" s="55">
        <f t="shared" si="13"/>
        <v>0</v>
      </c>
      <c r="K39" s="55">
        <f t="shared" si="13"/>
        <v>0</v>
      </c>
      <c r="L39" s="55">
        <f t="shared" si="13"/>
        <v>0</v>
      </c>
      <c r="M39" s="55">
        <f t="shared" si="13"/>
        <v>0</v>
      </c>
      <c r="N39" s="92">
        <f t="shared" ref="N39:O39" si="14">N32-N36</f>
        <v>0</v>
      </c>
      <c r="O39" s="92">
        <f t="shared" si="14"/>
        <v>0</v>
      </c>
      <c r="P39" s="92">
        <f t="shared" ref="P39:Q39" si="15">P32-P36</f>
        <v>0</v>
      </c>
      <c r="Q39" s="92">
        <f t="shared" si="15"/>
        <v>0</v>
      </c>
      <c r="R39" s="55">
        <f t="shared" si="13"/>
        <v>0</v>
      </c>
      <c r="S39" s="55">
        <f t="shared" si="13"/>
        <v>0</v>
      </c>
      <c r="T39" s="32"/>
      <c r="U39" s="32"/>
      <c r="V39" s="32"/>
      <c r="W39" s="32"/>
      <c r="X39" s="32"/>
      <c r="Y39" s="32"/>
      <c r="Z39" s="32"/>
      <c r="AA39" s="32"/>
      <c r="AB39" s="33"/>
      <c r="AC39" s="33"/>
    </row>
    <row r="40" spans="1:29" ht="15.95" customHeight="1">
      <c r="A40" s="144" t="s">
        <v>85</v>
      </c>
      <c r="B40" s="62" t="s">
        <v>75</v>
      </c>
      <c r="C40" s="54"/>
      <c r="D40" s="54"/>
      <c r="E40" s="68" t="s">
        <v>43</v>
      </c>
      <c r="F40" s="124">
        <v>1046</v>
      </c>
      <c r="G40" s="92">
        <v>982</v>
      </c>
      <c r="H40" s="92"/>
      <c r="I40" s="55"/>
      <c r="J40" s="55"/>
      <c r="K40" s="55"/>
      <c r="L40" s="55"/>
      <c r="M40" s="55"/>
      <c r="N40" s="92"/>
      <c r="O40" s="92"/>
      <c r="P40" s="92"/>
      <c r="Q40" s="92"/>
      <c r="R40" s="55"/>
      <c r="S40" s="55"/>
      <c r="T40" s="32"/>
      <c r="U40" s="32"/>
      <c r="V40" s="32"/>
      <c r="W40" s="32"/>
      <c r="X40" s="33"/>
      <c r="Y40" s="33"/>
      <c r="Z40" s="33"/>
      <c r="AA40" s="33"/>
      <c r="AB40" s="32"/>
      <c r="AC40" s="32"/>
    </row>
    <row r="41" spans="1:29" ht="15.95" customHeight="1">
      <c r="A41" s="145"/>
      <c r="B41" s="63"/>
      <c r="C41" s="54" t="s">
        <v>76</v>
      </c>
      <c r="D41" s="54"/>
      <c r="E41" s="68"/>
      <c r="F41" s="103">
        <v>917</v>
      </c>
      <c r="G41" s="70">
        <v>758</v>
      </c>
      <c r="H41" s="70"/>
      <c r="I41" s="70"/>
      <c r="J41" s="55"/>
      <c r="K41" s="55"/>
      <c r="L41" s="55"/>
      <c r="M41" s="55"/>
      <c r="N41" s="92"/>
      <c r="O41" s="92"/>
      <c r="P41" s="92"/>
      <c r="Q41" s="92"/>
      <c r="R41" s="55"/>
      <c r="S41" s="55"/>
      <c r="T41" s="33"/>
      <c r="U41" s="33"/>
      <c r="V41" s="33"/>
      <c r="W41" s="33"/>
      <c r="X41" s="33"/>
      <c r="Y41" s="33"/>
      <c r="Z41" s="33"/>
      <c r="AA41" s="33"/>
      <c r="AB41" s="32"/>
      <c r="AC41" s="32"/>
    </row>
    <row r="42" spans="1:29" ht="15.95" customHeight="1">
      <c r="A42" s="145"/>
      <c r="B42" s="62" t="s">
        <v>63</v>
      </c>
      <c r="C42" s="54"/>
      <c r="D42" s="54"/>
      <c r="E42" s="68" t="s">
        <v>44</v>
      </c>
      <c r="F42" s="124">
        <v>1752</v>
      </c>
      <c r="G42" s="92">
        <v>1585</v>
      </c>
      <c r="H42" s="92"/>
      <c r="I42" s="55"/>
      <c r="J42" s="55"/>
      <c r="K42" s="55"/>
      <c r="L42" s="55"/>
      <c r="M42" s="55"/>
      <c r="N42" s="92"/>
      <c r="O42" s="92"/>
      <c r="P42" s="92"/>
      <c r="Q42" s="92"/>
      <c r="R42" s="55"/>
      <c r="S42" s="55"/>
      <c r="T42" s="32"/>
      <c r="U42" s="32"/>
      <c r="V42" s="32"/>
      <c r="W42" s="32"/>
      <c r="X42" s="33"/>
      <c r="Y42" s="33"/>
      <c r="Z42" s="32"/>
      <c r="AA42" s="32"/>
      <c r="AB42" s="32"/>
      <c r="AC42" s="32"/>
    </row>
    <row r="43" spans="1:29" ht="15.95" customHeight="1">
      <c r="A43" s="145"/>
      <c r="B43" s="63"/>
      <c r="C43" s="54" t="s">
        <v>77</v>
      </c>
      <c r="D43" s="54"/>
      <c r="E43" s="68"/>
      <c r="F43" s="124">
        <v>1362</v>
      </c>
      <c r="G43" s="92">
        <v>1285</v>
      </c>
      <c r="H43" s="92"/>
      <c r="I43" s="55"/>
      <c r="J43" s="70"/>
      <c r="K43" s="70"/>
      <c r="L43" s="55"/>
      <c r="M43" s="55"/>
      <c r="N43" s="92"/>
      <c r="O43" s="92"/>
      <c r="P43" s="92"/>
      <c r="Q43" s="92"/>
      <c r="R43" s="55"/>
      <c r="S43" s="55"/>
      <c r="T43" s="32"/>
      <c r="U43" s="32"/>
      <c r="V43" s="33"/>
      <c r="W43" s="32"/>
      <c r="X43" s="33"/>
      <c r="Y43" s="33"/>
      <c r="Z43" s="32"/>
      <c r="AA43" s="32"/>
      <c r="AB43" s="33"/>
      <c r="AC43" s="33"/>
    </row>
    <row r="44" spans="1:29" ht="15.95" customHeight="1">
      <c r="A44" s="145"/>
      <c r="B44" s="54" t="s">
        <v>74</v>
      </c>
      <c r="C44" s="54"/>
      <c r="D44" s="54"/>
      <c r="E44" s="68" t="s">
        <v>108</v>
      </c>
      <c r="F44" s="103">
        <f>F40-F42</f>
        <v>-706</v>
      </c>
      <c r="G44" s="70">
        <f>G40-G42</f>
        <v>-603</v>
      </c>
      <c r="H44" s="70">
        <f t="shared" ref="H44:S44" si="16">H40-H42</f>
        <v>0</v>
      </c>
      <c r="I44" s="70">
        <f t="shared" si="16"/>
        <v>0</v>
      </c>
      <c r="J44" s="70">
        <f t="shared" si="16"/>
        <v>0</v>
      </c>
      <c r="K44" s="70">
        <f t="shared" si="16"/>
        <v>0</v>
      </c>
      <c r="L44" s="70">
        <f t="shared" si="16"/>
        <v>0</v>
      </c>
      <c r="M44" s="70">
        <f t="shared" si="16"/>
        <v>0</v>
      </c>
      <c r="N44" s="70">
        <f t="shared" ref="N44:O44" si="17">N40-N42</f>
        <v>0</v>
      </c>
      <c r="O44" s="70">
        <f t="shared" si="17"/>
        <v>0</v>
      </c>
      <c r="P44" s="70">
        <f t="shared" ref="P44:Q44" si="18">P40-P42</f>
        <v>0</v>
      </c>
      <c r="Q44" s="70">
        <f t="shared" si="18"/>
        <v>0</v>
      </c>
      <c r="R44" s="70">
        <f t="shared" si="16"/>
        <v>0</v>
      </c>
      <c r="S44" s="70">
        <f t="shared" si="16"/>
        <v>0</v>
      </c>
      <c r="T44" s="33"/>
      <c r="U44" s="33"/>
      <c r="V44" s="32"/>
      <c r="W44" s="32"/>
      <c r="X44" s="33"/>
      <c r="Y44" s="33"/>
      <c r="Z44" s="32"/>
      <c r="AA44" s="32"/>
      <c r="AB44" s="32"/>
      <c r="AC44" s="32"/>
    </row>
    <row r="45" spans="1:29" ht="15.95" customHeight="1">
      <c r="A45" s="144" t="s">
        <v>86</v>
      </c>
      <c r="B45" s="48" t="s">
        <v>78</v>
      </c>
      <c r="C45" s="48"/>
      <c r="D45" s="48"/>
      <c r="E45" s="68" t="s">
        <v>109</v>
      </c>
      <c r="F45" s="124">
        <f>F39+F44</f>
        <v>0</v>
      </c>
      <c r="G45" s="92">
        <f>G39+G44</f>
        <v>0</v>
      </c>
      <c r="H45" s="92">
        <f t="shared" ref="H45:S45" si="19">H39+H44</f>
        <v>0</v>
      </c>
      <c r="I45" s="55">
        <f t="shared" si="19"/>
        <v>0</v>
      </c>
      <c r="J45" s="55">
        <f t="shared" si="19"/>
        <v>0</v>
      </c>
      <c r="K45" s="55">
        <f t="shared" si="19"/>
        <v>0</v>
      </c>
      <c r="L45" s="55">
        <f t="shared" si="19"/>
        <v>0</v>
      </c>
      <c r="M45" s="55">
        <f t="shared" si="19"/>
        <v>0</v>
      </c>
      <c r="N45" s="92">
        <f t="shared" ref="N45:O45" si="20">N39+N44</f>
        <v>0</v>
      </c>
      <c r="O45" s="92">
        <f t="shared" si="20"/>
        <v>0</v>
      </c>
      <c r="P45" s="92">
        <f t="shared" ref="P45:Q45" si="21">P39+P44</f>
        <v>0</v>
      </c>
      <c r="Q45" s="92">
        <f t="shared" si="21"/>
        <v>0</v>
      </c>
      <c r="R45" s="55">
        <f t="shared" si="19"/>
        <v>0</v>
      </c>
      <c r="S45" s="55">
        <f t="shared" si="19"/>
        <v>0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15.95" customHeight="1">
      <c r="A46" s="145"/>
      <c r="B46" s="54" t="s">
        <v>79</v>
      </c>
      <c r="C46" s="54"/>
      <c r="D46" s="54"/>
      <c r="E46" s="54"/>
      <c r="F46" s="103">
        <v>0</v>
      </c>
      <c r="G46" s="70">
        <v>0</v>
      </c>
      <c r="H46" s="70"/>
      <c r="I46" s="70"/>
      <c r="J46" s="70"/>
      <c r="K46" s="70"/>
      <c r="L46" s="55"/>
      <c r="M46" s="55"/>
      <c r="N46" s="92"/>
      <c r="O46" s="92"/>
      <c r="P46" s="92"/>
      <c r="Q46" s="92"/>
      <c r="R46" s="70"/>
      <c r="S46" s="70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5.95" customHeight="1">
      <c r="A47" s="145"/>
      <c r="B47" s="54" t="s">
        <v>80</v>
      </c>
      <c r="C47" s="54"/>
      <c r="D47" s="54"/>
      <c r="E47" s="54"/>
      <c r="F47" s="124">
        <v>0</v>
      </c>
      <c r="G47" s="92">
        <v>0</v>
      </c>
      <c r="H47" s="92"/>
      <c r="I47" s="55"/>
      <c r="J47" s="55"/>
      <c r="K47" s="55"/>
      <c r="L47" s="55"/>
      <c r="M47" s="55"/>
      <c r="N47" s="92"/>
      <c r="O47" s="92"/>
      <c r="P47" s="92"/>
      <c r="Q47" s="92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15.95" customHeight="1">
      <c r="A48" s="145"/>
      <c r="B48" s="54" t="s">
        <v>81</v>
      </c>
      <c r="C48" s="54"/>
      <c r="D48" s="54"/>
      <c r="E48" s="54"/>
      <c r="F48" s="128">
        <v>0</v>
      </c>
      <c r="G48" s="99">
        <v>0</v>
      </c>
      <c r="H48" s="98"/>
      <c r="I48" s="55"/>
      <c r="J48" s="55"/>
      <c r="K48" s="55"/>
      <c r="L48" s="55"/>
      <c r="M48" s="55"/>
      <c r="N48" s="92"/>
      <c r="O48" s="92"/>
      <c r="P48" s="92"/>
      <c r="Q48" s="92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0" ht="15.95" customHeight="1">
      <c r="A49" s="8" t="s">
        <v>110</v>
      </c>
      <c r="S49" s="7"/>
      <c r="T49" s="7"/>
    </row>
    <row r="50" spans="1:20" ht="15.95" customHeight="1">
      <c r="A50" s="8"/>
      <c r="S50" s="7"/>
      <c r="T50" s="7"/>
    </row>
  </sheetData>
  <mergeCells count="36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K25:K26"/>
    <mergeCell ref="G25:G26"/>
    <mergeCell ref="I25:I26"/>
    <mergeCell ref="F25:F26"/>
    <mergeCell ref="H25:H26"/>
    <mergeCell ref="R30:S30"/>
    <mergeCell ref="F30:G30"/>
    <mergeCell ref="H30:I30"/>
    <mergeCell ref="J30:K30"/>
    <mergeCell ref="L30:M30"/>
    <mergeCell ref="N30:O30"/>
    <mergeCell ref="P30:Q30"/>
    <mergeCell ref="R25:R26"/>
    <mergeCell ref="S25:S26"/>
    <mergeCell ref="R6:S6"/>
    <mergeCell ref="L6:M6"/>
    <mergeCell ref="J6:K6"/>
    <mergeCell ref="L25:L26"/>
    <mergeCell ref="M25:M26"/>
    <mergeCell ref="N6:O6"/>
    <mergeCell ref="P6:Q6"/>
    <mergeCell ref="N25:N26"/>
    <mergeCell ref="O25:O26"/>
    <mergeCell ref="P25:P26"/>
    <mergeCell ref="Q25:Q26"/>
    <mergeCell ref="J25:J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59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9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96" t="s">
        <v>252</v>
      </c>
      <c r="F1" s="1"/>
    </row>
    <row r="3" spans="1:9" ht="14.25">
      <c r="A3" s="10" t="s">
        <v>111</v>
      </c>
    </row>
    <row r="5" spans="1:9">
      <c r="A5" s="17" t="s">
        <v>236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60"/>
      <c r="F7" s="49" t="s">
        <v>237</v>
      </c>
      <c r="G7" s="49"/>
      <c r="H7" s="49" t="s">
        <v>238</v>
      </c>
      <c r="I7" s="71" t="s">
        <v>21</v>
      </c>
    </row>
    <row r="8" spans="1:9" ht="17.100000000000001" customHeight="1">
      <c r="A8" s="18"/>
      <c r="B8" s="19"/>
      <c r="C8" s="19"/>
      <c r="D8" s="19"/>
      <c r="E8" s="61"/>
      <c r="F8" s="52" t="s">
        <v>250</v>
      </c>
      <c r="G8" s="52" t="s">
        <v>2</v>
      </c>
      <c r="H8" s="52" t="s">
        <v>250</v>
      </c>
      <c r="I8" s="53"/>
    </row>
    <row r="9" spans="1:9" ht="18" customHeight="1">
      <c r="A9" s="129" t="s">
        <v>87</v>
      </c>
      <c r="B9" s="129" t="s">
        <v>89</v>
      </c>
      <c r="C9" s="62" t="s">
        <v>3</v>
      </c>
      <c r="D9" s="54"/>
      <c r="E9" s="54"/>
      <c r="F9" s="55">
        <v>293712</v>
      </c>
      <c r="G9" s="56">
        <f>F9/$F$27*100</f>
        <v>24.656837354631762</v>
      </c>
      <c r="H9" s="92">
        <v>281749</v>
      </c>
      <c r="I9" s="56">
        <f t="shared" ref="I9:I45" si="0">(F9/H9-1)*100</f>
        <v>4.2459778029380724</v>
      </c>
    </row>
    <row r="10" spans="1:9" ht="18" customHeight="1">
      <c r="A10" s="129"/>
      <c r="B10" s="129"/>
      <c r="C10" s="64"/>
      <c r="D10" s="62" t="s">
        <v>22</v>
      </c>
      <c r="E10" s="54"/>
      <c r="F10" s="55">
        <v>66697</v>
      </c>
      <c r="G10" s="56">
        <f t="shared" ref="G10:G27" si="1">F10/$F$27*100</f>
        <v>5.5991484210446787</v>
      </c>
      <c r="H10" s="92">
        <v>68423</v>
      </c>
      <c r="I10" s="56">
        <f t="shared" si="0"/>
        <v>-2.5225435891439996</v>
      </c>
    </row>
    <row r="11" spans="1:9" ht="18" customHeight="1">
      <c r="A11" s="129"/>
      <c r="B11" s="129"/>
      <c r="C11" s="64"/>
      <c r="D11" s="64"/>
      <c r="E11" s="48" t="s">
        <v>23</v>
      </c>
      <c r="F11" s="55">
        <v>54120</v>
      </c>
      <c r="G11" s="56">
        <f t="shared" si="1"/>
        <v>4.543321476932066</v>
      </c>
      <c r="H11" s="92">
        <v>54402</v>
      </c>
      <c r="I11" s="56">
        <f t="shared" si="0"/>
        <v>-0.5183632954670836</v>
      </c>
    </row>
    <row r="12" spans="1:9" ht="18" customHeight="1">
      <c r="A12" s="129"/>
      <c r="B12" s="129"/>
      <c r="C12" s="64"/>
      <c r="D12" s="64"/>
      <c r="E12" s="48" t="s">
        <v>24</v>
      </c>
      <c r="F12" s="55">
        <v>4288</v>
      </c>
      <c r="G12" s="56">
        <f t="shared" si="1"/>
        <v>0.35997343852706393</v>
      </c>
      <c r="H12" s="92">
        <v>6612</v>
      </c>
      <c r="I12" s="56">
        <f t="shared" si="0"/>
        <v>-35.14821536600121</v>
      </c>
    </row>
    <row r="13" spans="1:9" ht="18" customHeight="1">
      <c r="A13" s="129"/>
      <c r="B13" s="129"/>
      <c r="C13" s="64"/>
      <c r="D13" s="63"/>
      <c r="E13" s="48" t="s">
        <v>25</v>
      </c>
      <c r="F13" s="55">
        <v>395</v>
      </c>
      <c r="G13" s="56">
        <f t="shared" si="1"/>
        <v>3.3159866655361532E-2</v>
      </c>
      <c r="H13" s="92">
        <v>344</v>
      </c>
      <c r="I13" s="56">
        <f t="shared" si="0"/>
        <v>14.825581395348841</v>
      </c>
    </row>
    <row r="14" spans="1:9" ht="18" customHeight="1">
      <c r="A14" s="129"/>
      <c r="B14" s="129"/>
      <c r="C14" s="64"/>
      <c r="D14" s="62" t="s">
        <v>26</v>
      </c>
      <c r="E14" s="54"/>
      <c r="F14" s="55">
        <v>57771</v>
      </c>
      <c r="G14" s="56">
        <f t="shared" si="1"/>
        <v>4.8498193836630152</v>
      </c>
      <c r="H14" s="92">
        <v>59969</v>
      </c>
      <c r="I14" s="56">
        <f t="shared" si="0"/>
        <v>-3.6652270339675552</v>
      </c>
    </row>
    <row r="15" spans="1:9" ht="18" customHeight="1">
      <c r="A15" s="129"/>
      <c r="B15" s="129"/>
      <c r="C15" s="64"/>
      <c r="D15" s="64"/>
      <c r="E15" s="48" t="s">
        <v>27</v>
      </c>
      <c r="F15" s="55">
        <v>2266</v>
      </c>
      <c r="G15" s="56">
        <f t="shared" si="1"/>
        <v>0.19022850086341578</v>
      </c>
      <c r="H15" s="92">
        <v>2256</v>
      </c>
      <c r="I15" s="56">
        <f t="shared" si="0"/>
        <v>0.44326241134751143</v>
      </c>
    </row>
    <row r="16" spans="1:9" ht="18" customHeight="1">
      <c r="A16" s="129"/>
      <c r="B16" s="129"/>
      <c r="C16" s="64"/>
      <c r="D16" s="63"/>
      <c r="E16" s="48" t="s">
        <v>28</v>
      </c>
      <c r="F16" s="55">
        <v>55505</v>
      </c>
      <c r="G16" s="56">
        <f t="shared" si="1"/>
        <v>4.6595908827995993</v>
      </c>
      <c r="H16" s="92">
        <v>57713</v>
      </c>
      <c r="I16" s="56">
        <f t="shared" si="0"/>
        <v>-3.825827803094628</v>
      </c>
    </row>
    <row r="17" spans="1:9" ht="18" customHeight="1">
      <c r="A17" s="129"/>
      <c r="B17" s="129"/>
      <c r="C17" s="64"/>
      <c r="D17" s="130" t="s">
        <v>29</v>
      </c>
      <c r="E17" s="131"/>
      <c r="F17" s="55">
        <v>65879</v>
      </c>
      <c r="G17" s="56">
        <f t="shared" si="1"/>
        <v>5.5304781149077522</v>
      </c>
      <c r="H17" s="92">
        <v>56282</v>
      </c>
      <c r="I17" s="56">
        <f t="shared" si="0"/>
        <v>17.051632848868191</v>
      </c>
    </row>
    <row r="18" spans="1:9" ht="18" customHeight="1">
      <c r="A18" s="129"/>
      <c r="B18" s="129"/>
      <c r="C18" s="64"/>
      <c r="D18" s="130" t="s">
        <v>93</v>
      </c>
      <c r="E18" s="132"/>
      <c r="F18" s="55">
        <v>4749</v>
      </c>
      <c r="G18" s="56">
        <f t="shared" si="1"/>
        <v>0.39867394112990362</v>
      </c>
      <c r="H18" s="92">
        <v>4750</v>
      </c>
      <c r="I18" s="56">
        <f t="shared" si="0"/>
        <v>-2.1052631578943881E-2</v>
      </c>
    </row>
    <row r="19" spans="1:9" ht="18" customHeight="1">
      <c r="A19" s="129"/>
      <c r="B19" s="129"/>
      <c r="C19" s="63"/>
      <c r="D19" s="130" t="s">
        <v>94</v>
      </c>
      <c r="E19" s="132"/>
      <c r="F19" s="55">
        <v>0</v>
      </c>
      <c r="G19" s="56">
        <f t="shared" si="1"/>
        <v>0</v>
      </c>
      <c r="H19" s="92">
        <v>0</v>
      </c>
      <c r="I19" s="56">
        <v>0</v>
      </c>
    </row>
    <row r="20" spans="1:9" ht="18" customHeight="1">
      <c r="A20" s="129"/>
      <c r="B20" s="129"/>
      <c r="C20" s="54" t="s">
        <v>4</v>
      </c>
      <c r="D20" s="54"/>
      <c r="E20" s="54"/>
      <c r="F20" s="55">
        <v>36976</v>
      </c>
      <c r="G20" s="56">
        <f t="shared" si="1"/>
        <v>3.1040993150598681</v>
      </c>
      <c r="H20" s="92">
        <v>41392</v>
      </c>
      <c r="I20" s="56">
        <f t="shared" si="0"/>
        <v>-10.668728256667958</v>
      </c>
    </row>
    <row r="21" spans="1:9" ht="18" customHeight="1">
      <c r="A21" s="129"/>
      <c r="B21" s="129"/>
      <c r="C21" s="54" t="s">
        <v>5</v>
      </c>
      <c r="D21" s="54"/>
      <c r="E21" s="54"/>
      <c r="F21" s="55">
        <v>244771</v>
      </c>
      <c r="G21" s="56">
        <f t="shared" si="1"/>
        <v>20.548287901517714</v>
      </c>
      <c r="H21" s="92">
        <v>240022</v>
      </c>
      <c r="I21" s="56">
        <f t="shared" si="0"/>
        <v>1.9785686312087991</v>
      </c>
    </row>
    <row r="22" spans="1:9" ht="18" customHeight="1">
      <c r="A22" s="129"/>
      <c r="B22" s="129"/>
      <c r="C22" s="54" t="s">
        <v>30</v>
      </c>
      <c r="D22" s="54"/>
      <c r="E22" s="54"/>
      <c r="F22" s="55">
        <v>14243</v>
      </c>
      <c r="G22" s="56">
        <f t="shared" si="1"/>
        <v>1.1956860272716818</v>
      </c>
      <c r="H22" s="92">
        <v>14744</v>
      </c>
      <c r="I22" s="56">
        <f t="shared" si="0"/>
        <v>-3.3979924036896314</v>
      </c>
    </row>
    <row r="23" spans="1:9" ht="18" customHeight="1">
      <c r="A23" s="129"/>
      <c r="B23" s="129"/>
      <c r="C23" s="54" t="s">
        <v>6</v>
      </c>
      <c r="D23" s="54"/>
      <c r="E23" s="54"/>
      <c r="F23" s="55">
        <v>216564</v>
      </c>
      <c r="G23" s="56">
        <f t="shared" si="1"/>
        <v>18.180337626206871</v>
      </c>
      <c r="H23" s="92">
        <v>153583</v>
      </c>
      <c r="I23" s="56">
        <f t="shared" si="0"/>
        <v>41.007793831348515</v>
      </c>
    </row>
    <row r="24" spans="1:9" ht="18" customHeight="1">
      <c r="A24" s="129"/>
      <c r="B24" s="129"/>
      <c r="C24" s="54" t="s">
        <v>31</v>
      </c>
      <c r="D24" s="54"/>
      <c r="E24" s="54"/>
      <c r="F24" s="55">
        <v>2258</v>
      </c>
      <c r="G24" s="56">
        <f t="shared" si="1"/>
        <v>0.1895569086273578</v>
      </c>
      <c r="H24" s="92">
        <v>2749</v>
      </c>
      <c r="I24" s="56">
        <f t="shared" si="0"/>
        <v>-17.861040378319395</v>
      </c>
    </row>
    <row r="25" spans="1:9" ht="18" customHeight="1">
      <c r="A25" s="129"/>
      <c r="B25" s="129"/>
      <c r="C25" s="54" t="s">
        <v>7</v>
      </c>
      <c r="D25" s="54"/>
      <c r="E25" s="54"/>
      <c r="F25" s="55">
        <v>163668</v>
      </c>
      <c r="G25" s="56">
        <f t="shared" si="1"/>
        <v>13.739769761391674</v>
      </c>
      <c r="H25" s="92">
        <v>152267</v>
      </c>
      <c r="I25" s="56">
        <f t="shared" si="0"/>
        <v>7.4875055002068702</v>
      </c>
    </row>
    <row r="26" spans="1:9" ht="18" customHeight="1">
      <c r="A26" s="129"/>
      <c r="B26" s="129"/>
      <c r="C26" s="54" t="s">
        <v>8</v>
      </c>
      <c r="D26" s="54"/>
      <c r="E26" s="54"/>
      <c r="F26" s="55">
        <v>219007</v>
      </c>
      <c r="G26" s="56">
        <f t="shared" si="1"/>
        <v>18.38542510529307</v>
      </c>
      <c r="H26" s="92">
        <v>158453</v>
      </c>
      <c r="I26" s="56">
        <f t="shared" si="0"/>
        <v>38.215748518488127</v>
      </c>
    </row>
    <row r="27" spans="1:9" ht="18" customHeight="1">
      <c r="A27" s="129"/>
      <c r="B27" s="129"/>
      <c r="C27" s="54" t="s">
        <v>9</v>
      </c>
      <c r="D27" s="54"/>
      <c r="E27" s="54"/>
      <c r="F27" s="55">
        <f>SUM(F9,F20:F26)</f>
        <v>1191199</v>
      </c>
      <c r="G27" s="56">
        <f t="shared" si="1"/>
        <v>100</v>
      </c>
      <c r="H27" s="92">
        <f>SUM(H9,H20:H26)</f>
        <v>1044959</v>
      </c>
      <c r="I27" s="56">
        <f t="shared" si="0"/>
        <v>13.994807451775614</v>
      </c>
    </row>
    <row r="28" spans="1:9" ht="18" customHeight="1">
      <c r="A28" s="129"/>
      <c r="B28" s="129" t="s">
        <v>88</v>
      </c>
      <c r="C28" s="62" t="s">
        <v>10</v>
      </c>
      <c r="D28" s="54"/>
      <c r="E28" s="54"/>
      <c r="F28" s="55">
        <v>407798</v>
      </c>
      <c r="G28" s="56">
        <f t="shared" ref="G28:G45" si="2">F28/$F$45*100</f>
        <v>34.840563910705882</v>
      </c>
      <c r="H28" s="92">
        <f>SUM(H29:H31)</f>
        <v>413518</v>
      </c>
      <c r="I28" s="56">
        <f t="shared" si="0"/>
        <v>-1.3832529660135706</v>
      </c>
    </row>
    <row r="29" spans="1:9" ht="18" customHeight="1">
      <c r="A29" s="129"/>
      <c r="B29" s="129"/>
      <c r="C29" s="64"/>
      <c r="D29" s="54" t="s">
        <v>11</v>
      </c>
      <c r="E29" s="54"/>
      <c r="F29" s="55">
        <v>229632</v>
      </c>
      <c r="G29" s="56">
        <f t="shared" si="2"/>
        <v>19.618802377508505</v>
      </c>
      <c r="H29" s="92">
        <v>235444</v>
      </c>
      <c r="I29" s="56">
        <f t="shared" si="0"/>
        <v>-2.4685275479519597</v>
      </c>
    </row>
    <row r="30" spans="1:9" ht="18" customHeight="1">
      <c r="A30" s="129"/>
      <c r="B30" s="129"/>
      <c r="C30" s="64"/>
      <c r="D30" s="54" t="s">
        <v>32</v>
      </c>
      <c r="E30" s="54"/>
      <c r="F30" s="55">
        <v>9051</v>
      </c>
      <c r="G30" s="56">
        <f t="shared" si="2"/>
        <v>0.77327977075855925</v>
      </c>
      <c r="H30" s="92">
        <v>8978</v>
      </c>
      <c r="I30" s="56">
        <f t="shared" si="0"/>
        <v>0.81309868567609467</v>
      </c>
    </row>
    <row r="31" spans="1:9" ht="18" customHeight="1">
      <c r="A31" s="129"/>
      <c r="B31" s="129"/>
      <c r="C31" s="63"/>
      <c r="D31" s="54" t="s">
        <v>12</v>
      </c>
      <c r="E31" s="54"/>
      <c r="F31" s="55">
        <v>169115</v>
      </c>
      <c r="G31" s="56">
        <f t="shared" si="2"/>
        <v>14.448481762438817</v>
      </c>
      <c r="H31" s="92">
        <v>169096</v>
      </c>
      <c r="I31" s="56">
        <f t="shared" si="0"/>
        <v>1.123622084495679E-2</v>
      </c>
    </row>
    <row r="32" spans="1:9" ht="18" customHeight="1">
      <c r="A32" s="129"/>
      <c r="B32" s="129"/>
      <c r="C32" s="62" t="s">
        <v>13</v>
      </c>
      <c r="D32" s="54"/>
      <c r="E32" s="54"/>
      <c r="F32" s="55">
        <v>534015</v>
      </c>
      <c r="G32" s="56">
        <f t="shared" si="2"/>
        <v>45.624019089783665</v>
      </c>
      <c r="H32" s="92">
        <f>SUM(H33:H38)</f>
        <v>378586</v>
      </c>
      <c r="I32" s="56">
        <f t="shared" si="0"/>
        <v>41.055136745679974</v>
      </c>
    </row>
    <row r="33" spans="1:9" ht="18" customHeight="1">
      <c r="A33" s="129"/>
      <c r="B33" s="129"/>
      <c r="C33" s="64"/>
      <c r="D33" s="54" t="s">
        <v>14</v>
      </c>
      <c r="E33" s="54"/>
      <c r="F33" s="55">
        <v>31593</v>
      </c>
      <c r="G33" s="56">
        <f t="shared" si="2"/>
        <v>2.6991744334963164</v>
      </c>
      <c r="H33" s="92">
        <v>31436</v>
      </c>
      <c r="I33" s="56">
        <f t="shared" si="0"/>
        <v>0.49942740806718788</v>
      </c>
    </row>
    <row r="34" spans="1:9" ht="18" customHeight="1">
      <c r="A34" s="129"/>
      <c r="B34" s="129"/>
      <c r="C34" s="64"/>
      <c r="D34" s="54" t="s">
        <v>33</v>
      </c>
      <c r="E34" s="54"/>
      <c r="F34" s="55">
        <v>20075</v>
      </c>
      <c r="G34" s="56">
        <f t="shared" si="2"/>
        <v>1.7151244501135869</v>
      </c>
      <c r="H34" s="92">
        <v>11810</v>
      </c>
      <c r="I34" s="56">
        <f t="shared" si="0"/>
        <v>69.983065198983923</v>
      </c>
    </row>
    <row r="35" spans="1:9" ht="18" customHeight="1">
      <c r="A35" s="129"/>
      <c r="B35" s="129"/>
      <c r="C35" s="64"/>
      <c r="D35" s="54" t="s">
        <v>34</v>
      </c>
      <c r="E35" s="54"/>
      <c r="F35" s="55">
        <v>290845</v>
      </c>
      <c r="G35" s="56">
        <f>F35/$F$45*100</f>
        <v>24.848586335904667</v>
      </c>
      <c r="H35" s="92">
        <v>230017</v>
      </c>
      <c r="I35" s="56">
        <f t="shared" si="0"/>
        <v>26.445001891164566</v>
      </c>
    </row>
    <row r="36" spans="1:9" ht="18" customHeight="1">
      <c r="A36" s="129"/>
      <c r="B36" s="129"/>
      <c r="C36" s="64"/>
      <c r="D36" s="54" t="s">
        <v>35</v>
      </c>
      <c r="E36" s="54"/>
      <c r="F36" s="55">
        <v>11373</v>
      </c>
      <c r="G36" s="56">
        <f t="shared" si="2"/>
        <v>0.97166178685637972</v>
      </c>
      <c r="H36" s="92">
        <v>13788</v>
      </c>
      <c r="I36" s="56">
        <f t="shared" si="0"/>
        <v>-17.515230635335076</v>
      </c>
    </row>
    <row r="37" spans="1:9" ht="18" customHeight="1">
      <c r="A37" s="129"/>
      <c r="B37" s="129"/>
      <c r="C37" s="64"/>
      <c r="D37" s="54" t="s">
        <v>15</v>
      </c>
      <c r="E37" s="54"/>
      <c r="F37" s="55">
        <v>10650</v>
      </c>
      <c r="G37" s="56">
        <f t="shared" si="2"/>
        <v>0.90989167590085684</v>
      </c>
      <c r="H37" s="92">
        <v>43207</v>
      </c>
      <c r="I37" s="56">
        <f t="shared" si="0"/>
        <v>-75.351216238109558</v>
      </c>
    </row>
    <row r="38" spans="1:9" ht="18" customHeight="1">
      <c r="A38" s="129"/>
      <c r="B38" s="129"/>
      <c r="C38" s="63"/>
      <c r="D38" s="54" t="s">
        <v>36</v>
      </c>
      <c r="E38" s="54"/>
      <c r="F38" s="55">
        <v>169479</v>
      </c>
      <c r="G38" s="56">
        <f t="shared" si="2"/>
        <v>14.479580407511861</v>
      </c>
      <c r="H38" s="92">
        <v>48328</v>
      </c>
      <c r="I38" s="56">
        <f t="shared" si="0"/>
        <v>250.68490316172819</v>
      </c>
    </row>
    <row r="39" spans="1:9" ht="18" customHeight="1">
      <c r="A39" s="129"/>
      <c r="B39" s="129"/>
      <c r="C39" s="62" t="s">
        <v>16</v>
      </c>
      <c r="D39" s="54"/>
      <c r="E39" s="54"/>
      <c r="F39" s="55">
        <v>228656</v>
      </c>
      <c r="G39" s="56">
        <f t="shared" si="2"/>
        <v>19.535416999510453</v>
      </c>
      <c r="H39" s="92">
        <f>H40+H43</f>
        <v>240538</v>
      </c>
      <c r="I39" s="56">
        <f t="shared" si="0"/>
        <v>-4.9397600379150086</v>
      </c>
    </row>
    <row r="40" spans="1:9" ht="18" customHeight="1">
      <c r="A40" s="129"/>
      <c r="B40" s="129"/>
      <c r="C40" s="64"/>
      <c r="D40" s="62" t="s">
        <v>17</v>
      </c>
      <c r="E40" s="54"/>
      <c r="F40" s="55">
        <v>214841</v>
      </c>
      <c r="G40" s="56">
        <f t="shared" si="2"/>
        <v>18.355120895982722</v>
      </c>
      <c r="H40" s="92">
        <v>231872</v>
      </c>
      <c r="I40" s="56">
        <f t="shared" si="0"/>
        <v>-7.3450006900358851</v>
      </c>
    </row>
    <row r="41" spans="1:9" ht="18" customHeight="1">
      <c r="A41" s="129"/>
      <c r="B41" s="129"/>
      <c r="C41" s="64"/>
      <c r="D41" s="64"/>
      <c r="E41" s="58" t="s">
        <v>91</v>
      </c>
      <c r="F41" s="55">
        <v>183528</v>
      </c>
      <c r="G41" s="56">
        <f t="shared" si="2"/>
        <v>15.679868497157976</v>
      </c>
      <c r="H41" s="92">
        <v>183728</v>
      </c>
      <c r="I41" s="59">
        <f t="shared" si="0"/>
        <v>-0.10885657058260501</v>
      </c>
    </row>
    <row r="42" spans="1:9" ht="18" customHeight="1">
      <c r="A42" s="129"/>
      <c r="B42" s="129"/>
      <c r="C42" s="64"/>
      <c r="D42" s="63"/>
      <c r="E42" s="48" t="s">
        <v>37</v>
      </c>
      <c r="F42" s="55">
        <v>41523</v>
      </c>
      <c r="G42" s="56">
        <f t="shared" si="2"/>
        <v>3.5475523059559886</v>
      </c>
      <c r="H42" s="92">
        <v>45919</v>
      </c>
      <c r="I42" s="59">
        <f t="shared" si="0"/>
        <v>-9.5733792112197573</v>
      </c>
    </row>
    <row r="43" spans="1:9" ht="18" customHeight="1">
      <c r="A43" s="129"/>
      <c r="B43" s="129"/>
      <c r="C43" s="64"/>
      <c r="D43" s="54" t="s">
        <v>38</v>
      </c>
      <c r="E43" s="54"/>
      <c r="F43" s="55">
        <f>13812+3</f>
        <v>13815</v>
      </c>
      <c r="G43" s="56">
        <f t="shared" si="2"/>
        <v>1.1802961035277311</v>
      </c>
      <c r="H43" s="92">
        <v>8666</v>
      </c>
      <c r="I43" s="59">
        <f t="shared" si="0"/>
        <v>59.416108931456257</v>
      </c>
    </row>
    <row r="44" spans="1:9" ht="18" customHeight="1">
      <c r="A44" s="129"/>
      <c r="B44" s="129"/>
      <c r="C44" s="63"/>
      <c r="D44" s="54" t="s">
        <v>39</v>
      </c>
      <c r="E44" s="54"/>
      <c r="F44" s="55">
        <v>0</v>
      </c>
      <c r="G44" s="56">
        <f t="shared" si="2"/>
        <v>0</v>
      </c>
      <c r="H44" s="92">
        <v>0</v>
      </c>
      <c r="I44" s="56">
        <v>0</v>
      </c>
    </row>
    <row r="45" spans="1:9" ht="18" customHeight="1">
      <c r="A45" s="129"/>
      <c r="B45" s="129"/>
      <c r="C45" s="48" t="s">
        <v>18</v>
      </c>
      <c r="D45" s="48"/>
      <c r="E45" s="48"/>
      <c r="F45" s="55">
        <f>SUM(F28,F32,F39)</f>
        <v>1170469</v>
      </c>
      <c r="G45" s="56">
        <f t="shared" si="2"/>
        <v>100</v>
      </c>
      <c r="H45" s="92">
        <f>SUM(H28,H32,H39)</f>
        <v>1032642</v>
      </c>
      <c r="I45" s="56">
        <f t="shared" si="0"/>
        <v>13.347026365381232</v>
      </c>
    </row>
    <row r="46" spans="1:9">
      <c r="A46" s="23" t="s">
        <v>19</v>
      </c>
    </row>
    <row r="47" spans="1:9">
      <c r="A47" s="24" t="s">
        <v>20</v>
      </c>
    </row>
    <row r="57" spans="9:9">
      <c r="I57" s="7"/>
    </row>
    <row r="58" spans="9:9">
      <c r="I58" s="7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I22" sqref="I2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4" t="s">
        <v>0</v>
      </c>
      <c r="B1" s="34"/>
      <c r="C1" s="96" t="s">
        <v>252</v>
      </c>
      <c r="D1" s="35"/>
      <c r="E1" s="35"/>
    </row>
    <row r="4" spans="1:9">
      <c r="A4" s="36" t="s">
        <v>112</v>
      </c>
    </row>
    <row r="5" spans="1:9">
      <c r="I5" s="9" t="s">
        <v>113</v>
      </c>
    </row>
    <row r="6" spans="1:9" s="38" customFormat="1" ht="29.25" customHeight="1">
      <c r="A6" s="51" t="s">
        <v>114</v>
      </c>
      <c r="B6" s="72"/>
      <c r="C6" s="72"/>
      <c r="D6" s="72"/>
      <c r="E6" s="37" t="s">
        <v>240</v>
      </c>
      <c r="F6" s="37" t="s">
        <v>241</v>
      </c>
      <c r="G6" s="37" t="s">
        <v>242</v>
      </c>
      <c r="H6" s="37" t="s">
        <v>243</v>
      </c>
      <c r="I6" s="37" t="s">
        <v>244</v>
      </c>
    </row>
    <row r="7" spans="1:9" ht="27" customHeight="1">
      <c r="A7" s="152" t="s">
        <v>115</v>
      </c>
      <c r="B7" s="62" t="s">
        <v>116</v>
      </c>
      <c r="C7" s="54"/>
      <c r="D7" s="68" t="s">
        <v>117</v>
      </c>
      <c r="E7" s="94">
        <v>1055947</v>
      </c>
      <c r="F7" s="94">
        <v>1032500</v>
      </c>
      <c r="G7" s="94">
        <v>1021355</v>
      </c>
      <c r="H7" s="94">
        <v>1044959</v>
      </c>
      <c r="I7" s="37">
        <v>1191199</v>
      </c>
    </row>
    <row r="8" spans="1:9" ht="27" customHeight="1">
      <c r="A8" s="129"/>
      <c r="B8" s="82"/>
      <c r="C8" s="54" t="s">
        <v>118</v>
      </c>
      <c r="D8" s="68" t="s">
        <v>41</v>
      </c>
      <c r="E8" s="93">
        <v>595569</v>
      </c>
      <c r="F8" s="93">
        <v>581263</v>
      </c>
      <c r="G8" s="93">
        <v>577280</v>
      </c>
      <c r="H8" s="74">
        <v>565464</v>
      </c>
      <c r="I8" s="74">
        <v>576733</v>
      </c>
    </row>
    <row r="9" spans="1:9" ht="27" customHeight="1">
      <c r="A9" s="129"/>
      <c r="B9" s="54" t="s">
        <v>119</v>
      </c>
      <c r="C9" s="54"/>
      <c r="D9" s="68"/>
      <c r="E9" s="93">
        <v>1019149</v>
      </c>
      <c r="F9" s="93">
        <v>995621</v>
      </c>
      <c r="G9" s="93">
        <v>997522</v>
      </c>
      <c r="H9" s="75">
        <v>1032642</v>
      </c>
      <c r="I9" s="75">
        <v>1170469</v>
      </c>
    </row>
    <row r="10" spans="1:9" ht="27" customHeight="1">
      <c r="A10" s="129"/>
      <c r="B10" s="54" t="s">
        <v>120</v>
      </c>
      <c r="C10" s="54"/>
      <c r="D10" s="68"/>
      <c r="E10" s="93">
        <v>36798</v>
      </c>
      <c r="F10" s="93">
        <v>36879</v>
      </c>
      <c r="G10" s="93">
        <v>23832</v>
      </c>
      <c r="H10" s="75">
        <v>12317</v>
      </c>
      <c r="I10" s="75">
        <v>20730</v>
      </c>
    </row>
    <row r="11" spans="1:9" ht="27" customHeight="1">
      <c r="A11" s="129"/>
      <c r="B11" s="54" t="s">
        <v>121</v>
      </c>
      <c r="C11" s="54"/>
      <c r="D11" s="68"/>
      <c r="E11" s="93">
        <v>31002</v>
      </c>
      <c r="F11" s="93">
        <v>31227</v>
      </c>
      <c r="G11" s="93">
        <v>17549</v>
      </c>
      <c r="H11" s="75">
        <v>7375</v>
      </c>
      <c r="I11" s="75">
        <v>6527</v>
      </c>
    </row>
    <row r="12" spans="1:9" ht="27" customHeight="1">
      <c r="A12" s="129"/>
      <c r="B12" s="54" t="s">
        <v>122</v>
      </c>
      <c r="C12" s="54"/>
      <c r="D12" s="68"/>
      <c r="E12" s="93">
        <v>5796</v>
      </c>
      <c r="F12" s="93">
        <v>5653</v>
      </c>
      <c r="G12" s="93">
        <v>6283</v>
      </c>
      <c r="H12" s="75">
        <v>4942</v>
      </c>
      <c r="I12" s="75">
        <v>14203</v>
      </c>
    </row>
    <row r="13" spans="1:9" ht="27" customHeight="1">
      <c r="A13" s="129"/>
      <c r="B13" s="54" t="s">
        <v>123</v>
      </c>
      <c r="C13" s="54"/>
      <c r="D13" s="68"/>
      <c r="E13" s="93">
        <v>-1052</v>
      </c>
      <c r="F13" s="93">
        <v>-143</v>
      </c>
      <c r="G13" s="93">
        <v>630</v>
      </c>
      <c r="H13" s="75">
        <v>-1341</v>
      </c>
      <c r="I13" s="75">
        <v>9261</v>
      </c>
    </row>
    <row r="14" spans="1:9" ht="27" customHeight="1">
      <c r="A14" s="129"/>
      <c r="B14" s="54" t="s">
        <v>124</v>
      </c>
      <c r="C14" s="54"/>
      <c r="D14" s="68"/>
      <c r="E14" s="93">
        <v>0</v>
      </c>
      <c r="F14" s="100" t="s">
        <v>261</v>
      </c>
      <c r="G14" s="93">
        <v>0</v>
      </c>
      <c r="H14" s="101" t="s">
        <v>261</v>
      </c>
      <c r="I14" s="75">
        <v>0</v>
      </c>
    </row>
    <row r="15" spans="1:9" ht="27" customHeight="1">
      <c r="A15" s="129"/>
      <c r="B15" s="54" t="s">
        <v>125</v>
      </c>
      <c r="C15" s="54"/>
      <c r="D15" s="68"/>
      <c r="E15" s="93">
        <v>-939</v>
      </c>
      <c r="F15" s="93">
        <v>339</v>
      </c>
      <c r="G15" s="93">
        <v>61</v>
      </c>
      <c r="H15" s="75">
        <v>30423</v>
      </c>
      <c r="I15" s="75">
        <v>3455</v>
      </c>
    </row>
    <row r="16" spans="1:9" ht="27" customHeight="1">
      <c r="A16" s="129"/>
      <c r="B16" s="54" t="s">
        <v>126</v>
      </c>
      <c r="C16" s="54"/>
      <c r="D16" s="68" t="s">
        <v>42</v>
      </c>
      <c r="E16" s="93">
        <v>109381</v>
      </c>
      <c r="F16" s="93">
        <v>104882</v>
      </c>
      <c r="G16" s="93">
        <v>90877</v>
      </c>
      <c r="H16" s="75">
        <v>83922</v>
      </c>
      <c r="I16" s="75">
        <v>78354</v>
      </c>
    </row>
    <row r="17" spans="1:9" ht="27" customHeight="1">
      <c r="A17" s="129"/>
      <c r="B17" s="54" t="s">
        <v>127</v>
      </c>
      <c r="C17" s="54"/>
      <c r="D17" s="68" t="s">
        <v>43</v>
      </c>
      <c r="E17" s="93">
        <v>78426</v>
      </c>
      <c r="F17" s="93">
        <v>72268</v>
      </c>
      <c r="G17" s="93">
        <v>69070</v>
      </c>
      <c r="H17" s="75">
        <v>72167</v>
      </c>
      <c r="I17" s="75">
        <v>69302</v>
      </c>
    </row>
    <row r="18" spans="1:9" ht="27" customHeight="1">
      <c r="A18" s="129"/>
      <c r="B18" s="54" t="s">
        <v>128</v>
      </c>
      <c r="C18" s="54"/>
      <c r="D18" s="68" t="s">
        <v>44</v>
      </c>
      <c r="E18" s="93">
        <v>2450514</v>
      </c>
      <c r="F18" s="93">
        <v>2450852</v>
      </c>
      <c r="G18" s="93">
        <v>2446029</v>
      </c>
      <c r="H18" s="75">
        <v>2446737</v>
      </c>
      <c r="I18" s="75">
        <v>2455985</v>
      </c>
    </row>
    <row r="19" spans="1:9" ht="27" customHeight="1">
      <c r="A19" s="129"/>
      <c r="B19" s="54" t="s">
        <v>129</v>
      </c>
      <c r="C19" s="54"/>
      <c r="D19" s="68" t="s">
        <v>130</v>
      </c>
      <c r="E19" s="93">
        <f>E17+E18-E16</f>
        <v>2419559</v>
      </c>
      <c r="F19" s="93">
        <f>F17+F18-F16</f>
        <v>2418238</v>
      </c>
      <c r="G19" s="93">
        <f>G17+G18-G16</f>
        <v>2424222</v>
      </c>
      <c r="H19" s="93">
        <f>H17+H18-H16</f>
        <v>2434982</v>
      </c>
      <c r="I19" s="73">
        <f>I17+I18-I16</f>
        <v>2446933</v>
      </c>
    </row>
    <row r="20" spans="1:9" ht="27" customHeight="1">
      <c r="A20" s="129"/>
      <c r="B20" s="54" t="s">
        <v>131</v>
      </c>
      <c r="C20" s="54"/>
      <c r="D20" s="68" t="s">
        <v>132</v>
      </c>
      <c r="E20" s="76">
        <f>E18/E8</f>
        <v>4.1145761448295666</v>
      </c>
      <c r="F20" s="76">
        <f>F18/F8</f>
        <v>4.2164252670477911</v>
      </c>
      <c r="G20" s="76">
        <f>G18/G8</f>
        <v>4.2371622089800445</v>
      </c>
      <c r="H20" s="76">
        <f>H18/H8</f>
        <v>4.3269545010822972</v>
      </c>
      <c r="I20" s="76">
        <f>I18/I8</f>
        <v>4.2584436819117339</v>
      </c>
    </row>
    <row r="21" spans="1:9" ht="27" customHeight="1">
      <c r="A21" s="129"/>
      <c r="B21" s="54" t="s">
        <v>133</v>
      </c>
      <c r="C21" s="54"/>
      <c r="D21" s="68" t="s">
        <v>134</v>
      </c>
      <c r="E21" s="76">
        <f>E19/E8</f>
        <v>4.0626006390527376</v>
      </c>
      <c r="F21" s="76">
        <f>F19/F8</f>
        <v>4.1603164144285802</v>
      </c>
      <c r="G21" s="76">
        <f>G19/G8</f>
        <v>4.1993867793791573</v>
      </c>
      <c r="H21" s="76">
        <f>H19/H8</f>
        <v>4.3061662634579747</v>
      </c>
      <c r="I21" s="76">
        <f>I19/I8</f>
        <v>4.2427483774987733</v>
      </c>
    </row>
    <row r="22" spans="1:9" ht="27" customHeight="1">
      <c r="A22" s="129"/>
      <c r="B22" s="54" t="s">
        <v>135</v>
      </c>
      <c r="C22" s="54"/>
      <c r="D22" s="68" t="s">
        <v>136</v>
      </c>
      <c r="E22" s="93">
        <f>E18/E24*1000000</f>
        <v>1063469.2899771901</v>
      </c>
      <c r="F22" s="93">
        <f>F18/F24*1000000</f>
        <v>1063615.9745584708</v>
      </c>
      <c r="G22" s="93">
        <f>G18/G24*1000000</f>
        <v>1061522.8984178896</v>
      </c>
      <c r="H22" s="93">
        <f>H18/H24*1000000</f>
        <v>1061830.1548780869</v>
      </c>
      <c r="I22" s="73">
        <f>I18/I24*1000000</f>
        <v>1115711.7339429203</v>
      </c>
    </row>
    <row r="23" spans="1:9" ht="27" customHeight="1">
      <c r="A23" s="129"/>
      <c r="B23" s="54" t="s">
        <v>137</v>
      </c>
      <c r="C23" s="54"/>
      <c r="D23" s="68" t="s">
        <v>138</v>
      </c>
      <c r="E23" s="93">
        <f>E19/E24*1000000</f>
        <v>1050035.4994045822</v>
      </c>
      <c r="F23" s="93">
        <f>F19/F24*1000000</f>
        <v>1049462.2143990446</v>
      </c>
      <c r="G23" s="93">
        <f>G19/G24*1000000</f>
        <v>1052059.1390569832</v>
      </c>
      <c r="H23" s="93">
        <f>H19/H24*1000000</f>
        <v>1056728.7428870997</v>
      </c>
      <c r="I23" s="73">
        <f>I19/I24*1000000</f>
        <v>1111599.5660690728</v>
      </c>
    </row>
    <row r="24" spans="1:9" ht="27" customHeight="1">
      <c r="A24" s="129"/>
      <c r="B24" s="77" t="s">
        <v>139</v>
      </c>
      <c r="C24" s="78"/>
      <c r="D24" s="68" t="s">
        <v>140</v>
      </c>
      <c r="E24" s="93">
        <v>2304264</v>
      </c>
      <c r="F24" s="93">
        <v>2304264</v>
      </c>
      <c r="G24" s="75">
        <v>2304264</v>
      </c>
      <c r="H24" s="75">
        <v>2304264</v>
      </c>
      <c r="I24" s="75">
        <v>2201272</v>
      </c>
    </row>
    <row r="25" spans="1:9" ht="27" customHeight="1">
      <c r="A25" s="129"/>
      <c r="B25" s="48" t="s">
        <v>141</v>
      </c>
      <c r="C25" s="48"/>
      <c r="D25" s="48"/>
      <c r="E25" s="93">
        <v>597362</v>
      </c>
      <c r="F25" s="93">
        <v>558840</v>
      </c>
      <c r="G25" s="93">
        <v>552829</v>
      </c>
      <c r="H25" s="92">
        <v>550269</v>
      </c>
      <c r="I25" s="55">
        <v>549166</v>
      </c>
    </row>
    <row r="26" spans="1:9" ht="27" customHeight="1">
      <c r="A26" s="129"/>
      <c r="B26" s="48" t="s">
        <v>142</v>
      </c>
      <c r="C26" s="48"/>
      <c r="D26" s="48"/>
      <c r="E26" s="79">
        <v>0.45100000000000001</v>
      </c>
      <c r="F26" s="79">
        <v>0.46100000000000002</v>
      </c>
      <c r="G26" s="79">
        <v>0.46277000000000001</v>
      </c>
      <c r="H26" s="80">
        <v>0.46910000000000002</v>
      </c>
      <c r="I26" s="80">
        <v>0.47505999999999998</v>
      </c>
    </row>
    <row r="27" spans="1:9" ht="27" customHeight="1">
      <c r="A27" s="129"/>
      <c r="B27" s="48" t="s">
        <v>143</v>
      </c>
      <c r="C27" s="48"/>
      <c r="D27" s="48"/>
      <c r="E27" s="59">
        <v>1</v>
      </c>
      <c r="F27" s="59">
        <v>1</v>
      </c>
      <c r="G27" s="59">
        <v>1.1399999999999999</v>
      </c>
      <c r="H27" s="56">
        <v>0.9</v>
      </c>
      <c r="I27" s="56">
        <v>2.6</v>
      </c>
    </row>
    <row r="28" spans="1:9" ht="27" customHeight="1">
      <c r="A28" s="129"/>
      <c r="B28" s="48" t="s">
        <v>144</v>
      </c>
      <c r="C28" s="48"/>
      <c r="D28" s="48"/>
      <c r="E28" s="59">
        <v>94.6</v>
      </c>
      <c r="F28" s="59">
        <v>96.4</v>
      </c>
      <c r="G28" s="59">
        <v>96.7</v>
      </c>
      <c r="H28" s="56">
        <v>95.9</v>
      </c>
      <c r="I28" s="56">
        <v>94.7</v>
      </c>
    </row>
    <row r="29" spans="1:9" ht="27" customHeight="1">
      <c r="A29" s="129"/>
      <c r="B29" s="48" t="s">
        <v>145</v>
      </c>
      <c r="C29" s="48"/>
      <c r="D29" s="48"/>
      <c r="E29" s="59">
        <v>42.1</v>
      </c>
      <c r="F29" s="59">
        <v>42.8</v>
      </c>
      <c r="G29" s="59">
        <v>43.3</v>
      </c>
      <c r="H29" s="56">
        <v>43.5</v>
      </c>
      <c r="I29" s="56">
        <v>44.3</v>
      </c>
    </row>
    <row r="30" spans="1:9" ht="27" customHeight="1">
      <c r="A30" s="129"/>
      <c r="B30" s="152" t="s">
        <v>146</v>
      </c>
      <c r="C30" s="48" t="s">
        <v>147</v>
      </c>
      <c r="D30" s="48"/>
      <c r="E30" s="59">
        <v>0</v>
      </c>
      <c r="F30" s="59">
        <v>0</v>
      </c>
      <c r="G30" s="59">
        <v>0</v>
      </c>
      <c r="H30" s="56">
        <v>0</v>
      </c>
      <c r="I30" s="56">
        <v>0</v>
      </c>
    </row>
    <row r="31" spans="1:9" ht="27" customHeight="1">
      <c r="A31" s="129"/>
      <c r="B31" s="129"/>
      <c r="C31" s="48" t="s">
        <v>148</v>
      </c>
      <c r="D31" s="48"/>
      <c r="E31" s="59">
        <v>0</v>
      </c>
      <c r="F31" s="59">
        <v>0</v>
      </c>
      <c r="G31" s="59">
        <v>0</v>
      </c>
      <c r="H31" s="56">
        <v>0</v>
      </c>
      <c r="I31" s="56">
        <v>0</v>
      </c>
    </row>
    <row r="32" spans="1:9" ht="27" customHeight="1">
      <c r="A32" s="129"/>
      <c r="B32" s="129"/>
      <c r="C32" s="48" t="s">
        <v>149</v>
      </c>
      <c r="D32" s="48"/>
      <c r="E32" s="59">
        <v>14.6</v>
      </c>
      <c r="F32" s="59">
        <v>14.9</v>
      </c>
      <c r="G32" s="59">
        <v>15.9</v>
      </c>
      <c r="H32" s="56">
        <v>16.600000000000001</v>
      </c>
      <c r="I32" s="56">
        <v>17.2</v>
      </c>
    </row>
    <row r="33" spans="1:9" ht="27" customHeight="1">
      <c r="A33" s="129"/>
      <c r="B33" s="129"/>
      <c r="C33" s="48" t="s">
        <v>150</v>
      </c>
      <c r="D33" s="48"/>
      <c r="E33" s="59">
        <v>298.10000000000002</v>
      </c>
      <c r="F33" s="59">
        <v>315</v>
      </c>
      <c r="G33" s="59">
        <v>321.39999999999998</v>
      </c>
      <c r="H33" s="81">
        <v>326.7</v>
      </c>
      <c r="I33" s="81">
        <v>324.10000000000002</v>
      </c>
    </row>
    <row r="34" spans="1:9" ht="27" customHeight="1">
      <c r="A34" s="2" t="s">
        <v>239</v>
      </c>
      <c r="B34" s="7"/>
      <c r="C34" s="7"/>
      <c r="D34" s="7"/>
      <c r="E34" s="39"/>
      <c r="F34" s="39"/>
      <c r="G34" s="39"/>
      <c r="H34" s="39"/>
      <c r="I34" s="40"/>
    </row>
    <row r="35" spans="1:9" ht="27" customHeight="1">
      <c r="A35" s="8" t="s">
        <v>110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P19" sqref="P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9" style="2" customWidth="1"/>
    <col min="6" max="15" width="12.5" style="2" customWidth="1"/>
    <col min="16" max="16" width="12.5" style="7" customWidth="1"/>
    <col min="17" max="19" width="12.5" style="2" customWidth="1"/>
    <col min="20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252</v>
      </c>
      <c r="E1" s="13"/>
      <c r="F1" s="13"/>
      <c r="G1" s="13"/>
      <c r="H1" s="13"/>
      <c r="I1" s="13"/>
      <c r="J1" s="13"/>
      <c r="K1" s="13"/>
    </row>
    <row r="2" spans="1:29" ht="15" customHeight="1"/>
    <row r="3" spans="1:29" ht="15" customHeight="1">
      <c r="A3" s="14" t="s">
        <v>151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245</v>
      </c>
      <c r="B5" s="12"/>
      <c r="C5" s="12"/>
      <c r="D5" s="12"/>
      <c r="O5" s="15"/>
      <c r="S5" s="15" t="s">
        <v>47</v>
      </c>
    </row>
    <row r="6" spans="1:29" ht="15.95" customHeight="1">
      <c r="A6" s="146" t="s">
        <v>48</v>
      </c>
      <c r="B6" s="147"/>
      <c r="C6" s="147"/>
      <c r="D6" s="147"/>
      <c r="E6" s="147"/>
      <c r="F6" s="141" t="s">
        <v>253</v>
      </c>
      <c r="G6" s="138"/>
      <c r="H6" s="137" t="s">
        <v>254</v>
      </c>
      <c r="I6" s="138"/>
      <c r="J6" s="137" t="s">
        <v>255</v>
      </c>
      <c r="K6" s="138"/>
      <c r="L6" s="137" t="s">
        <v>256</v>
      </c>
      <c r="M6" s="138"/>
      <c r="N6" s="137" t="s">
        <v>257</v>
      </c>
      <c r="O6" s="138"/>
      <c r="P6" s="137" t="s">
        <v>259</v>
      </c>
      <c r="Q6" s="138"/>
      <c r="R6" s="137" t="s">
        <v>260</v>
      </c>
      <c r="S6" s="138"/>
    </row>
    <row r="7" spans="1:29" ht="15.95" customHeight="1">
      <c r="A7" s="147"/>
      <c r="B7" s="147"/>
      <c r="C7" s="147"/>
      <c r="D7" s="147"/>
      <c r="E7" s="147"/>
      <c r="F7" s="83" t="s">
        <v>237</v>
      </c>
      <c r="G7" s="83" t="s">
        <v>248</v>
      </c>
      <c r="H7" s="83" t="s">
        <v>237</v>
      </c>
      <c r="I7" s="83" t="s">
        <v>248</v>
      </c>
      <c r="J7" s="83" t="s">
        <v>237</v>
      </c>
      <c r="K7" s="83" t="s">
        <v>248</v>
      </c>
      <c r="L7" s="83" t="s">
        <v>237</v>
      </c>
      <c r="M7" s="84" t="s">
        <v>246</v>
      </c>
      <c r="N7" s="83" t="s">
        <v>237</v>
      </c>
      <c r="O7" s="84" t="s">
        <v>246</v>
      </c>
      <c r="P7" s="83" t="s">
        <v>237</v>
      </c>
      <c r="Q7" s="84" t="s">
        <v>246</v>
      </c>
      <c r="R7" s="83" t="s">
        <v>237</v>
      </c>
      <c r="S7" s="84" t="s">
        <v>246</v>
      </c>
    </row>
    <row r="8" spans="1:29" ht="15.95" customHeight="1">
      <c r="A8" s="144" t="s">
        <v>82</v>
      </c>
      <c r="B8" s="62" t="s">
        <v>49</v>
      </c>
      <c r="C8" s="54"/>
      <c r="D8" s="54"/>
      <c r="E8" s="68" t="s">
        <v>40</v>
      </c>
      <c r="F8" s="114">
        <v>8956</v>
      </c>
      <c r="G8" s="92">
        <v>8720</v>
      </c>
      <c r="H8" s="117">
        <v>2065</v>
      </c>
      <c r="I8" s="92">
        <v>1792</v>
      </c>
      <c r="J8" s="120">
        <v>1379</v>
      </c>
      <c r="K8" s="92">
        <v>1837</v>
      </c>
      <c r="L8" s="123">
        <v>30</v>
      </c>
      <c r="M8" s="92">
        <v>45</v>
      </c>
      <c r="N8" s="88">
        <v>74075</v>
      </c>
      <c r="O8" s="92">
        <v>73711</v>
      </c>
      <c r="P8" s="120">
        <v>4477</v>
      </c>
      <c r="Q8" s="92">
        <v>5019.5</v>
      </c>
      <c r="R8" s="124">
        <f>SUM(R9:R10)</f>
        <v>12966</v>
      </c>
      <c r="S8" s="55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144"/>
      <c r="B9" s="64"/>
      <c r="C9" s="54" t="s">
        <v>50</v>
      </c>
      <c r="D9" s="54"/>
      <c r="E9" s="68" t="s">
        <v>41</v>
      </c>
      <c r="F9" s="114">
        <v>8956</v>
      </c>
      <c r="G9" s="92">
        <v>8720</v>
      </c>
      <c r="H9" s="117">
        <v>1769</v>
      </c>
      <c r="I9" s="92">
        <v>1692</v>
      </c>
      <c r="J9" s="120">
        <v>1379</v>
      </c>
      <c r="K9" s="92">
        <v>1837</v>
      </c>
      <c r="L9" s="123">
        <v>30</v>
      </c>
      <c r="M9" s="92">
        <v>45</v>
      </c>
      <c r="N9" s="88">
        <v>73134</v>
      </c>
      <c r="O9" s="92">
        <v>73700</v>
      </c>
      <c r="P9" s="120">
        <v>4430</v>
      </c>
      <c r="Q9" s="92">
        <v>4943.3</v>
      </c>
      <c r="R9" s="124">
        <v>12966</v>
      </c>
      <c r="S9" s="55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144"/>
      <c r="B10" s="63"/>
      <c r="C10" s="54" t="s">
        <v>51</v>
      </c>
      <c r="D10" s="54"/>
      <c r="E10" s="68" t="s">
        <v>42</v>
      </c>
      <c r="F10" s="114">
        <v>0</v>
      </c>
      <c r="G10" s="92">
        <v>0</v>
      </c>
      <c r="H10" s="117">
        <v>296</v>
      </c>
      <c r="I10" s="92">
        <v>100</v>
      </c>
      <c r="J10" s="120">
        <v>0</v>
      </c>
      <c r="K10" s="69">
        <v>0</v>
      </c>
      <c r="L10" s="121">
        <v>0</v>
      </c>
      <c r="M10" s="69">
        <v>0</v>
      </c>
      <c r="N10" s="105">
        <v>941</v>
      </c>
      <c r="O10" s="69">
        <v>11</v>
      </c>
      <c r="P10" s="120">
        <v>48</v>
      </c>
      <c r="Q10" s="92">
        <v>76.2</v>
      </c>
      <c r="R10" s="124">
        <v>0</v>
      </c>
      <c r="S10" s="55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144"/>
      <c r="B11" s="62" t="s">
        <v>52</v>
      </c>
      <c r="C11" s="54"/>
      <c r="D11" s="54"/>
      <c r="E11" s="68" t="s">
        <v>43</v>
      </c>
      <c r="F11" s="114">
        <v>4807</v>
      </c>
      <c r="G11" s="92">
        <v>4837</v>
      </c>
      <c r="H11" s="117">
        <v>2936</v>
      </c>
      <c r="I11" s="92">
        <v>1793</v>
      </c>
      <c r="J11" s="120">
        <v>532</v>
      </c>
      <c r="K11" s="92">
        <v>951</v>
      </c>
      <c r="L11" s="123">
        <v>11</v>
      </c>
      <c r="M11" s="92">
        <v>23</v>
      </c>
      <c r="N11" s="88">
        <v>73731</v>
      </c>
      <c r="O11" s="92">
        <v>75056</v>
      </c>
      <c r="P11" s="120">
        <v>4751</v>
      </c>
      <c r="Q11" s="92">
        <v>4943.7</v>
      </c>
      <c r="R11" s="124">
        <f>SUM(R12:R13)</f>
        <v>11903</v>
      </c>
      <c r="S11" s="55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144"/>
      <c r="B12" s="64"/>
      <c r="C12" s="54" t="s">
        <v>53</v>
      </c>
      <c r="D12" s="54"/>
      <c r="E12" s="68" t="s">
        <v>44</v>
      </c>
      <c r="F12" s="114">
        <v>4807</v>
      </c>
      <c r="G12" s="92">
        <v>4837</v>
      </c>
      <c r="H12" s="117">
        <v>1602</v>
      </c>
      <c r="I12" s="92">
        <v>1566</v>
      </c>
      <c r="J12" s="120">
        <v>532</v>
      </c>
      <c r="K12" s="92">
        <v>951</v>
      </c>
      <c r="L12" s="123">
        <v>11</v>
      </c>
      <c r="M12" s="92">
        <v>23</v>
      </c>
      <c r="N12" s="88">
        <v>72901</v>
      </c>
      <c r="O12" s="92">
        <v>74724</v>
      </c>
      <c r="P12" s="120">
        <v>4751</v>
      </c>
      <c r="Q12" s="92">
        <v>4943.7</v>
      </c>
      <c r="R12" s="124">
        <v>11839</v>
      </c>
      <c r="S12" s="55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144"/>
      <c r="B13" s="63"/>
      <c r="C13" s="54" t="s">
        <v>54</v>
      </c>
      <c r="D13" s="54"/>
      <c r="E13" s="68" t="s">
        <v>45</v>
      </c>
      <c r="F13" s="114">
        <v>0</v>
      </c>
      <c r="G13" s="92">
        <v>0</v>
      </c>
      <c r="H13" s="117">
        <v>1334</v>
      </c>
      <c r="I13" s="69">
        <v>227</v>
      </c>
      <c r="J13" s="120">
        <v>0</v>
      </c>
      <c r="K13" s="69">
        <v>0</v>
      </c>
      <c r="L13" s="121">
        <v>0</v>
      </c>
      <c r="M13" s="69">
        <v>0</v>
      </c>
      <c r="N13" s="105">
        <v>830</v>
      </c>
      <c r="O13" s="69">
        <v>332</v>
      </c>
      <c r="P13" s="120">
        <v>0</v>
      </c>
      <c r="Q13" s="92">
        <v>0</v>
      </c>
      <c r="R13" s="124">
        <v>64</v>
      </c>
      <c r="S13" s="55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144"/>
      <c r="B14" s="54" t="s">
        <v>55</v>
      </c>
      <c r="C14" s="54"/>
      <c r="D14" s="54"/>
      <c r="E14" s="68" t="s">
        <v>152</v>
      </c>
      <c r="F14" s="114">
        <v>4149</v>
      </c>
      <c r="G14" s="92">
        <f t="shared" ref="G14:S15" si="0">G9-G12</f>
        <v>3883</v>
      </c>
      <c r="H14" s="117">
        <v>167</v>
      </c>
      <c r="I14" s="92">
        <f t="shared" ref="I14:L15" si="1">I9-I12</f>
        <v>126</v>
      </c>
      <c r="J14" s="120">
        <v>847</v>
      </c>
      <c r="K14" s="92">
        <f t="shared" si="1"/>
        <v>886</v>
      </c>
      <c r="L14" s="123">
        <f t="shared" si="1"/>
        <v>19</v>
      </c>
      <c r="M14" s="92">
        <f t="shared" si="0"/>
        <v>22</v>
      </c>
      <c r="N14" s="88">
        <f t="shared" si="0"/>
        <v>233</v>
      </c>
      <c r="O14" s="92">
        <f t="shared" si="0"/>
        <v>-1024</v>
      </c>
      <c r="P14" s="120">
        <f t="shared" si="0"/>
        <v>-321</v>
      </c>
      <c r="Q14" s="92">
        <f t="shared" si="0"/>
        <v>-0.3999999999996362</v>
      </c>
      <c r="R14" s="124">
        <f t="shared" si="0"/>
        <v>1127</v>
      </c>
      <c r="S14" s="55">
        <f t="shared" si="0"/>
        <v>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144"/>
      <c r="B15" s="54" t="s">
        <v>56</v>
      </c>
      <c r="C15" s="54"/>
      <c r="D15" s="54"/>
      <c r="E15" s="68" t="s">
        <v>153</v>
      </c>
      <c r="F15" s="114">
        <v>0</v>
      </c>
      <c r="G15" s="92">
        <f t="shared" si="0"/>
        <v>0</v>
      </c>
      <c r="H15" s="117">
        <v>-1038</v>
      </c>
      <c r="I15" s="92">
        <f t="shared" si="1"/>
        <v>-127</v>
      </c>
      <c r="J15" s="120">
        <v>0</v>
      </c>
      <c r="K15" s="92">
        <f t="shared" si="1"/>
        <v>0</v>
      </c>
      <c r="L15" s="123">
        <f t="shared" si="1"/>
        <v>0</v>
      </c>
      <c r="M15" s="92">
        <f t="shared" si="0"/>
        <v>0</v>
      </c>
      <c r="N15" s="88">
        <f t="shared" si="0"/>
        <v>111</v>
      </c>
      <c r="O15" s="92">
        <f t="shared" si="0"/>
        <v>-321</v>
      </c>
      <c r="P15" s="120">
        <f t="shared" si="0"/>
        <v>48</v>
      </c>
      <c r="Q15" s="92">
        <f t="shared" si="0"/>
        <v>76.2</v>
      </c>
      <c r="R15" s="124">
        <f t="shared" si="0"/>
        <v>-64</v>
      </c>
      <c r="S15" s="55">
        <f t="shared" si="0"/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144"/>
      <c r="B16" s="54" t="s">
        <v>57</v>
      </c>
      <c r="C16" s="54"/>
      <c r="D16" s="54"/>
      <c r="E16" s="68" t="s">
        <v>154</v>
      </c>
      <c r="F16" s="114">
        <v>4149</v>
      </c>
      <c r="G16" s="92">
        <f t="shared" ref="G16:S16" si="2">G8-G11</f>
        <v>3883</v>
      </c>
      <c r="H16" s="117">
        <v>-871</v>
      </c>
      <c r="I16" s="92">
        <f t="shared" ref="I16:L16" si="3">I8-I11</f>
        <v>-1</v>
      </c>
      <c r="J16" s="120">
        <v>847</v>
      </c>
      <c r="K16" s="92">
        <f t="shared" si="3"/>
        <v>886</v>
      </c>
      <c r="L16" s="123">
        <f t="shared" si="3"/>
        <v>19</v>
      </c>
      <c r="M16" s="92">
        <f t="shared" si="2"/>
        <v>22</v>
      </c>
      <c r="N16" s="88">
        <f t="shared" si="2"/>
        <v>344</v>
      </c>
      <c r="O16" s="92">
        <f t="shared" si="2"/>
        <v>-1345</v>
      </c>
      <c r="P16" s="120">
        <f t="shared" si="2"/>
        <v>-274</v>
      </c>
      <c r="Q16" s="92">
        <f t="shared" si="2"/>
        <v>75.800000000000182</v>
      </c>
      <c r="R16" s="124">
        <f t="shared" si="2"/>
        <v>1063</v>
      </c>
      <c r="S16" s="55">
        <f t="shared" si="2"/>
        <v>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144"/>
      <c r="B17" s="54" t="s">
        <v>58</v>
      </c>
      <c r="C17" s="54"/>
      <c r="D17" s="54"/>
      <c r="E17" s="52"/>
      <c r="F17" s="115">
        <v>0</v>
      </c>
      <c r="G17" s="69">
        <v>0</v>
      </c>
      <c r="H17" s="118">
        <v>0</v>
      </c>
      <c r="I17" s="69">
        <v>0</v>
      </c>
      <c r="J17" s="121">
        <v>5616</v>
      </c>
      <c r="K17" s="92">
        <v>6463</v>
      </c>
      <c r="L17" s="121">
        <v>0</v>
      </c>
      <c r="M17" s="92">
        <v>0</v>
      </c>
      <c r="N17" s="88">
        <v>32466</v>
      </c>
      <c r="O17" s="92">
        <v>32809</v>
      </c>
      <c r="P17" s="120">
        <v>927</v>
      </c>
      <c r="Q17" s="69">
        <v>653.29999999999995</v>
      </c>
      <c r="R17" s="105">
        <v>0</v>
      </c>
      <c r="S17" s="70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144"/>
      <c r="B18" s="54" t="s">
        <v>59</v>
      </c>
      <c r="C18" s="54"/>
      <c r="D18" s="54"/>
      <c r="E18" s="52"/>
      <c r="F18" s="116">
        <v>0</v>
      </c>
      <c r="G18" s="70">
        <v>0</v>
      </c>
      <c r="H18" s="119">
        <v>0</v>
      </c>
      <c r="I18" s="70">
        <v>0</v>
      </c>
      <c r="J18" s="122">
        <v>11034</v>
      </c>
      <c r="K18" s="70">
        <v>11547</v>
      </c>
      <c r="L18" s="122">
        <v>0</v>
      </c>
      <c r="M18" s="70">
        <v>0</v>
      </c>
      <c r="N18" s="103">
        <v>0</v>
      </c>
      <c r="O18" s="70">
        <v>1267</v>
      </c>
      <c r="P18" s="122">
        <v>0</v>
      </c>
      <c r="Q18" s="70">
        <v>0</v>
      </c>
      <c r="R18" s="103">
        <v>0</v>
      </c>
      <c r="S18" s="70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144" t="s">
        <v>83</v>
      </c>
      <c r="B19" s="62" t="s">
        <v>60</v>
      </c>
      <c r="C19" s="54"/>
      <c r="D19" s="54"/>
      <c r="E19" s="68"/>
      <c r="F19" s="114">
        <v>568</v>
      </c>
      <c r="G19" s="92">
        <v>3036</v>
      </c>
      <c r="H19" s="117">
        <v>379</v>
      </c>
      <c r="I19" s="92">
        <v>293</v>
      </c>
      <c r="J19" s="120">
        <v>0</v>
      </c>
      <c r="K19" s="92">
        <v>1</v>
      </c>
      <c r="L19" s="123">
        <v>0</v>
      </c>
      <c r="M19" s="92">
        <v>0</v>
      </c>
      <c r="N19" s="88">
        <v>9331</v>
      </c>
      <c r="O19" s="92">
        <v>15513</v>
      </c>
      <c r="P19" s="120">
        <v>816</v>
      </c>
      <c r="Q19" s="92">
        <v>1606.9</v>
      </c>
      <c r="R19" s="124">
        <v>5696</v>
      </c>
      <c r="S19" s="55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144"/>
      <c r="B20" s="63"/>
      <c r="C20" s="54" t="s">
        <v>61</v>
      </c>
      <c r="D20" s="54"/>
      <c r="E20" s="68"/>
      <c r="F20" s="116">
        <v>0</v>
      </c>
      <c r="G20" s="92">
        <v>2422</v>
      </c>
      <c r="H20" s="117">
        <v>359</v>
      </c>
      <c r="I20" s="92">
        <v>275</v>
      </c>
      <c r="J20" s="120">
        <v>0</v>
      </c>
      <c r="K20" s="92">
        <v>0</v>
      </c>
      <c r="L20" s="123">
        <v>0</v>
      </c>
      <c r="M20" s="92">
        <v>0</v>
      </c>
      <c r="N20" s="88">
        <v>5463</v>
      </c>
      <c r="O20" s="92">
        <v>12242</v>
      </c>
      <c r="P20" s="120">
        <v>73</v>
      </c>
      <c r="Q20" s="92">
        <v>556.70000000000005</v>
      </c>
      <c r="R20" s="124">
        <v>1518</v>
      </c>
      <c r="S20" s="55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144"/>
      <c r="B21" s="82" t="s">
        <v>62</v>
      </c>
      <c r="C21" s="54"/>
      <c r="D21" s="54"/>
      <c r="E21" s="68" t="s">
        <v>155</v>
      </c>
      <c r="F21" s="114">
        <v>568</v>
      </c>
      <c r="G21" s="92">
        <v>3036</v>
      </c>
      <c r="H21" s="117">
        <v>379</v>
      </c>
      <c r="I21" s="92">
        <v>293</v>
      </c>
      <c r="J21" s="120">
        <v>0</v>
      </c>
      <c r="K21" s="92">
        <v>1</v>
      </c>
      <c r="L21" s="123">
        <v>0</v>
      </c>
      <c r="M21" s="92">
        <v>0</v>
      </c>
      <c r="N21" s="88">
        <v>9331</v>
      </c>
      <c r="O21" s="92">
        <v>15513</v>
      </c>
      <c r="P21" s="120">
        <v>811</v>
      </c>
      <c r="Q21" s="92">
        <v>1606.6</v>
      </c>
      <c r="R21" s="124">
        <v>5696</v>
      </c>
      <c r="S21" s="55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144"/>
      <c r="B22" s="62" t="s">
        <v>63</v>
      </c>
      <c r="C22" s="54"/>
      <c r="D22" s="54"/>
      <c r="E22" s="68" t="s">
        <v>156</v>
      </c>
      <c r="F22" s="114">
        <v>5743</v>
      </c>
      <c r="G22" s="92">
        <v>7119</v>
      </c>
      <c r="H22" s="117">
        <v>706</v>
      </c>
      <c r="I22" s="92">
        <v>628</v>
      </c>
      <c r="J22" s="120">
        <v>731</v>
      </c>
      <c r="K22" s="92">
        <v>746</v>
      </c>
      <c r="L22" s="123">
        <v>0</v>
      </c>
      <c r="M22" s="92">
        <v>0</v>
      </c>
      <c r="N22" s="88">
        <v>11012</v>
      </c>
      <c r="O22" s="92">
        <v>17501</v>
      </c>
      <c r="P22" s="120">
        <v>811</v>
      </c>
      <c r="Q22" s="92">
        <v>1606.6</v>
      </c>
      <c r="R22" s="124">
        <v>7724</v>
      </c>
      <c r="S22" s="55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144"/>
      <c r="B23" s="63" t="s">
        <v>64</v>
      </c>
      <c r="C23" s="54" t="s">
        <v>65</v>
      </c>
      <c r="D23" s="54"/>
      <c r="E23" s="68"/>
      <c r="F23" s="114">
        <v>1830</v>
      </c>
      <c r="G23" s="92">
        <v>1853</v>
      </c>
      <c r="H23" s="117">
        <v>164</v>
      </c>
      <c r="I23" s="92">
        <v>172</v>
      </c>
      <c r="J23" s="120">
        <v>317</v>
      </c>
      <c r="K23" s="92">
        <v>317</v>
      </c>
      <c r="L23" s="123">
        <v>0</v>
      </c>
      <c r="M23" s="92">
        <v>0</v>
      </c>
      <c r="N23" s="88">
        <v>4619</v>
      </c>
      <c r="O23" s="92">
        <v>4765</v>
      </c>
      <c r="P23" s="120">
        <v>654</v>
      </c>
      <c r="Q23" s="92">
        <v>973.2</v>
      </c>
      <c r="R23" s="124">
        <v>2473</v>
      </c>
      <c r="S23" s="55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144"/>
      <c r="B24" s="54" t="s">
        <v>157</v>
      </c>
      <c r="C24" s="54"/>
      <c r="D24" s="54"/>
      <c r="E24" s="68" t="s">
        <v>158</v>
      </c>
      <c r="F24" s="114">
        <v>-5175</v>
      </c>
      <c r="G24" s="92">
        <f t="shared" ref="G24:S24" si="4">G21-G22</f>
        <v>-4083</v>
      </c>
      <c r="H24" s="117">
        <v>-327</v>
      </c>
      <c r="I24" s="92">
        <f t="shared" ref="I24:L24" si="5">I21-I22</f>
        <v>-335</v>
      </c>
      <c r="J24" s="120">
        <v>-731</v>
      </c>
      <c r="K24" s="92">
        <f t="shared" si="5"/>
        <v>-745</v>
      </c>
      <c r="L24" s="123">
        <f t="shared" si="5"/>
        <v>0</v>
      </c>
      <c r="M24" s="92">
        <f t="shared" si="4"/>
        <v>0</v>
      </c>
      <c r="N24" s="88">
        <f t="shared" si="4"/>
        <v>-1681</v>
      </c>
      <c r="O24" s="92">
        <f t="shared" si="4"/>
        <v>-1988</v>
      </c>
      <c r="P24" s="120">
        <f t="shared" si="4"/>
        <v>0</v>
      </c>
      <c r="Q24" s="92">
        <f t="shared" si="4"/>
        <v>0</v>
      </c>
      <c r="R24" s="124">
        <f t="shared" si="4"/>
        <v>-2028</v>
      </c>
      <c r="S24" s="55">
        <f t="shared" si="4"/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144"/>
      <c r="B25" s="62" t="s">
        <v>66</v>
      </c>
      <c r="C25" s="62"/>
      <c r="D25" s="62"/>
      <c r="E25" s="149" t="s">
        <v>159</v>
      </c>
      <c r="F25" s="135">
        <v>5175</v>
      </c>
      <c r="G25" s="135">
        <v>4083</v>
      </c>
      <c r="H25" s="135">
        <v>327</v>
      </c>
      <c r="I25" s="135">
        <v>335</v>
      </c>
      <c r="J25" s="135">
        <v>731</v>
      </c>
      <c r="K25" s="135">
        <v>745</v>
      </c>
      <c r="L25" s="135">
        <v>0</v>
      </c>
      <c r="M25" s="135">
        <v>0</v>
      </c>
      <c r="N25" s="133">
        <v>1681</v>
      </c>
      <c r="O25" s="135">
        <v>1988</v>
      </c>
      <c r="P25" s="135">
        <v>0</v>
      </c>
      <c r="Q25" s="135">
        <v>0</v>
      </c>
      <c r="R25" s="133">
        <v>2028</v>
      </c>
      <c r="S25" s="135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144"/>
      <c r="B26" s="82" t="s">
        <v>67</v>
      </c>
      <c r="C26" s="82"/>
      <c r="D26" s="82"/>
      <c r="E26" s="150"/>
      <c r="F26" s="136"/>
      <c r="G26" s="136"/>
      <c r="H26" s="136"/>
      <c r="I26" s="136"/>
      <c r="J26" s="136"/>
      <c r="K26" s="136"/>
      <c r="L26" s="136"/>
      <c r="M26" s="136"/>
      <c r="N26" s="134"/>
      <c r="O26" s="136"/>
      <c r="P26" s="136"/>
      <c r="Q26" s="136"/>
      <c r="R26" s="134"/>
      <c r="S26" s="136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144"/>
      <c r="B27" s="54" t="s">
        <v>160</v>
      </c>
      <c r="C27" s="54"/>
      <c r="D27" s="54"/>
      <c r="E27" s="68" t="s">
        <v>161</v>
      </c>
      <c r="F27" s="114">
        <v>0</v>
      </c>
      <c r="G27" s="92">
        <f t="shared" ref="G27:S27" si="6">G24+G25</f>
        <v>0</v>
      </c>
      <c r="H27" s="117">
        <v>0</v>
      </c>
      <c r="I27" s="92">
        <f t="shared" ref="I27:L27" si="7">I24+I25</f>
        <v>0</v>
      </c>
      <c r="J27" s="120">
        <v>0</v>
      </c>
      <c r="K27" s="92">
        <f t="shared" si="7"/>
        <v>0</v>
      </c>
      <c r="L27" s="123">
        <f t="shared" si="7"/>
        <v>0</v>
      </c>
      <c r="M27" s="92">
        <f t="shared" si="6"/>
        <v>0</v>
      </c>
      <c r="N27" s="88">
        <f t="shared" si="6"/>
        <v>0</v>
      </c>
      <c r="O27" s="92">
        <f t="shared" si="6"/>
        <v>0</v>
      </c>
      <c r="P27" s="120">
        <f t="shared" si="6"/>
        <v>0</v>
      </c>
      <c r="Q27" s="92">
        <f t="shared" si="6"/>
        <v>0</v>
      </c>
      <c r="R27" s="124">
        <f t="shared" si="6"/>
        <v>0</v>
      </c>
      <c r="S27" s="55">
        <f t="shared" si="6"/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7"/>
      <c r="K29" s="27"/>
      <c r="L29" s="27"/>
      <c r="M29" s="27"/>
      <c r="N29" s="29"/>
      <c r="O29" s="29"/>
      <c r="P29" s="28"/>
      <c r="Q29" s="27"/>
      <c r="R29" s="27"/>
      <c r="S29" s="29" t="s">
        <v>162</v>
      </c>
      <c r="T29" s="27"/>
      <c r="U29" s="27"/>
      <c r="V29" s="27"/>
      <c r="W29" s="27"/>
      <c r="X29" s="27"/>
      <c r="Y29" s="27"/>
      <c r="Z29" s="27"/>
      <c r="AA29" s="27"/>
      <c r="AB29" s="27"/>
      <c r="AC29" s="29"/>
    </row>
    <row r="30" spans="1:29" ht="15.95" customHeight="1">
      <c r="A30" s="148" t="s">
        <v>68</v>
      </c>
      <c r="B30" s="148"/>
      <c r="C30" s="148"/>
      <c r="D30" s="148"/>
      <c r="E30" s="148"/>
      <c r="F30" s="140" t="s">
        <v>258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30"/>
      <c r="U30" s="28"/>
      <c r="V30" s="30"/>
      <c r="W30" s="28"/>
      <c r="X30" s="30"/>
      <c r="Y30" s="28"/>
      <c r="Z30" s="30"/>
      <c r="AA30" s="28"/>
      <c r="AB30" s="30"/>
      <c r="AC30" s="28"/>
    </row>
    <row r="31" spans="1:29" ht="15.95" customHeight="1">
      <c r="A31" s="148"/>
      <c r="B31" s="148"/>
      <c r="C31" s="148"/>
      <c r="D31" s="148"/>
      <c r="E31" s="148"/>
      <c r="F31" s="83" t="s">
        <v>237</v>
      </c>
      <c r="G31" s="84" t="s">
        <v>246</v>
      </c>
      <c r="H31" s="83" t="s">
        <v>237</v>
      </c>
      <c r="I31" s="84" t="s">
        <v>246</v>
      </c>
      <c r="J31" s="83" t="s">
        <v>237</v>
      </c>
      <c r="K31" s="84" t="s">
        <v>246</v>
      </c>
      <c r="L31" s="83" t="s">
        <v>237</v>
      </c>
      <c r="M31" s="84" t="s">
        <v>246</v>
      </c>
      <c r="N31" s="83" t="s">
        <v>237</v>
      </c>
      <c r="O31" s="84" t="s">
        <v>246</v>
      </c>
      <c r="P31" s="83" t="s">
        <v>237</v>
      </c>
      <c r="Q31" s="84" t="s">
        <v>246</v>
      </c>
      <c r="R31" s="83" t="s">
        <v>237</v>
      </c>
      <c r="S31" s="84" t="s">
        <v>246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95" customHeight="1">
      <c r="A32" s="144" t="s">
        <v>84</v>
      </c>
      <c r="B32" s="62" t="s">
        <v>49</v>
      </c>
      <c r="C32" s="54"/>
      <c r="D32" s="54"/>
      <c r="E32" s="68" t="s">
        <v>40</v>
      </c>
      <c r="F32" s="124">
        <v>1400</v>
      </c>
      <c r="G32" s="92">
        <v>1395</v>
      </c>
      <c r="H32" s="92"/>
      <c r="I32" s="92"/>
      <c r="J32" s="92"/>
      <c r="K32" s="92"/>
      <c r="L32" s="55"/>
      <c r="M32" s="55"/>
      <c r="N32" s="55"/>
      <c r="O32" s="55"/>
      <c r="P32" s="55"/>
      <c r="Q32" s="55"/>
      <c r="R32" s="55"/>
      <c r="S32" s="55"/>
      <c r="T32" s="32"/>
      <c r="U32" s="32"/>
      <c r="V32" s="32"/>
      <c r="W32" s="32"/>
      <c r="X32" s="33"/>
      <c r="Y32" s="33"/>
      <c r="Z32" s="32"/>
      <c r="AA32" s="32"/>
      <c r="AB32" s="33"/>
      <c r="AC32" s="33"/>
    </row>
    <row r="33" spans="1:29" ht="15.95" customHeight="1">
      <c r="A33" s="151"/>
      <c r="B33" s="64"/>
      <c r="C33" s="62" t="s">
        <v>69</v>
      </c>
      <c r="D33" s="54"/>
      <c r="E33" s="68"/>
      <c r="F33" s="124">
        <v>1351</v>
      </c>
      <c r="G33" s="92">
        <v>1368</v>
      </c>
      <c r="H33" s="92"/>
      <c r="I33" s="92"/>
      <c r="J33" s="92"/>
      <c r="K33" s="92"/>
      <c r="L33" s="55"/>
      <c r="M33" s="55"/>
      <c r="N33" s="55"/>
      <c r="O33" s="55"/>
      <c r="P33" s="55"/>
      <c r="Q33" s="55"/>
      <c r="R33" s="55"/>
      <c r="S33" s="55"/>
      <c r="T33" s="32"/>
      <c r="U33" s="32"/>
      <c r="V33" s="32"/>
      <c r="W33" s="32"/>
      <c r="X33" s="33"/>
      <c r="Y33" s="33"/>
      <c r="Z33" s="32"/>
      <c r="AA33" s="32"/>
      <c r="AB33" s="33"/>
      <c r="AC33" s="33"/>
    </row>
    <row r="34" spans="1:29" ht="15.95" customHeight="1">
      <c r="A34" s="151"/>
      <c r="B34" s="64"/>
      <c r="C34" s="63"/>
      <c r="D34" s="54" t="s">
        <v>70</v>
      </c>
      <c r="E34" s="68"/>
      <c r="F34" s="124">
        <v>1144</v>
      </c>
      <c r="G34" s="92">
        <v>1158</v>
      </c>
      <c r="H34" s="92"/>
      <c r="I34" s="92"/>
      <c r="J34" s="92"/>
      <c r="K34" s="92"/>
      <c r="L34" s="55"/>
      <c r="M34" s="55"/>
      <c r="N34" s="55"/>
      <c r="O34" s="55"/>
      <c r="P34" s="55"/>
      <c r="Q34" s="55"/>
      <c r="R34" s="55"/>
      <c r="S34" s="55"/>
      <c r="T34" s="32"/>
      <c r="U34" s="32"/>
      <c r="V34" s="32"/>
      <c r="W34" s="32"/>
      <c r="X34" s="33"/>
      <c r="Y34" s="33"/>
      <c r="Z34" s="32"/>
      <c r="AA34" s="32"/>
      <c r="AB34" s="33"/>
      <c r="AC34" s="33"/>
    </row>
    <row r="35" spans="1:29" ht="15.95" customHeight="1">
      <c r="A35" s="151"/>
      <c r="B35" s="63"/>
      <c r="C35" s="82" t="s">
        <v>71</v>
      </c>
      <c r="D35" s="54"/>
      <c r="E35" s="68"/>
      <c r="F35" s="124">
        <v>49</v>
      </c>
      <c r="G35" s="92">
        <v>27</v>
      </c>
      <c r="H35" s="92"/>
      <c r="I35" s="92"/>
      <c r="J35" s="92"/>
      <c r="K35" s="92"/>
      <c r="L35" s="55"/>
      <c r="M35" s="55"/>
      <c r="N35" s="70"/>
      <c r="O35" s="70"/>
      <c r="P35" s="55"/>
      <c r="Q35" s="55"/>
      <c r="R35" s="55"/>
      <c r="S35" s="55"/>
      <c r="T35" s="32"/>
      <c r="U35" s="32"/>
      <c r="V35" s="32"/>
      <c r="W35" s="32"/>
      <c r="X35" s="33"/>
      <c r="Y35" s="33"/>
      <c r="Z35" s="32"/>
      <c r="AA35" s="32"/>
      <c r="AB35" s="33"/>
      <c r="AC35" s="33"/>
    </row>
    <row r="36" spans="1:29" ht="15.95" customHeight="1">
      <c r="A36" s="151"/>
      <c r="B36" s="62" t="s">
        <v>52</v>
      </c>
      <c r="C36" s="54"/>
      <c r="D36" s="54"/>
      <c r="E36" s="68" t="s">
        <v>41</v>
      </c>
      <c r="F36" s="124">
        <v>597</v>
      </c>
      <c r="G36" s="92">
        <v>723</v>
      </c>
      <c r="H36" s="92"/>
      <c r="I36" s="92"/>
      <c r="J36" s="92"/>
      <c r="K36" s="92"/>
      <c r="L36" s="55"/>
      <c r="M36" s="55"/>
      <c r="N36" s="55"/>
      <c r="O36" s="55"/>
      <c r="P36" s="55"/>
      <c r="Q36" s="55"/>
      <c r="R36" s="55"/>
      <c r="S36" s="55"/>
      <c r="T36" s="32"/>
      <c r="U36" s="32"/>
      <c r="V36" s="32"/>
      <c r="W36" s="32"/>
      <c r="X36" s="32"/>
      <c r="Y36" s="32"/>
      <c r="Z36" s="32"/>
      <c r="AA36" s="32"/>
      <c r="AB36" s="33"/>
      <c r="AC36" s="33"/>
    </row>
    <row r="37" spans="1:29" ht="15.95" customHeight="1">
      <c r="A37" s="151"/>
      <c r="B37" s="64"/>
      <c r="C37" s="54" t="s">
        <v>72</v>
      </c>
      <c r="D37" s="54"/>
      <c r="E37" s="68"/>
      <c r="F37" s="124">
        <v>493</v>
      </c>
      <c r="G37" s="92">
        <v>568</v>
      </c>
      <c r="H37" s="92"/>
      <c r="I37" s="92"/>
      <c r="J37" s="92"/>
      <c r="K37" s="92"/>
      <c r="L37" s="55"/>
      <c r="M37" s="55"/>
      <c r="N37" s="55"/>
      <c r="O37" s="55"/>
      <c r="P37" s="55"/>
      <c r="Q37" s="55"/>
      <c r="R37" s="55"/>
      <c r="S37" s="55"/>
      <c r="T37" s="32"/>
      <c r="U37" s="32"/>
      <c r="V37" s="32"/>
      <c r="W37" s="32"/>
      <c r="X37" s="32"/>
      <c r="Y37" s="32"/>
      <c r="Z37" s="32"/>
      <c r="AA37" s="32"/>
      <c r="AB37" s="33"/>
      <c r="AC37" s="33"/>
    </row>
    <row r="38" spans="1:29" ht="15.95" customHeight="1">
      <c r="A38" s="151"/>
      <c r="B38" s="63"/>
      <c r="C38" s="54" t="s">
        <v>73</v>
      </c>
      <c r="D38" s="54"/>
      <c r="E38" s="68"/>
      <c r="F38" s="124">
        <v>105</v>
      </c>
      <c r="G38" s="92">
        <v>154</v>
      </c>
      <c r="H38" s="92"/>
      <c r="I38" s="92"/>
      <c r="J38" s="92"/>
      <c r="K38" s="92"/>
      <c r="L38" s="55"/>
      <c r="M38" s="55"/>
      <c r="N38" s="55"/>
      <c r="O38" s="70"/>
      <c r="P38" s="55"/>
      <c r="Q38" s="55"/>
      <c r="R38" s="55"/>
      <c r="S38" s="55"/>
      <c r="T38" s="32"/>
      <c r="U38" s="32"/>
      <c r="V38" s="33"/>
      <c r="W38" s="33"/>
      <c r="X38" s="32"/>
      <c r="Y38" s="32"/>
      <c r="Z38" s="32"/>
      <c r="AA38" s="32"/>
      <c r="AB38" s="33"/>
      <c r="AC38" s="33"/>
    </row>
    <row r="39" spans="1:29" ht="15.95" customHeight="1">
      <c r="A39" s="151"/>
      <c r="B39" s="48" t="s">
        <v>74</v>
      </c>
      <c r="C39" s="48"/>
      <c r="D39" s="48"/>
      <c r="E39" s="68" t="s">
        <v>163</v>
      </c>
      <c r="F39" s="124">
        <f t="shared" ref="F39" si="8">F32-F36</f>
        <v>803</v>
      </c>
      <c r="G39" s="92">
        <f t="shared" ref="G39:S39" si="9">G32-G36</f>
        <v>672</v>
      </c>
      <c r="H39" s="92">
        <f t="shared" ref="H39:K39" si="10">H32-H36</f>
        <v>0</v>
      </c>
      <c r="I39" s="92">
        <f t="shared" si="10"/>
        <v>0</v>
      </c>
      <c r="J39" s="92">
        <f t="shared" si="10"/>
        <v>0</v>
      </c>
      <c r="K39" s="92">
        <f t="shared" si="10"/>
        <v>0</v>
      </c>
      <c r="L39" s="55">
        <f t="shared" si="9"/>
        <v>0</v>
      </c>
      <c r="M39" s="55">
        <f t="shared" si="9"/>
        <v>0</v>
      </c>
      <c r="N39" s="55">
        <f t="shared" si="9"/>
        <v>0</v>
      </c>
      <c r="O39" s="55">
        <f t="shared" si="9"/>
        <v>0</v>
      </c>
      <c r="P39" s="55">
        <f t="shared" si="9"/>
        <v>0</v>
      </c>
      <c r="Q39" s="55">
        <f t="shared" si="9"/>
        <v>0</v>
      </c>
      <c r="R39" s="55">
        <f t="shared" si="9"/>
        <v>0</v>
      </c>
      <c r="S39" s="55">
        <f t="shared" si="9"/>
        <v>0</v>
      </c>
      <c r="T39" s="32"/>
      <c r="U39" s="32"/>
      <c r="V39" s="32"/>
      <c r="W39" s="32"/>
      <c r="X39" s="32"/>
      <c r="Y39" s="32"/>
      <c r="Z39" s="32"/>
      <c r="AA39" s="32"/>
      <c r="AB39" s="33"/>
      <c r="AC39" s="33"/>
    </row>
    <row r="40" spans="1:29" ht="15.95" customHeight="1">
      <c r="A40" s="144" t="s">
        <v>85</v>
      </c>
      <c r="B40" s="62" t="s">
        <v>75</v>
      </c>
      <c r="C40" s="54"/>
      <c r="D40" s="54"/>
      <c r="E40" s="68" t="s">
        <v>43</v>
      </c>
      <c r="F40" s="124">
        <v>1442</v>
      </c>
      <c r="G40" s="92">
        <v>1931</v>
      </c>
      <c r="H40" s="92"/>
      <c r="I40" s="92"/>
      <c r="J40" s="92"/>
      <c r="K40" s="92"/>
      <c r="L40" s="55"/>
      <c r="M40" s="55"/>
      <c r="N40" s="55"/>
      <c r="O40" s="55"/>
      <c r="P40" s="55"/>
      <c r="Q40" s="55"/>
      <c r="R40" s="55"/>
      <c r="S40" s="55"/>
      <c r="T40" s="32"/>
      <c r="U40" s="32"/>
      <c r="V40" s="32"/>
      <c r="W40" s="32"/>
      <c r="X40" s="33"/>
      <c r="Y40" s="33"/>
      <c r="Z40" s="33"/>
      <c r="AA40" s="33"/>
      <c r="AB40" s="32"/>
      <c r="AC40" s="32"/>
    </row>
    <row r="41" spans="1:29" ht="15.95" customHeight="1">
      <c r="A41" s="145"/>
      <c r="B41" s="63"/>
      <c r="C41" s="54" t="s">
        <v>76</v>
      </c>
      <c r="D41" s="54"/>
      <c r="E41" s="68"/>
      <c r="F41" s="103">
        <v>1197</v>
      </c>
      <c r="G41" s="70">
        <v>1606</v>
      </c>
      <c r="H41" s="70"/>
      <c r="I41" s="70"/>
      <c r="J41" s="70"/>
      <c r="K41" s="70"/>
      <c r="L41" s="70"/>
      <c r="M41" s="70"/>
      <c r="N41" s="55"/>
      <c r="O41" s="55"/>
      <c r="P41" s="55"/>
      <c r="Q41" s="55"/>
      <c r="R41" s="55"/>
      <c r="S41" s="55"/>
      <c r="T41" s="33"/>
      <c r="U41" s="33"/>
      <c r="V41" s="33"/>
      <c r="W41" s="33"/>
      <c r="X41" s="33"/>
      <c r="Y41" s="33"/>
      <c r="Z41" s="33"/>
      <c r="AA41" s="33"/>
      <c r="AB41" s="32"/>
      <c r="AC41" s="32"/>
    </row>
    <row r="42" spans="1:29" ht="15.95" customHeight="1">
      <c r="A42" s="145"/>
      <c r="B42" s="62" t="s">
        <v>63</v>
      </c>
      <c r="C42" s="54"/>
      <c r="D42" s="54"/>
      <c r="E42" s="68" t="s">
        <v>44</v>
      </c>
      <c r="F42" s="124">
        <v>2105</v>
      </c>
      <c r="G42" s="92">
        <v>2584</v>
      </c>
      <c r="H42" s="92"/>
      <c r="I42" s="92"/>
      <c r="J42" s="92"/>
      <c r="K42" s="92"/>
      <c r="L42" s="55"/>
      <c r="M42" s="55"/>
      <c r="N42" s="55"/>
      <c r="O42" s="55"/>
      <c r="P42" s="55"/>
      <c r="Q42" s="55"/>
      <c r="R42" s="55"/>
      <c r="S42" s="55"/>
      <c r="T42" s="32"/>
      <c r="U42" s="32"/>
      <c r="V42" s="32"/>
      <c r="W42" s="32"/>
      <c r="X42" s="33"/>
      <c r="Y42" s="33"/>
      <c r="Z42" s="32"/>
      <c r="AA42" s="32"/>
      <c r="AB42" s="32"/>
      <c r="AC42" s="32"/>
    </row>
    <row r="43" spans="1:29" ht="15.95" customHeight="1">
      <c r="A43" s="145"/>
      <c r="B43" s="63"/>
      <c r="C43" s="54" t="s">
        <v>77</v>
      </c>
      <c r="D43" s="54"/>
      <c r="E43" s="68"/>
      <c r="F43" s="124">
        <v>1443</v>
      </c>
      <c r="G43" s="92">
        <v>1477</v>
      </c>
      <c r="H43" s="92"/>
      <c r="I43" s="92"/>
      <c r="J43" s="92"/>
      <c r="K43" s="92"/>
      <c r="L43" s="55"/>
      <c r="M43" s="55"/>
      <c r="N43" s="70"/>
      <c r="O43" s="70"/>
      <c r="P43" s="55"/>
      <c r="Q43" s="55"/>
      <c r="R43" s="55"/>
      <c r="S43" s="55"/>
      <c r="T43" s="32"/>
      <c r="U43" s="32"/>
      <c r="V43" s="33"/>
      <c r="W43" s="32"/>
      <c r="X43" s="33"/>
      <c r="Y43" s="33"/>
      <c r="Z43" s="32"/>
      <c r="AA43" s="32"/>
      <c r="AB43" s="33"/>
      <c r="AC43" s="33"/>
    </row>
    <row r="44" spans="1:29" ht="15.95" customHeight="1">
      <c r="A44" s="145"/>
      <c r="B44" s="54" t="s">
        <v>74</v>
      </c>
      <c r="C44" s="54"/>
      <c r="D44" s="54"/>
      <c r="E44" s="68" t="s">
        <v>164</v>
      </c>
      <c r="F44" s="103">
        <f t="shared" ref="F44" si="11">F40-F42</f>
        <v>-663</v>
      </c>
      <c r="G44" s="70">
        <f t="shared" ref="G44:S44" si="12">G40-G42</f>
        <v>-653</v>
      </c>
      <c r="H44" s="70">
        <f t="shared" ref="H44:K44" si="13">H40-H42</f>
        <v>0</v>
      </c>
      <c r="I44" s="70">
        <f t="shared" si="13"/>
        <v>0</v>
      </c>
      <c r="J44" s="70">
        <f t="shared" si="13"/>
        <v>0</v>
      </c>
      <c r="K44" s="70">
        <f t="shared" si="13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  <c r="O44" s="70">
        <f t="shared" si="12"/>
        <v>0</v>
      </c>
      <c r="P44" s="70">
        <f t="shared" si="12"/>
        <v>0</v>
      </c>
      <c r="Q44" s="70">
        <f t="shared" si="12"/>
        <v>0</v>
      </c>
      <c r="R44" s="70">
        <f t="shared" si="12"/>
        <v>0</v>
      </c>
      <c r="S44" s="70">
        <f t="shared" si="12"/>
        <v>0</v>
      </c>
      <c r="T44" s="33"/>
      <c r="U44" s="33"/>
      <c r="V44" s="32"/>
      <c r="W44" s="32"/>
      <c r="X44" s="33"/>
      <c r="Y44" s="33"/>
      <c r="Z44" s="32"/>
      <c r="AA44" s="32"/>
      <c r="AB44" s="32"/>
      <c r="AC44" s="32"/>
    </row>
    <row r="45" spans="1:29" ht="15.95" customHeight="1">
      <c r="A45" s="144" t="s">
        <v>86</v>
      </c>
      <c r="B45" s="48" t="s">
        <v>78</v>
      </c>
      <c r="C45" s="48"/>
      <c r="D45" s="48"/>
      <c r="E45" s="68" t="s">
        <v>165</v>
      </c>
      <c r="F45" s="124">
        <f t="shared" ref="F45" si="14">F39+F44</f>
        <v>140</v>
      </c>
      <c r="G45" s="92">
        <f t="shared" ref="G45:S45" si="15">G39+G44</f>
        <v>19</v>
      </c>
      <c r="H45" s="92">
        <f t="shared" ref="H45:K45" si="16">H39+H44</f>
        <v>0</v>
      </c>
      <c r="I45" s="92">
        <f t="shared" si="16"/>
        <v>0</v>
      </c>
      <c r="J45" s="92">
        <f t="shared" si="16"/>
        <v>0</v>
      </c>
      <c r="K45" s="92">
        <f t="shared" si="16"/>
        <v>0</v>
      </c>
      <c r="L45" s="55">
        <f t="shared" si="15"/>
        <v>0</v>
      </c>
      <c r="M45" s="55">
        <f t="shared" si="15"/>
        <v>0</v>
      </c>
      <c r="N45" s="55">
        <f t="shared" si="15"/>
        <v>0</v>
      </c>
      <c r="O45" s="55">
        <f t="shared" si="15"/>
        <v>0</v>
      </c>
      <c r="P45" s="55">
        <f t="shared" si="15"/>
        <v>0</v>
      </c>
      <c r="Q45" s="55">
        <f t="shared" si="15"/>
        <v>0</v>
      </c>
      <c r="R45" s="55">
        <f t="shared" si="15"/>
        <v>0</v>
      </c>
      <c r="S45" s="55">
        <f t="shared" si="15"/>
        <v>0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15.95" customHeight="1">
      <c r="A46" s="145"/>
      <c r="B46" s="54" t="s">
        <v>79</v>
      </c>
      <c r="C46" s="54"/>
      <c r="D46" s="54"/>
      <c r="E46" s="54"/>
      <c r="F46" s="103">
        <v>0</v>
      </c>
      <c r="G46" s="70">
        <v>0</v>
      </c>
      <c r="H46" s="70"/>
      <c r="I46" s="70"/>
      <c r="J46" s="70"/>
      <c r="K46" s="70"/>
      <c r="L46" s="70"/>
      <c r="M46" s="70"/>
      <c r="N46" s="70"/>
      <c r="O46" s="70"/>
      <c r="P46" s="55"/>
      <c r="Q46" s="55"/>
      <c r="R46" s="70"/>
      <c r="S46" s="70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5.95" customHeight="1">
      <c r="A47" s="145"/>
      <c r="B47" s="54" t="s">
        <v>80</v>
      </c>
      <c r="C47" s="54"/>
      <c r="D47" s="54"/>
      <c r="E47" s="54"/>
      <c r="F47" s="124">
        <v>255</v>
      </c>
      <c r="G47" s="92">
        <v>116</v>
      </c>
      <c r="H47" s="92"/>
      <c r="I47" s="92"/>
      <c r="J47" s="92"/>
      <c r="K47" s="92"/>
      <c r="L47" s="55"/>
      <c r="M47" s="55"/>
      <c r="N47" s="55"/>
      <c r="O47" s="55"/>
      <c r="P47" s="55"/>
      <c r="Q47" s="55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15.95" customHeight="1">
      <c r="A48" s="145"/>
      <c r="B48" s="54" t="s">
        <v>81</v>
      </c>
      <c r="C48" s="54"/>
      <c r="D48" s="54"/>
      <c r="E48" s="54"/>
      <c r="F48" s="124">
        <v>160</v>
      </c>
      <c r="G48" s="92">
        <v>89</v>
      </c>
      <c r="H48" s="92"/>
      <c r="I48" s="92"/>
      <c r="J48" s="92"/>
      <c r="K48" s="92"/>
      <c r="L48" s="55"/>
      <c r="M48" s="55"/>
      <c r="N48" s="55"/>
      <c r="O48" s="55"/>
      <c r="P48" s="55"/>
      <c r="Q48" s="55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19" ht="15.95" customHeight="1">
      <c r="A49" s="8" t="s">
        <v>166</v>
      </c>
      <c r="S49" s="6"/>
    </row>
    <row r="50" spans="1:19" ht="15.95" customHeight="1">
      <c r="A50" s="8"/>
      <c r="S50" s="7"/>
    </row>
  </sheetData>
  <mergeCells count="36">
    <mergeCell ref="N6:O6"/>
    <mergeCell ref="P6:Q6"/>
    <mergeCell ref="R6:S6"/>
    <mergeCell ref="A8:A18"/>
    <mergeCell ref="A19:A27"/>
    <mergeCell ref="E25:E26"/>
    <mergeCell ref="G25:G26"/>
    <mergeCell ref="L25:L26"/>
    <mergeCell ref="M25:M26"/>
    <mergeCell ref="N25:N26"/>
    <mergeCell ref="O25:O26"/>
    <mergeCell ref="P25:P26"/>
    <mergeCell ref="Q25:Q26"/>
    <mergeCell ref="R25:R26"/>
    <mergeCell ref="A6:E7"/>
    <mergeCell ref="F6:G6"/>
    <mergeCell ref="L6:M6"/>
    <mergeCell ref="A32:A39"/>
    <mergeCell ref="A40:A44"/>
    <mergeCell ref="A45:A48"/>
    <mergeCell ref="H6:I6"/>
    <mergeCell ref="J6:K6"/>
    <mergeCell ref="F25:F26"/>
    <mergeCell ref="H25:H26"/>
    <mergeCell ref="J25:J26"/>
    <mergeCell ref="S25:S26"/>
    <mergeCell ref="A30:E31"/>
    <mergeCell ref="F30:G30"/>
    <mergeCell ref="L30:M30"/>
    <mergeCell ref="N30:O30"/>
    <mergeCell ref="P30:Q30"/>
    <mergeCell ref="R30:S30"/>
    <mergeCell ref="I25:I26"/>
    <mergeCell ref="K25:K26"/>
    <mergeCell ref="H30:I30"/>
    <mergeCell ref="J30:K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59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K20" sqref="K2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4" t="s">
        <v>0</v>
      </c>
      <c r="B1" s="34"/>
      <c r="C1" s="97" t="s">
        <v>252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247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90"/>
      <c r="E6" s="154" t="s">
        <v>262</v>
      </c>
      <c r="F6" s="155"/>
      <c r="G6" s="154" t="s">
        <v>263</v>
      </c>
      <c r="H6" s="155"/>
      <c r="I6" s="154" t="s">
        <v>264</v>
      </c>
      <c r="J6" s="155"/>
      <c r="K6" s="154" t="s">
        <v>265</v>
      </c>
      <c r="L6" s="155"/>
      <c r="M6" s="154" t="s">
        <v>266</v>
      </c>
      <c r="N6" s="155"/>
    </row>
    <row r="7" spans="1:14" ht="15" customHeight="1">
      <c r="A7" s="18"/>
      <c r="B7" s="19"/>
      <c r="C7" s="19"/>
      <c r="D7" s="61"/>
      <c r="E7" s="94" t="s">
        <v>237</v>
      </c>
      <c r="F7" s="91" t="s">
        <v>246</v>
      </c>
      <c r="G7" s="94" t="s">
        <v>237</v>
      </c>
      <c r="H7" s="94" t="s">
        <v>246</v>
      </c>
      <c r="I7" s="94" t="s">
        <v>237</v>
      </c>
      <c r="J7" s="94" t="s">
        <v>246</v>
      </c>
      <c r="K7" s="94" t="s">
        <v>237</v>
      </c>
      <c r="L7" s="94" t="s">
        <v>246</v>
      </c>
      <c r="M7" s="94" t="s">
        <v>237</v>
      </c>
      <c r="N7" s="94" t="s">
        <v>246</v>
      </c>
    </row>
    <row r="8" spans="1:14" ht="18" customHeight="1">
      <c r="A8" s="129" t="s">
        <v>169</v>
      </c>
      <c r="B8" s="85" t="s">
        <v>170</v>
      </c>
      <c r="C8" s="86"/>
      <c r="D8" s="86"/>
      <c r="E8" s="125">
        <v>7</v>
      </c>
      <c r="F8" s="125">
        <v>7</v>
      </c>
      <c r="G8" s="126">
        <v>6</v>
      </c>
      <c r="H8" s="125">
        <v>6</v>
      </c>
      <c r="I8" s="125">
        <v>1</v>
      </c>
      <c r="J8" s="125">
        <v>1</v>
      </c>
      <c r="K8" s="125">
        <v>4</v>
      </c>
      <c r="L8" s="125">
        <v>4</v>
      </c>
      <c r="M8" s="125">
        <v>31</v>
      </c>
      <c r="N8" s="125">
        <v>31</v>
      </c>
    </row>
    <row r="9" spans="1:14" ht="18" customHeight="1">
      <c r="A9" s="129"/>
      <c r="B9" s="129" t="s">
        <v>171</v>
      </c>
      <c r="C9" s="54" t="s">
        <v>172</v>
      </c>
      <c r="D9" s="54"/>
      <c r="E9" s="125">
        <v>51</v>
      </c>
      <c r="F9" s="125">
        <v>51</v>
      </c>
      <c r="G9" s="125">
        <v>4568</v>
      </c>
      <c r="H9" s="125">
        <v>4568</v>
      </c>
      <c r="I9" s="125">
        <v>20</v>
      </c>
      <c r="J9" s="125">
        <v>20</v>
      </c>
      <c r="K9" s="125">
        <v>13191</v>
      </c>
      <c r="L9" s="125">
        <v>13191</v>
      </c>
      <c r="M9" s="125">
        <v>1021</v>
      </c>
      <c r="N9" s="125">
        <v>1021</v>
      </c>
    </row>
    <row r="10" spans="1:14" ht="18" customHeight="1">
      <c r="A10" s="129"/>
      <c r="B10" s="129"/>
      <c r="C10" s="54" t="s">
        <v>173</v>
      </c>
      <c r="D10" s="54"/>
      <c r="E10" s="125">
        <v>50</v>
      </c>
      <c r="F10" s="125">
        <v>50</v>
      </c>
      <c r="G10" s="125">
        <v>2505</v>
      </c>
      <c r="H10" s="125">
        <v>2505</v>
      </c>
      <c r="I10" s="125">
        <v>10</v>
      </c>
      <c r="J10" s="125">
        <v>10</v>
      </c>
      <c r="K10" s="125">
        <v>12280</v>
      </c>
      <c r="L10" s="125">
        <v>12280</v>
      </c>
      <c r="M10" s="125">
        <v>811</v>
      </c>
      <c r="N10" s="125">
        <v>811</v>
      </c>
    </row>
    <row r="11" spans="1:14" ht="18" customHeight="1">
      <c r="A11" s="129"/>
      <c r="B11" s="129"/>
      <c r="C11" s="54" t="s">
        <v>174</v>
      </c>
      <c r="D11" s="54"/>
      <c r="E11" s="125">
        <v>1</v>
      </c>
      <c r="F11" s="125">
        <v>1</v>
      </c>
      <c r="G11" s="126">
        <v>1299</v>
      </c>
      <c r="H11" s="125">
        <v>1299</v>
      </c>
      <c r="I11" s="125">
        <v>0</v>
      </c>
      <c r="J11" s="125">
        <v>0</v>
      </c>
      <c r="K11" s="125">
        <v>760</v>
      </c>
      <c r="L11" s="125">
        <v>760</v>
      </c>
      <c r="M11" s="125">
        <v>60</v>
      </c>
      <c r="N11" s="125">
        <v>60</v>
      </c>
    </row>
    <row r="12" spans="1:14" ht="18" customHeight="1">
      <c r="A12" s="129"/>
      <c r="B12" s="129"/>
      <c r="C12" s="54" t="s">
        <v>175</v>
      </c>
      <c r="D12" s="54"/>
      <c r="E12" s="125">
        <v>0</v>
      </c>
      <c r="F12" s="125">
        <v>0</v>
      </c>
      <c r="G12" s="126">
        <v>731</v>
      </c>
      <c r="H12" s="125">
        <v>731</v>
      </c>
      <c r="I12" s="125">
        <v>10</v>
      </c>
      <c r="J12" s="125">
        <v>10</v>
      </c>
      <c r="K12" s="125">
        <v>151</v>
      </c>
      <c r="L12" s="125">
        <v>151</v>
      </c>
      <c r="M12" s="125">
        <v>149</v>
      </c>
      <c r="N12" s="125">
        <v>149</v>
      </c>
    </row>
    <row r="13" spans="1:14" ht="18" customHeight="1">
      <c r="A13" s="129"/>
      <c r="B13" s="129"/>
      <c r="C13" s="54" t="s">
        <v>176</v>
      </c>
      <c r="D13" s="54"/>
      <c r="E13" s="125">
        <v>0</v>
      </c>
      <c r="F13" s="125">
        <v>0</v>
      </c>
      <c r="G13" s="126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</row>
    <row r="14" spans="1:14" ht="18" customHeight="1">
      <c r="A14" s="129"/>
      <c r="B14" s="129"/>
      <c r="C14" s="54" t="s">
        <v>177</v>
      </c>
      <c r="D14" s="54"/>
      <c r="E14" s="125">
        <v>0</v>
      </c>
      <c r="F14" s="125">
        <v>0</v>
      </c>
      <c r="G14" s="126">
        <v>34</v>
      </c>
      <c r="H14" s="125">
        <v>34</v>
      </c>
      <c r="I14" s="125">
        <v>0</v>
      </c>
      <c r="J14" s="125">
        <v>0</v>
      </c>
      <c r="K14" s="125">
        <v>0</v>
      </c>
      <c r="L14" s="125">
        <v>0</v>
      </c>
      <c r="M14" s="125">
        <v>1</v>
      </c>
      <c r="N14" s="125">
        <v>1</v>
      </c>
    </row>
    <row r="15" spans="1:14" ht="18" customHeight="1">
      <c r="A15" s="152" t="s">
        <v>178</v>
      </c>
      <c r="B15" s="129" t="s">
        <v>179</v>
      </c>
      <c r="C15" s="54" t="s">
        <v>180</v>
      </c>
      <c r="D15" s="54"/>
      <c r="E15" s="104">
        <v>300</v>
      </c>
      <c r="F15" s="104">
        <v>295</v>
      </c>
      <c r="G15" s="104">
        <v>1618</v>
      </c>
      <c r="H15" s="104">
        <v>2003</v>
      </c>
      <c r="I15" s="104">
        <v>86</v>
      </c>
      <c r="J15" s="104">
        <v>85</v>
      </c>
      <c r="K15" s="104">
        <v>3326</v>
      </c>
      <c r="L15" s="104">
        <v>3813</v>
      </c>
      <c r="M15" s="104">
        <v>427</v>
      </c>
      <c r="N15" s="104">
        <v>261</v>
      </c>
    </row>
    <row r="16" spans="1:14" ht="18" customHeight="1">
      <c r="A16" s="129"/>
      <c r="B16" s="129"/>
      <c r="C16" s="54" t="s">
        <v>181</v>
      </c>
      <c r="D16" s="54"/>
      <c r="E16" s="104">
        <v>3311</v>
      </c>
      <c r="F16" s="104">
        <v>3328</v>
      </c>
      <c r="G16" s="104">
        <v>8688</v>
      </c>
      <c r="H16" s="104">
        <v>8673</v>
      </c>
      <c r="I16" s="104">
        <v>0.3</v>
      </c>
      <c r="J16" s="104">
        <v>0.4</v>
      </c>
      <c r="K16" s="104">
        <v>26</v>
      </c>
      <c r="L16" s="104">
        <v>25</v>
      </c>
      <c r="M16" s="104">
        <v>730</v>
      </c>
      <c r="N16" s="104">
        <v>740</v>
      </c>
    </row>
    <row r="17" spans="1:15" ht="18" customHeight="1">
      <c r="A17" s="129"/>
      <c r="B17" s="129"/>
      <c r="C17" s="54" t="s">
        <v>182</v>
      </c>
      <c r="D17" s="54"/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</row>
    <row r="18" spans="1:15" ht="18" customHeight="1">
      <c r="A18" s="129"/>
      <c r="B18" s="129"/>
      <c r="C18" s="54" t="s">
        <v>183</v>
      </c>
      <c r="D18" s="54"/>
      <c r="E18" s="104">
        <v>3611</v>
      </c>
      <c r="F18" s="104">
        <v>3623</v>
      </c>
      <c r="G18" s="104">
        <v>10305</v>
      </c>
      <c r="H18" s="104">
        <v>10676</v>
      </c>
      <c r="I18" s="104">
        <v>87</v>
      </c>
      <c r="J18" s="104">
        <v>85</v>
      </c>
      <c r="K18" s="104">
        <v>3351</v>
      </c>
      <c r="L18" s="104">
        <v>3838</v>
      </c>
      <c r="M18" s="104">
        <v>1157</v>
      </c>
      <c r="N18" s="104">
        <v>1001</v>
      </c>
    </row>
    <row r="19" spans="1:15" ht="18" customHeight="1">
      <c r="A19" s="129"/>
      <c r="B19" s="129" t="s">
        <v>184</v>
      </c>
      <c r="C19" s="54" t="s">
        <v>185</v>
      </c>
      <c r="D19" s="54"/>
      <c r="E19" s="104">
        <v>945</v>
      </c>
      <c r="F19" s="104">
        <v>925</v>
      </c>
      <c r="G19" s="104">
        <v>179</v>
      </c>
      <c r="H19" s="104">
        <v>136</v>
      </c>
      <c r="I19" s="104">
        <v>4</v>
      </c>
      <c r="J19" s="104">
        <v>1</v>
      </c>
      <c r="K19" s="104">
        <v>1537</v>
      </c>
      <c r="L19" s="104">
        <v>1619</v>
      </c>
      <c r="M19" s="104">
        <v>806</v>
      </c>
      <c r="N19" s="104">
        <v>807</v>
      </c>
    </row>
    <row r="20" spans="1:15" ht="18" customHeight="1">
      <c r="A20" s="129"/>
      <c r="B20" s="129"/>
      <c r="C20" s="54" t="s">
        <v>186</v>
      </c>
      <c r="D20" s="54"/>
      <c r="E20" s="104">
        <v>1491</v>
      </c>
      <c r="F20" s="104">
        <v>1553</v>
      </c>
      <c r="G20" s="104">
        <v>4</v>
      </c>
      <c r="H20" s="104">
        <v>2</v>
      </c>
      <c r="I20" s="104">
        <v>0</v>
      </c>
      <c r="J20" s="104">
        <v>0</v>
      </c>
      <c r="K20" s="104">
        <v>44</v>
      </c>
      <c r="L20" s="104">
        <v>16</v>
      </c>
      <c r="M20" s="104">
        <v>262</v>
      </c>
      <c r="N20" s="104">
        <v>65</v>
      </c>
    </row>
    <row r="21" spans="1:15" s="46" customFormat="1" ht="18" customHeight="1">
      <c r="A21" s="129"/>
      <c r="B21" s="129"/>
      <c r="C21" s="87" t="s">
        <v>187</v>
      </c>
      <c r="D21" s="87"/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</row>
    <row r="22" spans="1:15" ht="18" customHeight="1">
      <c r="A22" s="129"/>
      <c r="B22" s="129"/>
      <c r="C22" s="48" t="s">
        <v>188</v>
      </c>
      <c r="D22" s="48"/>
      <c r="E22" s="104">
        <v>2436</v>
      </c>
      <c r="F22" s="104">
        <v>2478</v>
      </c>
      <c r="G22" s="104">
        <v>183</v>
      </c>
      <c r="H22" s="104">
        <v>138</v>
      </c>
      <c r="I22" s="104">
        <v>4</v>
      </c>
      <c r="J22" s="104">
        <v>1</v>
      </c>
      <c r="K22" s="104">
        <v>1581</v>
      </c>
      <c r="L22" s="104">
        <v>1635</v>
      </c>
      <c r="M22" s="104">
        <v>1068</v>
      </c>
      <c r="N22" s="104">
        <v>872</v>
      </c>
    </row>
    <row r="23" spans="1:15" ht="18" customHeight="1">
      <c r="A23" s="129"/>
      <c r="B23" s="129" t="s">
        <v>189</v>
      </c>
      <c r="C23" s="54" t="s">
        <v>190</v>
      </c>
      <c r="D23" s="54"/>
      <c r="E23" s="104">
        <v>51</v>
      </c>
      <c r="F23" s="104">
        <v>51</v>
      </c>
      <c r="G23" s="104">
        <v>4568</v>
      </c>
      <c r="H23" s="104">
        <v>4568</v>
      </c>
      <c r="I23" s="104">
        <v>20</v>
      </c>
      <c r="J23" s="104">
        <v>20</v>
      </c>
      <c r="K23" s="104">
        <v>13191</v>
      </c>
      <c r="L23" s="104">
        <v>13191</v>
      </c>
      <c r="M23" s="104">
        <v>1021</v>
      </c>
      <c r="N23" s="104">
        <v>1021</v>
      </c>
    </row>
    <row r="24" spans="1:15" ht="18" customHeight="1">
      <c r="A24" s="129"/>
      <c r="B24" s="129"/>
      <c r="C24" s="54" t="s">
        <v>191</v>
      </c>
      <c r="D24" s="54"/>
      <c r="E24" s="104">
        <v>1124</v>
      </c>
      <c r="F24" s="104">
        <v>1094</v>
      </c>
      <c r="G24" s="104">
        <v>5482</v>
      </c>
      <c r="H24" s="104">
        <v>6252</v>
      </c>
      <c r="I24" s="104">
        <v>67</v>
      </c>
      <c r="J24" s="104">
        <v>68</v>
      </c>
      <c r="K24" s="127">
        <v>-11421</v>
      </c>
      <c r="L24" s="104">
        <v>-10988</v>
      </c>
      <c r="M24" s="104">
        <v>-932</v>
      </c>
      <c r="N24" s="104">
        <v>-892</v>
      </c>
    </row>
    <row r="25" spans="1:15" ht="18" customHeight="1">
      <c r="A25" s="129"/>
      <c r="B25" s="129"/>
      <c r="C25" s="54" t="s">
        <v>192</v>
      </c>
      <c r="D25" s="54"/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  <row r="26" spans="1:15" ht="18" customHeight="1">
      <c r="A26" s="129"/>
      <c r="B26" s="129"/>
      <c r="C26" s="54" t="s">
        <v>193</v>
      </c>
      <c r="D26" s="54"/>
      <c r="E26" s="104">
        <v>1175</v>
      </c>
      <c r="F26" s="104">
        <v>1145</v>
      </c>
      <c r="G26" s="104">
        <v>10123</v>
      </c>
      <c r="H26" s="104">
        <v>10538</v>
      </c>
      <c r="I26" s="104">
        <v>83</v>
      </c>
      <c r="J26" s="104">
        <v>84</v>
      </c>
      <c r="K26" s="104">
        <v>1770</v>
      </c>
      <c r="L26" s="104">
        <v>2203</v>
      </c>
      <c r="M26" s="104">
        <v>89</v>
      </c>
      <c r="N26" s="104">
        <v>129</v>
      </c>
    </row>
    <row r="27" spans="1:15" ht="18" customHeight="1">
      <c r="A27" s="129"/>
      <c r="B27" s="54" t="s">
        <v>194</v>
      </c>
      <c r="C27" s="54"/>
      <c r="D27" s="54"/>
      <c r="E27" s="104">
        <v>3611</v>
      </c>
      <c r="F27" s="104">
        <v>3623</v>
      </c>
      <c r="G27" s="104">
        <v>10305</v>
      </c>
      <c r="H27" s="104">
        <v>10676</v>
      </c>
      <c r="I27" s="104">
        <v>87</v>
      </c>
      <c r="J27" s="104">
        <v>85</v>
      </c>
      <c r="K27" s="104">
        <v>3351</v>
      </c>
      <c r="L27" s="104">
        <v>3838</v>
      </c>
      <c r="M27" s="104">
        <v>1157</v>
      </c>
      <c r="N27" s="104">
        <v>1001</v>
      </c>
    </row>
    <row r="28" spans="1:15" ht="18" customHeight="1">
      <c r="A28" s="129" t="s">
        <v>195</v>
      </c>
      <c r="B28" s="129" t="s">
        <v>196</v>
      </c>
      <c r="C28" s="54" t="s">
        <v>197</v>
      </c>
      <c r="D28" s="89" t="s">
        <v>40</v>
      </c>
      <c r="E28" s="104">
        <v>297</v>
      </c>
      <c r="F28" s="104">
        <v>298</v>
      </c>
      <c r="G28" s="104">
        <v>322</v>
      </c>
      <c r="H28" s="104">
        <v>528</v>
      </c>
      <c r="I28" s="104">
        <v>22</v>
      </c>
      <c r="J28" s="104">
        <v>31</v>
      </c>
      <c r="K28" s="104">
        <v>3348</v>
      </c>
      <c r="L28" s="104">
        <v>3602</v>
      </c>
      <c r="M28" s="104">
        <v>612</v>
      </c>
      <c r="N28" s="104">
        <v>1059</v>
      </c>
    </row>
    <row r="29" spans="1:15" ht="18" customHeight="1">
      <c r="A29" s="129"/>
      <c r="B29" s="129"/>
      <c r="C29" s="54" t="s">
        <v>198</v>
      </c>
      <c r="D29" s="89" t="s">
        <v>41</v>
      </c>
      <c r="E29" s="104">
        <v>197</v>
      </c>
      <c r="F29" s="104">
        <v>201</v>
      </c>
      <c r="G29" s="104">
        <v>1138</v>
      </c>
      <c r="H29" s="104">
        <v>1180</v>
      </c>
      <c r="I29" s="104">
        <v>3.6</v>
      </c>
      <c r="J29" s="104">
        <v>6</v>
      </c>
      <c r="K29" s="104">
        <v>3504</v>
      </c>
      <c r="L29" s="104">
        <v>3830</v>
      </c>
      <c r="M29" s="104">
        <v>360</v>
      </c>
      <c r="N29" s="104">
        <v>601</v>
      </c>
    </row>
    <row r="30" spans="1:15" ht="18" customHeight="1">
      <c r="A30" s="129"/>
      <c r="B30" s="129"/>
      <c r="C30" s="54" t="s">
        <v>199</v>
      </c>
      <c r="D30" s="89" t="s">
        <v>200</v>
      </c>
      <c r="E30" s="104">
        <v>53</v>
      </c>
      <c r="F30" s="104">
        <v>59</v>
      </c>
      <c r="G30" s="104">
        <v>92</v>
      </c>
      <c r="H30" s="104">
        <v>96</v>
      </c>
      <c r="I30" s="104">
        <v>20.7</v>
      </c>
      <c r="J30" s="104">
        <v>23</v>
      </c>
      <c r="K30" s="104">
        <v>323</v>
      </c>
      <c r="L30" s="104">
        <v>349</v>
      </c>
      <c r="M30" s="104">
        <v>341</v>
      </c>
      <c r="N30" s="104">
        <v>441</v>
      </c>
    </row>
    <row r="31" spans="1:15" ht="18" customHeight="1">
      <c r="A31" s="129"/>
      <c r="B31" s="129"/>
      <c r="C31" s="48" t="s">
        <v>201</v>
      </c>
      <c r="D31" s="89" t="s">
        <v>202</v>
      </c>
      <c r="E31" s="104">
        <f t="shared" ref="E31" si="0">E28-E29-E30</f>
        <v>47</v>
      </c>
      <c r="F31" s="104">
        <f t="shared" ref="F31:N31" si="1">F28-F29-F30</f>
        <v>38</v>
      </c>
      <c r="G31" s="104">
        <f t="shared" si="1"/>
        <v>-908</v>
      </c>
      <c r="H31" s="104">
        <f t="shared" si="1"/>
        <v>-748</v>
      </c>
      <c r="I31" s="104">
        <f>I28-I29-I30</f>
        <v>-2.3000000000000007</v>
      </c>
      <c r="J31" s="104">
        <f t="shared" si="1"/>
        <v>2</v>
      </c>
      <c r="K31" s="104">
        <f t="shared" si="1"/>
        <v>-479</v>
      </c>
      <c r="L31" s="104">
        <f t="shared" si="1"/>
        <v>-577</v>
      </c>
      <c r="M31" s="104">
        <f t="shared" si="1"/>
        <v>-89</v>
      </c>
      <c r="N31" s="104">
        <f t="shared" si="1"/>
        <v>17</v>
      </c>
      <c r="O31" s="7"/>
    </row>
    <row r="32" spans="1:15" ht="18" customHeight="1">
      <c r="A32" s="129"/>
      <c r="B32" s="129"/>
      <c r="C32" s="54" t="s">
        <v>203</v>
      </c>
      <c r="D32" s="89" t="s">
        <v>204</v>
      </c>
      <c r="E32" s="104">
        <v>1</v>
      </c>
      <c r="F32" s="104">
        <v>1</v>
      </c>
      <c r="G32" s="104">
        <v>192.4</v>
      </c>
      <c r="H32" s="104">
        <v>151</v>
      </c>
      <c r="I32" s="104">
        <v>1</v>
      </c>
      <c r="J32" s="104">
        <v>0.1</v>
      </c>
      <c r="K32" s="104">
        <v>205</v>
      </c>
      <c r="L32" s="104">
        <v>194</v>
      </c>
      <c r="M32" s="104">
        <v>57</v>
      </c>
      <c r="N32" s="104">
        <v>6</v>
      </c>
    </row>
    <row r="33" spans="1:14" ht="18" customHeight="1">
      <c r="A33" s="129"/>
      <c r="B33" s="129"/>
      <c r="C33" s="54" t="s">
        <v>205</v>
      </c>
      <c r="D33" s="89" t="s">
        <v>206</v>
      </c>
      <c r="E33" s="104">
        <v>20</v>
      </c>
      <c r="F33" s="104">
        <v>22</v>
      </c>
      <c r="G33" s="104">
        <v>2.6</v>
      </c>
      <c r="H33" s="104">
        <v>42</v>
      </c>
      <c r="I33" s="104">
        <v>0</v>
      </c>
      <c r="J33" s="104">
        <v>0</v>
      </c>
      <c r="K33" s="104">
        <v>0.4</v>
      </c>
      <c r="L33" s="104">
        <v>133</v>
      </c>
      <c r="M33" s="104">
        <v>3</v>
      </c>
      <c r="N33" s="104">
        <v>1</v>
      </c>
    </row>
    <row r="34" spans="1:14" ht="18" customHeight="1">
      <c r="A34" s="129"/>
      <c r="B34" s="129"/>
      <c r="C34" s="48" t="s">
        <v>207</v>
      </c>
      <c r="D34" s="89" t="s">
        <v>208</v>
      </c>
      <c r="E34" s="104">
        <f t="shared" ref="E34" si="2">E31+E32-E33</f>
        <v>28</v>
      </c>
      <c r="F34" s="104">
        <f t="shared" ref="F34:N34" si="3">F31+F32-F33</f>
        <v>17</v>
      </c>
      <c r="G34" s="104">
        <f t="shared" si="3"/>
        <v>-718.2</v>
      </c>
      <c r="H34" s="104">
        <f t="shared" si="3"/>
        <v>-639</v>
      </c>
      <c r="I34" s="104">
        <f>I31+I32-I33</f>
        <v>-1.3000000000000007</v>
      </c>
      <c r="J34" s="104">
        <f t="shared" si="3"/>
        <v>2.1</v>
      </c>
      <c r="K34" s="104">
        <f t="shared" si="3"/>
        <v>-274.39999999999998</v>
      </c>
      <c r="L34" s="104">
        <f t="shared" si="3"/>
        <v>-516</v>
      </c>
      <c r="M34" s="104">
        <f t="shared" si="3"/>
        <v>-35</v>
      </c>
      <c r="N34" s="104">
        <f t="shared" si="3"/>
        <v>22</v>
      </c>
    </row>
    <row r="35" spans="1:14" ht="18" customHeight="1">
      <c r="A35" s="129"/>
      <c r="B35" s="129" t="s">
        <v>209</v>
      </c>
      <c r="C35" s="54" t="s">
        <v>210</v>
      </c>
      <c r="D35" s="89" t="s">
        <v>211</v>
      </c>
      <c r="E35" s="104">
        <v>1</v>
      </c>
      <c r="F35" s="104">
        <v>0.2</v>
      </c>
      <c r="G35" s="104">
        <v>108.7</v>
      </c>
      <c r="H35" s="104">
        <v>66</v>
      </c>
      <c r="I35" s="104">
        <v>0</v>
      </c>
      <c r="J35" s="104">
        <v>0</v>
      </c>
      <c r="K35" s="104">
        <v>549</v>
      </c>
      <c r="L35" s="104">
        <v>339</v>
      </c>
      <c r="M35" s="104">
        <v>0</v>
      </c>
      <c r="N35" s="104">
        <v>0</v>
      </c>
    </row>
    <row r="36" spans="1:14" ht="18" customHeight="1">
      <c r="A36" s="129"/>
      <c r="B36" s="129"/>
      <c r="C36" s="54" t="s">
        <v>212</v>
      </c>
      <c r="D36" s="89" t="s">
        <v>213</v>
      </c>
      <c r="E36" s="104">
        <v>0</v>
      </c>
      <c r="F36" s="104">
        <v>0</v>
      </c>
      <c r="G36" s="104">
        <v>159</v>
      </c>
      <c r="H36" s="104">
        <v>96</v>
      </c>
      <c r="I36" s="104">
        <v>0</v>
      </c>
      <c r="J36" s="104">
        <v>0</v>
      </c>
      <c r="K36" s="104">
        <v>703</v>
      </c>
      <c r="L36" s="104">
        <v>6072</v>
      </c>
      <c r="M36" s="104">
        <v>3</v>
      </c>
      <c r="N36" s="104">
        <v>14</v>
      </c>
    </row>
    <row r="37" spans="1:14" ht="18" customHeight="1">
      <c r="A37" s="129"/>
      <c r="B37" s="129"/>
      <c r="C37" s="54" t="s">
        <v>214</v>
      </c>
      <c r="D37" s="89" t="s">
        <v>215</v>
      </c>
      <c r="E37" s="104">
        <f t="shared" ref="E37" si="4">E34+E35-E36</f>
        <v>29</v>
      </c>
      <c r="F37" s="104">
        <f t="shared" ref="F37:N37" si="5">F34+F35-F36</f>
        <v>17.2</v>
      </c>
      <c r="G37" s="104">
        <f t="shared" si="5"/>
        <v>-768.5</v>
      </c>
      <c r="H37" s="104">
        <f t="shared" si="5"/>
        <v>-669</v>
      </c>
      <c r="I37" s="104">
        <f t="shared" si="5"/>
        <v>-1.3000000000000007</v>
      </c>
      <c r="J37" s="104">
        <f t="shared" si="5"/>
        <v>2.1</v>
      </c>
      <c r="K37" s="104">
        <f t="shared" si="5"/>
        <v>-428.4</v>
      </c>
      <c r="L37" s="104">
        <f t="shared" si="5"/>
        <v>-6249</v>
      </c>
      <c r="M37" s="104">
        <f t="shared" si="5"/>
        <v>-38</v>
      </c>
      <c r="N37" s="104">
        <f t="shared" si="5"/>
        <v>8</v>
      </c>
    </row>
    <row r="38" spans="1:14" ht="18" customHeight="1">
      <c r="A38" s="129"/>
      <c r="B38" s="129"/>
      <c r="C38" s="54" t="s">
        <v>216</v>
      </c>
      <c r="D38" s="89" t="s">
        <v>217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</row>
    <row r="39" spans="1:14" ht="18" customHeight="1">
      <c r="A39" s="129"/>
      <c r="B39" s="129"/>
      <c r="C39" s="54" t="s">
        <v>218</v>
      </c>
      <c r="D39" s="89" t="s">
        <v>219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</row>
    <row r="40" spans="1:14" ht="18" customHeight="1">
      <c r="A40" s="129"/>
      <c r="B40" s="129"/>
      <c r="C40" s="54" t="s">
        <v>220</v>
      </c>
      <c r="D40" s="89" t="s">
        <v>221</v>
      </c>
      <c r="E40" s="104">
        <v>0</v>
      </c>
      <c r="F40" s="104">
        <v>0</v>
      </c>
      <c r="G40" s="104">
        <v>1</v>
      </c>
      <c r="H40" s="104">
        <v>1</v>
      </c>
      <c r="I40" s="104">
        <v>0</v>
      </c>
      <c r="J40" s="104">
        <v>0.3</v>
      </c>
      <c r="K40" s="104">
        <v>5</v>
      </c>
      <c r="L40" s="104">
        <v>5</v>
      </c>
      <c r="M40" s="104">
        <v>2</v>
      </c>
      <c r="N40" s="104">
        <v>2</v>
      </c>
    </row>
    <row r="41" spans="1:14" ht="18" customHeight="1">
      <c r="A41" s="129"/>
      <c r="B41" s="129"/>
      <c r="C41" s="48" t="s">
        <v>222</v>
      </c>
      <c r="D41" s="89" t="s">
        <v>223</v>
      </c>
      <c r="E41" s="104">
        <f t="shared" ref="E41" si="6">E34+E35-E36-E40</f>
        <v>29</v>
      </c>
      <c r="F41" s="104">
        <f t="shared" ref="F41:N41" si="7">F34+F35-F36-F40</f>
        <v>17.2</v>
      </c>
      <c r="G41" s="104">
        <f t="shared" si="7"/>
        <v>-769.5</v>
      </c>
      <c r="H41" s="104">
        <f t="shared" si="7"/>
        <v>-670</v>
      </c>
      <c r="I41" s="104">
        <f t="shared" si="7"/>
        <v>-1.3000000000000007</v>
      </c>
      <c r="J41" s="104">
        <f t="shared" si="7"/>
        <v>1.8</v>
      </c>
      <c r="K41" s="104">
        <f t="shared" si="7"/>
        <v>-433.4</v>
      </c>
      <c r="L41" s="104">
        <f t="shared" si="7"/>
        <v>-6254</v>
      </c>
      <c r="M41" s="104">
        <f t="shared" si="7"/>
        <v>-40</v>
      </c>
      <c r="N41" s="104">
        <f t="shared" si="7"/>
        <v>6</v>
      </c>
    </row>
    <row r="42" spans="1:14" ht="18" customHeight="1">
      <c r="A42" s="129"/>
      <c r="B42" s="129"/>
      <c r="C42" s="153" t="s">
        <v>224</v>
      </c>
      <c r="D42" s="153"/>
      <c r="E42" s="104">
        <f t="shared" ref="E42" si="8">E37+E38-E39-E40</f>
        <v>29</v>
      </c>
      <c r="F42" s="104">
        <f t="shared" ref="F42:N42" si="9">F37+F38-F39-F40</f>
        <v>17.2</v>
      </c>
      <c r="G42" s="104">
        <f t="shared" si="9"/>
        <v>-769.5</v>
      </c>
      <c r="H42" s="104">
        <f t="shared" si="9"/>
        <v>-670</v>
      </c>
      <c r="I42" s="104">
        <f t="shared" si="9"/>
        <v>-1.3000000000000007</v>
      </c>
      <c r="J42" s="104">
        <f t="shared" si="9"/>
        <v>1.8</v>
      </c>
      <c r="K42" s="104">
        <f t="shared" si="9"/>
        <v>-433.4</v>
      </c>
      <c r="L42" s="104">
        <f t="shared" si="9"/>
        <v>-6254</v>
      </c>
      <c r="M42" s="104">
        <f t="shared" si="9"/>
        <v>-40</v>
      </c>
      <c r="N42" s="104">
        <f t="shared" si="9"/>
        <v>6</v>
      </c>
    </row>
    <row r="43" spans="1:14" ht="18" customHeight="1">
      <c r="A43" s="129"/>
      <c r="B43" s="129"/>
      <c r="C43" s="54" t="s">
        <v>225</v>
      </c>
      <c r="D43" s="89" t="s">
        <v>226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</row>
    <row r="44" spans="1:14" ht="18" customHeight="1">
      <c r="A44" s="129"/>
      <c r="B44" s="129"/>
      <c r="C44" s="48" t="s">
        <v>227</v>
      </c>
      <c r="D44" s="68" t="s">
        <v>228</v>
      </c>
      <c r="E44" s="104">
        <f t="shared" ref="E44" si="10">E41+E43</f>
        <v>29</v>
      </c>
      <c r="F44" s="104">
        <f t="shared" ref="F44:N44" si="11">F41+F43</f>
        <v>17.2</v>
      </c>
      <c r="G44" s="104">
        <f t="shared" si="11"/>
        <v>-769.5</v>
      </c>
      <c r="H44" s="104">
        <f t="shared" si="11"/>
        <v>-670</v>
      </c>
      <c r="I44" s="104">
        <f t="shared" si="11"/>
        <v>-1.3000000000000007</v>
      </c>
      <c r="J44" s="104">
        <f t="shared" si="11"/>
        <v>1.8</v>
      </c>
      <c r="K44" s="104">
        <f t="shared" si="11"/>
        <v>-433.4</v>
      </c>
      <c r="L44" s="104">
        <f t="shared" si="11"/>
        <v>-6254</v>
      </c>
      <c r="M44" s="104">
        <f t="shared" si="11"/>
        <v>-40</v>
      </c>
      <c r="N44" s="104">
        <f t="shared" si="11"/>
        <v>6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7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2022-08-31T09:30:41Z</cp:lastPrinted>
  <dcterms:modified xsi:type="dcterms:W3CDTF">2022-09-20T10:21:22Z</dcterms:modified>
</cp:coreProperties>
</file>