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2AA0A13F-8C44-4709-8F09-331706846CD9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H39" i="4" l="1"/>
  <c r="H31" i="8" l="1"/>
  <c r="H34" i="8" s="1"/>
  <c r="F44" i="8"/>
  <c r="F31" i="8"/>
  <c r="F34" i="8" s="1"/>
  <c r="H41" i="8" l="1"/>
  <c r="H44" i="8" s="1"/>
  <c r="H37" i="8"/>
  <c r="H42" i="8" s="1"/>
  <c r="F41" i="8"/>
  <c r="F37" i="8"/>
  <c r="F42" i="8" s="1"/>
  <c r="P14" i="7"/>
  <c r="F15" i="7"/>
  <c r="I44" i="7"/>
  <c r="I39" i="7"/>
  <c r="I45" i="7" s="1"/>
  <c r="G44" i="7"/>
  <c r="G39" i="7"/>
  <c r="G45" i="7" s="1"/>
  <c r="O24" i="7"/>
  <c r="O27" i="7" s="1"/>
  <c r="O16" i="7"/>
  <c r="O15" i="7"/>
  <c r="O14" i="7"/>
  <c r="O44" i="7"/>
  <c r="N44" i="7"/>
  <c r="O39" i="7"/>
  <c r="O45" i="7" s="1"/>
  <c r="N39" i="7"/>
  <c r="N45" i="7" s="1"/>
  <c r="N24" i="7"/>
  <c r="N27" i="7" s="1"/>
  <c r="N16" i="7"/>
  <c r="N15" i="7"/>
  <c r="N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I44" i="4"/>
  <c r="I39" i="4"/>
  <c r="I45" i="4" s="1"/>
  <c r="G44" i="4"/>
  <c r="G39" i="4"/>
  <c r="G45" i="4" s="1"/>
  <c r="Q24" i="4"/>
  <c r="Q27" i="4" s="1"/>
  <c r="Q16" i="4"/>
  <c r="Q15" i="4"/>
  <c r="Q14" i="4"/>
  <c r="O24" i="4"/>
  <c r="O27" i="4" s="1"/>
  <c r="O16" i="4"/>
  <c r="O15" i="4"/>
  <c r="O14" i="4"/>
  <c r="O44" i="4"/>
  <c r="N44" i="4"/>
  <c r="O39" i="4"/>
  <c r="O45" i="4" s="1"/>
  <c r="N39" i="4"/>
  <c r="N45" i="4" s="1"/>
  <c r="N24" i="4"/>
  <c r="N27" i="4" s="1"/>
  <c r="N16" i="4"/>
  <c r="N15" i="4"/>
  <c r="N14" i="4"/>
  <c r="M24" i="4"/>
  <c r="M27" i="4" s="1"/>
  <c r="M16" i="4"/>
  <c r="M15" i="4"/>
  <c r="M14" i="4"/>
  <c r="K24" i="4"/>
  <c r="K27" i="4" s="1"/>
  <c r="K16" i="4"/>
  <c r="K15" i="4"/>
  <c r="K14" i="4"/>
  <c r="I24" i="4"/>
  <c r="I16" i="4"/>
  <c r="I15" i="4"/>
  <c r="I14" i="4"/>
  <c r="F14" i="4"/>
  <c r="G24" i="4"/>
  <c r="G27" i="4" s="1"/>
  <c r="G16" i="4"/>
  <c r="G15" i="4"/>
  <c r="G14" i="4"/>
  <c r="I10" i="6"/>
  <c r="I22" i="6"/>
  <c r="E22" i="6" l="1"/>
  <c r="F24" i="6"/>
  <c r="H20" i="6"/>
  <c r="G20" i="6"/>
  <c r="F20" i="6"/>
  <c r="E20" i="6"/>
  <c r="H19" i="6"/>
  <c r="G19" i="6"/>
  <c r="G21" i="6" s="1"/>
  <c r="F19" i="6"/>
  <c r="F23" i="6" s="1"/>
  <c r="E19" i="6"/>
  <c r="E21" i="6" s="1"/>
  <c r="F40" i="5"/>
  <c r="F39" i="5" s="1"/>
  <c r="F32" i="5"/>
  <c r="F28" i="5"/>
  <c r="F22" i="6" l="1"/>
  <c r="G24" i="6"/>
  <c r="E23" i="6"/>
  <c r="G23" i="6"/>
  <c r="F21" i="6"/>
  <c r="H21" i="6"/>
  <c r="H24" i="6" l="1"/>
  <c r="G22" i="6"/>
  <c r="H22" i="6" l="1"/>
  <c r="H23" i="6"/>
  <c r="F45" i="2"/>
  <c r="F38" i="2"/>
  <c r="F39" i="2"/>
  <c r="F41" i="2"/>
  <c r="F28" i="2"/>
  <c r="I9" i="2" l="1"/>
  <c r="G45" i="2"/>
  <c r="F27" i="2"/>
  <c r="G27" i="2" s="1"/>
  <c r="H45" i="5"/>
  <c r="F45" i="5"/>
  <c r="G44" i="5" s="1"/>
  <c r="G19" i="5"/>
  <c r="F44" i="4"/>
  <c r="F39" i="4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G31" i="8"/>
  <c r="G34" i="8" s="1"/>
  <c r="G41" i="8" s="1"/>
  <c r="G44" i="8" s="1"/>
  <c r="E31" i="8"/>
  <c r="E34" i="8" s="1"/>
  <c r="Q44" i="7"/>
  <c r="P44" i="7"/>
  <c r="M44" i="7"/>
  <c r="L44" i="7"/>
  <c r="K44" i="7"/>
  <c r="J44" i="7"/>
  <c r="H44" i="7"/>
  <c r="F44" i="7"/>
  <c r="Q39" i="7"/>
  <c r="Q45" i="7" s="1"/>
  <c r="P39" i="7"/>
  <c r="M39" i="7"/>
  <c r="L39" i="7"/>
  <c r="K39" i="7"/>
  <c r="J39" i="7"/>
  <c r="H39" i="7"/>
  <c r="F39" i="7"/>
  <c r="Q24" i="7"/>
  <c r="Q27" i="7" s="1"/>
  <c r="P24" i="7"/>
  <c r="P27" i="7" s="1"/>
  <c r="L24" i="7"/>
  <c r="L27" i="7" s="1"/>
  <c r="J24" i="7"/>
  <c r="J27" i="7" s="1"/>
  <c r="H24" i="7"/>
  <c r="H27" i="7" s="1"/>
  <c r="F24" i="7"/>
  <c r="F27" i="7" s="1"/>
  <c r="Q16" i="7"/>
  <c r="P16" i="7"/>
  <c r="L16" i="7"/>
  <c r="J16" i="7"/>
  <c r="H16" i="7"/>
  <c r="F16" i="7"/>
  <c r="Q15" i="7"/>
  <c r="P15" i="7"/>
  <c r="L15" i="7"/>
  <c r="J15" i="7"/>
  <c r="H15" i="7"/>
  <c r="Q14" i="7"/>
  <c r="L14" i="7"/>
  <c r="J14" i="7"/>
  <c r="H14" i="7"/>
  <c r="F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Q39" i="4"/>
  <c r="Q44" i="4"/>
  <c r="P39" i="4"/>
  <c r="P45" i="4" s="1"/>
  <c r="P44" i="4"/>
  <c r="M39" i="4"/>
  <c r="M45" i="4" s="1"/>
  <c r="M44" i="4"/>
  <c r="L39" i="4"/>
  <c r="L44" i="4"/>
  <c r="L45" i="4" s="1"/>
  <c r="K39" i="4"/>
  <c r="K44" i="4"/>
  <c r="K45" i="4"/>
  <c r="J39" i="4"/>
  <c r="J44" i="4"/>
  <c r="H44" i="4"/>
  <c r="P24" i="4"/>
  <c r="P27" i="4" s="1"/>
  <c r="L24" i="4"/>
  <c r="L27" i="4" s="1"/>
  <c r="J24" i="4"/>
  <c r="J27" i="4" s="1"/>
  <c r="I27" i="4"/>
  <c r="H24" i="4"/>
  <c r="H27" i="4" s="1"/>
  <c r="L16" i="4"/>
  <c r="L15" i="4"/>
  <c r="L14" i="4"/>
  <c r="P16" i="4"/>
  <c r="P15" i="4"/>
  <c r="P14" i="4"/>
  <c r="J16" i="4"/>
  <c r="J15" i="4"/>
  <c r="J14" i="4"/>
  <c r="H16" i="4"/>
  <c r="H15" i="4"/>
  <c r="H14" i="4"/>
  <c r="F24" i="4"/>
  <c r="F27" i="4" s="1"/>
  <c r="F16" i="4"/>
  <c r="F15" i="4"/>
  <c r="J37" i="8"/>
  <c r="J42" i="8" s="1"/>
  <c r="G29" i="5"/>
  <c r="G35" i="5"/>
  <c r="G41" i="5"/>
  <c r="G41" i="2"/>
  <c r="G31" i="5"/>
  <c r="G33" i="5"/>
  <c r="G37" i="5"/>
  <c r="G39" i="5"/>
  <c r="G43" i="5"/>
  <c r="G29" i="2"/>
  <c r="G45" i="5"/>
  <c r="G28" i="5"/>
  <c r="G30" i="5"/>
  <c r="G32" i="5"/>
  <c r="G34" i="5"/>
  <c r="G36" i="5"/>
  <c r="G38" i="5"/>
  <c r="G40" i="5"/>
  <c r="G42" i="5"/>
  <c r="F45" i="4" l="1"/>
  <c r="J45" i="7"/>
  <c r="H45" i="4"/>
  <c r="J45" i="4"/>
  <c r="Q45" i="4"/>
  <c r="I45" i="5"/>
  <c r="G28" i="2"/>
  <c r="G9" i="2"/>
  <c r="G21" i="2"/>
  <c r="G16" i="2"/>
  <c r="K45" i="7"/>
  <c r="M45" i="7"/>
  <c r="G18" i="2"/>
  <c r="G14" i="2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G20" i="2"/>
  <c r="G17" i="2"/>
  <c r="G10" i="2"/>
  <c r="G31" i="2"/>
  <c r="P45" i="7"/>
  <c r="I23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<sst xmlns="http://schemas.openxmlformats.org/spreadsheetml/2006/main" count="451" uniqueCount="264">
  <si>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</si>
  <si>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</si>
  <si>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</si>
  <si>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</si>
  <si>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</si>
  <si>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</si>
  <si>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</si>
  <si>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</si>
  <si>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</si>
  <si>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</si>
  <si>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</si>
  <si>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</si>
  <si>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</si>
  <si>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</si>
  <si>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</si>
  <si>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</si>
  <si>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</si>
  <si>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</si>
  <si>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</si>
  <si>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</si>
  <si>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</si>
  <si>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</si>
  <si>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</si>
  <si>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</si>
  <si>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</si>
  <si>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</si>
  <si>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</si>
  <si>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</si>
  <si>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</si>
  <si>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</si>
  <si>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</si>
  <si>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</si>
  <si>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</si>
  <si>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</si>
  <si>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</si>
  <si>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</si>
  <si>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</si>
  <si>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</si>
  <si>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</si>
  <si>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</si>
  <si>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</si>
  <si>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</si>
  <si>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</si>
  <si>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</si>
  <si>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</si>
  <si>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</si>
  <si>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</si>
  <si>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</si>
  <si>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</si>
  <si>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</si>
  <si>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</si>
  <si>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</si>
  <si>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</si>
  <si>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</si>
  <si>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</si>
  <si>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</si>
  <si>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</si>
  <si>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</si>
  <si>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</si>
  <si>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</si>
  <si>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</si>
  <si>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</si>
  <si>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</si>
  <si>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</si>
  <si>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</si>
  <si>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</si>
  <si>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</si>
  <si>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</si>
  <si>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</si>
  <si>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</si>
  <si>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</si>
  <si>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</si>
  <si>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</si>
  <si>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</si>
  <si>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</si>
  <si>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</si>
  <si>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</si>
  <si>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</si>
  <si>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</si>
  <si>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</si>
  <si>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</si>
  <si>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</si>
  <si>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</si>
  <si>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</si>
  <si>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</si>
  <si>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</si>
  <si>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</si>
  <si>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</si>
  <si>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</si>
  <si>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</si>
  <si>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</si>
  <si>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</si>
  <si>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</si>
  <si>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</si>
  <si>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</si>
  <si>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</si>
  <si>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</si>
  <si>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</si>
  <si>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</si>
  <si>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</si>
  <si>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</si>
  <si>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</si>
  <si>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</si>
  <si>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</si>
  <si>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</si>
  <si>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</si>
  <si>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</si>
  <si>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</si>
  <si>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</si>
  <si>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</si>
  <si>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</si>
  <si>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</si>
  <si>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</si>
  <si>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</si>
  <si>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</si>
  <si>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</si>
  <si>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</si>
  <si>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</si>
  <si>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</si>
  <si>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</si>
  <si>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</si>
  <si>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</si>
  <si>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</si>
  <si>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</si>
  <si>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</si>
  <si>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</si>
  <si>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</si>
  <si>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</si>
  <si>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</si>
  <si>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</si>
  <si>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</si>
  <si>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</si>
  <si>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</si>
  <si>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</si>
  <si>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</si>
  <si>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</si>
  <si>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</si>
  <si>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</si>
  <si>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</si>
  <si>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</si>
  <si>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</si>
  <si>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</si>
  <si>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</si>
  <si>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</si>
  <si>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</si>
  <si>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</si>
  <si>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</si>
  <si>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</si>
  <si>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</si>
  <si>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</si>
  <si>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</si>
  <si>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</si>
  <si>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</si>
  <si>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</si>
  <si>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</si>
  <si>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</si>
  <si>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</si>
  <si>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</si>
  <si>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</si>
  <si>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</si>
  <si>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</si>
  <si>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</si>
  <si>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</si>
  <si>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</si>
  <si>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</si>
  <si>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</si>
  <si>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</si>
  <si>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</si>
  <si>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</si>
  <si>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</si>
  <si>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</si>
  <si>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</si>
  <si>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</si>
  <si>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</si>
  <si>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</si>
  <si>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</si>
  <si>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</si>
  <si>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</si>
  <si>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</si>
  <si>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</si>
  <si>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</si>
  <si>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</si>
  <si>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</si>
  <si>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</si>
  <si>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</si>
  <si>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</si>
  <si>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</si>
  <si>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</si>
  <si>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</si>
  <si>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</si>
  <si>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</si>
  <si>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</si>
  <si>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</si>
  <si>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</si>
  <si>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</si>
  <si>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</si>
  <si>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</si>
  <si>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</si>
  <si>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</si>
  <si>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</si>
  <si>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</si>
  <si>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</si>
  <si>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</si>
  <si>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</si>
  <si>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</si>
  <si>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</si>
  <si>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</si>
  <si>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</si>
  <si>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</si>
  <si>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</si>
  <si>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</si>
  <si>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</si>
  <si>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</si>
  <si>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</si>
  <si>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</si>
  <si>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</si>
  <si>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</si>
  <si>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</si>
  <si>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</si>
  <si>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</si>
  <si>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</si>
  <si>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</si>
  <si>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</si>
  <si>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</si>
  <si>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</si>
  <si>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</si>
  <si>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</si>
  <si>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</si>
  <si>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</si>
  <si>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</si>
  <si>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</si>
  <si>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</si>
  <si>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</si>
  <si>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</si>
  <si>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</si>
  <si>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</si>
  <si>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</si>
  <si>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</si>
  <si>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</si>
  <si>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</si>
  <si>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</si>
  <si>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</si>
  <si>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</si>
  <si>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</si>
  <si>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</si>
  <si>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</si>
  <si>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</si>
  <si>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</si>
  <si>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</si>
  <si>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</si>
  <si>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</si>
  <si>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福井県</t>
    <rPh sb="0" eb="3">
      <t>フクイケン</t>
    </rPh>
    <phoneticPr fontId="9"/>
  </si>
  <si>
    <t>福井県</t>
    <rPh sb="0" eb="3">
      <t>フクイケン</t>
    </rPh>
    <phoneticPr fontId="16"/>
  </si>
  <si>
    <t>病院事業</t>
    <rPh sb="0" eb="2">
      <t>ビョウイン</t>
    </rPh>
    <rPh sb="2" eb="4">
      <t>ジギョウ</t>
    </rPh>
    <phoneticPr fontId="9"/>
  </si>
  <si>
    <t>臨海工業用地等造成事業</t>
    <rPh sb="0" eb="2">
      <t>リンカイ</t>
    </rPh>
    <rPh sb="2" eb="4">
      <t>コウギョウ</t>
    </rPh>
    <rPh sb="4" eb="6">
      <t>ヨウチ</t>
    </rPh>
    <rPh sb="6" eb="7">
      <t>ナド</t>
    </rPh>
    <rPh sb="7" eb="9">
      <t>ゾウセイ</t>
    </rPh>
    <rPh sb="9" eb="11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</si>
  <si>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</si>
  <si>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</si>
  <si>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臨海下水道事業</t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</si>
  <si>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</si>
  <si>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駐車場整備事業</t>
    <rPh sb="0" eb="3">
      <t>チュウシャジョウ</t>
    </rPh>
    <rPh sb="3" eb="5">
      <t>セイビ</t>
    </rPh>
    <rPh sb="5" eb="7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</si>
  <si>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</si>
  <si>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臨海下水道事業</t>
    <rPh sb="0" eb="2">
      <t>リンカイ</t>
    </rPh>
    <rPh sb="2" eb="5">
      <t>ゲスイドウ</t>
    </rPh>
    <rPh sb="5" eb="7">
      <t>ジギョウ</t>
    </rPh>
    <phoneticPr fontId="9"/>
  </si>
  <si>
    <t>福井県道路公社</t>
    <rPh sb="0" eb="3">
      <t>フクイケン</t>
    </rPh>
    <rPh sb="3" eb="5">
      <t>ドウロ</t>
    </rPh>
    <rPh sb="5" eb="7">
      <t>コウシャ</t>
    </rPh>
    <phoneticPr fontId="16"/>
  </si>
  <si>
    <t>福井県平行在来線準備株式会社</t>
    <rPh sb="0" eb="3">
      <t>フクイケン</t>
    </rPh>
    <rPh sb="3" eb="5">
      <t>ヘイコウ</t>
    </rPh>
    <rPh sb="5" eb="8">
      <t>ザイライセン</t>
    </rPh>
    <rPh sb="8" eb="10">
      <t>ジュンビ</t>
    </rPh>
    <rPh sb="10" eb="14">
      <t>カブシキガイシャ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</si>
</sst>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8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21" fillId="0" borderId="5" xfId="0" applyNumberFormat="1" applyFont="1" applyBorder="1" applyAlignment="1">
      <alignment horizontal="distributed" vertical="center" justifyLastLine="1"/>
    </xf>
    <xf numFmtId="0" fontId="22" fillId="0" borderId="5" xfId="0" applyNumberFormat="1" applyFont="1" applyBorder="1" applyAlignment="1">
      <alignment horizontal="distributed" vertical="center" justifyLastLine="1"/>
    </xf>
    <xf numFmtId="41" fontId="0" fillId="0" borderId="10" xfId="0" applyNumberFormat="1" applyFill="1" applyBorder="1" applyAlignment="1">
      <alignment horizontal="center" vertical="center"/>
    </xf>
    <xf numFmtId="182" fontId="2" fillId="0" borderId="10" xfId="1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23" fillId="0" borderId="10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="80" zoomScaleNormal="10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95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0"/>
      <c r="F7" s="50" t="s">
        <v>232</v>
      </c>
      <c r="G7" s="50"/>
      <c r="H7" s="50" t="s">
        <v>233</v>
      </c>
      <c r="I7" s="51" t="s">
        <v>21</v>
      </c>
    </row>
    <row r="8" spans="1:11" ht="17.100000000000001" customHeight="1">
      <c r="A8" s="19"/>
      <c r="B8" s="20"/>
      <c r="C8" s="20"/>
      <c r="D8" s="20"/>
      <c r="E8" s="61"/>
      <c r="F8" s="53" t="s">
        <v>90</v>
      </c>
      <c r="G8" s="53" t="s">
        <v>2</v>
      </c>
      <c r="H8" s="67" t="s">
        <v>249</v>
      </c>
      <c r="I8" s="54"/>
    </row>
    <row r="9" spans="1:11" ht="18" customHeight="1">
      <c r="A9" s="99" t="s">
        <v>87</v>
      </c>
      <c r="B9" s="99" t="s">
        <v>89</v>
      </c>
      <c r="C9" s="62" t="s">
        <v>3</v>
      </c>
      <c r="D9" s="55"/>
      <c r="E9" s="55"/>
      <c r="F9" s="56">
        <v>136183</v>
      </c>
      <c r="G9" s="57">
        <f>F9/$F$27*100</f>
        <v>27.858855394082223</v>
      </c>
      <c r="H9" s="56">
        <v>120822</v>
      </c>
      <c r="I9" s="57">
        <f>(F9/H9-1)*100</f>
        <v>12.713744185661557</v>
      </c>
      <c r="K9" s="25"/>
    </row>
    <row r="10" spans="1:11" ht="18" customHeight="1">
      <c r="A10" s="99"/>
      <c r="B10" s="99"/>
      <c r="C10" s="64"/>
      <c r="D10" s="66" t="s">
        <v>22</v>
      </c>
      <c r="E10" s="55"/>
      <c r="F10" s="56">
        <v>32689</v>
      </c>
      <c r="G10" s="57">
        <f t="shared" ref="G10:G26" si="0">F10/$F$27*100</f>
        <v>6.6871645064152929</v>
      </c>
      <c r="H10" s="56">
        <v>29425</v>
      </c>
      <c r="I10" s="57">
        <f t="shared" ref="I10:I27" si="1">(F10/H10-1)*100</f>
        <v>11.092608326253185</v>
      </c>
    </row>
    <row r="11" spans="1:11" ht="18" customHeight="1">
      <c r="A11" s="99"/>
      <c r="B11" s="99"/>
      <c r="C11" s="64"/>
      <c r="D11" s="64"/>
      <c r="E11" s="49" t="s">
        <v>23</v>
      </c>
      <c r="F11" s="56">
        <v>26941</v>
      </c>
      <c r="G11" s="57">
        <f t="shared" si="0"/>
        <v>5.5113004058654091</v>
      </c>
      <c r="H11" s="56">
        <v>24379</v>
      </c>
      <c r="I11" s="57">
        <f t="shared" si="1"/>
        <v>10.509044669592683</v>
      </c>
    </row>
    <row r="12" spans="1:11" ht="18" customHeight="1">
      <c r="A12" s="99"/>
      <c r="B12" s="99"/>
      <c r="C12" s="64"/>
      <c r="D12" s="64"/>
      <c r="E12" s="49" t="s">
        <v>24</v>
      </c>
      <c r="F12" s="56">
        <v>1471</v>
      </c>
      <c r="G12" s="57">
        <f t="shared" si="0"/>
        <v>0.30092137994239332</v>
      </c>
      <c r="H12" s="56">
        <v>1175</v>
      </c>
      <c r="I12" s="57">
        <f t="shared" si="1"/>
        <v>25.191489361702125</v>
      </c>
    </row>
    <row r="13" spans="1:11" ht="18" customHeight="1">
      <c r="A13" s="99"/>
      <c r="B13" s="99"/>
      <c r="C13" s="64"/>
      <c r="D13" s="65"/>
      <c r="E13" s="49" t="s">
        <v>25</v>
      </c>
      <c r="F13" s="56">
        <v>172</v>
      </c>
      <c r="G13" s="57">
        <f t="shared" si="0"/>
        <v>3.5185912542550407E-2</v>
      </c>
      <c r="H13" s="56">
        <v>178</v>
      </c>
      <c r="I13" s="57">
        <f t="shared" si="1"/>
        <v>-3.3707865168539297</v>
      </c>
    </row>
    <row r="14" spans="1:11" ht="18" customHeight="1">
      <c r="A14" s="99"/>
      <c r="B14" s="99"/>
      <c r="C14" s="64"/>
      <c r="D14" s="62" t="s">
        <v>26</v>
      </c>
      <c r="E14" s="55"/>
      <c r="F14" s="56">
        <v>30907</v>
      </c>
      <c r="G14" s="57">
        <f t="shared" si="0"/>
        <v>6.3226220869337517</v>
      </c>
      <c r="H14" s="56">
        <v>23010</v>
      </c>
      <c r="I14" s="57">
        <f t="shared" si="1"/>
        <v>34.31986093003043</v>
      </c>
    </row>
    <row r="15" spans="1:11" ht="18" customHeight="1">
      <c r="A15" s="99"/>
      <c r="B15" s="99"/>
      <c r="C15" s="64"/>
      <c r="D15" s="64"/>
      <c r="E15" s="49" t="s">
        <v>27</v>
      </c>
      <c r="F15" s="56">
        <v>1185</v>
      </c>
      <c r="G15" s="57">
        <f t="shared" si="0"/>
        <v>0.24241457187745485</v>
      </c>
      <c r="H15" s="56">
        <v>875</v>
      </c>
      <c r="I15" s="57">
        <f t="shared" si="1"/>
        <v>35.428571428571431</v>
      </c>
    </row>
    <row r="16" spans="1:11" ht="18" customHeight="1">
      <c r="A16" s="99"/>
      <c r="B16" s="99"/>
      <c r="C16" s="64"/>
      <c r="D16" s="65"/>
      <c r="E16" s="49" t="s">
        <v>28</v>
      </c>
      <c r="F16" s="56">
        <v>29722</v>
      </c>
      <c r="G16" s="57">
        <f t="shared" si="0"/>
        <v>6.0802075150562978</v>
      </c>
      <c r="H16" s="56">
        <v>22135</v>
      </c>
      <c r="I16" s="57">
        <f t="shared" si="1"/>
        <v>34.27603343121752</v>
      </c>
      <c r="K16" s="26"/>
    </row>
    <row r="17" spans="1:26" ht="18" customHeight="1">
      <c r="A17" s="99"/>
      <c r="B17" s="99"/>
      <c r="C17" s="64"/>
      <c r="D17" s="100" t="s">
        <v>29</v>
      </c>
      <c r="E17" s="101"/>
      <c r="F17" s="56">
        <v>35936</v>
      </c>
      <c r="G17" s="57">
        <f t="shared" si="0"/>
        <v>7.3514008902854142</v>
      </c>
      <c r="H17" s="56">
        <v>35371</v>
      </c>
      <c r="I17" s="57">
        <f t="shared" si="1"/>
        <v>1.597353764383258</v>
      </c>
    </row>
    <row r="18" spans="1:26" ht="18" customHeight="1">
      <c r="A18" s="99"/>
      <c r="B18" s="99"/>
      <c r="C18" s="64"/>
      <c r="D18" s="100" t="s">
        <v>93</v>
      </c>
      <c r="E18" s="102"/>
      <c r="F18" s="56">
        <v>1669</v>
      </c>
      <c r="G18" s="57">
        <f t="shared" si="0"/>
        <v>0.3414260932181199</v>
      </c>
      <c r="H18" s="56">
        <v>1491</v>
      </c>
      <c r="I18" s="57">
        <f t="shared" si="1"/>
        <v>11.938296445338704</v>
      </c>
    </row>
    <row r="19" spans="1:26" ht="18" customHeight="1">
      <c r="A19" s="99"/>
      <c r="B19" s="99"/>
      <c r="C19" s="63"/>
      <c r="D19" s="100" t="s">
        <v>94</v>
      </c>
      <c r="E19" s="102"/>
      <c r="F19" s="93">
        <v>0</v>
      </c>
      <c r="G19" s="57">
        <f t="shared" si="0"/>
        <v>0</v>
      </c>
      <c r="H19" s="56">
        <v>0</v>
      </c>
      <c r="I19" s="57">
        <v>0</v>
      </c>
      <c r="Z19" s="2" t="s">
        <v>95</v>
      </c>
    </row>
    <row r="20" spans="1:26" ht="18" customHeight="1">
      <c r="A20" s="99"/>
      <c r="B20" s="99"/>
      <c r="C20" s="55" t="s">
        <v>4</v>
      </c>
      <c r="D20" s="55"/>
      <c r="E20" s="55"/>
      <c r="F20" s="56">
        <v>15100</v>
      </c>
      <c r="G20" s="57">
        <f t="shared" si="0"/>
        <v>3.0889958104215762</v>
      </c>
      <c r="H20" s="56">
        <v>9624</v>
      </c>
      <c r="I20" s="57">
        <f t="shared" si="1"/>
        <v>56.899418121363254</v>
      </c>
    </row>
    <row r="21" spans="1:26" ht="18" customHeight="1">
      <c r="A21" s="99"/>
      <c r="B21" s="99"/>
      <c r="C21" s="55" t="s">
        <v>5</v>
      </c>
      <c r="D21" s="55"/>
      <c r="E21" s="55"/>
      <c r="F21" s="56">
        <v>130739</v>
      </c>
      <c r="G21" s="57">
        <f t="shared" si="0"/>
        <v>26.745180348258707</v>
      </c>
      <c r="H21" s="56">
        <v>129788</v>
      </c>
      <c r="I21" s="57">
        <f t="shared" si="1"/>
        <v>0.73273338058987836</v>
      </c>
    </row>
    <row r="22" spans="1:26" ht="18" customHeight="1">
      <c r="A22" s="99"/>
      <c r="B22" s="99"/>
      <c r="C22" s="55" t="s">
        <v>30</v>
      </c>
      <c r="D22" s="55"/>
      <c r="E22" s="55"/>
      <c r="F22" s="56">
        <v>5238</v>
      </c>
      <c r="G22" s="57">
        <f t="shared" si="0"/>
        <v>1.0715337784760408</v>
      </c>
      <c r="H22" s="56">
        <v>5380</v>
      </c>
      <c r="I22" s="57">
        <f t="shared" si="1"/>
        <v>-2.639405204460965</v>
      </c>
    </row>
    <row r="23" spans="1:26" ht="18" customHeight="1">
      <c r="A23" s="99"/>
      <c r="B23" s="99"/>
      <c r="C23" s="55" t="s">
        <v>6</v>
      </c>
      <c r="D23" s="55"/>
      <c r="E23" s="55"/>
      <c r="F23" s="56">
        <v>62123</v>
      </c>
      <c r="G23" s="57">
        <f t="shared" si="0"/>
        <v>12.708456074888714</v>
      </c>
      <c r="H23" s="56">
        <v>58554</v>
      </c>
      <c r="I23" s="57">
        <f t="shared" si="1"/>
        <v>6.0952283362366355</v>
      </c>
    </row>
    <row r="24" spans="1:26" ht="18" customHeight="1">
      <c r="A24" s="99"/>
      <c r="B24" s="99"/>
      <c r="C24" s="55" t="s">
        <v>31</v>
      </c>
      <c r="D24" s="55"/>
      <c r="E24" s="55"/>
      <c r="F24" s="56">
        <v>1254</v>
      </c>
      <c r="G24" s="57">
        <f t="shared" si="0"/>
        <v>0.25652985074626866</v>
      </c>
      <c r="H24" s="56">
        <v>980</v>
      </c>
      <c r="I24" s="57">
        <f t="shared" si="1"/>
        <v>27.95918367346939</v>
      </c>
    </row>
    <row r="25" spans="1:26" ht="18" customHeight="1">
      <c r="A25" s="99"/>
      <c r="B25" s="99"/>
      <c r="C25" s="55" t="s">
        <v>7</v>
      </c>
      <c r="D25" s="55"/>
      <c r="E25" s="55"/>
      <c r="F25" s="56">
        <v>69128</v>
      </c>
      <c r="G25" s="57">
        <f t="shared" si="0"/>
        <v>14.141463733961771</v>
      </c>
      <c r="H25" s="56">
        <v>113813</v>
      </c>
      <c r="I25" s="57">
        <f t="shared" si="1"/>
        <v>-39.26177150237671</v>
      </c>
    </row>
    <row r="26" spans="1:26" ht="18" customHeight="1">
      <c r="A26" s="99"/>
      <c r="B26" s="99"/>
      <c r="C26" s="55" t="s">
        <v>8</v>
      </c>
      <c r="D26" s="55"/>
      <c r="E26" s="55"/>
      <c r="F26" s="56">
        <v>69067</v>
      </c>
      <c r="G26" s="57">
        <f t="shared" si="0"/>
        <v>14.128985009164701</v>
      </c>
      <c r="H26" s="56">
        <v>97086</v>
      </c>
      <c r="I26" s="57">
        <f t="shared" si="1"/>
        <v>-28.85997981171332</v>
      </c>
    </row>
    <row r="27" spans="1:26" ht="18" customHeight="1">
      <c r="A27" s="99"/>
      <c r="B27" s="99"/>
      <c r="C27" s="55" t="s">
        <v>9</v>
      </c>
      <c r="D27" s="55"/>
      <c r="E27" s="55"/>
      <c r="F27" s="56">
        <f>SUM(F9,F20:F26)</f>
        <v>488832</v>
      </c>
      <c r="G27" s="57">
        <f>F27/$F$27*100</f>
        <v>100</v>
      </c>
      <c r="H27" s="56">
        <v>536047</v>
      </c>
      <c r="I27" s="57">
        <f t="shared" si="1"/>
        <v>-8.8079963137560728</v>
      </c>
    </row>
    <row r="28" spans="1:26" ht="18" customHeight="1">
      <c r="A28" s="99"/>
      <c r="B28" s="99" t="s">
        <v>88</v>
      </c>
      <c r="C28" s="62" t="s">
        <v>10</v>
      </c>
      <c r="D28" s="55"/>
      <c r="E28" s="55"/>
      <c r="F28" s="56">
        <f>F30+F31+F29</f>
        <v>192641</v>
      </c>
      <c r="G28" s="57">
        <f>F28/$F$45*100</f>
        <v>39.40842661691542</v>
      </c>
      <c r="H28" s="56">
        <v>200607</v>
      </c>
      <c r="I28" s="57">
        <f>(F28/H28-1)*100</f>
        <v>-3.970948172297073</v>
      </c>
    </row>
    <row r="29" spans="1:26" ht="18" customHeight="1">
      <c r="A29" s="99"/>
      <c r="B29" s="99"/>
      <c r="C29" s="64"/>
      <c r="D29" s="55" t="s">
        <v>11</v>
      </c>
      <c r="E29" s="55"/>
      <c r="F29" s="56">
        <v>112344</v>
      </c>
      <c r="G29" s="57">
        <f t="shared" ref="G29:G44" si="2">F29/$F$45*100</f>
        <v>22.982128829536528</v>
      </c>
      <c r="H29" s="56">
        <v>113162</v>
      </c>
      <c r="I29" s="57">
        <f t="shared" ref="I29:I45" si="3">(F29/H29-1)*100</f>
        <v>-0.72285749633269614</v>
      </c>
    </row>
    <row r="30" spans="1:26" ht="18" customHeight="1">
      <c r="A30" s="99"/>
      <c r="B30" s="99"/>
      <c r="C30" s="64"/>
      <c r="D30" s="55" t="s">
        <v>32</v>
      </c>
      <c r="E30" s="55"/>
      <c r="F30" s="56">
        <v>12147</v>
      </c>
      <c r="G30" s="57">
        <f t="shared" si="2"/>
        <v>2.4849027886881383</v>
      </c>
      <c r="H30" s="56">
        <v>10793</v>
      </c>
      <c r="I30" s="57">
        <f t="shared" si="3"/>
        <v>12.54516816455109</v>
      </c>
    </row>
    <row r="31" spans="1:26" ht="18" customHeight="1">
      <c r="A31" s="99"/>
      <c r="B31" s="99"/>
      <c r="C31" s="63"/>
      <c r="D31" s="55" t="s">
        <v>12</v>
      </c>
      <c r="E31" s="55"/>
      <c r="F31" s="56">
        <v>68150</v>
      </c>
      <c r="G31" s="57">
        <f t="shared" si="2"/>
        <v>13.941394998690756</v>
      </c>
      <c r="H31" s="56">
        <v>76652</v>
      </c>
      <c r="I31" s="57">
        <f t="shared" si="3"/>
        <v>-11.091687105359282</v>
      </c>
    </row>
    <row r="32" spans="1:26" ht="18" customHeight="1">
      <c r="A32" s="99"/>
      <c r="B32" s="99"/>
      <c r="C32" s="62" t="s">
        <v>13</v>
      </c>
      <c r="D32" s="55"/>
      <c r="E32" s="55"/>
      <c r="F32" s="56">
        <v>191306</v>
      </c>
      <c r="G32" s="57">
        <f t="shared" si="2"/>
        <v>39.135326656192717</v>
      </c>
      <c r="H32" s="56">
        <v>209715</v>
      </c>
      <c r="I32" s="57">
        <f t="shared" si="3"/>
        <v>-8.7781036168132935</v>
      </c>
    </row>
    <row r="33" spans="1:9" ht="18" customHeight="1">
      <c r="A33" s="99"/>
      <c r="B33" s="99"/>
      <c r="C33" s="64"/>
      <c r="D33" s="55" t="s">
        <v>14</v>
      </c>
      <c r="E33" s="55"/>
      <c r="F33" s="56">
        <v>25334</v>
      </c>
      <c r="G33" s="57">
        <f t="shared" si="2"/>
        <v>5.182557606703325</v>
      </c>
      <c r="H33" s="56">
        <v>23293</v>
      </c>
      <c r="I33" s="57">
        <f t="shared" si="3"/>
        <v>8.7622890997295357</v>
      </c>
    </row>
    <row r="34" spans="1:9" ht="18" customHeight="1">
      <c r="A34" s="99"/>
      <c r="B34" s="99"/>
      <c r="C34" s="64"/>
      <c r="D34" s="55" t="s">
        <v>33</v>
      </c>
      <c r="E34" s="55"/>
      <c r="F34" s="56">
        <v>8333</v>
      </c>
      <c r="G34" s="57">
        <f t="shared" si="2"/>
        <v>1.7046756349829797</v>
      </c>
      <c r="H34" s="56">
        <v>7937</v>
      </c>
      <c r="I34" s="57">
        <f t="shared" si="3"/>
        <v>4.9892906639788404</v>
      </c>
    </row>
    <row r="35" spans="1:9" ht="18" customHeight="1">
      <c r="A35" s="99"/>
      <c r="B35" s="99"/>
      <c r="C35" s="64"/>
      <c r="D35" s="55" t="s">
        <v>34</v>
      </c>
      <c r="E35" s="55"/>
      <c r="F35" s="56">
        <v>93813</v>
      </c>
      <c r="G35" s="57">
        <f t="shared" si="2"/>
        <v>19.191255891594658</v>
      </c>
      <c r="H35" s="56">
        <v>90694</v>
      </c>
      <c r="I35" s="57">
        <f t="shared" si="3"/>
        <v>3.4390367609764771</v>
      </c>
    </row>
    <row r="36" spans="1:9" ht="18" customHeight="1">
      <c r="A36" s="99"/>
      <c r="B36" s="99"/>
      <c r="C36" s="64"/>
      <c r="D36" s="55" t="s">
        <v>35</v>
      </c>
      <c r="E36" s="55"/>
      <c r="F36" s="56">
        <v>4989</v>
      </c>
      <c r="G36" s="57">
        <f t="shared" si="2"/>
        <v>1.02059603299293</v>
      </c>
      <c r="H36" s="56">
        <v>5403</v>
      </c>
      <c r="I36" s="57">
        <f t="shared" si="3"/>
        <v>-7.662409772348699</v>
      </c>
    </row>
    <row r="37" spans="1:9" ht="18" customHeight="1">
      <c r="A37" s="99"/>
      <c r="B37" s="99"/>
      <c r="C37" s="64"/>
      <c r="D37" s="55" t="s">
        <v>15</v>
      </c>
      <c r="E37" s="55"/>
      <c r="F37" s="56">
        <v>5342</v>
      </c>
      <c r="G37" s="57">
        <f t="shared" si="2"/>
        <v>1.0928089814087458</v>
      </c>
      <c r="H37" s="56">
        <v>4261</v>
      </c>
      <c r="I37" s="57">
        <f t="shared" si="3"/>
        <v>25.369631541891579</v>
      </c>
    </row>
    <row r="38" spans="1:9" ht="18" customHeight="1">
      <c r="A38" s="99"/>
      <c r="B38" s="99"/>
      <c r="C38" s="63"/>
      <c r="D38" s="55" t="s">
        <v>36</v>
      </c>
      <c r="E38" s="55"/>
      <c r="F38" s="56">
        <f>1881+51014</f>
        <v>52895</v>
      </c>
      <c r="G38" s="57">
        <f t="shared" si="2"/>
        <v>10.820690953129091</v>
      </c>
      <c r="H38" s="56">
        <v>77327</v>
      </c>
      <c r="I38" s="57">
        <f t="shared" si="3"/>
        <v>-31.595691026420269</v>
      </c>
    </row>
    <row r="39" spans="1:9" ht="18" customHeight="1">
      <c r="A39" s="99"/>
      <c r="B39" s="99"/>
      <c r="C39" s="62" t="s">
        <v>16</v>
      </c>
      <c r="D39" s="55"/>
      <c r="E39" s="55"/>
      <c r="F39" s="56">
        <f>F43+F40</f>
        <v>104885</v>
      </c>
      <c r="G39" s="57">
        <f t="shared" si="2"/>
        <v>21.456246726891855</v>
      </c>
      <c r="H39" s="56">
        <v>125725</v>
      </c>
      <c r="I39" s="57">
        <f t="shared" si="3"/>
        <v>-16.5758600119308</v>
      </c>
    </row>
    <row r="40" spans="1:9" ht="18" customHeight="1">
      <c r="A40" s="99"/>
      <c r="B40" s="99"/>
      <c r="C40" s="64"/>
      <c r="D40" s="62" t="s">
        <v>17</v>
      </c>
      <c r="E40" s="55"/>
      <c r="F40" s="56">
        <v>100992</v>
      </c>
      <c r="G40" s="57">
        <f t="shared" si="2"/>
        <v>20.6598586017282</v>
      </c>
      <c r="H40" s="56">
        <v>121923</v>
      </c>
      <c r="I40" s="57">
        <f t="shared" si="3"/>
        <v>-17.167392534632508</v>
      </c>
    </row>
    <row r="41" spans="1:9" ht="18" customHeight="1">
      <c r="A41" s="99"/>
      <c r="B41" s="99"/>
      <c r="C41" s="64"/>
      <c r="D41" s="64"/>
      <c r="E41" s="58" t="s">
        <v>91</v>
      </c>
      <c r="F41" s="56">
        <f>25978+12907</f>
        <v>38885</v>
      </c>
      <c r="G41" s="57">
        <f t="shared" si="2"/>
        <v>7.9546756349829799</v>
      </c>
      <c r="H41" s="56">
        <v>54978</v>
      </c>
      <c r="I41" s="59">
        <f t="shared" si="3"/>
        <v>-29.271708683473385</v>
      </c>
    </row>
    <row r="42" spans="1:9" ht="18" customHeight="1">
      <c r="A42" s="99"/>
      <c r="B42" s="99"/>
      <c r="C42" s="64"/>
      <c r="D42" s="63"/>
      <c r="E42" s="49" t="s">
        <v>37</v>
      </c>
      <c r="F42" s="56">
        <v>62107</v>
      </c>
      <c r="G42" s="57">
        <f t="shared" si="2"/>
        <v>12.705182966745221</v>
      </c>
      <c r="H42" s="56">
        <v>66945</v>
      </c>
      <c r="I42" s="59">
        <f t="shared" si="3"/>
        <v>-7.2268279931286923</v>
      </c>
    </row>
    <row r="43" spans="1:9" ht="18" customHeight="1">
      <c r="A43" s="99"/>
      <c r="B43" s="99"/>
      <c r="C43" s="64"/>
      <c r="D43" s="55" t="s">
        <v>38</v>
      </c>
      <c r="E43" s="55"/>
      <c r="F43" s="56">
        <v>3893</v>
      </c>
      <c r="G43" s="57">
        <f t="shared" si="2"/>
        <v>0.79638812516365542</v>
      </c>
      <c r="H43" s="56">
        <v>3802</v>
      </c>
      <c r="I43" s="59">
        <f t="shared" si="3"/>
        <v>2.393477117306686</v>
      </c>
    </row>
    <row r="44" spans="1:9" ht="18" customHeight="1">
      <c r="A44" s="99"/>
      <c r="B44" s="99"/>
      <c r="C44" s="63"/>
      <c r="D44" s="55" t="s">
        <v>39</v>
      </c>
      <c r="E44" s="55"/>
      <c r="F44" s="93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99"/>
      <c r="B45" s="99"/>
      <c r="C45" s="49" t="s">
        <v>18</v>
      </c>
      <c r="D45" s="49"/>
      <c r="E45" s="49"/>
      <c r="F45" s="56">
        <f>SUM(F28,F32,F39)</f>
        <v>488832</v>
      </c>
      <c r="G45" s="57">
        <f>F45/$F$45*100</f>
        <v>100</v>
      </c>
      <c r="H45" s="56">
        <f>SUM(H28,H32,H39)</f>
        <v>536047</v>
      </c>
      <c r="I45" s="57">
        <f t="shared" si="3"/>
        <v>-8.8079963137560728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80" zoomScaleNormal="100" zoomScaleSheetLayoutView="80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P27" sqref="P2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96" t="s">
        <v>251</v>
      </c>
      <c r="E1" s="14"/>
      <c r="F1" s="14"/>
      <c r="G1" s="14"/>
    </row>
    <row r="2" spans="1:27" ht="15" customHeight="1"/>
    <row r="3" spans="1:27" ht="15" customHeight="1">
      <c r="A3" s="15" t="s">
        <v>46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235</v>
      </c>
      <c r="B5" s="13"/>
      <c r="C5" s="13"/>
      <c r="D5" s="13"/>
      <c r="K5" s="16"/>
      <c r="O5" s="16"/>
      <c r="Q5" s="16" t="s">
        <v>47</v>
      </c>
    </row>
    <row r="6" spans="1:27" ht="15.95" customHeight="1">
      <c r="A6" s="116" t="s">
        <v>48</v>
      </c>
      <c r="B6" s="117"/>
      <c r="C6" s="117"/>
      <c r="D6" s="117"/>
      <c r="E6" s="117"/>
      <c r="F6" s="109" t="s">
        <v>253</v>
      </c>
      <c r="G6" s="110"/>
      <c r="H6" s="111" t="s">
        <v>254</v>
      </c>
      <c r="I6" s="110"/>
      <c r="J6" s="105" t="s">
        <v>255</v>
      </c>
      <c r="K6" s="105"/>
      <c r="L6" s="105" t="s">
        <v>256</v>
      </c>
      <c r="M6" s="105"/>
      <c r="N6" s="105" t="s">
        <v>257</v>
      </c>
      <c r="O6" s="105"/>
      <c r="P6" s="105" t="s">
        <v>258</v>
      </c>
      <c r="Q6" s="105"/>
    </row>
    <row r="7" spans="1:27" ht="15.95" customHeight="1">
      <c r="A7" s="117"/>
      <c r="B7" s="117"/>
      <c r="C7" s="117"/>
      <c r="D7" s="117"/>
      <c r="E7" s="117"/>
      <c r="F7" s="53" t="s">
        <v>234</v>
      </c>
      <c r="G7" s="67" t="s">
        <v>233</v>
      </c>
      <c r="H7" s="53" t="s">
        <v>234</v>
      </c>
      <c r="I7" s="67" t="s">
        <v>233</v>
      </c>
      <c r="J7" s="53" t="s">
        <v>234</v>
      </c>
      <c r="K7" s="67" t="s">
        <v>233</v>
      </c>
      <c r="L7" s="53" t="s">
        <v>234</v>
      </c>
      <c r="M7" s="67" t="s">
        <v>233</v>
      </c>
      <c r="N7" s="53" t="s">
        <v>234</v>
      </c>
      <c r="O7" s="67" t="s">
        <v>233</v>
      </c>
      <c r="P7" s="53" t="s">
        <v>234</v>
      </c>
      <c r="Q7" s="67" t="s">
        <v>233</v>
      </c>
    </row>
    <row r="8" spans="1:27" ht="15.95" customHeight="1">
      <c r="A8" s="114" t="s">
        <v>82</v>
      </c>
      <c r="B8" s="62" t="s">
        <v>49</v>
      </c>
      <c r="C8" s="55"/>
      <c r="D8" s="55"/>
      <c r="E8" s="68" t="s">
        <v>40</v>
      </c>
      <c r="F8" s="56">
        <v>28372</v>
      </c>
      <c r="G8" s="94">
        <v>25094</v>
      </c>
      <c r="H8" s="56">
        <v>2</v>
      </c>
      <c r="I8" s="56">
        <v>21</v>
      </c>
      <c r="J8" s="56">
        <v>810</v>
      </c>
      <c r="K8" s="56">
        <v>760</v>
      </c>
      <c r="L8" s="56">
        <v>3446</v>
      </c>
      <c r="M8" s="56">
        <v>3468</v>
      </c>
      <c r="N8" s="94">
        <v>1209</v>
      </c>
      <c r="O8" s="94">
        <v>1288</v>
      </c>
      <c r="P8" s="56">
        <v>2541</v>
      </c>
      <c r="Q8" s="56">
        <v>2621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5" customHeight="1">
      <c r="A9" s="114"/>
      <c r="B9" s="64"/>
      <c r="C9" s="55" t="s">
        <v>50</v>
      </c>
      <c r="D9" s="55"/>
      <c r="E9" s="68" t="s">
        <v>41</v>
      </c>
      <c r="F9" s="56">
        <v>27790</v>
      </c>
      <c r="G9" s="94">
        <v>24542</v>
      </c>
      <c r="H9" s="56">
        <v>2</v>
      </c>
      <c r="I9" s="56">
        <v>21</v>
      </c>
      <c r="J9" s="56">
        <v>810</v>
      </c>
      <c r="K9" s="56">
        <v>760</v>
      </c>
      <c r="L9" s="56">
        <v>3446</v>
      </c>
      <c r="M9" s="56">
        <v>3468</v>
      </c>
      <c r="N9" s="94">
        <v>1209</v>
      </c>
      <c r="O9" s="94">
        <v>1288</v>
      </c>
      <c r="P9" s="56">
        <v>2541</v>
      </c>
      <c r="Q9" s="56">
        <v>2621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5" customHeight="1">
      <c r="A10" s="114"/>
      <c r="B10" s="63"/>
      <c r="C10" s="55" t="s">
        <v>51</v>
      </c>
      <c r="D10" s="55"/>
      <c r="E10" s="68" t="s">
        <v>42</v>
      </c>
      <c r="F10" s="56">
        <v>582</v>
      </c>
      <c r="G10" s="94">
        <v>552</v>
      </c>
      <c r="H10" s="56"/>
      <c r="I10" s="56"/>
      <c r="J10" s="69"/>
      <c r="K10" s="69"/>
      <c r="L10" s="56"/>
      <c r="M10" s="56"/>
      <c r="N10" s="94"/>
      <c r="O10" s="94"/>
      <c r="P10" s="56"/>
      <c r="Q10" s="56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5" customHeight="1">
      <c r="A11" s="114"/>
      <c r="B11" s="62" t="s">
        <v>52</v>
      </c>
      <c r="C11" s="55"/>
      <c r="D11" s="55"/>
      <c r="E11" s="68" t="s">
        <v>43</v>
      </c>
      <c r="F11" s="56">
        <v>25020</v>
      </c>
      <c r="G11" s="94">
        <v>24149</v>
      </c>
      <c r="H11" s="56"/>
      <c r="I11" s="56">
        <v>1</v>
      </c>
      <c r="J11" s="56">
        <v>715</v>
      </c>
      <c r="K11" s="56">
        <v>706</v>
      </c>
      <c r="L11" s="56">
        <v>3208</v>
      </c>
      <c r="M11" s="56">
        <v>3268</v>
      </c>
      <c r="N11" s="94">
        <v>1172</v>
      </c>
      <c r="O11" s="94">
        <v>1144</v>
      </c>
      <c r="P11" s="56">
        <v>2619</v>
      </c>
      <c r="Q11" s="56">
        <v>2742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5" customHeight="1">
      <c r="A12" s="114"/>
      <c r="B12" s="64"/>
      <c r="C12" s="55" t="s">
        <v>53</v>
      </c>
      <c r="D12" s="55"/>
      <c r="E12" s="68" t="s">
        <v>44</v>
      </c>
      <c r="F12" s="56">
        <v>25020</v>
      </c>
      <c r="G12" s="94">
        <v>24149</v>
      </c>
      <c r="H12" s="56"/>
      <c r="I12" s="56">
        <v>1</v>
      </c>
      <c r="J12" s="56">
        <v>715</v>
      </c>
      <c r="K12" s="56">
        <v>706</v>
      </c>
      <c r="L12" s="56">
        <v>3208</v>
      </c>
      <c r="M12" s="56">
        <v>3268</v>
      </c>
      <c r="N12" s="94">
        <v>1172</v>
      </c>
      <c r="O12" s="94">
        <v>1144</v>
      </c>
      <c r="P12" s="56">
        <v>2619</v>
      </c>
      <c r="Q12" s="56">
        <v>2742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5" customHeight="1">
      <c r="A13" s="114"/>
      <c r="B13" s="63"/>
      <c r="C13" s="55" t="s">
        <v>54</v>
      </c>
      <c r="D13" s="55"/>
      <c r="E13" s="68" t="s">
        <v>45</v>
      </c>
      <c r="F13" s="56"/>
      <c r="G13" s="94"/>
      <c r="H13" s="69"/>
      <c r="I13" s="69"/>
      <c r="J13" s="69"/>
      <c r="K13" s="69"/>
      <c r="L13" s="56"/>
      <c r="M13" s="56"/>
      <c r="N13" s="94"/>
      <c r="O13" s="94"/>
      <c r="P13" s="56"/>
      <c r="Q13" s="56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5" customHeight="1">
      <c r="A14" s="114"/>
      <c r="B14" s="55" t="s">
        <v>55</v>
      </c>
      <c r="C14" s="55"/>
      <c r="D14" s="55"/>
      <c r="E14" s="68" t="s">
        <v>96</v>
      </c>
      <c r="F14" s="56">
        <f>F9-F12</f>
        <v>2770</v>
      </c>
      <c r="G14" s="94">
        <f t="shared" ref="G14:Q15" si="0">G9-G12</f>
        <v>393</v>
      </c>
      <c r="H14" s="56">
        <f t="shared" si="0"/>
        <v>2</v>
      </c>
      <c r="I14" s="56">
        <f t="shared" si="0"/>
        <v>20</v>
      </c>
      <c r="J14" s="56">
        <f t="shared" si="0"/>
        <v>95</v>
      </c>
      <c r="K14" s="56">
        <f t="shared" si="0"/>
        <v>54</v>
      </c>
      <c r="L14" s="56">
        <f t="shared" si="0"/>
        <v>238</v>
      </c>
      <c r="M14" s="56">
        <f t="shared" si="0"/>
        <v>200</v>
      </c>
      <c r="N14" s="94">
        <f t="shared" ref="N14:O15" si="1">N9-N12</f>
        <v>37</v>
      </c>
      <c r="O14" s="94">
        <f t="shared" si="1"/>
        <v>144</v>
      </c>
      <c r="P14" s="56">
        <f t="shared" si="0"/>
        <v>-78</v>
      </c>
      <c r="Q14" s="56">
        <f t="shared" si="0"/>
        <v>-121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5" customHeight="1">
      <c r="A15" s="114"/>
      <c r="B15" s="55" t="s">
        <v>56</v>
      </c>
      <c r="C15" s="55"/>
      <c r="D15" s="55"/>
      <c r="E15" s="68" t="s">
        <v>97</v>
      </c>
      <c r="F15" s="56">
        <f t="shared" ref="F15:P15" si="2">F10-F13</f>
        <v>582</v>
      </c>
      <c r="G15" s="94">
        <f t="shared" si="0"/>
        <v>552</v>
      </c>
      <c r="H15" s="56">
        <f t="shared" si="2"/>
        <v>0</v>
      </c>
      <c r="I15" s="56">
        <f t="shared" si="0"/>
        <v>0</v>
      </c>
      <c r="J15" s="56">
        <f t="shared" si="2"/>
        <v>0</v>
      </c>
      <c r="K15" s="56">
        <f t="shared" si="0"/>
        <v>0</v>
      </c>
      <c r="L15" s="56">
        <f t="shared" si="2"/>
        <v>0</v>
      </c>
      <c r="M15" s="56">
        <f t="shared" si="0"/>
        <v>0</v>
      </c>
      <c r="N15" s="94">
        <f t="shared" si="0"/>
        <v>0</v>
      </c>
      <c r="O15" s="94">
        <f t="shared" si="1"/>
        <v>0</v>
      </c>
      <c r="P15" s="56">
        <f t="shared" si="2"/>
        <v>0</v>
      </c>
      <c r="Q15" s="56">
        <f t="shared" si="0"/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5" customHeight="1">
      <c r="A16" s="114"/>
      <c r="B16" s="55" t="s">
        <v>57</v>
      </c>
      <c r="C16" s="55"/>
      <c r="D16" s="55"/>
      <c r="E16" s="68" t="s">
        <v>98</v>
      </c>
      <c r="F16" s="56">
        <f t="shared" ref="F16:Q16" si="3">F8-F11</f>
        <v>3352</v>
      </c>
      <c r="G16" s="94">
        <f t="shared" si="3"/>
        <v>945</v>
      </c>
      <c r="H16" s="56">
        <f t="shared" si="3"/>
        <v>2</v>
      </c>
      <c r="I16" s="56">
        <f t="shared" si="3"/>
        <v>20</v>
      </c>
      <c r="J16" s="56">
        <f t="shared" si="3"/>
        <v>95</v>
      </c>
      <c r="K16" s="56">
        <f t="shared" si="3"/>
        <v>54</v>
      </c>
      <c r="L16" s="56">
        <f t="shared" si="3"/>
        <v>238</v>
      </c>
      <c r="M16" s="56">
        <f t="shared" si="3"/>
        <v>200</v>
      </c>
      <c r="N16" s="94">
        <f t="shared" ref="N16:O16" si="4">N8-N11</f>
        <v>37</v>
      </c>
      <c r="O16" s="94">
        <f t="shared" si="4"/>
        <v>144</v>
      </c>
      <c r="P16" s="56">
        <f t="shared" si="3"/>
        <v>-78</v>
      </c>
      <c r="Q16" s="56">
        <f t="shared" si="3"/>
        <v>-121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5" customHeight="1">
      <c r="A17" s="114"/>
      <c r="B17" s="55" t="s">
        <v>58</v>
      </c>
      <c r="C17" s="55"/>
      <c r="D17" s="55"/>
      <c r="E17" s="53"/>
      <c r="F17" s="56">
        <v>98</v>
      </c>
      <c r="G17" s="94">
        <v>1244</v>
      </c>
      <c r="H17" s="69"/>
      <c r="I17" s="69"/>
      <c r="J17" s="56"/>
      <c r="K17" s="56"/>
      <c r="L17" s="56"/>
      <c r="M17" s="56"/>
      <c r="N17" s="69"/>
      <c r="O17" s="70"/>
      <c r="P17" s="69"/>
      <c r="Q17" s="70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5" customHeight="1">
      <c r="A18" s="114"/>
      <c r="B18" s="55" t="s">
        <v>59</v>
      </c>
      <c r="C18" s="55"/>
      <c r="D18" s="55"/>
      <c r="E18" s="5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5" customHeight="1">
      <c r="A19" s="114" t="s">
        <v>83</v>
      </c>
      <c r="B19" s="62" t="s">
        <v>60</v>
      </c>
      <c r="C19" s="55"/>
      <c r="D19" s="55"/>
      <c r="E19" s="68"/>
      <c r="F19" s="56">
        <v>5847</v>
      </c>
      <c r="G19" s="94">
        <v>2998</v>
      </c>
      <c r="H19" s="56">
        <v>55</v>
      </c>
      <c r="I19" s="56">
        <v>55</v>
      </c>
      <c r="J19" s="56">
        <v>44</v>
      </c>
      <c r="K19" s="56">
        <v>30</v>
      </c>
      <c r="L19" s="56"/>
      <c r="M19" s="56"/>
      <c r="N19" s="94">
        <v>145</v>
      </c>
      <c r="O19" s="94">
        <v>880</v>
      </c>
      <c r="P19" s="56">
        <v>1320</v>
      </c>
      <c r="Q19" s="56">
        <v>1051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5" customHeight="1">
      <c r="A20" s="114"/>
      <c r="B20" s="63"/>
      <c r="C20" s="55" t="s">
        <v>61</v>
      </c>
      <c r="D20" s="55"/>
      <c r="E20" s="68"/>
      <c r="F20" s="56">
        <v>4197</v>
      </c>
      <c r="G20" s="94">
        <v>1459</v>
      </c>
      <c r="H20" s="56">
        <v>0</v>
      </c>
      <c r="I20" s="56">
        <v>0</v>
      </c>
      <c r="J20" s="56"/>
      <c r="K20" s="69"/>
      <c r="L20" s="56"/>
      <c r="M20" s="56"/>
      <c r="N20" s="94"/>
      <c r="O20" s="94"/>
      <c r="P20" s="56">
        <v>271</v>
      </c>
      <c r="Q20" s="56">
        <v>196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5" customHeight="1">
      <c r="A21" s="114"/>
      <c r="B21" s="55" t="s">
        <v>62</v>
      </c>
      <c r="C21" s="55"/>
      <c r="D21" s="55"/>
      <c r="E21" s="68" t="s">
        <v>99</v>
      </c>
      <c r="F21" s="56">
        <v>5847</v>
      </c>
      <c r="G21" s="94">
        <v>2998</v>
      </c>
      <c r="H21" s="56">
        <v>55</v>
      </c>
      <c r="I21" s="56">
        <v>55</v>
      </c>
      <c r="J21" s="56">
        <v>44</v>
      </c>
      <c r="K21" s="56">
        <v>30</v>
      </c>
      <c r="L21" s="56"/>
      <c r="M21" s="56"/>
      <c r="N21" s="94">
        <v>145</v>
      </c>
      <c r="O21" s="94">
        <v>880</v>
      </c>
      <c r="P21" s="56">
        <v>1320</v>
      </c>
      <c r="Q21" s="56">
        <v>1051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5" customHeight="1">
      <c r="A22" s="114"/>
      <c r="B22" s="62" t="s">
        <v>63</v>
      </c>
      <c r="C22" s="55"/>
      <c r="D22" s="55"/>
      <c r="E22" s="68" t="s">
        <v>100</v>
      </c>
      <c r="F22" s="56">
        <v>7539</v>
      </c>
      <c r="G22" s="94">
        <v>4654</v>
      </c>
      <c r="H22" s="56">
        <v>432</v>
      </c>
      <c r="I22" s="56">
        <v>709</v>
      </c>
      <c r="J22" s="56">
        <v>152</v>
      </c>
      <c r="K22" s="56">
        <v>165</v>
      </c>
      <c r="L22" s="56">
        <v>1329</v>
      </c>
      <c r="M22" s="56">
        <v>1652</v>
      </c>
      <c r="N22" s="94">
        <v>229</v>
      </c>
      <c r="O22" s="94">
        <v>2028</v>
      </c>
      <c r="P22" s="56">
        <v>1384</v>
      </c>
      <c r="Q22" s="56">
        <v>1112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5" customHeight="1">
      <c r="A23" s="114"/>
      <c r="B23" s="63" t="s">
        <v>64</v>
      </c>
      <c r="C23" s="55" t="s">
        <v>65</v>
      </c>
      <c r="D23" s="55"/>
      <c r="E23" s="68"/>
      <c r="F23" s="56">
        <v>2597</v>
      </c>
      <c r="G23" s="94">
        <v>2520</v>
      </c>
      <c r="H23" s="56"/>
      <c r="I23" s="56">
        <v>0</v>
      </c>
      <c r="J23" s="56"/>
      <c r="K23" s="56"/>
      <c r="L23" s="56">
        <v>520</v>
      </c>
      <c r="M23" s="56">
        <v>522</v>
      </c>
      <c r="N23" s="94"/>
      <c r="O23" s="94"/>
      <c r="P23" s="56">
        <v>296</v>
      </c>
      <c r="Q23" s="56">
        <v>288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5" customHeight="1">
      <c r="A24" s="114"/>
      <c r="B24" s="55" t="s">
        <v>101</v>
      </c>
      <c r="C24" s="55"/>
      <c r="D24" s="55"/>
      <c r="E24" s="68" t="s">
        <v>102</v>
      </c>
      <c r="F24" s="56">
        <f t="shared" ref="F24:Q24" si="5">F21-F22</f>
        <v>-1692</v>
      </c>
      <c r="G24" s="94">
        <f t="shared" si="5"/>
        <v>-1656</v>
      </c>
      <c r="H24" s="56">
        <f t="shared" si="5"/>
        <v>-377</v>
      </c>
      <c r="I24" s="56">
        <f t="shared" si="5"/>
        <v>-654</v>
      </c>
      <c r="J24" s="56">
        <f t="shared" si="5"/>
        <v>-108</v>
      </c>
      <c r="K24" s="56">
        <f t="shared" si="5"/>
        <v>-135</v>
      </c>
      <c r="L24" s="56">
        <f t="shared" si="5"/>
        <v>-1329</v>
      </c>
      <c r="M24" s="56">
        <f t="shared" si="5"/>
        <v>-1652</v>
      </c>
      <c r="N24" s="94">
        <f t="shared" ref="N24:O24" si="6">N21-N22</f>
        <v>-84</v>
      </c>
      <c r="O24" s="94">
        <f t="shared" si="6"/>
        <v>-1148</v>
      </c>
      <c r="P24" s="56">
        <f t="shared" si="5"/>
        <v>-64</v>
      </c>
      <c r="Q24" s="56">
        <f t="shared" si="5"/>
        <v>-61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5" customHeight="1">
      <c r="A25" s="114"/>
      <c r="B25" s="62" t="s">
        <v>66</v>
      </c>
      <c r="C25" s="62"/>
      <c r="D25" s="62"/>
      <c r="E25" s="119" t="s">
        <v>103</v>
      </c>
      <c r="F25" s="103">
        <v>1692</v>
      </c>
      <c r="G25" s="112">
        <v>1656</v>
      </c>
      <c r="H25" s="103">
        <v>377</v>
      </c>
      <c r="I25" s="103">
        <v>654</v>
      </c>
      <c r="J25" s="103">
        <v>108</v>
      </c>
      <c r="K25" s="103">
        <v>135</v>
      </c>
      <c r="L25" s="103">
        <v>1329</v>
      </c>
      <c r="M25" s="103">
        <v>1652</v>
      </c>
      <c r="N25" s="103">
        <v>84</v>
      </c>
      <c r="O25" s="103">
        <v>1148</v>
      </c>
      <c r="P25" s="103">
        <v>64</v>
      </c>
      <c r="Q25" s="103">
        <v>61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5" customHeight="1">
      <c r="A26" s="114"/>
      <c r="B26" s="82" t="s">
        <v>67</v>
      </c>
      <c r="C26" s="82"/>
      <c r="D26" s="82"/>
      <c r="E26" s="120"/>
      <c r="F26" s="104"/>
      <c r="G26" s="11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5" customHeight="1">
      <c r="A27" s="114"/>
      <c r="B27" s="55" t="s">
        <v>104</v>
      </c>
      <c r="C27" s="55"/>
      <c r="D27" s="55"/>
      <c r="E27" s="68" t="s">
        <v>105</v>
      </c>
      <c r="F27" s="56">
        <f>F24+F25</f>
        <v>0</v>
      </c>
      <c r="G27" s="94">
        <f t="shared" ref="G27" si="7">G24+G25</f>
        <v>0</v>
      </c>
      <c r="H27" s="56">
        <f t="shared" ref="H27:Q27" si="8">H24+H25</f>
        <v>0</v>
      </c>
      <c r="I27" s="56">
        <f t="shared" si="8"/>
        <v>0</v>
      </c>
      <c r="J27" s="56">
        <f t="shared" si="8"/>
        <v>0</v>
      </c>
      <c r="K27" s="56">
        <f t="shared" si="8"/>
        <v>0</v>
      </c>
      <c r="L27" s="56">
        <f t="shared" si="8"/>
        <v>0</v>
      </c>
      <c r="M27" s="56">
        <f t="shared" si="8"/>
        <v>0</v>
      </c>
      <c r="N27" s="94">
        <f t="shared" ref="N27:O27" si="9">N24+N25</f>
        <v>0</v>
      </c>
      <c r="O27" s="94">
        <f t="shared" si="9"/>
        <v>0</v>
      </c>
      <c r="P27" s="56">
        <f t="shared" si="8"/>
        <v>0</v>
      </c>
      <c r="Q27" s="56">
        <f t="shared" si="8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9" t="s">
        <v>106</v>
      </c>
      <c r="R29" s="27"/>
      <c r="S29" s="27"/>
      <c r="T29" s="27"/>
      <c r="U29" s="27"/>
      <c r="V29" s="27"/>
      <c r="W29" s="27"/>
      <c r="X29" s="27"/>
      <c r="Y29" s="27"/>
      <c r="Z29" s="27"/>
      <c r="AA29" s="29"/>
    </row>
    <row r="30" spans="1:27" ht="15.95" customHeight="1">
      <c r="A30" s="118" t="s">
        <v>68</v>
      </c>
      <c r="B30" s="118"/>
      <c r="C30" s="118"/>
      <c r="D30" s="118"/>
      <c r="E30" s="118"/>
      <c r="F30" s="107" t="s">
        <v>259</v>
      </c>
      <c r="G30" s="108"/>
      <c r="H30" s="107" t="s">
        <v>260</v>
      </c>
      <c r="I30" s="108"/>
      <c r="J30" s="106"/>
      <c r="K30" s="106"/>
      <c r="L30" s="106"/>
      <c r="M30" s="106"/>
      <c r="N30" s="106"/>
      <c r="O30" s="106"/>
      <c r="P30" s="106"/>
      <c r="Q30" s="106"/>
      <c r="R30" s="30"/>
      <c r="S30" s="28"/>
      <c r="T30" s="30"/>
      <c r="U30" s="28"/>
      <c r="V30" s="30"/>
      <c r="W30" s="28"/>
      <c r="X30" s="30"/>
      <c r="Y30" s="28"/>
      <c r="Z30" s="30"/>
      <c r="AA30" s="28"/>
    </row>
    <row r="31" spans="1:27" ht="15.95" customHeight="1">
      <c r="A31" s="118"/>
      <c r="B31" s="118"/>
      <c r="C31" s="118"/>
      <c r="D31" s="118"/>
      <c r="E31" s="118"/>
      <c r="F31" s="53" t="s">
        <v>234</v>
      </c>
      <c r="G31" s="67" t="s">
        <v>233</v>
      </c>
      <c r="H31" s="53" t="s">
        <v>234</v>
      </c>
      <c r="I31" s="67" t="s">
        <v>233</v>
      </c>
      <c r="J31" s="53" t="s">
        <v>234</v>
      </c>
      <c r="K31" s="67" t="s">
        <v>233</v>
      </c>
      <c r="L31" s="53" t="s">
        <v>234</v>
      </c>
      <c r="M31" s="67" t="s">
        <v>233</v>
      </c>
      <c r="N31" s="53" t="s">
        <v>234</v>
      </c>
      <c r="O31" s="67" t="s">
        <v>233</v>
      </c>
      <c r="P31" s="53" t="s">
        <v>234</v>
      </c>
      <c r="Q31" s="67" t="s">
        <v>233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95" customHeight="1">
      <c r="A32" s="114" t="s">
        <v>84</v>
      </c>
      <c r="B32" s="62" t="s">
        <v>49</v>
      </c>
      <c r="C32" s="55"/>
      <c r="D32" s="55"/>
      <c r="E32" s="68" t="s">
        <v>40</v>
      </c>
      <c r="F32" s="56">
        <v>62</v>
      </c>
      <c r="G32" s="56">
        <v>100</v>
      </c>
      <c r="H32" s="56">
        <v>472</v>
      </c>
      <c r="I32" s="56">
        <v>415</v>
      </c>
      <c r="J32" s="56"/>
      <c r="K32" s="56"/>
      <c r="L32" s="56"/>
      <c r="M32" s="56"/>
      <c r="N32" s="94"/>
      <c r="O32" s="94"/>
      <c r="P32" s="56"/>
      <c r="Q32" s="56"/>
      <c r="R32" s="32"/>
      <c r="S32" s="32"/>
      <c r="T32" s="32"/>
      <c r="U32" s="32"/>
      <c r="V32" s="33"/>
      <c r="W32" s="33"/>
      <c r="X32" s="32"/>
      <c r="Y32" s="32"/>
      <c r="Z32" s="33"/>
      <c r="AA32" s="33"/>
    </row>
    <row r="33" spans="1:27" ht="15.95" customHeight="1">
      <c r="A33" s="121"/>
      <c r="B33" s="64"/>
      <c r="C33" s="62" t="s">
        <v>69</v>
      </c>
      <c r="D33" s="55"/>
      <c r="E33" s="68"/>
      <c r="F33" s="56">
        <v>62</v>
      </c>
      <c r="G33" s="56">
        <v>100</v>
      </c>
      <c r="H33" s="56">
        <v>404</v>
      </c>
      <c r="I33" s="56">
        <v>415</v>
      </c>
      <c r="J33" s="56"/>
      <c r="K33" s="56"/>
      <c r="L33" s="56"/>
      <c r="M33" s="56"/>
      <c r="N33" s="94"/>
      <c r="O33" s="94"/>
      <c r="P33" s="56"/>
      <c r="Q33" s="56"/>
      <c r="R33" s="32"/>
      <c r="S33" s="32"/>
      <c r="T33" s="32"/>
      <c r="U33" s="32"/>
      <c r="V33" s="33"/>
      <c r="W33" s="33"/>
      <c r="X33" s="32"/>
      <c r="Y33" s="32"/>
      <c r="Z33" s="33"/>
      <c r="AA33" s="33"/>
    </row>
    <row r="34" spans="1:27" ht="15.95" customHeight="1">
      <c r="A34" s="121"/>
      <c r="B34" s="64"/>
      <c r="C34" s="63"/>
      <c r="D34" s="55" t="s">
        <v>70</v>
      </c>
      <c r="E34" s="68"/>
      <c r="F34" s="56">
        <v>62</v>
      </c>
      <c r="G34" s="56">
        <v>100</v>
      </c>
      <c r="H34" s="56">
        <v>404</v>
      </c>
      <c r="I34" s="56">
        <v>415</v>
      </c>
      <c r="J34" s="56"/>
      <c r="K34" s="56"/>
      <c r="L34" s="56"/>
      <c r="M34" s="56"/>
      <c r="N34" s="94"/>
      <c r="O34" s="94"/>
      <c r="P34" s="56"/>
      <c r="Q34" s="56"/>
      <c r="R34" s="32"/>
      <c r="S34" s="32"/>
      <c r="T34" s="32"/>
      <c r="U34" s="32"/>
      <c r="V34" s="33"/>
      <c r="W34" s="33"/>
      <c r="X34" s="32"/>
      <c r="Y34" s="32"/>
      <c r="Z34" s="33"/>
      <c r="AA34" s="33"/>
    </row>
    <row r="35" spans="1:27" ht="15.95" customHeight="1">
      <c r="A35" s="121"/>
      <c r="B35" s="63"/>
      <c r="C35" s="55" t="s">
        <v>71</v>
      </c>
      <c r="D35" s="55"/>
      <c r="E35" s="68"/>
      <c r="F35" s="56"/>
      <c r="G35" s="56"/>
      <c r="H35" s="56">
        <v>68</v>
      </c>
      <c r="I35" s="56"/>
      <c r="J35" s="70"/>
      <c r="K35" s="70"/>
      <c r="L35" s="56"/>
      <c r="M35" s="56"/>
      <c r="N35" s="94"/>
      <c r="O35" s="94"/>
      <c r="P35" s="56"/>
      <c r="Q35" s="56"/>
      <c r="R35" s="32"/>
      <c r="S35" s="32"/>
      <c r="T35" s="32"/>
      <c r="U35" s="32"/>
      <c r="V35" s="33"/>
      <c r="W35" s="33"/>
      <c r="X35" s="32"/>
      <c r="Y35" s="32"/>
      <c r="Z35" s="33"/>
      <c r="AA35" s="33"/>
    </row>
    <row r="36" spans="1:27" ht="15.95" customHeight="1">
      <c r="A36" s="121"/>
      <c r="B36" s="62" t="s">
        <v>52</v>
      </c>
      <c r="C36" s="55"/>
      <c r="D36" s="55"/>
      <c r="E36" s="68" t="s">
        <v>41</v>
      </c>
      <c r="F36" s="56">
        <v>62</v>
      </c>
      <c r="G36" s="56">
        <v>62</v>
      </c>
      <c r="H36" s="56">
        <v>345</v>
      </c>
      <c r="I36" s="56">
        <v>258</v>
      </c>
      <c r="J36" s="56"/>
      <c r="K36" s="56"/>
      <c r="L36" s="56"/>
      <c r="M36" s="56"/>
      <c r="N36" s="94"/>
      <c r="O36" s="94"/>
      <c r="P36" s="56"/>
      <c r="Q36" s="56"/>
      <c r="R36" s="32"/>
      <c r="S36" s="32"/>
      <c r="T36" s="32"/>
      <c r="U36" s="32"/>
      <c r="V36" s="32"/>
      <c r="W36" s="32"/>
      <c r="X36" s="32"/>
      <c r="Y36" s="32"/>
      <c r="Z36" s="33"/>
      <c r="AA36" s="33"/>
    </row>
    <row r="37" spans="1:27" ht="15.95" customHeight="1">
      <c r="A37" s="121"/>
      <c r="B37" s="64"/>
      <c r="C37" s="55" t="s">
        <v>72</v>
      </c>
      <c r="D37" s="55"/>
      <c r="E37" s="68"/>
      <c r="F37" s="56">
        <v>54</v>
      </c>
      <c r="G37" s="56">
        <v>52</v>
      </c>
      <c r="H37" s="56">
        <v>207</v>
      </c>
      <c r="I37" s="56">
        <v>117</v>
      </c>
      <c r="J37" s="56"/>
      <c r="K37" s="56"/>
      <c r="L37" s="56"/>
      <c r="M37" s="56"/>
      <c r="N37" s="94"/>
      <c r="O37" s="94"/>
      <c r="P37" s="56"/>
      <c r="Q37" s="56"/>
      <c r="R37" s="32"/>
      <c r="S37" s="32"/>
      <c r="T37" s="32"/>
      <c r="U37" s="32"/>
      <c r="V37" s="32"/>
      <c r="W37" s="32"/>
      <c r="X37" s="32"/>
      <c r="Y37" s="32"/>
      <c r="Z37" s="33"/>
      <c r="AA37" s="33"/>
    </row>
    <row r="38" spans="1:27" ht="15.95" customHeight="1">
      <c r="A38" s="121"/>
      <c r="B38" s="63"/>
      <c r="C38" s="55" t="s">
        <v>73</v>
      </c>
      <c r="D38" s="55"/>
      <c r="E38" s="68"/>
      <c r="F38" s="56">
        <v>8</v>
      </c>
      <c r="G38" s="56">
        <v>10</v>
      </c>
      <c r="H38" s="56">
        <v>138</v>
      </c>
      <c r="I38" s="56">
        <v>141</v>
      </c>
      <c r="J38" s="56"/>
      <c r="K38" s="70"/>
      <c r="L38" s="56"/>
      <c r="M38" s="56"/>
      <c r="N38" s="94"/>
      <c r="O38" s="94"/>
      <c r="P38" s="56"/>
      <c r="Q38" s="56"/>
      <c r="R38" s="32"/>
      <c r="S38" s="32"/>
      <c r="T38" s="33"/>
      <c r="U38" s="33"/>
      <c r="V38" s="32"/>
      <c r="W38" s="32"/>
      <c r="X38" s="32"/>
      <c r="Y38" s="32"/>
      <c r="Z38" s="33"/>
      <c r="AA38" s="33"/>
    </row>
    <row r="39" spans="1:27" ht="15.95" customHeight="1">
      <c r="A39" s="121"/>
      <c r="B39" s="49" t="s">
        <v>74</v>
      </c>
      <c r="C39" s="49"/>
      <c r="D39" s="49"/>
      <c r="E39" s="68" t="s">
        <v>107</v>
      </c>
      <c r="F39" s="56">
        <f>F32-F36</f>
        <v>0</v>
      </c>
      <c r="G39" s="56">
        <f>G32-G36</f>
        <v>38</v>
      </c>
      <c r="H39" s="56">
        <f>H32-H36</f>
        <v>127</v>
      </c>
      <c r="I39" s="56">
        <f t="shared" ref="I39:Q39" si="10">I32-I36</f>
        <v>157</v>
      </c>
      <c r="J39" s="56">
        <f t="shared" si="10"/>
        <v>0</v>
      </c>
      <c r="K39" s="56">
        <f t="shared" si="10"/>
        <v>0</v>
      </c>
      <c r="L39" s="56">
        <f t="shared" si="10"/>
        <v>0</v>
      </c>
      <c r="M39" s="56">
        <f t="shared" si="10"/>
        <v>0</v>
      </c>
      <c r="N39" s="94">
        <f t="shared" ref="N39:O39" si="11">N32-N36</f>
        <v>0</v>
      </c>
      <c r="O39" s="94">
        <f t="shared" si="11"/>
        <v>0</v>
      </c>
      <c r="P39" s="56">
        <f t="shared" si="10"/>
        <v>0</v>
      </c>
      <c r="Q39" s="56">
        <f t="shared" si="10"/>
        <v>0</v>
      </c>
      <c r="R39" s="32"/>
      <c r="S39" s="32"/>
      <c r="T39" s="32"/>
      <c r="U39" s="32"/>
      <c r="V39" s="32"/>
      <c r="W39" s="32"/>
      <c r="X39" s="32"/>
      <c r="Y39" s="32"/>
      <c r="Z39" s="33"/>
      <c r="AA39" s="33"/>
    </row>
    <row r="40" spans="1:27" ht="15.95" customHeight="1">
      <c r="A40" s="114" t="s">
        <v>85</v>
      </c>
      <c r="B40" s="62" t="s">
        <v>75</v>
      </c>
      <c r="C40" s="55"/>
      <c r="D40" s="55"/>
      <c r="E40" s="68" t="s">
        <v>43</v>
      </c>
      <c r="F40" s="56">
        <v>109</v>
      </c>
      <c r="G40" s="56">
        <v>70</v>
      </c>
      <c r="H40" s="56">
        <v>3180</v>
      </c>
      <c r="I40" s="56">
        <v>2464</v>
      </c>
      <c r="J40" s="56"/>
      <c r="K40" s="56"/>
      <c r="L40" s="56"/>
      <c r="M40" s="56"/>
      <c r="N40" s="94"/>
      <c r="O40" s="94"/>
      <c r="P40" s="56"/>
      <c r="Q40" s="56"/>
      <c r="R40" s="32"/>
      <c r="S40" s="32"/>
      <c r="T40" s="32"/>
      <c r="U40" s="32"/>
      <c r="V40" s="33"/>
      <c r="W40" s="33"/>
      <c r="X40" s="33"/>
      <c r="Y40" s="33"/>
      <c r="Z40" s="32"/>
      <c r="AA40" s="32"/>
    </row>
    <row r="41" spans="1:27" ht="15.95" customHeight="1">
      <c r="A41" s="115"/>
      <c r="B41" s="63"/>
      <c r="C41" s="55" t="s">
        <v>76</v>
      </c>
      <c r="D41" s="55"/>
      <c r="E41" s="68"/>
      <c r="F41" s="70"/>
      <c r="G41" s="70"/>
      <c r="H41" s="70">
        <v>2008</v>
      </c>
      <c r="I41" s="70">
        <v>1231</v>
      </c>
      <c r="J41" s="56"/>
      <c r="K41" s="56"/>
      <c r="L41" s="56"/>
      <c r="M41" s="56"/>
      <c r="N41" s="94"/>
      <c r="O41" s="94"/>
      <c r="P41" s="56"/>
      <c r="Q41" s="56"/>
      <c r="R41" s="33"/>
      <c r="S41" s="33"/>
      <c r="T41" s="33"/>
      <c r="U41" s="33"/>
      <c r="V41" s="33"/>
      <c r="W41" s="33"/>
      <c r="X41" s="33"/>
      <c r="Y41" s="33"/>
      <c r="Z41" s="32"/>
      <c r="AA41" s="32"/>
    </row>
    <row r="42" spans="1:27" ht="15.95" customHeight="1">
      <c r="A42" s="115"/>
      <c r="B42" s="62" t="s">
        <v>63</v>
      </c>
      <c r="C42" s="55"/>
      <c r="D42" s="55"/>
      <c r="E42" s="68" t="s">
        <v>44</v>
      </c>
      <c r="F42" s="56">
        <v>109</v>
      </c>
      <c r="G42" s="56">
        <v>108</v>
      </c>
      <c r="H42" s="56">
        <v>3307</v>
      </c>
      <c r="I42" s="56">
        <v>2621</v>
      </c>
      <c r="J42" s="56"/>
      <c r="K42" s="56"/>
      <c r="L42" s="56"/>
      <c r="M42" s="56"/>
      <c r="N42" s="94"/>
      <c r="O42" s="94"/>
      <c r="P42" s="56"/>
      <c r="Q42" s="56"/>
      <c r="R42" s="32"/>
      <c r="S42" s="32"/>
      <c r="T42" s="32"/>
      <c r="U42" s="32"/>
      <c r="V42" s="33"/>
      <c r="W42" s="33"/>
      <c r="X42" s="32"/>
      <c r="Y42" s="32"/>
      <c r="Z42" s="32"/>
      <c r="AA42" s="32"/>
    </row>
    <row r="43" spans="1:27" ht="15.95" customHeight="1">
      <c r="A43" s="115"/>
      <c r="B43" s="63"/>
      <c r="C43" s="55" t="s">
        <v>77</v>
      </c>
      <c r="D43" s="55"/>
      <c r="E43" s="68"/>
      <c r="F43" s="56"/>
      <c r="G43" s="56">
        <v>108</v>
      </c>
      <c r="H43" s="56">
        <v>1237</v>
      </c>
      <c r="I43" s="56">
        <v>1337</v>
      </c>
      <c r="J43" s="70"/>
      <c r="K43" s="70"/>
      <c r="L43" s="56"/>
      <c r="M43" s="56"/>
      <c r="N43" s="94"/>
      <c r="O43" s="94"/>
      <c r="P43" s="56"/>
      <c r="Q43" s="56"/>
      <c r="R43" s="32"/>
      <c r="S43" s="32"/>
      <c r="T43" s="33"/>
      <c r="U43" s="32"/>
      <c r="V43" s="33"/>
      <c r="W43" s="33"/>
      <c r="X43" s="32"/>
      <c r="Y43" s="32"/>
      <c r="Z43" s="33"/>
      <c r="AA43" s="33"/>
    </row>
    <row r="44" spans="1:27" ht="15.95" customHeight="1">
      <c r="A44" s="115"/>
      <c r="B44" s="55" t="s">
        <v>74</v>
      </c>
      <c r="C44" s="55"/>
      <c r="D44" s="55"/>
      <c r="E44" s="68" t="s">
        <v>108</v>
      </c>
      <c r="F44" s="70">
        <f>F40-F42</f>
        <v>0</v>
      </c>
      <c r="G44" s="70">
        <f>G40-G42</f>
        <v>-38</v>
      </c>
      <c r="H44" s="70">
        <f t="shared" ref="H44:Q44" si="12">H40-H42</f>
        <v>-127</v>
      </c>
      <c r="I44" s="70">
        <f t="shared" si="12"/>
        <v>-157</v>
      </c>
      <c r="J44" s="70">
        <f t="shared" si="12"/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ref="N44:O44" si="13">N40-N42</f>
        <v>0</v>
      </c>
      <c r="O44" s="70">
        <f t="shared" si="13"/>
        <v>0</v>
      </c>
      <c r="P44" s="70">
        <f t="shared" si="12"/>
        <v>0</v>
      </c>
      <c r="Q44" s="70">
        <f t="shared" si="12"/>
        <v>0</v>
      </c>
      <c r="R44" s="33"/>
      <c r="S44" s="33"/>
      <c r="T44" s="32"/>
      <c r="U44" s="32"/>
      <c r="V44" s="33"/>
      <c r="W44" s="33"/>
      <c r="X44" s="32"/>
      <c r="Y44" s="32"/>
      <c r="Z44" s="32"/>
      <c r="AA44" s="32"/>
    </row>
    <row r="45" spans="1:27" ht="15.95" customHeight="1">
      <c r="A45" s="114" t="s">
        <v>86</v>
      </c>
      <c r="B45" s="49" t="s">
        <v>78</v>
      </c>
      <c r="C45" s="49"/>
      <c r="D45" s="49"/>
      <c r="E45" s="68" t="s">
        <v>109</v>
      </c>
      <c r="F45" s="56">
        <f>F39+F44</f>
        <v>0</v>
      </c>
      <c r="G45" s="56">
        <f>G39+G44</f>
        <v>0</v>
      </c>
      <c r="H45" s="56">
        <f t="shared" ref="H45:Q45" si="14">H39+H44</f>
        <v>0</v>
      </c>
      <c r="I45" s="56">
        <f t="shared" si="14"/>
        <v>0</v>
      </c>
      <c r="J45" s="56">
        <f t="shared" si="14"/>
        <v>0</v>
      </c>
      <c r="K45" s="56">
        <f t="shared" si="14"/>
        <v>0</v>
      </c>
      <c r="L45" s="56">
        <f t="shared" si="14"/>
        <v>0</v>
      </c>
      <c r="M45" s="56">
        <f t="shared" si="14"/>
        <v>0</v>
      </c>
      <c r="N45" s="94">
        <f t="shared" ref="N45:O45" si="15">N39+N44</f>
        <v>0</v>
      </c>
      <c r="O45" s="94">
        <f t="shared" si="15"/>
        <v>0</v>
      </c>
      <c r="P45" s="56">
        <f t="shared" si="14"/>
        <v>0</v>
      </c>
      <c r="Q45" s="56">
        <f t="shared" si="14"/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15.95" customHeight="1">
      <c r="A46" s="115"/>
      <c r="B46" s="55" t="s">
        <v>79</v>
      </c>
      <c r="C46" s="55"/>
      <c r="D46" s="55"/>
      <c r="E46" s="55"/>
      <c r="F46" s="70"/>
      <c r="G46" s="70"/>
      <c r="H46" s="70"/>
      <c r="I46" s="70"/>
      <c r="J46" s="70"/>
      <c r="K46" s="70"/>
      <c r="L46" s="56"/>
      <c r="M46" s="56"/>
      <c r="N46" s="70"/>
      <c r="O46" s="70"/>
      <c r="P46" s="70"/>
      <c r="Q46" s="70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5.95" customHeight="1">
      <c r="A47" s="115"/>
      <c r="B47" s="55" t="s">
        <v>80</v>
      </c>
      <c r="C47" s="55"/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94"/>
      <c r="O47" s="94"/>
      <c r="P47" s="56"/>
      <c r="Q47" s="56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5.95" customHeight="1">
      <c r="A48" s="115"/>
      <c r="B48" s="55" t="s">
        <v>81</v>
      </c>
      <c r="C48" s="55"/>
      <c r="D48" s="55"/>
      <c r="E48" s="55"/>
      <c r="F48" s="56"/>
      <c r="G48" s="56"/>
      <c r="H48" s="56"/>
      <c r="I48" s="56"/>
      <c r="J48" s="56"/>
      <c r="K48" s="56"/>
      <c r="L48" s="56"/>
      <c r="M48" s="56"/>
      <c r="N48" s="94"/>
      <c r="O48" s="94"/>
      <c r="P48" s="56"/>
      <c r="Q48" s="56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18" ht="15.95" customHeight="1">
      <c r="A49" s="9" t="s">
        <v>110</v>
      </c>
      <c r="O49" s="8"/>
      <c r="Q49" s="8"/>
      <c r="R49" s="8"/>
    </row>
    <row r="50" spans="1:18" ht="15.95" customHeight="1">
      <c r="A50" s="9"/>
      <c r="O50" s="8"/>
      <c r="Q50" s="8"/>
      <c r="R50" s="8"/>
    </row>
  </sheetData>
  <mergeCells count="32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L30:M30"/>
    <mergeCell ref="N30:O30"/>
    <mergeCell ref="P25:P26"/>
    <mergeCell ref="Q25:Q26"/>
    <mergeCell ref="P6:Q6"/>
    <mergeCell ref="L6:M6"/>
    <mergeCell ref="J6:K6"/>
    <mergeCell ref="L25:L26"/>
    <mergeCell ref="M25:M26"/>
    <mergeCell ref="N6:O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="70" zoomScaleNormal="100" zoomScaleSheetLayoutView="7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95" t="s">
        <v>252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0"/>
      <c r="F7" s="50" t="s">
        <v>237</v>
      </c>
      <c r="G7" s="50"/>
      <c r="H7" s="50" t="s">
        <v>238</v>
      </c>
      <c r="I7" s="71" t="s">
        <v>21</v>
      </c>
    </row>
    <row r="8" spans="1:9" ht="17.100000000000001" customHeight="1">
      <c r="A8" s="19"/>
      <c r="B8" s="20"/>
      <c r="C8" s="20"/>
      <c r="D8" s="20"/>
      <c r="E8" s="61"/>
      <c r="F8" s="53" t="s">
        <v>250</v>
      </c>
      <c r="G8" s="53" t="s">
        <v>2</v>
      </c>
      <c r="H8" s="53" t="s">
        <v>250</v>
      </c>
      <c r="I8" s="54"/>
    </row>
    <row r="9" spans="1:9" ht="18" customHeight="1">
      <c r="A9" s="99" t="s">
        <v>87</v>
      </c>
      <c r="B9" s="99" t="s">
        <v>89</v>
      </c>
      <c r="C9" s="62" t="s">
        <v>3</v>
      </c>
      <c r="D9" s="55"/>
      <c r="E9" s="55"/>
      <c r="F9" s="56">
        <v>128219</v>
      </c>
      <c r="G9" s="57">
        <f>F9/$F$27*100</f>
        <v>24.585681442095112</v>
      </c>
      <c r="H9" s="56">
        <v>127594</v>
      </c>
      <c r="I9" s="57">
        <f t="shared" ref="I9:I45" si="0">(F9/H9-1)*100</f>
        <v>0.48983494521686044</v>
      </c>
    </row>
    <row r="10" spans="1:9" ht="18" customHeight="1">
      <c r="A10" s="99"/>
      <c r="B10" s="99"/>
      <c r="C10" s="64"/>
      <c r="D10" s="62" t="s">
        <v>22</v>
      </c>
      <c r="E10" s="55"/>
      <c r="F10" s="56">
        <v>33076</v>
      </c>
      <c r="G10" s="57">
        <f t="shared" ref="G10:G27" si="1">F10/$F$27*100</f>
        <v>6.3422425645086751</v>
      </c>
      <c r="H10" s="56">
        <v>33322</v>
      </c>
      <c r="I10" s="57">
        <f t="shared" si="0"/>
        <v>-0.73825100534181676</v>
      </c>
    </row>
    <row r="11" spans="1:9" ht="18" customHeight="1">
      <c r="A11" s="99"/>
      <c r="B11" s="99"/>
      <c r="C11" s="64"/>
      <c r="D11" s="64"/>
      <c r="E11" s="49" t="s">
        <v>23</v>
      </c>
      <c r="F11" s="56">
        <v>27423</v>
      </c>
      <c r="G11" s="57">
        <f t="shared" si="1"/>
        <v>5.2582935616919038</v>
      </c>
      <c r="H11" s="56">
        <v>27029</v>
      </c>
      <c r="I11" s="57">
        <f t="shared" si="0"/>
        <v>1.4576935883680475</v>
      </c>
    </row>
    <row r="12" spans="1:9" ht="18" customHeight="1">
      <c r="A12" s="99"/>
      <c r="B12" s="99"/>
      <c r="C12" s="64"/>
      <c r="D12" s="64"/>
      <c r="E12" s="49" t="s">
        <v>24</v>
      </c>
      <c r="F12" s="56">
        <v>1994</v>
      </c>
      <c r="G12" s="57">
        <f t="shared" si="1"/>
        <v>0.3823446509139648</v>
      </c>
      <c r="H12" s="56">
        <v>3007</v>
      </c>
      <c r="I12" s="57">
        <f t="shared" si="0"/>
        <v>-33.688061190555374</v>
      </c>
    </row>
    <row r="13" spans="1:9" ht="18" customHeight="1">
      <c r="A13" s="99"/>
      <c r="B13" s="99"/>
      <c r="C13" s="64"/>
      <c r="D13" s="63"/>
      <c r="E13" s="49" t="s">
        <v>25</v>
      </c>
      <c r="F13" s="56">
        <v>198</v>
      </c>
      <c r="G13" s="57">
        <f t="shared" si="1"/>
        <v>3.7966018495970429E-2</v>
      </c>
      <c r="H13" s="56">
        <v>162</v>
      </c>
      <c r="I13" s="57">
        <f t="shared" si="0"/>
        <v>22.222222222222232</v>
      </c>
    </row>
    <row r="14" spans="1:9" ht="18" customHeight="1">
      <c r="A14" s="99"/>
      <c r="B14" s="99"/>
      <c r="C14" s="64"/>
      <c r="D14" s="62" t="s">
        <v>26</v>
      </c>
      <c r="E14" s="55"/>
      <c r="F14" s="56">
        <v>28336</v>
      </c>
      <c r="G14" s="57">
        <f t="shared" si="1"/>
        <v>5.4333590914233234</v>
      </c>
      <c r="H14" s="56">
        <v>30110</v>
      </c>
      <c r="I14" s="57">
        <f t="shared" si="0"/>
        <v>-5.8917303221521111</v>
      </c>
    </row>
    <row r="15" spans="1:9" ht="18" customHeight="1">
      <c r="A15" s="99"/>
      <c r="B15" s="99"/>
      <c r="C15" s="64"/>
      <c r="D15" s="64"/>
      <c r="E15" s="49" t="s">
        <v>27</v>
      </c>
      <c r="F15" s="56">
        <v>1096</v>
      </c>
      <c r="G15" s="57">
        <f t="shared" si="1"/>
        <v>0.21015533470496761</v>
      </c>
      <c r="H15" s="56">
        <v>1041</v>
      </c>
      <c r="I15" s="57">
        <f t="shared" si="0"/>
        <v>5.2833813640730032</v>
      </c>
    </row>
    <row r="16" spans="1:9" ht="18" customHeight="1">
      <c r="A16" s="99"/>
      <c r="B16" s="99"/>
      <c r="C16" s="64"/>
      <c r="D16" s="63"/>
      <c r="E16" s="49" t="s">
        <v>28</v>
      </c>
      <c r="F16" s="56">
        <v>27240</v>
      </c>
      <c r="G16" s="57">
        <f t="shared" si="1"/>
        <v>5.2232037567183554</v>
      </c>
      <c r="H16" s="56">
        <v>29069</v>
      </c>
      <c r="I16" s="57">
        <f t="shared" si="0"/>
        <v>-6.2919261068492212</v>
      </c>
    </row>
    <row r="17" spans="1:9" ht="18" customHeight="1">
      <c r="A17" s="99"/>
      <c r="B17" s="99"/>
      <c r="C17" s="64"/>
      <c r="D17" s="100" t="s">
        <v>29</v>
      </c>
      <c r="E17" s="101"/>
      <c r="F17" s="56">
        <v>28319</v>
      </c>
      <c r="G17" s="57">
        <f t="shared" si="1"/>
        <v>5.4300993827645785</v>
      </c>
      <c r="H17" s="56">
        <v>28799</v>
      </c>
      <c r="I17" s="57">
        <f t="shared" si="0"/>
        <v>-1.6667245390464935</v>
      </c>
    </row>
    <row r="18" spans="1:9" ht="18" customHeight="1">
      <c r="A18" s="99"/>
      <c r="B18" s="99"/>
      <c r="C18" s="64"/>
      <c r="D18" s="100" t="s">
        <v>93</v>
      </c>
      <c r="E18" s="102"/>
      <c r="F18" s="56">
        <v>1595</v>
      </c>
      <c r="G18" s="57">
        <f t="shared" si="1"/>
        <v>0.30583737121753951</v>
      </c>
      <c r="H18" s="56">
        <v>1681</v>
      </c>
      <c r="I18" s="57">
        <f t="shared" si="0"/>
        <v>-5.1160023795359884</v>
      </c>
    </row>
    <row r="19" spans="1:9" ht="18" customHeight="1">
      <c r="A19" s="99"/>
      <c r="B19" s="99"/>
      <c r="C19" s="63"/>
      <c r="D19" s="100" t="s">
        <v>94</v>
      </c>
      <c r="E19" s="102"/>
      <c r="F19" s="94">
        <v>0</v>
      </c>
      <c r="G19" s="57">
        <f t="shared" si="1"/>
        <v>0</v>
      </c>
      <c r="H19" s="56">
        <v>0</v>
      </c>
      <c r="I19" s="57">
        <v>0</v>
      </c>
    </row>
    <row r="20" spans="1:9" ht="18" customHeight="1">
      <c r="A20" s="99"/>
      <c r="B20" s="99"/>
      <c r="C20" s="55" t="s">
        <v>4</v>
      </c>
      <c r="D20" s="55"/>
      <c r="E20" s="55"/>
      <c r="F20" s="56">
        <v>12894</v>
      </c>
      <c r="G20" s="57">
        <f t="shared" si="1"/>
        <v>2.472393143873953</v>
      </c>
      <c r="H20" s="56">
        <v>14797</v>
      </c>
      <c r="I20" s="57">
        <f t="shared" si="0"/>
        <v>-12.860715009799284</v>
      </c>
    </row>
    <row r="21" spans="1:9" ht="18" customHeight="1">
      <c r="A21" s="99"/>
      <c r="B21" s="99"/>
      <c r="C21" s="55" t="s">
        <v>5</v>
      </c>
      <c r="D21" s="55"/>
      <c r="E21" s="55"/>
      <c r="F21" s="56">
        <v>129650</v>
      </c>
      <c r="G21" s="57">
        <f t="shared" si="1"/>
        <v>24.860072212134167</v>
      </c>
      <c r="H21" s="56">
        <v>125381</v>
      </c>
      <c r="I21" s="57">
        <f t="shared" si="0"/>
        <v>3.4048221022323855</v>
      </c>
    </row>
    <row r="22" spans="1:9" ht="18" customHeight="1">
      <c r="A22" s="99"/>
      <c r="B22" s="99"/>
      <c r="C22" s="55" t="s">
        <v>30</v>
      </c>
      <c r="D22" s="55"/>
      <c r="E22" s="55"/>
      <c r="F22" s="56">
        <v>5099</v>
      </c>
      <c r="G22" s="57">
        <f t="shared" si="1"/>
        <v>0.97772085005531917</v>
      </c>
      <c r="H22" s="56">
        <v>5504</v>
      </c>
      <c r="I22" s="57">
        <f t="shared" si="0"/>
        <v>-7.358284883720934</v>
      </c>
    </row>
    <row r="23" spans="1:9" ht="18" customHeight="1">
      <c r="A23" s="99"/>
      <c r="B23" s="99"/>
      <c r="C23" s="55" t="s">
        <v>6</v>
      </c>
      <c r="D23" s="55"/>
      <c r="E23" s="55"/>
      <c r="F23" s="56">
        <v>107976</v>
      </c>
      <c r="G23" s="57">
        <f t="shared" si="1"/>
        <v>20.70413541980254</v>
      </c>
      <c r="H23" s="56">
        <v>71725</v>
      </c>
      <c r="I23" s="57">
        <f t="shared" si="0"/>
        <v>50.54165214360404</v>
      </c>
    </row>
    <row r="24" spans="1:9" ht="18" customHeight="1">
      <c r="A24" s="99"/>
      <c r="B24" s="99"/>
      <c r="C24" s="55" t="s">
        <v>31</v>
      </c>
      <c r="D24" s="55"/>
      <c r="E24" s="55"/>
      <c r="F24" s="56">
        <v>1829</v>
      </c>
      <c r="G24" s="57">
        <f t="shared" si="1"/>
        <v>0.35070630216732279</v>
      </c>
      <c r="H24" s="56">
        <v>995</v>
      </c>
      <c r="I24" s="57">
        <f t="shared" si="0"/>
        <v>83.819095477386924</v>
      </c>
    </row>
    <row r="25" spans="1:9" ht="18" customHeight="1">
      <c r="A25" s="99"/>
      <c r="B25" s="99"/>
      <c r="C25" s="55" t="s">
        <v>7</v>
      </c>
      <c r="D25" s="55"/>
      <c r="E25" s="55"/>
      <c r="F25" s="56">
        <v>79971</v>
      </c>
      <c r="G25" s="57">
        <f t="shared" si="1"/>
        <v>15.334244773440661</v>
      </c>
      <c r="H25" s="56">
        <v>64964</v>
      </c>
      <c r="I25" s="57">
        <f t="shared" si="0"/>
        <v>23.100486423249798</v>
      </c>
    </row>
    <row r="26" spans="1:9" ht="18" customHeight="1">
      <c r="A26" s="99"/>
      <c r="B26" s="99"/>
      <c r="C26" s="55" t="s">
        <v>8</v>
      </c>
      <c r="D26" s="55"/>
      <c r="E26" s="55"/>
      <c r="F26" s="56">
        <v>55881</v>
      </c>
      <c r="G26" s="57">
        <f t="shared" si="1"/>
        <v>10.715045856430926</v>
      </c>
      <c r="H26" s="56">
        <v>35203</v>
      </c>
      <c r="I26" s="57">
        <f t="shared" si="0"/>
        <v>58.73931199045537</v>
      </c>
    </row>
    <row r="27" spans="1:9" ht="18" customHeight="1">
      <c r="A27" s="99"/>
      <c r="B27" s="99"/>
      <c r="C27" s="55" t="s">
        <v>9</v>
      </c>
      <c r="D27" s="55"/>
      <c r="E27" s="55"/>
      <c r="F27" s="56">
        <f>SUM(F9,F20:F26)</f>
        <v>521519</v>
      </c>
      <c r="G27" s="57">
        <f t="shared" si="1"/>
        <v>100</v>
      </c>
      <c r="H27" s="56">
        <v>446163</v>
      </c>
      <c r="I27" s="57">
        <f t="shared" si="0"/>
        <v>16.889791399107512</v>
      </c>
    </row>
    <row r="28" spans="1:9" ht="18" customHeight="1">
      <c r="A28" s="99"/>
      <c r="B28" s="99" t="s">
        <v>88</v>
      </c>
      <c r="C28" s="62" t="s">
        <v>10</v>
      </c>
      <c r="D28" s="55"/>
      <c r="E28" s="55"/>
      <c r="F28" s="56">
        <f>F29+F30+F31</f>
        <v>207638</v>
      </c>
      <c r="G28" s="57">
        <f t="shared" ref="G28:G45" si="2">F28/$F$45*100</f>
        <v>40.755207311041147</v>
      </c>
      <c r="H28" s="56">
        <v>198742</v>
      </c>
      <c r="I28" s="57">
        <f t="shared" si="0"/>
        <v>4.4761550150446361</v>
      </c>
    </row>
    <row r="29" spans="1:9" ht="18" customHeight="1">
      <c r="A29" s="99"/>
      <c r="B29" s="99"/>
      <c r="C29" s="64"/>
      <c r="D29" s="55" t="s">
        <v>11</v>
      </c>
      <c r="E29" s="55"/>
      <c r="F29" s="56">
        <v>114157</v>
      </c>
      <c r="G29" s="57">
        <f t="shared" si="2"/>
        <v>22.406747324702241</v>
      </c>
      <c r="H29" s="56">
        <v>113090</v>
      </c>
      <c r="I29" s="57">
        <f t="shared" si="0"/>
        <v>0.94349633035635261</v>
      </c>
    </row>
    <row r="30" spans="1:9" ht="18" customHeight="1">
      <c r="A30" s="99"/>
      <c r="B30" s="99"/>
      <c r="C30" s="64"/>
      <c r="D30" s="55" t="s">
        <v>32</v>
      </c>
      <c r="E30" s="55"/>
      <c r="F30" s="56">
        <v>10997</v>
      </c>
      <c r="G30" s="57">
        <f t="shared" si="2"/>
        <v>2.1584922547872716</v>
      </c>
      <c r="H30" s="56">
        <v>10738</v>
      </c>
      <c r="I30" s="57">
        <f t="shared" si="0"/>
        <v>2.411994784876148</v>
      </c>
    </row>
    <row r="31" spans="1:9" ht="18" customHeight="1">
      <c r="A31" s="99"/>
      <c r="B31" s="99"/>
      <c r="C31" s="63"/>
      <c r="D31" s="55" t="s">
        <v>12</v>
      </c>
      <c r="E31" s="55"/>
      <c r="F31" s="56">
        <v>82484</v>
      </c>
      <c r="G31" s="57">
        <f t="shared" si="2"/>
        <v>16.189967731551633</v>
      </c>
      <c r="H31" s="56">
        <v>74914</v>
      </c>
      <c r="I31" s="57">
        <f t="shared" si="0"/>
        <v>10.104920308620557</v>
      </c>
    </row>
    <row r="32" spans="1:9" ht="18" customHeight="1">
      <c r="A32" s="99"/>
      <c r="B32" s="99"/>
      <c r="C32" s="62" t="s">
        <v>13</v>
      </c>
      <c r="D32" s="55"/>
      <c r="E32" s="55"/>
      <c r="F32" s="56">
        <f>F33+F34+F35+F36+F37+F38</f>
        <v>185182</v>
      </c>
      <c r="G32" s="57">
        <f t="shared" si="2"/>
        <v>36.347541395472994</v>
      </c>
      <c r="H32" s="56">
        <v>126550</v>
      </c>
      <c r="I32" s="57">
        <f t="shared" si="0"/>
        <v>46.331094429079414</v>
      </c>
    </row>
    <row r="33" spans="1:9" ht="18" customHeight="1">
      <c r="A33" s="99"/>
      <c r="B33" s="99"/>
      <c r="C33" s="64"/>
      <c r="D33" s="55" t="s">
        <v>14</v>
      </c>
      <c r="E33" s="55"/>
      <c r="F33" s="56">
        <v>22046</v>
      </c>
      <c r="G33" s="57">
        <f t="shared" si="2"/>
        <v>4.3271910747513136</v>
      </c>
      <c r="H33" s="56">
        <v>20466</v>
      </c>
      <c r="I33" s="57">
        <f t="shared" si="0"/>
        <v>7.7201211765855593</v>
      </c>
    </row>
    <row r="34" spans="1:9" ht="18" customHeight="1">
      <c r="A34" s="99"/>
      <c r="B34" s="99"/>
      <c r="C34" s="64"/>
      <c r="D34" s="55" t="s">
        <v>33</v>
      </c>
      <c r="E34" s="55"/>
      <c r="F34" s="56">
        <v>5530</v>
      </c>
      <c r="G34" s="57">
        <f t="shared" si="2"/>
        <v>1.0854289505295636</v>
      </c>
      <c r="H34" s="56">
        <v>4661</v>
      </c>
      <c r="I34" s="57">
        <f t="shared" si="0"/>
        <v>18.644067796610166</v>
      </c>
    </row>
    <row r="35" spans="1:9" ht="18" customHeight="1">
      <c r="A35" s="99"/>
      <c r="B35" s="99"/>
      <c r="C35" s="64"/>
      <c r="D35" s="55" t="s">
        <v>34</v>
      </c>
      <c r="E35" s="55"/>
      <c r="F35" s="56">
        <v>116422</v>
      </c>
      <c r="G35" s="57">
        <f t="shared" si="2"/>
        <v>22.851321750190394</v>
      </c>
      <c r="H35" s="56">
        <v>84593</v>
      </c>
      <c r="I35" s="57">
        <f t="shared" si="0"/>
        <v>37.626044708190975</v>
      </c>
    </row>
    <row r="36" spans="1:9" ht="18" customHeight="1">
      <c r="A36" s="99"/>
      <c r="B36" s="99"/>
      <c r="C36" s="64"/>
      <c r="D36" s="55" t="s">
        <v>35</v>
      </c>
      <c r="E36" s="55"/>
      <c r="F36" s="56">
        <v>4940</v>
      </c>
      <c r="G36" s="57">
        <f t="shared" si="2"/>
        <v>0.96962369179313646</v>
      </c>
      <c r="H36" s="56">
        <v>5810</v>
      </c>
      <c r="I36" s="57">
        <f t="shared" si="0"/>
        <v>-14.974182444061967</v>
      </c>
    </row>
    <row r="37" spans="1:9" ht="18" customHeight="1">
      <c r="A37" s="99"/>
      <c r="B37" s="99"/>
      <c r="C37" s="64"/>
      <c r="D37" s="55" t="s">
        <v>15</v>
      </c>
      <c r="E37" s="55"/>
      <c r="F37" s="56">
        <v>2366</v>
      </c>
      <c r="G37" s="57">
        <f t="shared" si="2"/>
        <v>0.46439871554302853</v>
      </c>
      <c r="H37" s="56">
        <v>3048</v>
      </c>
      <c r="I37" s="57">
        <f t="shared" si="0"/>
        <v>-22.375328083989498</v>
      </c>
    </row>
    <row r="38" spans="1:9" ht="18" customHeight="1">
      <c r="A38" s="99"/>
      <c r="B38" s="99"/>
      <c r="C38" s="63"/>
      <c r="D38" s="55" t="s">
        <v>36</v>
      </c>
      <c r="E38" s="55"/>
      <c r="F38" s="56">
        <v>33878</v>
      </c>
      <c r="G38" s="57">
        <f t="shared" si="2"/>
        <v>6.6495772126655623</v>
      </c>
      <c r="H38" s="56">
        <v>7972</v>
      </c>
      <c r="I38" s="57">
        <f t="shared" si="0"/>
        <v>324.96236828901158</v>
      </c>
    </row>
    <row r="39" spans="1:9" ht="18" customHeight="1">
      <c r="A39" s="99"/>
      <c r="B39" s="99"/>
      <c r="C39" s="62" t="s">
        <v>16</v>
      </c>
      <c r="D39" s="55"/>
      <c r="E39" s="55"/>
      <c r="F39" s="56">
        <f>F40+F43</f>
        <v>116656</v>
      </c>
      <c r="G39" s="57">
        <f t="shared" si="2"/>
        <v>22.897251293485859</v>
      </c>
      <c r="H39" s="56">
        <v>112031</v>
      </c>
      <c r="I39" s="57">
        <f t="shared" si="0"/>
        <v>4.1283216252644417</v>
      </c>
    </row>
    <row r="40" spans="1:9" ht="18" customHeight="1">
      <c r="A40" s="99"/>
      <c r="B40" s="99"/>
      <c r="C40" s="64"/>
      <c r="D40" s="62" t="s">
        <v>17</v>
      </c>
      <c r="E40" s="55"/>
      <c r="F40" s="56">
        <f>F41+F42</f>
        <v>115874</v>
      </c>
      <c r="G40" s="57">
        <f t="shared" si="2"/>
        <v>22.743760255635202</v>
      </c>
      <c r="H40" s="56">
        <v>110220</v>
      </c>
      <c r="I40" s="57">
        <f t="shared" si="0"/>
        <v>5.1297405189620671</v>
      </c>
    </row>
    <row r="41" spans="1:9" ht="18" customHeight="1">
      <c r="A41" s="99"/>
      <c r="B41" s="99"/>
      <c r="C41" s="64"/>
      <c r="D41" s="64"/>
      <c r="E41" s="58" t="s">
        <v>91</v>
      </c>
      <c r="F41" s="56">
        <v>78776</v>
      </c>
      <c r="G41" s="57">
        <f t="shared" si="2"/>
        <v>15.462161122408121</v>
      </c>
      <c r="H41" s="56">
        <v>73174</v>
      </c>
      <c r="I41" s="59">
        <f t="shared" si="0"/>
        <v>7.655724710962919</v>
      </c>
    </row>
    <row r="42" spans="1:9" ht="18" customHeight="1">
      <c r="A42" s="99"/>
      <c r="B42" s="99"/>
      <c r="C42" s="64"/>
      <c r="D42" s="63"/>
      <c r="E42" s="49" t="s">
        <v>37</v>
      </c>
      <c r="F42" s="56">
        <v>37098</v>
      </c>
      <c r="G42" s="57">
        <f t="shared" si="2"/>
        <v>7.2815991332270809</v>
      </c>
      <c r="H42" s="56">
        <v>37046</v>
      </c>
      <c r="I42" s="59">
        <f t="shared" si="0"/>
        <v>0.14036603142040249</v>
      </c>
    </row>
    <row r="43" spans="1:9" ht="18" customHeight="1">
      <c r="A43" s="99"/>
      <c r="B43" s="99"/>
      <c r="C43" s="64"/>
      <c r="D43" s="55" t="s">
        <v>38</v>
      </c>
      <c r="E43" s="55"/>
      <c r="F43" s="56">
        <v>782</v>
      </c>
      <c r="G43" s="57">
        <f t="shared" si="2"/>
        <v>0.1534910378506544</v>
      </c>
      <c r="H43" s="56">
        <v>1811</v>
      </c>
      <c r="I43" s="59">
        <f t="shared" si="0"/>
        <v>-56.81943677526229</v>
      </c>
    </row>
    <row r="44" spans="1:9" ht="18" customHeight="1">
      <c r="A44" s="99"/>
      <c r="B44" s="99"/>
      <c r="C44" s="63"/>
      <c r="D44" s="55" t="s">
        <v>39</v>
      </c>
      <c r="E44" s="55"/>
      <c r="F44" s="5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99"/>
      <c r="B45" s="99"/>
      <c r="C45" s="49" t="s">
        <v>18</v>
      </c>
      <c r="D45" s="49"/>
      <c r="E45" s="49"/>
      <c r="F45" s="56">
        <f>SUM(F28,F32,F39)</f>
        <v>509476</v>
      </c>
      <c r="G45" s="57">
        <f t="shared" si="2"/>
        <v>100</v>
      </c>
      <c r="H45" s="56">
        <f>SUM(H28,H32,H39)</f>
        <v>437323</v>
      </c>
      <c r="I45" s="57">
        <f t="shared" si="0"/>
        <v>16.498789224440525</v>
      </c>
    </row>
    <row r="46" spans="1:9">
      <c r="A46" s="23" t="s">
        <v>19</v>
      </c>
    </row>
    <row r="47" spans="1:9">
      <c r="A47" s="24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7" sqref="I7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4" t="s">
        <v>0</v>
      </c>
      <c r="B1" s="34"/>
      <c r="C1" s="95" t="s">
        <v>252</v>
      </c>
      <c r="D1" s="35"/>
      <c r="E1" s="35"/>
    </row>
    <row r="4" spans="1:9">
      <c r="A4" s="36" t="s">
        <v>112</v>
      </c>
    </row>
    <row r="5" spans="1:9">
      <c r="I5" s="10" t="s">
        <v>113</v>
      </c>
    </row>
    <row r="6" spans="1:9" s="38" customFormat="1" ht="29.25" customHeight="1">
      <c r="A6" s="52" t="s">
        <v>114</v>
      </c>
      <c r="B6" s="72"/>
      <c r="C6" s="72"/>
      <c r="D6" s="72"/>
      <c r="E6" s="37" t="s">
        <v>240</v>
      </c>
      <c r="F6" s="37" t="s">
        <v>241</v>
      </c>
      <c r="G6" s="37" t="s">
        <v>242</v>
      </c>
      <c r="H6" s="37" t="s">
        <v>243</v>
      </c>
      <c r="I6" s="37" t="s">
        <v>244</v>
      </c>
    </row>
    <row r="7" spans="1:9" ht="27" customHeight="1">
      <c r="A7" s="122" t="s">
        <v>115</v>
      </c>
      <c r="B7" s="62" t="s">
        <v>116</v>
      </c>
      <c r="C7" s="55"/>
      <c r="D7" s="68" t="s">
        <v>117</v>
      </c>
      <c r="E7" s="73">
        <v>450596</v>
      </c>
      <c r="F7" s="37">
        <v>462397</v>
      </c>
      <c r="G7" s="37">
        <v>453637</v>
      </c>
      <c r="H7" s="37">
        <v>446163</v>
      </c>
      <c r="I7" s="97">
        <v>521519</v>
      </c>
    </row>
    <row r="8" spans="1:9" ht="27" customHeight="1">
      <c r="A8" s="99"/>
      <c r="B8" s="82"/>
      <c r="C8" s="55" t="s">
        <v>118</v>
      </c>
      <c r="D8" s="68" t="s">
        <v>41</v>
      </c>
      <c r="E8" s="74">
        <v>262203</v>
      </c>
      <c r="F8" s="74">
        <v>265107</v>
      </c>
      <c r="G8" s="74">
        <v>272206</v>
      </c>
      <c r="H8" s="74">
        <v>268949</v>
      </c>
      <c r="I8" s="75">
        <v>271520</v>
      </c>
    </row>
    <row r="9" spans="1:9" ht="27" customHeight="1">
      <c r="A9" s="99"/>
      <c r="B9" s="55" t="s">
        <v>119</v>
      </c>
      <c r="C9" s="55"/>
      <c r="D9" s="68"/>
      <c r="E9" s="74">
        <v>442769</v>
      </c>
      <c r="F9" s="74">
        <v>451218</v>
      </c>
      <c r="G9" s="74">
        <v>446733</v>
      </c>
      <c r="H9" s="74">
        <v>437333</v>
      </c>
      <c r="I9" s="76">
        <v>509476</v>
      </c>
    </row>
    <row r="10" spans="1:9" ht="27" customHeight="1">
      <c r="A10" s="99"/>
      <c r="B10" s="55" t="s">
        <v>120</v>
      </c>
      <c r="C10" s="55"/>
      <c r="D10" s="68"/>
      <c r="E10" s="74">
        <v>7827</v>
      </c>
      <c r="F10" s="74">
        <v>10179</v>
      </c>
      <c r="G10" s="74">
        <v>6904</v>
      </c>
      <c r="H10" s="74">
        <v>8840</v>
      </c>
      <c r="I10" s="75">
        <f>I7-I9</f>
        <v>12043</v>
      </c>
    </row>
    <row r="11" spans="1:9" ht="27" customHeight="1">
      <c r="A11" s="99"/>
      <c r="B11" s="55" t="s">
        <v>121</v>
      </c>
      <c r="C11" s="55"/>
      <c r="D11" s="68"/>
      <c r="E11" s="74">
        <v>4071</v>
      </c>
      <c r="F11" s="74">
        <v>6414</v>
      </c>
      <c r="G11" s="74">
        <v>3029</v>
      </c>
      <c r="H11" s="74">
        <v>2282</v>
      </c>
      <c r="I11" s="76">
        <v>3965</v>
      </c>
    </row>
    <row r="12" spans="1:9" ht="27" customHeight="1">
      <c r="A12" s="99"/>
      <c r="B12" s="55" t="s">
        <v>122</v>
      </c>
      <c r="C12" s="55"/>
      <c r="D12" s="68"/>
      <c r="E12" s="74">
        <v>3756</v>
      </c>
      <c r="F12" s="74">
        <v>3765</v>
      </c>
      <c r="G12" s="74">
        <v>3875</v>
      </c>
      <c r="H12" s="74">
        <v>6558</v>
      </c>
      <c r="I12" s="76">
        <v>8078</v>
      </c>
    </row>
    <row r="13" spans="1:9" ht="27" customHeight="1">
      <c r="A13" s="99"/>
      <c r="B13" s="55" t="s">
        <v>123</v>
      </c>
      <c r="C13" s="55"/>
      <c r="D13" s="68"/>
      <c r="E13" s="74">
        <v>-345</v>
      </c>
      <c r="F13" s="74">
        <v>9</v>
      </c>
      <c r="G13" s="74">
        <v>110</v>
      </c>
      <c r="H13" s="74">
        <v>2682</v>
      </c>
      <c r="I13" s="76">
        <v>1520</v>
      </c>
    </row>
    <row r="14" spans="1:9" ht="27" customHeight="1">
      <c r="A14" s="99"/>
      <c r="B14" s="55" t="s">
        <v>124</v>
      </c>
      <c r="C14" s="55"/>
      <c r="D14" s="68"/>
      <c r="E14" s="74"/>
      <c r="F14" s="74"/>
      <c r="G14" s="74"/>
      <c r="H14" s="74">
        <v>0</v>
      </c>
      <c r="I14" s="76">
        <v>0</v>
      </c>
    </row>
    <row r="15" spans="1:9" ht="27" customHeight="1">
      <c r="A15" s="99"/>
      <c r="B15" s="55" t="s">
        <v>125</v>
      </c>
      <c r="C15" s="55"/>
      <c r="D15" s="68"/>
      <c r="E15" s="74">
        <v>-2875</v>
      </c>
      <c r="F15" s="74">
        <v>-4289</v>
      </c>
      <c r="G15" s="74">
        <v>911</v>
      </c>
      <c r="H15" s="74">
        <v>3603</v>
      </c>
      <c r="I15" s="76">
        <v>-65</v>
      </c>
    </row>
    <row r="16" spans="1:9" ht="27" customHeight="1">
      <c r="A16" s="99"/>
      <c r="B16" s="55" t="s">
        <v>126</v>
      </c>
      <c r="C16" s="55"/>
      <c r="D16" s="68" t="s">
        <v>42</v>
      </c>
      <c r="E16" s="74">
        <v>49845</v>
      </c>
      <c r="F16" s="74">
        <v>38701</v>
      </c>
      <c r="G16" s="74">
        <v>34363</v>
      </c>
      <c r="H16" s="74">
        <v>34842</v>
      </c>
      <c r="I16" s="76">
        <v>32651</v>
      </c>
    </row>
    <row r="17" spans="1:9" ht="27" customHeight="1">
      <c r="A17" s="99"/>
      <c r="B17" s="55" t="s">
        <v>127</v>
      </c>
      <c r="C17" s="55"/>
      <c r="D17" s="68" t="s">
        <v>43</v>
      </c>
      <c r="E17" s="74">
        <v>23523</v>
      </c>
      <c r="F17" s="74">
        <v>23943</v>
      </c>
      <c r="G17" s="74">
        <v>18849</v>
      </c>
      <c r="H17" s="74">
        <v>26174</v>
      </c>
      <c r="I17" s="76">
        <v>28769</v>
      </c>
    </row>
    <row r="18" spans="1:9" ht="27" customHeight="1">
      <c r="A18" s="99"/>
      <c r="B18" s="55" t="s">
        <v>128</v>
      </c>
      <c r="C18" s="55"/>
      <c r="D18" s="68" t="s">
        <v>44</v>
      </c>
      <c r="E18" s="74">
        <v>834659</v>
      </c>
      <c r="F18" s="74">
        <v>819459</v>
      </c>
      <c r="G18" s="74">
        <v>817277</v>
      </c>
      <c r="H18" s="74">
        <v>813626</v>
      </c>
      <c r="I18" s="76">
        <v>816570</v>
      </c>
    </row>
    <row r="19" spans="1:9" ht="27" customHeight="1">
      <c r="A19" s="99"/>
      <c r="B19" s="55" t="s">
        <v>129</v>
      </c>
      <c r="C19" s="55"/>
      <c r="D19" s="68" t="s">
        <v>130</v>
      </c>
      <c r="E19" s="74">
        <f>E17+E18-E16</f>
        <v>808337</v>
      </c>
      <c r="F19" s="74">
        <f>F17+F18-F16</f>
        <v>804701</v>
      </c>
      <c r="G19" s="74">
        <f>G17+G18-G16</f>
        <v>801763</v>
      </c>
      <c r="H19" s="74">
        <f>H17+H18-H16</f>
        <v>804958</v>
      </c>
      <c r="I19" s="74">
        <f>I17+I18-I16</f>
        <v>812688</v>
      </c>
    </row>
    <row r="20" spans="1:9" ht="27" customHeight="1">
      <c r="A20" s="99"/>
      <c r="B20" s="55" t="s">
        <v>131</v>
      </c>
      <c r="C20" s="55"/>
      <c r="D20" s="68" t="s">
        <v>132</v>
      </c>
      <c r="E20" s="77">
        <f>E18/E8</f>
        <v>3.1832549589440244</v>
      </c>
      <c r="F20" s="77">
        <f>F18/F8</f>
        <v>3.091050028856273</v>
      </c>
      <c r="G20" s="77">
        <f>G18/G8</f>
        <v>3.002420960596019</v>
      </c>
      <c r="H20" s="77">
        <f>H18/H8</f>
        <v>3.0252055222365577</v>
      </c>
      <c r="I20" s="77">
        <f>I18/I8</f>
        <v>3.0074027695934</v>
      </c>
    </row>
    <row r="21" spans="1:9" ht="27" customHeight="1">
      <c r="A21" s="99"/>
      <c r="B21" s="55" t="s">
        <v>133</v>
      </c>
      <c r="C21" s="55"/>
      <c r="D21" s="68" t="s">
        <v>134</v>
      </c>
      <c r="E21" s="77">
        <f>E19/E8</f>
        <v>3.0828670915283198</v>
      </c>
      <c r="F21" s="77">
        <f>F19/F8</f>
        <v>3.0353819401222903</v>
      </c>
      <c r="G21" s="77">
        <f>G19/G8</f>
        <v>2.9454273601610543</v>
      </c>
      <c r="H21" s="77">
        <f>H19/H8</f>
        <v>2.9929763635484794</v>
      </c>
      <c r="I21" s="77">
        <f>I19/I8</f>
        <v>2.9931054802592811</v>
      </c>
    </row>
    <row r="22" spans="1:9" ht="27" customHeight="1">
      <c r="A22" s="99"/>
      <c r="B22" s="55" t="s">
        <v>135</v>
      </c>
      <c r="C22" s="55"/>
      <c r="D22" s="68" t="s">
        <v>136</v>
      </c>
      <c r="E22" s="74">
        <f>E18/E24*1000000</f>
        <v>1060908.3051579937</v>
      </c>
      <c r="F22" s="74">
        <f>F18/F24*1000000</f>
        <v>1041588.072298345</v>
      </c>
      <c r="G22" s="74">
        <f>G18/G24*1000000</f>
        <v>1038814.6020286244</v>
      </c>
      <c r="H22" s="74">
        <f>H18/H24*1000000</f>
        <v>1034173.9329384549</v>
      </c>
      <c r="I22" s="74">
        <f>I18/I24*1000000</f>
        <v>1064818.6181886466</v>
      </c>
    </row>
    <row r="23" spans="1:9" ht="27" customHeight="1">
      <c r="A23" s="99"/>
      <c r="B23" s="55" t="s">
        <v>137</v>
      </c>
      <c r="C23" s="55"/>
      <c r="D23" s="68" t="s">
        <v>138</v>
      </c>
      <c r="E23" s="74">
        <f>E19/E24*1000000</f>
        <v>1027451.2545440679</v>
      </c>
      <c r="F23" s="74">
        <f>F19/F24*1000000</f>
        <v>1022829.6514731678</v>
      </c>
      <c r="G23" s="74">
        <f>G19/G24*1000000</f>
        <v>1019095.2538322699</v>
      </c>
      <c r="H23" s="74">
        <f>H19/H24*1000000</f>
        <v>1023156.3159366499</v>
      </c>
      <c r="I23" s="74">
        <f>I19/I24*1000000</f>
        <v>1059756.4362865335</v>
      </c>
    </row>
    <row r="24" spans="1:9" ht="27" customHeight="1">
      <c r="A24" s="99"/>
      <c r="B24" s="78" t="s">
        <v>139</v>
      </c>
      <c r="C24" s="79"/>
      <c r="D24" s="68" t="s">
        <v>140</v>
      </c>
      <c r="E24" s="74">
        <v>786740</v>
      </c>
      <c r="F24" s="74">
        <f>E24</f>
        <v>786740</v>
      </c>
      <c r="G24" s="74">
        <f>F24</f>
        <v>786740</v>
      </c>
      <c r="H24" s="76">
        <f>G24</f>
        <v>786740</v>
      </c>
      <c r="I24" s="75">
        <v>766863</v>
      </c>
    </row>
    <row r="25" spans="1:9" ht="27" customHeight="1">
      <c r="A25" s="99"/>
      <c r="B25" s="49" t="s">
        <v>141</v>
      </c>
      <c r="C25" s="49"/>
      <c r="D25" s="49"/>
      <c r="E25" s="74">
        <v>259902</v>
      </c>
      <c r="F25" s="74">
        <v>256056</v>
      </c>
      <c r="G25" s="74">
        <v>254078</v>
      </c>
      <c r="H25" s="74">
        <v>252493</v>
      </c>
      <c r="I25" s="89">
        <v>256518</v>
      </c>
    </row>
    <row r="26" spans="1:9" ht="27" customHeight="1">
      <c r="A26" s="99"/>
      <c r="B26" s="49" t="s">
        <v>142</v>
      </c>
      <c r="C26" s="49"/>
      <c r="D26" s="49"/>
      <c r="E26" s="80">
        <v>0.39400000000000002</v>
      </c>
      <c r="F26" s="80">
        <v>0.40699999999999997</v>
      </c>
      <c r="G26" s="80">
        <v>0.41</v>
      </c>
      <c r="H26" s="80">
        <v>0.41456999999999999</v>
      </c>
      <c r="I26" s="98">
        <v>0.42099999999999999</v>
      </c>
    </row>
    <row r="27" spans="1:9" ht="27" customHeight="1">
      <c r="A27" s="99"/>
      <c r="B27" s="49" t="s">
        <v>143</v>
      </c>
      <c r="C27" s="49"/>
      <c r="D27" s="49"/>
      <c r="E27" s="59">
        <v>1.4</v>
      </c>
      <c r="F27" s="59">
        <v>1.5</v>
      </c>
      <c r="G27" s="59">
        <v>1.5</v>
      </c>
      <c r="H27" s="59">
        <v>2.6</v>
      </c>
      <c r="I27" s="81">
        <v>3.1</v>
      </c>
    </row>
    <row r="28" spans="1:9" ht="27" customHeight="1">
      <c r="A28" s="99"/>
      <c r="B28" s="49" t="s">
        <v>144</v>
      </c>
      <c r="C28" s="49"/>
      <c r="D28" s="49"/>
      <c r="E28" s="59">
        <v>95.7</v>
      </c>
      <c r="F28" s="59">
        <v>96.1</v>
      </c>
      <c r="G28" s="59">
        <v>94.1</v>
      </c>
      <c r="H28" s="59">
        <v>96</v>
      </c>
      <c r="I28" s="81">
        <v>96</v>
      </c>
    </row>
    <row r="29" spans="1:9" ht="27" customHeight="1">
      <c r="A29" s="99"/>
      <c r="B29" s="49" t="s">
        <v>145</v>
      </c>
      <c r="C29" s="49"/>
      <c r="D29" s="49"/>
      <c r="E29" s="59">
        <v>38.6</v>
      </c>
      <c r="F29" s="59">
        <v>39.299999999999997</v>
      </c>
      <c r="G29" s="59">
        <v>38.799999999999997</v>
      </c>
      <c r="H29" s="59">
        <v>37.700000000000003</v>
      </c>
      <c r="I29" s="57">
        <v>36.5</v>
      </c>
    </row>
    <row r="30" spans="1:9" ht="27" customHeight="1">
      <c r="A30" s="99"/>
      <c r="B30" s="122" t="s">
        <v>146</v>
      </c>
      <c r="C30" s="49" t="s">
        <v>147</v>
      </c>
      <c r="D30" s="49"/>
      <c r="E30" s="59">
        <v>0</v>
      </c>
      <c r="F30" s="59">
        <v>0</v>
      </c>
      <c r="G30" s="59">
        <v>0</v>
      </c>
      <c r="H30" s="59">
        <v>0</v>
      </c>
      <c r="I30" s="57">
        <v>0</v>
      </c>
    </row>
    <row r="31" spans="1:9" ht="27" customHeight="1">
      <c r="A31" s="99"/>
      <c r="B31" s="99"/>
      <c r="C31" s="49" t="s">
        <v>148</v>
      </c>
      <c r="D31" s="49"/>
      <c r="E31" s="59">
        <v>0</v>
      </c>
      <c r="F31" s="59">
        <v>0</v>
      </c>
      <c r="G31" s="59">
        <v>0</v>
      </c>
      <c r="H31" s="59">
        <v>0</v>
      </c>
      <c r="I31" s="57">
        <v>0</v>
      </c>
    </row>
    <row r="32" spans="1:9" ht="27" customHeight="1">
      <c r="A32" s="99"/>
      <c r="B32" s="99"/>
      <c r="C32" s="49" t="s">
        <v>149</v>
      </c>
      <c r="D32" s="49"/>
      <c r="E32" s="59">
        <v>13.8</v>
      </c>
      <c r="F32" s="59">
        <v>13.3</v>
      </c>
      <c r="G32" s="59">
        <v>13.3</v>
      </c>
      <c r="H32" s="59">
        <v>13</v>
      </c>
      <c r="I32" s="57">
        <v>12.5</v>
      </c>
    </row>
    <row r="33" spans="1:9" ht="27" customHeight="1">
      <c r="A33" s="99"/>
      <c r="B33" s="99"/>
      <c r="C33" s="49" t="s">
        <v>150</v>
      </c>
      <c r="D33" s="49"/>
      <c r="E33" s="59">
        <v>164.9</v>
      </c>
      <c r="F33" s="59">
        <v>169.2</v>
      </c>
      <c r="G33" s="59">
        <v>169.7</v>
      </c>
      <c r="H33" s="59">
        <v>172.4</v>
      </c>
      <c r="I33" s="81">
        <v>166.3</v>
      </c>
    </row>
    <row r="34" spans="1:9" ht="27" customHeight="1">
      <c r="A34" s="2" t="s">
        <v>239</v>
      </c>
      <c r="B34" s="8"/>
      <c r="C34" s="8"/>
      <c r="D34" s="8"/>
      <c r="E34" s="39"/>
      <c r="F34" s="39"/>
      <c r="G34" s="39"/>
      <c r="H34" s="39"/>
      <c r="I34" s="40"/>
    </row>
    <row r="35" spans="1:9" ht="27" customHeight="1">
      <c r="A35" s="9" t="s">
        <v>110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H44" sqref="H4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2" t="s">
        <v>252</v>
      </c>
      <c r="E1" s="14"/>
      <c r="F1" s="14"/>
      <c r="G1" s="14"/>
    </row>
    <row r="2" spans="1:27" ht="15" customHeight="1"/>
    <row r="3" spans="1:27" ht="15" customHeight="1">
      <c r="A3" s="15" t="s">
        <v>151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245</v>
      </c>
      <c r="B5" s="13"/>
      <c r="C5" s="13"/>
      <c r="D5" s="13"/>
      <c r="K5" s="16"/>
      <c r="O5" s="16"/>
      <c r="Q5" s="16" t="s">
        <v>47</v>
      </c>
    </row>
    <row r="6" spans="1:27" ht="15.95" customHeight="1">
      <c r="A6" s="116" t="s">
        <v>48</v>
      </c>
      <c r="B6" s="117"/>
      <c r="C6" s="117"/>
      <c r="D6" s="117"/>
      <c r="E6" s="117"/>
      <c r="F6" s="105" t="s">
        <v>253</v>
      </c>
      <c r="G6" s="105"/>
      <c r="H6" s="105" t="s">
        <v>254</v>
      </c>
      <c r="I6" s="105"/>
      <c r="J6" s="105" t="s">
        <v>255</v>
      </c>
      <c r="K6" s="105"/>
      <c r="L6" s="105" t="s">
        <v>256</v>
      </c>
      <c r="M6" s="105"/>
      <c r="N6" s="105" t="s">
        <v>261</v>
      </c>
      <c r="O6" s="105"/>
      <c r="P6" s="105" t="s">
        <v>258</v>
      </c>
      <c r="Q6" s="105"/>
    </row>
    <row r="7" spans="1:27" ht="15.95" customHeight="1">
      <c r="A7" s="117"/>
      <c r="B7" s="117"/>
      <c r="C7" s="117"/>
      <c r="D7" s="117"/>
      <c r="E7" s="117"/>
      <c r="F7" s="83" t="s">
        <v>237</v>
      </c>
      <c r="G7" s="83" t="s">
        <v>248</v>
      </c>
      <c r="H7" s="83" t="s">
        <v>237</v>
      </c>
      <c r="I7" s="84" t="s">
        <v>246</v>
      </c>
      <c r="J7" s="83" t="s">
        <v>237</v>
      </c>
      <c r="K7" s="84" t="s">
        <v>246</v>
      </c>
      <c r="L7" s="83" t="s">
        <v>237</v>
      </c>
      <c r="M7" s="84" t="s">
        <v>246</v>
      </c>
      <c r="N7" s="83" t="s">
        <v>237</v>
      </c>
      <c r="O7" s="84" t="s">
        <v>246</v>
      </c>
      <c r="P7" s="83" t="s">
        <v>237</v>
      </c>
      <c r="Q7" s="84" t="s">
        <v>246</v>
      </c>
    </row>
    <row r="8" spans="1:27" ht="15.95" customHeight="1">
      <c r="A8" s="114" t="s">
        <v>82</v>
      </c>
      <c r="B8" s="62" t="s">
        <v>49</v>
      </c>
      <c r="C8" s="55"/>
      <c r="D8" s="55"/>
      <c r="E8" s="68" t="s">
        <v>40</v>
      </c>
      <c r="F8" s="56">
        <v>25621</v>
      </c>
      <c r="G8" s="56">
        <v>24686</v>
      </c>
      <c r="H8" s="56">
        <v>181</v>
      </c>
      <c r="I8" s="56">
        <v>290</v>
      </c>
      <c r="J8" s="56">
        <v>702</v>
      </c>
      <c r="K8" s="56">
        <v>736</v>
      </c>
      <c r="L8" s="56">
        <v>3406</v>
      </c>
      <c r="M8" s="56">
        <v>3382</v>
      </c>
      <c r="N8" s="94">
        <v>1042</v>
      </c>
      <c r="O8" s="94">
        <v>1118</v>
      </c>
      <c r="P8" s="56">
        <v>2285</v>
      </c>
      <c r="Q8" s="56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5" customHeight="1">
      <c r="A9" s="114"/>
      <c r="B9" s="64"/>
      <c r="C9" s="55" t="s">
        <v>50</v>
      </c>
      <c r="D9" s="55"/>
      <c r="E9" s="68" t="s">
        <v>41</v>
      </c>
      <c r="F9" s="56">
        <v>24744</v>
      </c>
      <c r="G9" s="56">
        <v>24685</v>
      </c>
      <c r="H9" s="56">
        <v>181</v>
      </c>
      <c r="I9" s="56">
        <v>290</v>
      </c>
      <c r="J9" s="56">
        <v>702</v>
      </c>
      <c r="K9" s="56">
        <v>736</v>
      </c>
      <c r="L9" s="56">
        <v>3406</v>
      </c>
      <c r="M9" s="56">
        <v>3382</v>
      </c>
      <c r="N9" s="94">
        <v>1042</v>
      </c>
      <c r="O9" s="94">
        <v>1118</v>
      </c>
      <c r="P9" s="56">
        <v>2279</v>
      </c>
      <c r="Q9" s="56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5" customHeight="1">
      <c r="A10" s="114"/>
      <c r="B10" s="63"/>
      <c r="C10" s="55" t="s">
        <v>51</v>
      </c>
      <c r="D10" s="55"/>
      <c r="E10" s="68" t="s">
        <v>42</v>
      </c>
      <c r="F10" s="56">
        <v>877</v>
      </c>
      <c r="G10" s="56">
        <v>1</v>
      </c>
      <c r="H10" s="56"/>
      <c r="I10" s="56"/>
      <c r="J10" s="69"/>
      <c r="K10" s="69"/>
      <c r="L10" s="56"/>
      <c r="M10" s="56"/>
      <c r="N10" s="94"/>
      <c r="O10" s="94"/>
      <c r="P10" s="56">
        <v>6</v>
      </c>
      <c r="Q10" s="56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5" customHeight="1">
      <c r="A11" s="114"/>
      <c r="B11" s="62" t="s">
        <v>52</v>
      </c>
      <c r="C11" s="55"/>
      <c r="D11" s="55"/>
      <c r="E11" s="68" t="s">
        <v>43</v>
      </c>
      <c r="F11" s="56">
        <v>24475</v>
      </c>
      <c r="G11" s="56">
        <v>24383</v>
      </c>
      <c r="H11" s="56">
        <v>163</v>
      </c>
      <c r="I11" s="56">
        <v>202</v>
      </c>
      <c r="J11" s="56">
        <v>593</v>
      </c>
      <c r="K11" s="56">
        <v>622</v>
      </c>
      <c r="L11" s="56">
        <v>2866</v>
      </c>
      <c r="M11" s="56">
        <v>2643</v>
      </c>
      <c r="N11" s="94">
        <v>906</v>
      </c>
      <c r="O11" s="94">
        <v>908</v>
      </c>
      <c r="P11" s="56">
        <v>2586</v>
      </c>
      <c r="Q11" s="56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5" customHeight="1">
      <c r="A12" s="114"/>
      <c r="B12" s="64"/>
      <c r="C12" s="55" t="s">
        <v>53</v>
      </c>
      <c r="D12" s="55"/>
      <c r="E12" s="68" t="s">
        <v>44</v>
      </c>
      <c r="F12" s="56">
        <v>24150</v>
      </c>
      <c r="G12" s="56">
        <v>24280</v>
      </c>
      <c r="H12" s="56">
        <v>163</v>
      </c>
      <c r="I12" s="56">
        <v>202</v>
      </c>
      <c r="J12" s="56">
        <v>593</v>
      </c>
      <c r="K12" s="56">
        <v>622</v>
      </c>
      <c r="L12" s="56">
        <v>2866</v>
      </c>
      <c r="M12" s="56">
        <v>2643</v>
      </c>
      <c r="N12" s="94">
        <v>906</v>
      </c>
      <c r="O12" s="94">
        <v>908</v>
      </c>
      <c r="P12" s="56">
        <v>2586</v>
      </c>
      <c r="Q12" s="56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5" customHeight="1">
      <c r="A13" s="114"/>
      <c r="B13" s="63"/>
      <c r="C13" s="55" t="s">
        <v>54</v>
      </c>
      <c r="D13" s="55"/>
      <c r="E13" s="68" t="s">
        <v>45</v>
      </c>
      <c r="F13" s="56">
        <v>325</v>
      </c>
      <c r="G13" s="56">
        <v>103</v>
      </c>
      <c r="H13" s="69"/>
      <c r="I13" s="69"/>
      <c r="J13" s="69"/>
      <c r="K13" s="69"/>
      <c r="L13" s="56"/>
      <c r="M13" s="56"/>
      <c r="N13" s="94"/>
      <c r="O13" s="94"/>
      <c r="P13" s="56"/>
      <c r="Q13" s="56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5" customHeight="1">
      <c r="A14" s="114"/>
      <c r="B14" s="55" t="s">
        <v>55</v>
      </c>
      <c r="C14" s="55"/>
      <c r="D14" s="55"/>
      <c r="E14" s="68" t="s">
        <v>152</v>
      </c>
      <c r="F14" s="56">
        <f t="shared" ref="F14:Q15" si="0">F9-F12</f>
        <v>594</v>
      </c>
      <c r="G14" s="56">
        <f t="shared" si="0"/>
        <v>405</v>
      </c>
      <c r="H14" s="56">
        <f t="shared" si="0"/>
        <v>18</v>
      </c>
      <c r="I14" s="56">
        <f t="shared" si="0"/>
        <v>88</v>
      </c>
      <c r="J14" s="56">
        <f t="shared" si="0"/>
        <v>109</v>
      </c>
      <c r="K14" s="56">
        <f t="shared" si="0"/>
        <v>114</v>
      </c>
      <c r="L14" s="56">
        <f t="shared" si="0"/>
        <v>540</v>
      </c>
      <c r="M14" s="56">
        <f t="shared" si="0"/>
        <v>739</v>
      </c>
      <c r="N14" s="94">
        <f t="shared" ref="N14:O15" si="1">N9-N12</f>
        <v>136</v>
      </c>
      <c r="O14" s="94">
        <f t="shared" si="1"/>
        <v>210</v>
      </c>
      <c r="P14" s="56">
        <f>P9-P12</f>
        <v>-307</v>
      </c>
      <c r="Q14" s="56">
        <f t="shared" si="0"/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5" customHeight="1">
      <c r="A15" s="114"/>
      <c r="B15" s="55" t="s">
        <v>56</v>
      </c>
      <c r="C15" s="55"/>
      <c r="D15" s="55"/>
      <c r="E15" s="68" t="s">
        <v>153</v>
      </c>
      <c r="F15" s="56">
        <f>F10-F13</f>
        <v>552</v>
      </c>
      <c r="G15" s="56">
        <f t="shared" si="0"/>
        <v>-102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0</v>
      </c>
      <c r="M15" s="56">
        <f t="shared" si="0"/>
        <v>0</v>
      </c>
      <c r="N15" s="94">
        <f t="shared" ref="N15" si="2">N10-N13</f>
        <v>0</v>
      </c>
      <c r="O15" s="94">
        <f t="shared" si="1"/>
        <v>0</v>
      </c>
      <c r="P15" s="56">
        <f t="shared" si="0"/>
        <v>6</v>
      </c>
      <c r="Q15" s="56">
        <f t="shared" si="0"/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5" customHeight="1">
      <c r="A16" s="114"/>
      <c r="B16" s="55" t="s">
        <v>57</v>
      </c>
      <c r="C16" s="55"/>
      <c r="D16" s="55"/>
      <c r="E16" s="68" t="s">
        <v>154</v>
      </c>
      <c r="F16" s="56">
        <f t="shared" ref="F16:Q16" si="3">F8-F11</f>
        <v>1146</v>
      </c>
      <c r="G16" s="56">
        <f t="shared" si="3"/>
        <v>303</v>
      </c>
      <c r="H16" s="56">
        <f t="shared" si="3"/>
        <v>18</v>
      </c>
      <c r="I16" s="56">
        <f t="shared" si="3"/>
        <v>88</v>
      </c>
      <c r="J16" s="56">
        <f t="shared" si="3"/>
        <v>109</v>
      </c>
      <c r="K16" s="56">
        <f t="shared" si="3"/>
        <v>114</v>
      </c>
      <c r="L16" s="56">
        <f t="shared" si="3"/>
        <v>540</v>
      </c>
      <c r="M16" s="56">
        <f t="shared" si="3"/>
        <v>739</v>
      </c>
      <c r="N16" s="94">
        <f t="shared" ref="N16:O16" si="4">N8-N11</f>
        <v>136</v>
      </c>
      <c r="O16" s="94">
        <f t="shared" si="4"/>
        <v>210</v>
      </c>
      <c r="P16" s="56">
        <f t="shared" si="3"/>
        <v>-301</v>
      </c>
      <c r="Q16" s="56">
        <f t="shared" si="3"/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5" customHeight="1">
      <c r="A17" s="114"/>
      <c r="B17" s="55" t="s">
        <v>58</v>
      </c>
      <c r="C17" s="55"/>
      <c r="D17" s="55"/>
      <c r="E17" s="53"/>
      <c r="F17" s="69">
        <v>98</v>
      </c>
      <c r="G17" s="69">
        <v>1244</v>
      </c>
      <c r="H17" s="69"/>
      <c r="I17" s="69"/>
      <c r="J17" s="56"/>
      <c r="K17" s="56"/>
      <c r="L17" s="56"/>
      <c r="M17" s="56"/>
      <c r="N17" s="69"/>
      <c r="O17" s="70"/>
      <c r="P17" s="69"/>
      <c r="Q17" s="70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5" customHeight="1">
      <c r="A18" s="114"/>
      <c r="B18" s="55" t="s">
        <v>59</v>
      </c>
      <c r="C18" s="55"/>
      <c r="D18" s="55"/>
      <c r="E18" s="5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5" customHeight="1">
      <c r="A19" s="114" t="s">
        <v>83</v>
      </c>
      <c r="B19" s="62" t="s">
        <v>60</v>
      </c>
      <c r="C19" s="55"/>
      <c r="D19" s="55"/>
      <c r="E19" s="68"/>
      <c r="F19" s="56">
        <v>3159</v>
      </c>
      <c r="G19" s="56">
        <v>2229</v>
      </c>
      <c r="H19" s="56">
        <v>56</v>
      </c>
      <c r="I19" s="56">
        <v>56</v>
      </c>
      <c r="J19" s="56">
        <v>17</v>
      </c>
      <c r="K19" s="56">
        <v>124</v>
      </c>
      <c r="L19" s="56">
        <v>0</v>
      </c>
      <c r="M19" s="56">
        <v>42</v>
      </c>
      <c r="N19" s="94">
        <v>383</v>
      </c>
      <c r="O19" s="94">
        <v>250</v>
      </c>
      <c r="P19" s="56">
        <v>1064</v>
      </c>
      <c r="Q19" s="56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5" customHeight="1">
      <c r="A20" s="114"/>
      <c r="B20" s="63"/>
      <c r="C20" s="55" t="s">
        <v>61</v>
      </c>
      <c r="D20" s="55"/>
      <c r="E20" s="68"/>
      <c r="F20" s="56">
        <v>1049</v>
      </c>
      <c r="G20" s="56">
        <v>758</v>
      </c>
      <c r="H20" s="56"/>
      <c r="I20" s="56"/>
      <c r="J20" s="56"/>
      <c r="K20" s="69"/>
      <c r="L20" s="56"/>
      <c r="M20" s="56"/>
      <c r="N20" s="94"/>
      <c r="O20" s="94"/>
      <c r="P20" s="56">
        <v>180</v>
      </c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5" customHeight="1">
      <c r="A21" s="114"/>
      <c r="B21" s="82" t="s">
        <v>62</v>
      </c>
      <c r="C21" s="55"/>
      <c r="D21" s="55"/>
      <c r="E21" s="68" t="s">
        <v>155</v>
      </c>
      <c r="F21" s="56">
        <v>3159</v>
      </c>
      <c r="G21" s="56">
        <v>2229</v>
      </c>
      <c r="H21" s="56">
        <v>56</v>
      </c>
      <c r="I21" s="56">
        <v>56</v>
      </c>
      <c r="J21" s="56">
        <v>17</v>
      </c>
      <c r="K21" s="56">
        <v>124</v>
      </c>
      <c r="L21" s="56"/>
      <c r="M21" s="56">
        <v>42</v>
      </c>
      <c r="N21" s="94">
        <v>383</v>
      </c>
      <c r="O21" s="94">
        <v>250</v>
      </c>
      <c r="P21" s="56">
        <v>1064</v>
      </c>
      <c r="Q21" s="56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5" customHeight="1">
      <c r="A22" s="114"/>
      <c r="B22" s="62" t="s">
        <v>63</v>
      </c>
      <c r="C22" s="55"/>
      <c r="D22" s="55"/>
      <c r="E22" s="68" t="s">
        <v>156</v>
      </c>
      <c r="F22" s="56">
        <v>4279</v>
      </c>
      <c r="G22" s="56">
        <v>3290</v>
      </c>
      <c r="H22" s="56">
        <v>939</v>
      </c>
      <c r="I22" s="56">
        <v>829</v>
      </c>
      <c r="J22" s="56">
        <v>192</v>
      </c>
      <c r="K22" s="56">
        <v>581</v>
      </c>
      <c r="L22" s="56">
        <v>2967</v>
      </c>
      <c r="M22" s="56">
        <v>1565</v>
      </c>
      <c r="N22" s="94">
        <v>957</v>
      </c>
      <c r="O22" s="94">
        <v>790</v>
      </c>
      <c r="P22" s="56">
        <v>1120</v>
      </c>
      <c r="Q22" s="56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5" customHeight="1">
      <c r="A23" s="114"/>
      <c r="B23" s="63" t="s">
        <v>64</v>
      </c>
      <c r="C23" s="55" t="s">
        <v>65</v>
      </c>
      <c r="D23" s="55"/>
      <c r="E23" s="68"/>
      <c r="F23" s="56">
        <v>2499</v>
      </c>
      <c r="G23" s="56">
        <v>2389</v>
      </c>
      <c r="H23" s="56"/>
      <c r="I23" s="56"/>
      <c r="J23" s="56">
        <v>14</v>
      </c>
      <c r="K23" s="56">
        <v>14</v>
      </c>
      <c r="L23" s="56">
        <v>518</v>
      </c>
      <c r="M23" s="56">
        <v>515</v>
      </c>
      <c r="N23" s="94"/>
      <c r="O23" s="94"/>
      <c r="P23" s="56">
        <v>269</v>
      </c>
      <c r="Q23" s="56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5" customHeight="1">
      <c r="A24" s="114"/>
      <c r="B24" s="55" t="s">
        <v>157</v>
      </c>
      <c r="C24" s="55"/>
      <c r="D24" s="55"/>
      <c r="E24" s="68" t="s">
        <v>158</v>
      </c>
      <c r="F24" s="56">
        <f t="shared" ref="F24:Q24" si="5">F21-F22</f>
        <v>-1120</v>
      </c>
      <c r="G24" s="56">
        <f t="shared" si="5"/>
        <v>-1061</v>
      </c>
      <c r="H24" s="56">
        <f t="shared" si="5"/>
        <v>-883</v>
      </c>
      <c r="I24" s="56">
        <f t="shared" si="5"/>
        <v>-773</v>
      </c>
      <c r="J24" s="56">
        <f t="shared" si="5"/>
        <v>-175</v>
      </c>
      <c r="K24" s="56">
        <f t="shared" si="5"/>
        <v>-457</v>
      </c>
      <c r="L24" s="56">
        <f t="shared" si="5"/>
        <v>-2967</v>
      </c>
      <c r="M24" s="56">
        <f t="shared" si="5"/>
        <v>-1523</v>
      </c>
      <c r="N24" s="94">
        <f t="shared" ref="N24:O24" si="6">N21-N22</f>
        <v>-574</v>
      </c>
      <c r="O24" s="94">
        <f t="shared" si="6"/>
        <v>-540</v>
      </c>
      <c r="P24" s="56">
        <f t="shared" si="5"/>
        <v>-56</v>
      </c>
      <c r="Q24" s="56">
        <f t="shared" si="5"/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5" customHeight="1">
      <c r="A25" s="114"/>
      <c r="B25" s="62" t="s">
        <v>66</v>
      </c>
      <c r="C25" s="62"/>
      <c r="D25" s="62"/>
      <c r="E25" s="119" t="s">
        <v>159</v>
      </c>
      <c r="F25" s="103">
        <v>1120</v>
      </c>
      <c r="G25" s="103">
        <v>1061</v>
      </c>
      <c r="H25" s="103">
        <v>883</v>
      </c>
      <c r="I25" s="103">
        <v>773</v>
      </c>
      <c r="J25" s="103">
        <v>175</v>
      </c>
      <c r="K25" s="103">
        <v>457</v>
      </c>
      <c r="L25" s="103">
        <v>2967</v>
      </c>
      <c r="M25" s="103">
        <v>1523</v>
      </c>
      <c r="N25" s="103">
        <v>574</v>
      </c>
      <c r="O25" s="103">
        <v>540</v>
      </c>
      <c r="P25" s="103">
        <v>56</v>
      </c>
      <c r="Q25" s="103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5" customHeight="1">
      <c r="A26" s="114"/>
      <c r="B26" s="82" t="s">
        <v>67</v>
      </c>
      <c r="C26" s="82"/>
      <c r="D26" s="82"/>
      <c r="E26" s="120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5" customHeight="1">
      <c r="A27" s="114"/>
      <c r="B27" s="55" t="s">
        <v>160</v>
      </c>
      <c r="C27" s="55"/>
      <c r="D27" s="55"/>
      <c r="E27" s="68" t="s">
        <v>161</v>
      </c>
      <c r="F27" s="56">
        <f t="shared" ref="F27:Q27" si="7">F24+F25</f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7"/>
        <v>0</v>
      </c>
      <c r="M27" s="56">
        <f t="shared" si="7"/>
        <v>0</v>
      </c>
      <c r="N27" s="94">
        <f t="shared" ref="N27:O27" si="8">N24+N25</f>
        <v>0</v>
      </c>
      <c r="O27" s="94">
        <f t="shared" si="8"/>
        <v>0</v>
      </c>
      <c r="P27" s="56">
        <f t="shared" si="7"/>
        <v>0</v>
      </c>
      <c r="Q27" s="56">
        <f t="shared" si="7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9" t="s">
        <v>162</v>
      </c>
      <c r="R29" s="27"/>
      <c r="S29" s="27"/>
      <c r="T29" s="27"/>
      <c r="U29" s="27"/>
      <c r="V29" s="27"/>
      <c r="W29" s="27"/>
      <c r="X29" s="27"/>
      <c r="Y29" s="27"/>
      <c r="Z29" s="27"/>
      <c r="AA29" s="29"/>
    </row>
    <row r="30" spans="1:27" ht="15.95" customHeight="1">
      <c r="A30" s="118" t="s">
        <v>68</v>
      </c>
      <c r="B30" s="118"/>
      <c r="C30" s="118"/>
      <c r="D30" s="118"/>
      <c r="E30" s="118"/>
      <c r="F30" s="106" t="s">
        <v>259</v>
      </c>
      <c r="G30" s="106"/>
      <c r="H30" s="106" t="s">
        <v>260</v>
      </c>
      <c r="I30" s="106"/>
      <c r="J30" s="106"/>
      <c r="K30" s="106"/>
      <c r="L30" s="106"/>
      <c r="M30" s="106"/>
      <c r="N30" s="106"/>
      <c r="O30" s="106"/>
      <c r="P30" s="106"/>
      <c r="Q30" s="106"/>
      <c r="R30" s="30"/>
      <c r="S30" s="28"/>
      <c r="T30" s="30"/>
      <c r="U30" s="28"/>
      <c r="V30" s="30"/>
      <c r="W30" s="28"/>
      <c r="X30" s="30"/>
      <c r="Y30" s="28"/>
      <c r="Z30" s="30"/>
      <c r="AA30" s="28"/>
    </row>
    <row r="31" spans="1:27" ht="15.95" customHeight="1">
      <c r="A31" s="118"/>
      <c r="B31" s="118"/>
      <c r="C31" s="118"/>
      <c r="D31" s="118"/>
      <c r="E31" s="118"/>
      <c r="F31" s="83" t="s">
        <v>237</v>
      </c>
      <c r="G31" s="84" t="s">
        <v>246</v>
      </c>
      <c r="H31" s="83" t="s">
        <v>237</v>
      </c>
      <c r="I31" s="84" t="s">
        <v>246</v>
      </c>
      <c r="J31" s="83" t="s">
        <v>237</v>
      </c>
      <c r="K31" s="84" t="s">
        <v>246</v>
      </c>
      <c r="L31" s="83" t="s">
        <v>237</v>
      </c>
      <c r="M31" s="84" t="s">
        <v>246</v>
      </c>
      <c r="N31" s="83" t="s">
        <v>237</v>
      </c>
      <c r="O31" s="84" t="s">
        <v>246</v>
      </c>
      <c r="P31" s="83" t="s">
        <v>237</v>
      </c>
      <c r="Q31" s="84" t="s">
        <v>246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95" customHeight="1">
      <c r="A32" s="114" t="s">
        <v>84</v>
      </c>
      <c r="B32" s="62" t="s">
        <v>49</v>
      </c>
      <c r="C32" s="55"/>
      <c r="D32" s="55"/>
      <c r="E32" s="68" t="s">
        <v>40</v>
      </c>
      <c r="F32" s="56">
        <v>61</v>
      </c>
      <c r="G32" s="56">
        <v>106</v>
      </c>
      <c r="H32" s="56">
        <v>567</v>
      </c>
      <c r="I32" s="56">
        <v>489</v>
      </c>
      <c r="J32" s="56"/>
      <c r="K32" s="56"/>
      <c r="L32" s="56"/>
      <c r="M32" s="56"/>
      <c r="N32" s="94"/>
      <c r="O32" s="94"/>
      <c r="P32" s="56"/>
      <c r="Q32" s="56"/>
      <c r="R32" s="32"/>
      <c r="S32" s="32"/>
      <c r="T32" s="32"/>
      <c r="U32" s="32"/>
      <c r="V32" s="33"/>
      <c r="W32" s="33"/>
      <c r="X32" s="32"/>
      <c r="Y32" s="32"/>
      <c r="Z32" s="33"/>
      <c r="AA32" s="33"/>
    </row>
    <row r="33" spans="1:27" ht="15.95" customHeight="1">
      <c r="A33" s="121"/>
      <c r="B33" s="64"/>
      <c r="C33" s="62" t="s">
        <v>69</v>
      </c>
      <c r="D33" s="55"/>
      <c r="E33" s="68"/>
      <c r="F33" s="56">
        <v>61</v>
      </c>
      <c r="G33" s="56">
        <v>106</v>
      </c>
      <c r="H33" s="56">
        <v>567</v>
      </c>
      <c r="I33" s="56">
        <v>489</v>
      </c>
      <c r="J33" s="56"/>
      <c r="K33" s="56"/>
      <c r="L33" s="56"/>
      <c r="M33" s="56"/>
      <c r="N33" s="94"/>
      <c r="O33" s="94"/>
      <c r="P33" s="56"/>
      <c r="Q33" s="56"/>
      <c r="R33" s="32"/>
      <c r="S33" s="32"/>
      <c r="T33" s="32"/>
      <c r="U33" s="32"/>
      <c r="V33" s="33"/>
      <c r="W33" s="33"/>
      <c r="X33" s="32"/>
      <c r="Y33" s="32"/>
      <c r="Z33" s="33"/>
      <c r="AA33" s="33"/>
    </row>
    <row r="34" spans="1:27" ht="15.95" customHeight="1">
      <c r="A34" s="121"/>
      <c r="B34" s="64"/>
      <c r="C34" s="63"/>
      <c r="D34" s="55" t="s">
        <v>70</v>
      </c>
      <c r="E34" s="68"/>
      <c r="F34" s="56">
        <v>61</v>
      </c>
      <c r="G34" s="56">
        <v>106</v>
      </c>
      <c r="H34" s="56">
        <v>440</v>
      </c>
      <c r="I34" s="56">
        <v>445</v>
      </c>
      <c r="J34" s="56"/>
      <c r="K34" s="56"/>
      <c r="L34" s="56"/>
      <c r="M34" s="56"/>
      <c r="N34" s="94"/>
      <c r="O34" s="94"/>
      <c r="P34" s="56"/>
      <c r="Q34" s="56"/>
      <c r="R34" s="32"/>
      <c r="S34" s="32"/>
      <c r="T34" s="32"/>
      <c r="U34" s="32"/>
      <c r="V34" s="33"/>
      <c r="W34" s="33"/>
      <c r="X34" s="32"/>
      <c r="Y34" s="32"/>
      <c r="Z34" s="33"/>
      <c r="AA34" s="33"/>
    </row>
    <row r="35" spans="1:27" ht="15.95" customHeight="1">
      <c r="A35" s="121"/>
      <c r="B35" s="63"/>
      <c r="C35" s="82" t="s">
        <v>71</v>
      </c>
      <c r="D35" s="55"/>
      <c r="E35" s="68"/>
      <c r="F35" s="56"/>
      <c r="G35" s="56"/>
      <c r="H35" s="56"/>
      <c r="I35" s="56"/>
      <c r="J35" s="70"/>
      <c r="K35" s="70"/>
      <c r="L35" s="56"/>
      <c r="M35" s="56"/>
      <c r="N35" s="94"/>
      <c r="O35" s="94"/>
      <c r="P35" s="56"/>
      <c r="Q35" s="56"/>
      <c r="R35" s="32"/>
      <c r="S35" s="32"/>
      <c r="T35" s="32"/>
      <c r="U35" s="32"/>
      <c r="V35" s="33"/>
      <c r="W35" s="33"/>
      <c r="X35" s="32"/>
      <c r="Y35" s="32"/>
      <c r="Z35" s="33"/>
      <c r="AA35" s="33"/>
    </row>
    <row r="36" spans="1:27" ht="15.95" customHeight="1">
      <c r="A36" s="121"/>
      <c r="B36" s="62" t="s">
        <v>52</v>
      </c>
      <c r="C36" s="55"/>
      <c r="D36" s="55"/>
      <c r="E36" s="68" t="s">
        <v>41</v>
      </c>
      <c r="F36" s="56">
        <v>72</v>
      </c>
      <c r="G36" s="56">
        <v>96</v>
      </c>
      <c r="H36" s="56">
        <v>230</v>
      </c>
      <c r="I36" s="56">
        <v>374</v>
      </c>
      <c r="J36" s="56"/>
      <c r="K36" s="56"/>
      <c r="L36" s="56"/>
      <c r="M36" s="56"/>
      <c r="N36" s="94"/>
      <c r="O36" s="94"/>
      <c r="P36" s="56"/>
      <c r="Q36" s="56"/>
      <c r="R36" s="32"/>
      <c r="S36" s="32"/>
      <c r="T36" s="32"/>
      <c r="U36" s="32"/>
      <c r="V36" s="32"/>
      <c r="W36" s="32"/>
      <c r="X36" s="32"/>
      <c r="Y36" s="32"/>
      <c r="Z36" s="33"/>
      <c r="AA36" s="33"/>
    </row>
    <row r="37" spans="1:27" ht="15.95" customHeight="1">
      <c r="A37" s="121"/>
      <c r="B37" s="64"/>
      <c r="C37" s="55" t="s">
        <v>72</v>
      </c>
      <c r="D37" s="55"/>
      <c r="E37" s="68"/>
      <c r="F37" s="56">
        <v>60</v>
      </c>
      <c r="G37" s="56">
        <v>82</v>
      </c>
      <c r="H37" s="56">
        <v>121</v>
      </c>
      <c r="I37" s="56">
        <v>231</v>
      </c>
      <c r="J37" s="56"/>
      <c r="K37" s="56"/>
      <c r="L37" s="56"/>
      <c r="M37" s="56"/>
      <c r="N37" s="94"/>
      <c r="O37" s="94"/>
      <c r="P37" s="56"/>
      <c r="Q37" s="56"/>
      <c r="R37" s="32"/>
      <c r="S37" s="32"/>
      <c r="T37" s="32"/>
      <c r="U37" s="32"/>
      <c r="V37" s="32"/>
      <c r="W37" s="32"/>
      <c r="X37" s="32"/>
      <c r="Y37" s="32"/>
      <c r="Z37" s="33"/>
      <c r="AA37" s="33"/>
    </row>
    <row r="38" spans="1:27" ht="15.95" customHeight="1">
      <c r="A38" s="121"/>
      <c r="B38" s="63"/>
      <c r="C38" s="55" t="s">
        <v>73</v>
      </c>
      <c r="D38" s="55"/>
      <c r="E38" s="68"/>
      <c r="F38" s="56">
        <v>12</v>
      </c>
      <c r="G38" s="56">
        <v>14</v>
      </c>
      <c r="H38" s="56">
        <v>109</v>
      </c>
      <c r="I38" s="56">
        <v>143</v>
      </c>
      <c r="J38" s="56"/>
      <c r="K38" s="70"/>
      <c r="L38" s="56"/>
      <c r="M38" s="56"/>
      <c r="N38" s="94"/>
      <c r="O38" s="94"/>
      <c r="P38" s="56"/>
      <c r="Q38" s="56"/>
      <c r="R38" s="32"/>
      <c r="S38" s="32"/>
      <c r="T38" s="33"/>
      <c r="U38" s="33"/>
      <c r="V38" s="32"/>
      <c r="W38" s="32"/>
      <c r="X38" s="32"/>
      <c r="Y38" s="32"/>
      <c r="Z38" s="33"/>
      <c r="AA38" s="33"/>
    </row>
    <row r="39" spans="1:27" ht="15.95" customHeight="1">
      <c r="A39" s="121"/>
      <c r="B39" s="49" t="s">
        <v>74</v>
      </c>
      <c r="C39" s="49"/>
      <c r="D39" s="49"/>
      <c r="E39" s="68" t="s">
        <v>163</v>
      </c>
      <c r="F39" s="56">
        <f t="shared" ref="F39:Q39" si="9">F32-F36</f>
        <v>-11</v>
      </c>
      <c r="G39" s="56">
        <f t="shared" si="9"/>
        <v>10</v>
      </c>
      <c r="H39" s="56">
        <f t="shared" si="9"/>
        <v>337</v>
      </c>
      <c r="I39" s="56">
        <f t="shared" si="9"/>
        <v>115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94">
        <f t="shared" ref="N39:O39" si="10">N32-N36</f>
        <v>0</v>
      </c>
      <c r="O39" s="94">
        <f t="shared" si="10"/>
        <v>0</v>
      </c>
      <c r="P39" s="56">
        <f t="shared" si="9"/>
        <v>0</v>
      </c>
      <c r="Q39" s="56">
        <f t="shared" si="9"/>
        <v>0</v>
      </c>
      <c r="R39" s="32"/>
      <c r="S39" s="32"/>
      <c r="T39" s="32"/>
      <c r="U39" s="32"/>
      <c r="V39" s="32"/>
      <c r="W39" s="32"/>
      <c r="X39" s="32"/>
      <c r="Y39" s="32"/>
      <c r="Z39" s="33"/>
      <c r="AA39" s="33"/>
    </row>
    <row r="40" spans="1:27" ht="15.95" customHeight="1">
      <c r="A40" s="114" t="s">
        <v>85</v>
      </c>
      <c r="B40" s="62" t="s">
        <v>75</v>
      </c>
      <c r="C40" s="55"/>
      <c r="D40" s="55"/>
      <c r="E40" s="68" t="s">
        <v>43</v>
      </c>
      <c r="F40" s="56">
        <v>118</v>
      </c>
      <c r="G40" s="56">
        <v>96</v>
      </c>
      <c r="H40" s="56">
        <v>1914</v>
      </c>
      <c r="I40" s="56">
        <v>2542</v>
      </c>
      <c r="J40" s="56"/>
      <c r="K40" s="56"/>
      <c r="L40" s="56"/>
      <c r="M40" s="56"/>
      <c r="N40" s="94"/>
      <c r="O40" s="94"/>
      <c r="P40" s="56"/>
      <c r="Q40" s="56"/>
      <c r="R40" s="32"/>
      <c r="S40" s="32"/>
      <c r="T40" s="32"/>
      <c r="U40" s="32"/>
      <c r="V40" s="33"/>
      <c r="W40" s="33"/>
      <c r="X40" s="33"/>
      <c r="Y40" s="33"/>
      <c r="Z40" s="32"/>
      <c r="AA40" s="32"/>
    </row>
    <row r="41" spans="1:27" ht="15.95" customHeight="1">
      <c r="A41" s="115"/>
      <c r="B41" s="63"/>
      <c r="C41" s="55" t="s">
        <v>76</v>
      </c>
      <c r="D41" s="55"/>
      <c r="E41" s="68"/>
      <c r="F41" s="70"/>
      <c r="G41" s="70"/>
      <c r="H41" s="70">
        <v>737</v>
      </c>
      <c r="I41" s="70">
        <v>1157</v>
      </c>
      <c r="J41" s="56"/>
      <c r="K41" s="56"/>
      <c r="L41" s="56"/>
      <c r="M41" s="56"/>
      <c r="N41" s="94"/>
      <c r="O41" s="94"/>
      <c r="P41" s="56"/>
      <c r="Q41" s="56"/>
      <c r="R41" s="33"/>
      <c r="S41" s="33"/>
      <c r="T41" s="33"/>
      <c r="U41" s="33"/>
      <c r="V41" s="33"/>
      <c r="W41" s="33"/>
      <c r="X41" s="33"/>
      <c r="Y41" s="33"/>
      <c r="Z41" s="32"/>
      <c r="AA41" s="32"/>
    </row>
    <row r="42" spans="1:27" ht="15.95" customHeight="1">
      <c r="A42" s="115"/>
      <c r="B42" s="62" t="s">
        <v>63</v>
      </c>
      <c r="C42" s="55"/>
      <c r="D42" s="55"/>
      <c r="E42" s="68" t="s">
        <v>44</v>
      </c>
      <c r="F42" s="56">
        <v>107</v>
      </c>
      <c r="G42" s="56">
        <v>106</v>
      </c>
      <c r="H42" s="56">
        <v>2251</v>
      </c>
      <c r="I42" s="56">
        <v>2657</v>
      </c>
      <c r="J42" s="56"/>
      <c r="K42" s="56"/>
      <c r="L42" s="56"/>
      <c r="M42" s="56"/>
      <c r="N42" s="94"/>
      <c r="O42" s="94"/>
      <c r="P42" s="56"/>
      <c r="Q42" s="56"/>
      <c r="R42" s="32"/>
      <c r="S42" s="32"/>
      <c r="T42" s="32"/>
      <c r="U42" s="32"/>
      <c r="V42" s="33"/>
      <c r="W42" s="33"/>
      <c r="X42" s="32"/>
      <c r="Y42" s="32"/>
      <c r="Z42" s="32"/>
      <c r="AA42" s="32"/>
    </row>
    <row r="43" spans="1:27" ht="15.95" customHeight="1">
      <c r="A43" s="115"/>
      <c r="B43" s="63"/>
      <c r="C43" s="55" t="s">
        <v>77</v>
      </c>
      <c r="D43" s="55"/>
      <c r="E43" s="68"/>
      <c r="F43" s="56">
        <v>107</v>
      </c>
      <c r="G43" s="56">
        <v>106</v>
      </c>
      <c r="H43" s="56">
        <v>1460</v>
      </c>
      <c r="I43" s="56">
        <v>1499</v>
      </c>
      <c r="J43" s="70"/>
      <c r="K43" s="70"/>
      <c r="L43" s="56"/>
      <c r="M43" s="56"/>
      <c r="N43" s="94"/>
      <c r="O43" s="94"/>
      <c r="P43" s="56"/>
      <c r="Q43" s="56"/>
      <c r="R43" s="32"/>
      <c r="S43" s="32"/>
      <c r="T43" s="33"/>
      <c r="U43" s="32"/>
      <c r="V43" s="33"/>
      <c r="W43" s="33"/>
      <c r="X43" s="32"/>
      <c r="Y43" s="32"/>
      <c r="Z43" s="33"/>
      <c r="AA43" s="33"/>
    </row>
    <row r="44" spans="1:27" ht="15.95" customHeight="1">
      <c r="A44" s="115"/>
      <c r="B44" s="55" t="s">
        <v>74</v>
      </c>
      <c r="C44" s="55"/>
      <c r="D44" s="55"/>
      <c r="E44" s="68" t="s">
        <v>164</v>
      </c>
      <c r="F44" s="70">
        <f t="shared" ref="F44:Q44" si="11">F40-F42</f>
        <v>11</v>
      </c>
      <c r="G44" s="70">
        <f t="shared" si="11"/>
        <v>-10</v>
      </c>
      <c r="H44" s="70">
        <f t="shared" si="11"/>
        <v>-337</v>
      </c>
      <c r="I44" s="70">
        <f t="shared" si="11"/>
        <v>-115</v>
      </c>
      <c r="J44" s="70">
        <f t="shared" si="11"/>
        <v>0</v>
      </c>
      <c r="K44" s="70">
        <f t="shared" si="11"/>
        <v>0</v>
      </c>
      <c r="L44" s="70">
        <f t="shared" si="11"/>
        <v>0</v>
      </c>
      <c r="M44" s="70">
        <f t="shared" si="11"/>
        <v>0</v>
      </c>
      <c r="N44" s="70">
        <f t="shared" ref="N44:O44" si="12">N40-N42</f>
        <v>0</v>
      </c>
      <c r="O44" s="70">
        <f t="shared" si="12"/>
        <v>0</v>
      </c>
      <c r="P44" s="70">
        <f t="shared" si="11"/>
        <v>0</v>
      </c>
      <c r="Q44" s="70">
        <f t="shared" si="11"/>
        <v>0</v>
      </c>
      <c r="R44" s="33"/>
      <c r="S44" s="33"/>
      <c r="T44" s="32"/>
      <c r="U44" s="32"/>
      <c r="V44" s="33"/>
      <c r="W44" s="33"/>
      <c r="X44" s="32"/>
      <c r="Y44" s="32"/>
      <c r="Z44" s="32"/>
      <c r="AA44" s="32"/>
    </row>
    <row r="45" spans="1:27" ht="15.95" customHeight="1">
      <c r="A45" s="114" t="s">
        <v>86</v>
      </c>
      <c r="B45" s="49" t="s">
        <v>78</v>
      </c>
      <c r="C45" s="49"/>
      <c r="D45" s="49"/>
      <c r="E45" s="68" t="s">
        <v>165</v>
      </c>
      <c r="F45" s="56">
        <f t="shared" ref="F45:Q45" si="13">F39+F44</f>
        <v>0</v>
      </c>
      <c r="G45" s="56">
        <f t="shared" si="13"/>
        <v>0</v>
      </c>
      <c r="H45" s="56">
        <f t="shared" si="13"/>
        <v>0</v>
      </c>
      <c r="I45" s="56">
        <f t="shared" si="13"/>
        <v>0</v>
      </c>
      <c r="J45" s="56">
        <f t="shared" si="13"/>
        <v>0</v>
      </c>
      <c r="K45" s="56">
        <f t="shared" si="13"/>
        <v>0</v>
      </c>
      <c r="L45" s="56">
        <f t="shared" si="13"/>
        <v>0</v>
      </c>
      <c r="M45" s="56">
        <f t="shared" si="13"/>
        <v>0</v>
      </c>
      <c r="N45" s="94">
        <f t="shared" ref="N45:O45" si="14">N39+N44</f>
        <v>0</v>
      </c>
      <c r="O45" s="94">
        <f t="shared" si="14"/>
        <v>0</v>
      </c>
      <c r="P45" s="56">
        <f t="shared" si="13"/>
        <v>0</v>
      </c>
      <c r="Q45" s="56">
        <f t="shared" si="13"/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15.95" customHeight="1">
      <c r="A46" s="115"/>
      <c r="B46" s="55" t="s">
        <v>79</v>
      </c>
      <c r="C46" s="55"/>
      <c r="D46" s="55"/>
      <c r="E46" s="55"/>
      <c r="F46" s="70"/>
      <c r="G46" s="70"/>
      <c r="H46" s="70"/>
      <c r="I46" s="70"/>
      <c r="J46" s="70"/>
      <c r="K46" s="70"/>
      <c r="L46" s="56"/>
      <c r="M46" s="56"/>
      <c r="N46" s="70"/>
      <c r="O46" s="70"/>
      <c r="P46" s="70"/>
      <c r="Q46" s="70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5.95" customHeight="1">
      <c r="A47" s="115"/>
      <c r="B47" s="55" t="s">
        <v>80</v>
      </c>
      <c r="C47" s="55"/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94"/>
      <c r="O47" s="94"/>
      <c r="P47" s="56"/>
      <c r="Q47" s="56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5.95" customHeight="1">
      <c r="A48" s="115"/>
      <c r="B48" s="55" t="s">
        <v>81</v>
      </c>
      <c r="C48" s="55"/>
      <c r="D48" s="55"/>
      <c r="E48" s="55"/>
      <c r="F48" s="56"/>
      <c r="G48" s="56"/>
      <c r="H48" s="56"/>
      <c r="I48" s="56"/>
      <c r="J48" s="56"/>
      <c r="K48" s="56"/>
      <c r="L48" s="56"/>
      <c r="M48" s="56"/>
      <c r="N48" s="94"/>
      <c r="O48" s="94"/>
      <c r="P48" s="56"/>
      <c r="Q48" s="56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17" ht="15.95" customHeight="1">
      <c r="A49" s="9" t="s">
        <v>166</v>
      </c>
      <c r="O49" s="6"/>
      <c r="Q49" s="6"/>
    </row>
    <row r="50" spans="1:17" ht="15.95" customHeight="1">
      <c r="A50" s="9"/>
      <c r="O50" s="8"/>
      <c r="Q50" s="8"/>
    </row>
  </sheetData>
  <mergeCells count="32">
    <mergeCell ref="N6:O6"/>
    <mergeCell ref="N25:N26"/>
    <mergeCell ref="O25:O26"/>
    <mergeCell ref="N30:O30"/>
    <mergeCell ref="J6:K6"/>
    <mergeCell ref="L6:M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A6:E7"/>
    <mergeCell ref="F6:G6"/>
    <mergeCell ref="H6:I6"/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P30:Q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8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0" zoomScaleNormal="100" zoomScaleSheetLayoutView="80" workbookViewId="0">
      <selection activeCell="I10" sqref="I1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4" t="s">
        <v>0</v>
      </c>
      <c r="B1" s="34"/>
      <c r="C1" s="42"/>
      <c r="D1" s="43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247</v>
      </c>
      <c r="C5" s="44"/>
      <c r="D5" s="44"/>
      <c r="H5" s="16"/>
      <c r="L5" s="16"/>
      <c r="N5" s="16" t="s">
        <v>168</v>
      </c>
    </row>
    <row r="6" spans="1:14" ht="15" customHeight="1">
      <c r="A6" s="45"/>
      <c r="B6" s="46"/>
      <c r="C6" s="46"/>
      <c r="D6" s="91"/>
      <c r="E6" s="124" t="s">
        <v>262</v>
      </c>
      <c r="F6" s="124"/>
      <c r="G6" s="125" t="s">
        <v>263</v>
      </c>
      <c r="H6" s="124"/>
      <c r="I6" s="126"/>
      <c r="J6" s="127"/>
      <c r="K6" s="124"/>
      <c r="L6" s="124"/>
      <c r="M6" s="124"/>
      <c r="N6" s="124"/>
    </row>
    <row r="7" spans="1:14" ht="15" customHeight="1">
      <c r="A7" s="19"/>
      <c r="B7" s="20"/>
      <c r="C7" s="20"/>
      <c r="D7" s="61"/>
      <c r="E7" s="37" t="s">
        <v>237</v>
      </c>
      <c r="F7" s="92" t="s">
        <v>246</v>
      </c>
      <c r="G7" s="37" t="s">
        <v>237</v>
      </c>
      <c r="H7" s="37" t="s">
        <v>246</v>
      </c>
      <c r="I7" s="37" t="s">
        <v>237</v>
      </c>
      <c r="J7" s="37" t="s">
        <v>246</v>
      </c>
      <c r="K7" s="37" t="s">
        <v>237</v>
      </c>
      <c r="L7" s="37" t="s">
        <v>246</v>
      </c>
      <c r="M7" s="37" t="s">
        <v>237</v>
      </c>
      <c r="N7" s="37" t="s">
        <v>246</v>
      </c>
    </row>
    <row r="8" spans="1:14" ht="18" customHeight="1">
      <c r="A8" s="99" t="s">
        <v>169</v>
      </c>
      <c r="B8" s="85" t="s">
        <v>170</v>
      </c>
      <c r="C8" s="86"/>
      <c r="D8" s="86"/>
      <c r="E8" s="87">
        <v>2</v>
      </c>
      <c r="F8" s="87">
        <v>2</v>
      </c>
      <c r="G8" s="87">
        <v>8</v>
      </c>
      <c r="H8" s="87">
        <v>8</v>
      </c>
      <c r="I8" s="87"/>
      <c r="J8" s="87"/>
      <c r="K8" s="87"/>
      <c r="L8" s="87"/>
      <c r="M8" s="87"/>
      <c r="N8" s="87"/>
    </row>
    <row r="9" spans="1:14" ht="18" customHeight="1">
      <c r="A9" s="99"/>
      <c r="B9" s="99" t="s">
        <v>171</v>
      </c>
      <c r="C9" s="55" t="s">
        <v>172</v>
      </c>
      <c r="D9" s="55"/>
      <c r="E9" s="87">
        <v>756</v>
      </c>
      <c r="F9" s="87">
        <v>756</v>
      </c>
      <c r="G9" s="87">
        <v>500</v>
      </c>
      <c r="H9" s="87">
        <v>500</v>
      </c>
      <c r="I9" s="87"/>
      <c r="J9" s="87"/>
      <c r="K9" s="87"/>
      <c r="L9" s="87"/>
      <c r="M9" s="87"/>
      <c r="N9" s="87"/>
    </row>
    <row r="10" spans="1:14" ht="18" customHeight="1">
      <c r="A10" s="99"/>
      <c r="B10" s="99"/>
      <c r="C10" s="55" t="s">
        <v>173</v>
      </c>
      <c r="D10" s="55"/>
      <c r="E10" s="87">
        <v>648</v>
      </c>
      <c r="F10" s="87">
        <v>648</v>
      </c>
      <c r="G10" s="87">
        <v>350</v>
      </c>
      <c r="H10" s="87">
        <v>350</v>
      </c>
      <c r="I10" s="87"/>
      <c r="J10" s="87"/>
      <c r="K10" s="87"/>
      <c r="L10" s="87"/>
      <c r="M10" s="87"/>
      <c r="N10" s="87"/>
    </row>
    <row r="11" spans="1:14" ht="18" customHeight="1">
      <c r="A11" s="99"/>
      <c r="B11" s="99"/>
      <c r="C11" s="55" t="s">
        <v>174</v>
      </c>
      <c r="D11" s="55"/>
      <c r="E11" s="87">
        <v>108</v>
      </c>
      <c r="F11" s="87">
        <v>108</v>
      </c>
      <c r="G11" s="87">
        <v>100</v>
      </c>
      <c r="H11" s="87">
        <v>100</v>
      </c>
      <c r="I11" s="87"/>
      <c r="J11" s="87"/>
      <c r="K11" s="87"/>
      <c r="L11" s="87"/>
      <c r="M11" s="87"/>
      <c r="N11" s="87"/>
    </row>
    <row r="12" spans="1:14" ht="18" customHeight="1">
      <c r="A12" s="99"/>
      <c r="B12" s="99"/>
      <c r="C12" s="55" t="s">
        <v>175</v>
      </c>
      <c r="D12" s="55"/>
      <c r="E12" s="87">
        <v>0</v>
      </c>
      <c r="F12" s="87">
        <v>0</v>
      </c>
      <c r="G12" s="87">
        <v>50</v>
      </c>
      <c r="H12" s="87">
        <v>50</v>
      </c>
      <c r="I12" s="87"/>
      <c r="J12" s="87"/>
      <c r="K12" s="87"/>
      <c r="L12" s="87"/>
      <c r="M12" s="87"/>
      <c r="N12" s="87"/>
    </row>
    <row r="13" spans="1:14" ht="18" customHeight="1">
      <c r="A13" s="99"/>
      <c r="B13" s="99"/>
      <c r="C13" s="55" t="s">
        <v>176</v>
      </c>
      <c r="D13" s="55"/>
      <c r="E13" s="87">
        <v>0</v>
      </c>
      <c r="F13" s="87">
        <v>0</v>
      </c>
      <c r="G13" s="87">
        <v>0</v>
      </c>
      <c r="H13" s="87">
        <v>0</v>
      </c>
      <c r="I13" s="87"/>
      <c r="J13" s="87"/>
      <c r="K13" s="87"/>
      <c r="L13" s="87"/>
      <c r="M13" s="87"/>
      <c r="N13" s="87"/>
    </row>
    <row r="14" spans="1:14" ht="18" customHeight="1">
      <c r="A14" s="99"/>
      <c r="B14" s="99"/>
      <c r="C14" s="55" t="s">
        <v>177</v>
      </c>
      <c r="D14" s="55"/>
      <c r="E14" s="87">
        <v>0</v>
      </c>
      <c r="F14" s="87">
        <v>0</v>
      </c>
      <c r="G14" s="87">
        <v>0</v>
      </c>
      <c r="H14" s="87">
        <v>0</v>
      </c>
      <c r="I14" s="87"/>
      <c r="J14" s="87"/>
      <c r="K14" s="87"/>
      <c r="L14" s="87"/>
      <c r="M14" s="87"/>
      <c r="N14" s="87"/>
    </row>
    <row r="15" spans="1:14" ht="18" customHeight="1">
      <c r="A15" s="122" t="s">
        <v>178</v>
      </c>
      <c r="B15" s="99" t="s">
        <v>179</v>
      </c>
      <c r="C15" s="55" t="s">
        <v>180</v>
      </c>
      <c r="D15" s="55"/>
      <c r="E15" s="56">
        <v>291</v>
      </c>
      <c r="F15" s="56">
        <v>229</v>
      </c>
      <c r="G15" s="56">
        <v>343</v>
      </c>
      <c r="H15" s="56">
        <v>477</v>
      </c>
      <c r="I15" s="56"/>
      <c r="J15" s="56"/>
      <c r="K15" s="56"/>
      <c r="L15" s="56"/>
      <c r="M15" s="56"/>
      <c r="N15" s="56"/>
    </row>
    <row r="16" spans="1:14" ht="18" customHeight="1">
      <c r="A16" s="99"/>
      <c r="B16" s="99"/>
      <c r="C16" s="55" t="s">
        <v>181</v>
      </c>
      <c r="D16" s="55"/>
      <c r="E16" s="56">
        <v>3722</v>
      </c>
      <c r="F16" s="56">
        <v>3739</v>
      </c>
      <c r="G16" s="56">
        <v>4</v>
      </c>
      <c r="H16" s="56">
        <v>4</v>
      </c>
      <c r="I16" s="56"/>
      <c r="J16" s="56"/>
      <c r="K16" s="56"/>
      <c r="L16" s="56"/>
      <c r="M16" s="56"/>
      <c r="N16" s="56"/>
    </row>
    <row r="17" spans="1:15" ht="18" customHeight="1">
      <c r="A17" s="99"/>
      <c r="B17" s="99"/>
      <c r="C17" s="55" t="s">
        <v>182</v>
      </c>
      <c r="D17" s="55"/>
      <c r="E17" s="56"/>
      <c r="F17" s="56"/>
      <c r="G17" s="56">
        <v>154</v>
      </c>
      <c r="H17" s="56">
        <v>19</v>
      </c>
      <c r="I17" s="56"/>
      <c r="J17" s="56"/>
      <c r="K17" s="56"/>
      <c r="L17" s="56"/>
      <c r="M17" s="56"/>
      <c r="N17" s="56"/>
    </row>
    <row r="18" spans="1:15" ht="18" customHeight="1">
      <c r="A18" s="99"/>
      <c r="B18" s="99"/>
      <c r="C18" s="55" t="s">
        <v>183</v>
      </c>
      <c r="D18" s="55"/>
      <c r="E18" s="56">
        <v>4013</v>
      </c>
      <c r="F18" s="56">
        <v>3968</v>
      </c>
      <c r="G18" s="56">
        <v>501</v>
      </c>
      <c r="H18" s="56">
        <v>500</v>
      </c>
      <c r="I18" s="56"/>
      <c r="J18" s="56"/>
      <c r="K18" s="56"/>
      <c r="L18" s="56"/>
      <c r="M18" s="56"/>
      <c r="N18" s="56"/>
    </row>
    <row r="19" spans="1:15" ht="18" customHeight="1">
      <c r="A19" s="99"/>
      <c r="B19" s="99" t="s">
        <v>184</v>
      </c>
      <c r="C19" s="55" t="s">
        <v>185</v>
      </c>
      <c r="D19" s="55"/>
      <c r="E19" s="56">
        <v>16</v>
      </c>
      <c r="F19" s="56">
        <v>7</v>
      </c>
      <c r="G19" s="56">
        <v>26</v>
      </c>
      <c r="H19" s="56">
        <v>9</v>
      </c>
      <c r="I19" s="56"/>
      <c r="J19" s="56"/>
      <c r="K19" s="56"/>
      <c r="L19" s="56"/>
      <c r="M19" s="56"/>
      <c r="N19" s="56"/>
    </row>
    <row r="20" spans="1:15" ht="18" customHeight="1">
      <c r="A20" s="99"/>
      <c r="B20" s="99"/>
      <c r="C20" s="55" t="s">
        <v>186</v>
      </c>
      <c r="D20" s="55"/>
      <c r="E20" s="56">
        <v>2245</v>
      </c>
      <c r="F20" s="56">
        <v>2247</v>
      </c>
      <c r="G20" s="56">
        <v>3</v>
      </c>
      <c r="H20" s="56">
        <v>0</v>
      </c>
      <c r="I20" s="56"/>
      <c r="J20" s="56"/>
      <c r="K20" s="56"/>
      <c r="L20" s="56"/>
      <c r="M20" s="56"/>
      <c r="N20" s="56"/>
    </row>
    <row r="21" spans="1:15" s="47" customFormat="1" ht="18" customHeight="1">
      <c r="A21" s="99"/>
      <c r="B21" s="99"/>
      <c r="C21" s="88" t="s">
        <v>187</v>
      </c>
      <c r="D21" s="88"/>
      <c r="E21" s="89">
        <v>2740</v>
      </c>
      <c r="F21" s="89">
        <v>2703</v>
      </c>
      <c r="G21" s="89">
        <v>0</v>
      </c>
      <c r="H21" s="89">
        <v>0</v>
      </c>
      <c r="I21" s="89"/>
      <c r="J21" s="89"/>
      <c r="K21" s="89"/>
      <c r="L21" s="89"/>
      <c r="M21" s="89"/>
      <c r="N21" s="89"/>
    </row>
    <row r="22" spans="1:15" ht="18" customHeight="1">
      <c r="A22" s="99"/>
      <c r="B22" s="99"/>
      <c r="C22" s="49" t="s">
        <v>188</v>
      </c>
      <c r="D22" s="49"/>
      <c r="E22" s="56">
        <v>5001</v>
      </c>
      <c r="F22" s="56">
        <v>4957</v>
      </c>
      <c r="G22" s="56">
        <v>29</v>
      </c>
      <c r="H22" s="56">
        <v>9</v>
      </c>
      <c r="I22" s="56"/>
      <c r="J22" s="56"/>
      <c r="K22" s="56"/>
      <c r="L22" s="56"/>
      <c r="M22" s="56"/>
      <c r="N22" s="56"/>
    </row>
    <row r="23" spans="1:15" ht="18" customHeight="1">
      <c r="A23" s="99"/>
      <c r="B23" s="99" t="s">
        <v>189</v>
      </c>
      <c r="C23" s="55" t="s">
        <v>190</v>
      </c>
      <c r="D23" s="55"/>
      <c r="E23" s="56">
        <v>756</v>
      </c>
      <c r="F23" s="56">
        <v>756</v>
      </c>
      <c r="G23" s="56">
        <v>500</v>
      </c>
      <c r="H23" s="56">
        <v>500</v>
      </c>
      <c r="I23" s="56"/>
      <c r="J23" s="56"/>
      <c r="K23" s="56"/>
      <c r="L23" s="56"/>
      <c r="M23" s="56"/>
      <c r="N23" s="56"/>
    </row>
    <row r="24" spans="1:15" ht="18" customHeight="1">
      <c r="A24" s="99"/>
      <c r="B24" s="99"/>
      <c r="C24" s="55" t="s">
        <v>191</v>
      </c>
      <c r="D24" s="55"/>
      <c r="E24" s="56">
        <v>-1744</v>
      </c>
      <c r="F24" s="56">
        <v>-1745</v>
      </c>
      <c r="G24" s="56">
        <v>-28</v>
      </c>
      <c r="H24" s="56">
        <v>-9</v>
      </c>
      <c r="I24" s="56"/>
      <c r="J24" s="56"/>
      <c r="K24" s="56"/>
      <c r="L24" s="56"/>
      <c r="M24" s="56"/>
      <c r="N24" s="56"/>
    </row>
    <row r="25" spans="1:15" ht="18" customHeight="1">
      <c r="A25" s="99"/>
      <c r="B25" s="99"/>
      <c r="C25" s="55" t="s">
        <v>192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ht="18" customHeight="1">
      <c r="A26" s="99"/>
      <c r="B26" s="99"/>
      <c r="C26" s="55" t="s">
        <v>193</v>
      </c>
      <c r="D26" s="55"/>
      <c r="E26" s="56">
        <v>-988</v>
      </c>
      <c r="F26" s="56">
        <v>-989</v>
      </c>
      <c r="G26" s="56">
        <v>472</v>
      </c>
      <c r="H26" s="56">
        <v>491</v>
      </c>
      <c r="I26" s="56"/>
      <c r="J26" s="56"/>
      <c r="K26" s="56"/>
      <c r="L26" s="56"/>
      <c r="M26" s="56"/>
      <c r="N26" s="56"/>
    </row>
    <row r="27" spans="1:15" ht="18" customHeight="1">
      <c r="A27" s="99"/>
      <c r="B27" s="55" t="s">
        <v>194</v>
      </c>
      <c r="C27" s="55"/>
      <c r="D27" s="55"/>
      <c r="E27" s="56">
        <v>4013</v>
      </c>
      <c r="F27" s="56">
        <v>3968</v>
      </c>
      <c r="G27" s="56">
        <v>501</v>
      </c>
      <c r="H27" s="56">
        <v>500</v>
      </c>
      <c r="I27" s="56"/>
      <c r="J27" s="56"/>
      <c r="K27" s="56"/>
      <c r="L27" s="56"/>
      <c r="M27" s="56"/>
      <c r="N27" s="56"/>
    </row>
    <row r="28" spans="1:15" ht="18" customHeight="1">
      <c r="A28" s="99" t="s">
        <v>195</v>
      </c>
      <c r="B28" s="99" t="s">
        <v>196</v>
      </c>
      <c r="C28" s="55" t="s">
        <v>197</v>
      </c>
      <c r="D28" s="90" t="s">
        <v>40</v>
      </c>
      <c r="E28" s="56">
        <v>122</v>
      </c>
      <c r="F28" s="56">
        <v>149</v>
      </c>
      <c r="G28" s="56"/>
      <c r="H28" s="56"/>
      <c r="I28" s="56"/>
      <c r="J28" s="56"/>
      <c r="K28" s="56"/>
      <c r="L28" s="56"/>
      <c r="M28" s="56"/>
      <c r="N28" s="56"/>
    </row>
    <row r="29" spans="1:15" ht="18" customHeight="1">
      <c r="A29" s="99"/>
      <c r="B29" s="99"/>
      <c r="C29" s="55" t="s">
        <v>198</v>
      </c>
      <c r="D29" s="90" t="s">
        <v>41</v>
      </c>
      <c r="E29" s="56">
        <v>98</v>
      </c>
      <c r="F29" s="56">
        <v>110</v>
      </c>
      <c r="G29" s="56">
        <v>17</v>
      </c>
      <c r="H29" s="56">
        <v>8</v>
      </c>
      <c r="I29" s="56"/>
      <c r="J29" s="56"/>
      <c r="K29" s="56"/>
      <c r="L29" s="56"/>
      <c r="M29" s="56"/>
      <c r="N29" s="56"/>
    </row>
    <row r="30" spans="1:15" ht="18" customHeight="1">
      <c r="A30" s="99"/>
      <c r="B30" s="99"/>
      <c r="C30" s="55" t="s">
        <v>199</v>
      </c>
      <c r="D30" s="90" t="s">
        <v>200</v>
      </c>
      <c r="E30" s="56">
        <v>44</v>
      </c>
      <c r="F30" s="56">
        <v>37</v>
      </c>
      <c r="G30" s="56"/>
      <c r="H30" s="56"/>
      <c r="I30" s="56"/>
      <c r="J30" s="56"/>
      <c r="K30" s="56"/>
      <c r="L30" s="56"/>
      <c r="M30" s="56"/>
      <c r="N30" s="56"/>
    </row>
    <row r="31" spans="1:15" ht="18" customHeight="1">
      <c r="A31" s="99"/>
      <c r="B31" s="99"/>
      <c r="C31" s="49" t="s">
        <v>201</v>
      </c>
      <c r="D31" s="90" t="s">
        <v>202</v>
      </c>
      <c r="E31" s="56">
        <f t="shared" ref="E31:N31" si="0">E28-E29-E30</f>
        <v>-20</v>
      </c>
      <c r="F31" s="56">
        <f t="shared" si="0"/>
        <v>2</v>
      </c>
      <c r="G31" s="56">
        <f t="shared" si="0"/>
        <v>-17</v>
      </c>
      <c r="H31" s="56">
        <f t="shared" si="0"/>
        <v>-8</v>
      </c>
      <c r="I31" s="56">
        <f t="shared" si="0"/>
        <v>0</v>
      </c>
      <c r="J31" s="56">
        <f t="shared" si="0"/>
        <v>0</v>
      </c>
      <c r="K31" s="56">
        <f t="shared" si="0"/>
        <v>0</v>
      </c>
      <c r="L31" s="56">
        <f t="shared" si="0"/>
        <v>0</v>
      </c>
      <c r="M31" s="56">
        <f t="shared" si="0"/>
        <v>0</v>
      </c>
      <c r="N31" s="56">
        <f t="shared" si="0"/>
        <v>0</v>
      </c>
      <c r="O31" s="7"/>
    </row>
    <row r="32" spans="1:15" ht="18" customHeight="1">
      <c r="A32" s="99"/>
      <c r="B32" s="99"/>
      <c r="C32" s="55" t="s">
        <v>203</v>
      </c>
      <c r="D32" s="90" t="s">
        <v>204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8" customHeight="1">
      <c r="A33" s="99"/>
      <c r="B33" s="99"/>
      <c r="C33" s="55" t="s">
        <v>205</v>
      </c>
      <c r="D33" s="90" t="s">
        <v>206</v>
      </c>
      <c r="E33" s="56">
        <v>36</v>
      </c>
      <c r="F33" s="56">
        <v>28</v>
      </c>
      <c r="G33" s="56">
        <v>1</v>
      </c>
      <c r="H33" s="56">
        <v>1</v>
      </c>
      <c r="I33" s="56"/>
      <c r="J33" s="56"/>
      <c r="K33" s="56"/>
      <c r="L33" s="56"/>
      <c r="M33" s="56"/>
      <c r="N33" s="56"/>
    </row>
    <row r="34" spans="1:14" ht="18" customHeight="1">
      <c r="A34" s="99"/>
      <c r="B34" s="99"/>
      <c r="C34" s="49" t="s">
        <v>207</v>
      </c>
      <c r="D34" s="90" t="s">
        <v>208</v>
      </c>
      <c r="E34" s="56">
        <f t="shared" ref="E34:N34" si="1">E31+E32-E33</f>
        <v>-56</v>
      </c>
      <c r="F34" s="56">
        <f t="shared" si="1"/>
        <v>-26</v>
      </c>
      <c r="G34" s="56">
        <f t="shared" si="1"/>
        <v>-18</v>
      </c>
      <c r="H34" s="56">
        <f t="shared" si="1"/>
        <v>-9</v>
      </c>
      <c r="I34" s="56">
        <f t="shared" si="1"/>
        <v>0</v>
      </c>
      <c r="J34" s="56">
        <f t="shared" si="1"/>
        <v>0</v>
      </c>
      <c r="K34" s="56">
        <f t="shared" si="1"/>
        <v>0</v>
      </c>
      <c r="L34" s="56">
        <f t="shared" si="1"/>
        <v>0</v>
      </c>
      <c r="M34" s="56">
        <f t="shared" si="1"/>
        <v>0</v>
      </c>
      <c r="N34" s="56">
        <f t="shared" si="1"/>
        <v>0</v>
      </c>
    </row>
    <row r="35" spans="1:14" ht="18" customHeight="1">
      <c r="A35" s="99"/>
      <c r="B35" s="99" t="s">
        <v>209</v>
      </c>
      <c r="C35" s="55" t="s">
        <v>210</v>
      </c>
      <c r="D35" s="90" t="s">
        <v>211</v>
      </c>
      <c r="E35" s="56">
        <v>10</v>
      </c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8" customHeight="1">
      <c r="A36" s="99"/>
      <c r="B36" s="99"/>
      <c r="C36" s="55" t="s">
        <v>212</v>
      </c>
      <c r="D36" s="90" t="s">
        <v>213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8" customHeight="1">
      <c r="A37" s="99"/>
      <c r="B37" s="99"/>
      <c r="C37" s="55" t="s">
        <v>214</v>
      </c>
      <c r="D37" s="90" t="s">
        <v>215</v>
      </c>
      <c r="E37" s="56">
        <f t="shared" ref="E37:N37" si="2">E34+E35-E36</f>
        <v>-46</v>
      </c>
      <c r="F37" s="56">
        <f t="shared" si="2"/>
        <v>-26</v>
      </c>
      <c r="G37" s="56">
        <f t="shared" si="2"/>
        <v>-18</v>
      </c>
      <c r="H37" s="56">
        <f t="shared" si="2"/>
        <v>-9</v>
      </c>
      <c r="I37" s="56">
        <f t="shared" si="2"/>
        <v>0</v>
      </c>
      <c r="J37" s="56">
        <f t="shared" si="2"/>
        <v>0</v>
      </c>
      <c r="K37" s="56">
        <f t="shared" si="2"/>
        <v>0</v>
      </c>
      <c r="L37" s="56">
        <f t="shared" si="2"/>
        <v>0</v>
      </c>
      <c r="M37" s="56">
        <f t="shared" si="2"/>
        <v>0</v>
      </c>
      <c r="N37" s="56">
        <f t="shared" si="2"/>
        <v>0</v>
      </c>
    </row>
    <row r="38" spans="1:14" ht="18" customHeight="1">
      <c r="A38" s="99"/>
      <c r="B38" s="99"/>
      <c r="C38" s="55" t="s">
        <v>216</v>
      </c>
      <c r="D38" s="90" t="s">
        <v>217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8" customHeight="1">
      <c r="A39" s="99"/>
      <c r="B39" s="99"/>
      <c r="C39" s="55" t="s">
        <v>218</v>
      </c>
      <c r="D39" s="90" t="s">
        <v>219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8" customHeight="1">
      <c r="A40" s="99"/>
      <c r="B40" s="99"/>
      <c r="C40" s="55" t="s">
        <v>220</v>
      </c>
      <c r="D40" s="90" t="s">
        <v>221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8" customHeight="1">
      <c r="A41" s="99"/>
      <c r="B41" s="99"/>
      <c r="C41" s="49" t="s">
        <v>222</v>
      </c>
      <c r="D41" s="90" t="s">
        <v>223</v>
      </c>
      <c r="E41" s="56">
        <f t="shared" ref="E41:N41" si="3">E34+E35-E36-E40</f>
        <v>-46</v>
      </c>
      <c r="F41" s="56">
        <f t="shared" si="3"/>
        <v>-26</v>
      </c>
      <c r="G41" s="56">
        <f t="shared" si="3"/>
        <v>-18</v>
      </c>
      <c r="H41" s="56">
        <f t="shared" si="3"/>
        <v>-9</v>
      </c>
      <c r="I41" s="56">
        <f t="shared" si="3"/>
        <v>0</v>
      </c>
      <c r="J41" s="56">
        <f t="shared" si="3"/>
        <v>0</v>
      </c>
      <c r="K41" s="56">
        <f t="shared" si="3"/>
        <v>0</v>
      </c>
      <c r="L41" s="56">
        <f t="shared" si="3"/>
        <v>0</v>
      </c>
      <c r="M41" s="56">
        <f t="shared" si="3"/>
        <v>0</v>
      </c>
      <c r="N41" s="56">
        <f t="shared" si="3"/>
        <v>0</v>
      </c>
    </row>
    <row r="42" spans="1:14" ht="18" customHeight="1">
      <c r="A42" s="99"/>
      <c r="B42" s="99"/>
      <c r="C42" s="123" t="s">
        <v>224</v>
      </c>
      <c r="D42" s="123"/>
      <c r="E42" s="56">
        <f t="shared" ref="E42:N42" si="4">E37+E38-E39-E40</f>
        <v>-46</v>
      </c>
      <c r="F42" s="56">
        <f t="shared" si="4"/>
        <v>-26</v>
      </c>
      <c r="G42" s="56">
        <f t="shared" si="4"/>
        <v>-18</v>
      </c>
      <c r="H42" s="56">
        <f t="shared" si="4"/>
        <v>-9</v>
      </c>
      <c r="I42" s="56">
        <f t="shared" si="4"/>
        <v>0</v>
      </c>
      <c r="J42" s="56">
        <f t="shared" si="4"/>
        <v>0</v>
      </c>
      <c r="K42" s="56">
        <f t="shared" si="4"/>
        <v>0</v>
      </c>
      <c r="L42" s="56">
        <f t="shared" si="4"/>
        <v>0</v>
      </c>
      <c r="M42" s="56">
        <f t="shared" si="4"/>
        <v>0</v>
      </c>
      <c r="N42" s="56">
        <f t="shared" si="4"/>
        <v>0</v>
      </c>
    </row>
    <row r="43" spans="1:14" ht="18" customHeight="1">
      <c r="A43" s="99"/>
      <c r="B43" s="99"/>
      <c r="C43" s="55" t="s">
        <v>225</v>
      </c>
      <c r="D43" s="90" t="s">
        <v>226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" customHeight="1">
      <c r="A44" s="99"/>
      <c r="B44" s="99"/>
      <c r="C44" s="49" t="s">
        <v>227</v>
      </c>
      <c r="D44" s="68" t="s">
        <v>228</v>
      </c>
      <c r="E44" s="56">
        <f t="shared" ref="E44:N44" si="5">E41+E43</f>
        <v>-46</v>
      </c>
      <c r="F44" s="56">
        <f>F41+F43</f>
        <v>-26</v>
      </c>
      <c r="G44" s="56">
        <f t="shared" si="5"/>
        <v>-18</v>
      </c>
      <c r="H44" s="56">
        <f t="shared" si="5"/>
        <v>-9</v>
      </c>
      <c r="I44" s="56">
        <f t="shared" si="5"/>
        <v>0</v>
      </c>
      <c r="J44" s="56">
        <f t="shared" si="5"/>
        <v>0</v>
      </c>
      <c r="K44" s="56">
        <f t="shared" si="5"/>
        <v>0</v>
      </c>
      <c r="L44" s="56">
        <f t="shared" si="5"/>
        <v>0</v>
      </c>
      <c r="M44" s="56">
        <f t="shared" si="5"/>
        <v>0</v>
      </c>
      <c r="N44" s="56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8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2022-07-07T08:42:16Z</cp:lastPrinted>
  <dcterms:created xsi:type="dcterms:W3CDTF">1999-07-06T05:17:05Z</dcterms:created>
  <dcterms:modified xsi:type="dcterms:W3CDTF">2022-09-20T10:19:38Z</dcterms:modified>
</cp:coreProperties>
</file>