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D6762C9F-99EA-4379-9802-17A3D9CC574A}" xr6:coauthVersionLast="47" xr6:coauthVersionMax="47" xr10:uidLastSave="{00000000-0000-0000-0000-000000000000}"/>
  <bookViews>
    <workbookView xWindow="-120" yWindow="-120" windowWidth="29040" windowHeight="15840" tabRatio="946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6" l="1"/>
  <c r="I21" i="6"/>
  <c r="F41" i="5" l="1"/>
  <c r="F39" i="5"/>
  <c r="F32" i="5"/>
  <c r="F28" i="5"/>
  <c r="F26" i="5" l="1"/>
  <c r="F41" i="2" l="1"/>
  <c r="F39" i="2"/>
  <c r="F32" i="2"/>
  <c r="F28" i="2"/>
  <c r="F26" i="2" l="1"/>
  <c r="I9" i="2" l="1"/>
  <c r="F45" i="2"/>
  <c r="G41" i="2" s="1"/>
  <c r="F27" i="2"/>
  <c r="G27" i="2" s="1"/>
  <c r="F22" i="6"/>
  <c r="E22" i="6"/>
  <c r="E19" i="6"/>
  <c r="E23" i="6" s="1"/>
  <c r="H45" i="5"/>
  <c r="F45" i="5"/>
  <c r="G33" i="5" s="1"/>
  <c r="H27" i="5"/>
  <c r="F27" i="5"/>
  <c r="G19" i="5" s="1"/>
  <c r="F44" i="4"/>
  <c r="F39" i="4"/>
  <c r="F45" i="4"/>
  <c r="H27" i="2"/>
  <c r="H45" i="2"/>
  <c r="N31" i="8"/>
  <c r="N34" i="8" s="1"/>
  <c r="M31" i="8"/>
  <c r="M34" i="8" s="1"/>
  <c r="L31" i="8"/>
  <c r="L34" i="8" s="1"/>
  <c r="L37" i="8" s="1"/>
  <c r="L42" i="8" s="1"/>
  <c r="K31" i="8"/>
  <c r="K34" i="8" s="1"/>
  <c r="J34" i="8"/>
  <c r="J41" i="8" s="1"/>
  <c r="J44" i="8" s="1"/>
  <c r="I31" i="8"/>
  <c r="I34" i="8" s="1"/>
  <c r="I37" i="8" s="1"/>
  <c r="I42" i="8" s="1"/>
  <c r="H34" i="8"/>
  <c r="G31" i="8"/>
  <c r="G34" i="8" s="1"/>
  <c r="G41" i="8" s="1"/>
  <c r="G44" i="8" s="1"/>
  <c r="F34" i="8"/>
  <c r="O44" i="7"/>
  <c r="O45" i="7"/>
  <c r="N44" i="7"/>
  <c r="M44" i="7"/>
  <c r="L44" i="7"/>
  <c r="K44" i="7"/>
  <c r="J44" i="7"/>
  <c r="J45" i="7" s="1"/>
  <c r="I44" i="7"/>
  <c r="H44" i="7"/>
  <c r="G44" i="7"/>
  <c r="F44" i="7"/>
  <c r="O39" i="7"/>
  <c r="N39" i="7"/>
  <c r="M39" i="7"/>
  <c r="L39" i="7"/>
  <c r="K39" i="7"/>
  <c r="J39" i="7"/>
  <c r="I39" i="7"/>
  <c r="H39" i="7"/>
  <c r="G39" i="7"/>
  <c r="F39" i="7"/>
  <c r="O24" i="7"/>
  <c r="O27" i="7"/>
  <c r="N24" i="7"/>
  <c r="N27" i="7" s="1"/>
  <c r="M24" i="7"/>
  <c r="M27" i="7" s="1"/>
  <c r="L24" i="7"/>
  <c r="L27" i="7" s="1"/>
  <c r="K24" i="7"/>
  <c r="K27" i="7" s="1"/>
  <c r="J24" i="7"/>
  <c r="J27" i="7"/>
  <c r="I24" i="7"/>
  <c r="I27" i="7" s="1"/>
  <c r="H24" i="7"/>
  <c r="H27" i="7" s="1"/>
  <c r="G24" i="7"/>
  <c r="G27" i="7" s="1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I20" i="6"/>
  <c r="H20" i="6"/>
  <c r="G20" i="6"/>
  <c r="F20" i="6"/>
  <c r="E20" i="6"/>
  <c r="H19" i="6"/>
  <c r="H21" i="6" s="1"/>
  <c r="G19" i="6"/>
  <c r="F19" i="6"/>
  <c r="F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39" i="4"/>
  <c r="O44" i="4"/>
  <c r="O45" i="4" s="1"/>
  <c r="N39" i="4"/>
  <c r="N44" i="4"/>
  <c r="M39" i="4"/>
  <c r="M45" i="4" s="1"/>
  <c r="M44" i="4"/>
  <c r="L39" i="4"/>
  <c r="L45" i="4" s="1"/>
  <c r="L44" i="4"/>
  <c r="K39" i="4"/>
  <c r="K44" i="4"/>
  <c r="K45" i="4" s="1"/>
  <c r="J39" i="4"/>
  <c r="J44" i="4"/>
  <c r="I39" i="4"/>
  <c r="I44" i="4"/>
  <c r="H39" i="4"/>
  <c r="H45" i="4" s="1"/>
  <c r="H44" i="4"/>
  <c r="G39" i="4"/>
  <c r="G44" i="4"/>
  <c r="O24" i="4"/>
  <c r="O27" i="4"/>
  <c r="N24" i="4"/>
  <c r="N27" i="4" s="1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4" i="4"/>
  <c r="F27" i="4" s="1"/>
  <c r="F16" i="4"/>
  <c r="F15" i="4"/>
  <c r="F14" i="4"/>
  <c r="I45" i="4" l="1"/>
  <c r="M45" i="7"/>
  <c r="J45" i="4"/>
  <c r="N45" i="4"/>
  <c r="K45" i="7"/>
  <c r="G45" i="7"/>
  <c r="G45" i="4"/>
  <c r="J37" i="8"/>
  <c r="J42" i="8" s="1"/>
  <c r="E21" i="6"/>
  <c r="G40" i="5"/>
  <c r="G43" i="5"/>
  <c r="G37" i="5"/>
  <c r="G31" i="5"/>
  <c r="G32" i="5"/>
  <c r="G41" i="5"/>
  <c r="G36" i="5"/>
  <c r="G30" i="5"/>
  <c r="G35" i="5"/>
  <c r="G34" i="5"/>
  <c r="G28" i="5"/>
  <c r="G29" i="5"/>
  <c r="G42" i="5"/>
  <c r="G45" i="5"/>
  <c r="G44" i="5"/>
  <c r="G38" i="5"/>
  <c r="G39" i="5"/>
  <c r="I45" i="5"/>
  <c r="G29" i="2"/>
  <c r="G28" i="2"/>
  <c r="G45" i="2"/>
  <c r="G16" i="2"/>
  <c r="G14" i="2"/>
  <c r="G9" i="2"/>
  <c r="G21" i="2"/>
  <c r="G18" i="2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N45" i="7"/>
  <c r="I23" i="6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<sst xmlns="http://schemas.openxmlformats.org/spreadsheetml/2006/main" count="438" uniqueCount="266">
  <si>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</si>
  <si>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</si>
  <si>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</si>
  <si>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</si>
  <si>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</si>
  <si>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</si>
  <si>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</si>
  <si>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</si>
  <si>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</si>
  <si>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</si>
  <si>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</si>
  <si>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</si>
  <si>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</si>
  <si>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</si>
  <si>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</si>
  <si>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</si>
  <si>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</si>
  <si>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</si>
  <si>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</si>
  <si>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</si>
  <si>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</si>
  <si>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</si>
  <si>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</si>
  <si>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</si>
  <si>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</si>
  <si>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</si>
  <si>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</si>
  <si>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</si>
  <si>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</si>
  <si>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</si>
  <si>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</si>
  <si>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</si>
  <si>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</si>
  <si>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</si>
  <si>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</si>
  <si>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</si>
  <si>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</si>
  <si>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</si>
  <si>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</si>
  <si>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</si>
  <si>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</si>
  <si>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</si>
  <si>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</si>
  <si>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</si>
  <si>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</si>
  <si>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</si>
  <si>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</si>
  <si>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</si>
  <si>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</si>
  <si>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</si>
  <si>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</si>
  <si>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</si>
  <si>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</si>
  <si>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</si>
  <si>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</si>
  <si>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</si>
  <si>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</si>
  <si>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</si>
  <si>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</si>
  <si>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</si>
  <si>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</si>
  <si>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</si>
  <si>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</si>
  <si>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</si>
  <si>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</si>
  <si>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</si>
  <si>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</si>
  <si>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</si>
  <si>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</si>
  <si>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</si>
  <si>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</si>
  <si>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</si>
  <si>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</si>
  <si>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</si>
  <si>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</si>
  <si>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</si>
  <si>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</si>
  <si>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</si>
  <si>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</si>
  <si>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</si>
  <si>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</si>
  <si>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</si>
  <si>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</si>
  <si>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</si>
  <si>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</si>
  <si>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</si>
  <si>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</si>
  <si>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</si>
  <si>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</si>
  <si>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</si>
  <si>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</si>
  <si>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</si>
  <si>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</si>
  <si>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</si>
  <si>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</si>
  <si>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</si>
  <si>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</si>
  <si>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</si>
  <si>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</si>
  <si>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</si>
  <si>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</si>
  <si>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</si>
  <si>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</si>
  <si>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</si>
  <si>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</si>
  <si>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</si>
  <si>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</si>
  <si>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</si>
  <si>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</si>
  <si>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</si>
  <si>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</si>
  <si>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</si>
  <si>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</si>
  <si>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</si>
  <si>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</si>
  <si>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</si>
  <si>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</si>
  <si>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</si>
  <si>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</si>
  <si>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</si>
  <si>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</si>
  <si>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</si>
  <si>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</si>
  <si>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</si>
  <si>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</si>
  <si>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</si>
  <si>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</si>
  <si>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</si>
  <si>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</si>
  <si>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</si>
  <si>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</si>
  <si>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</si>
  <si>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</si>
  <si>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</si>
  <si>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</si>
  <si>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</si>
  <si>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</si>
  <si>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</si>
  <si>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</si>
  <si>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</si>
  <si>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</si>
  <si>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</si>
  <si>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</si>
  <si>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</si>
  <si>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</si>
  <si>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</si>
  <si>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</si>
  <si>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</si>
  <si>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</si>
  <si>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</si>
  <si>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</si>
  <si>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</si>
  <si>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</si>
  <si>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</si>
  <si>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</si>
  <si>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</si>
  <si>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</si>
  <si>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</si>
  <si>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</si>
  <si>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</si>
  <si>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</si>
  <si>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</si>
  <si>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</si>
  <si>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</si>
  <si>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</si>
  <si>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</si>
  <si>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</si>
  <si>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</si>
  <si>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</si>
  <si>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</si>
  <si>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</si>
  <si>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</si>
  <si>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</si>
  <si>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</si>
  <si>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</si>
  <si>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</si>
  <si>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</si>
  <si>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</si>
  <si>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</si>
  <si>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</si>
  <si>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</si>
  <si>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</si>
  <si>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</si>
  <si>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</si>
  <si>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</si>
  <si>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</si>
  <si>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</si>
  <si>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</si>
  <si>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</si>
  <si>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</si>
  <si>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</si>
  <si>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</si>
  <si>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</si>
  <si>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</si>
  <si>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</si>
  <si>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</si>
  <si>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</si>
  <si>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</si>
  <si>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</si>
  <si>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</si>
  <si>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</si>
  <si>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</si>
  <si>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</si>
  <si>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</si>
  <si>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</si>
  <si>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</si>
  <si>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</si>
  <si>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</si>
  <si>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</si>
  <si>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</si>
  <si>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</si>
  <si>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</si>
  <si>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</si>
  <si>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</si>
  <si>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</si>
  <si>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</si>
  <si>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</si>
  <si>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</si>
  <si>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</si>
  <si>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</si>
  <si>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</si>
  <si>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</si>
  <si>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</si>
  <si>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</si>
  <si>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</si>
  <si>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</si>
  <si>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</si>
  <si>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</si>
  <si>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</si>
  <si>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</si>
  <si>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</si>
  <si>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</si>
  <si>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</si>
  <si>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</si>
  <si>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</si>
  <si>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</si>
  <si>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</si>
  <si>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</si>
  <si>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</si>
  <si>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</si>
  <si>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</si>
  <si>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</si>
  <si>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</si>
  <si>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</si>
  <si>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</si>
  <si>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</si>
  <si>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</si>
  <si>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</si>
  <si>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</si>
  <si>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</si>
  <si>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</si>
  <si>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山梨県</t>
    <rPh sb="0" eb="3">
      <t>ヤマナシケン</t>
    </rPh>
    <phoneticPr fontId="9"/>
  </si>
  <si>
    <t>山梨県</t>
    <rPh sb="0" eb="3">
      <t>ヤマナシケン</t>
    </rPh>
    <phoneticPr fontId="16"/>
  </si>
  <si>
    <t>土地開発公社</t>
    <rPh sb="0" eb="2">
      <t>トチ</t>
    </rPh>
    <rPh sb="2" eb="4">
      <t>カイハツ</t>
    </rPh>
    <rPh sb="4" eb="6">
      <t>コウシャ</t>
    </rPh>
    <phoneticPr fontId="19"/>
  </si>
  <si>
    <t>道路公社</t>
    <rPh sb="0" eb="2">
      <t>ドウロ</t>
    </rPh>
    <rPh sb="2" eb="4">
      <t>コウシャ</t>
    </rPh>
    <phoneticPr fontId="19"/>
  </si>
  <si>
    <t>住宅供給公社</t>
    <rPh sb="0" eb="2">
      <t>ジュウタク</t>
    </rPh>
    <rPh sb="2" eb="4">
      <t>キョウキュウ</t>
    </rPh>
    <rPh sb="4" eb="6">
      <t>コウシャ</t>
    </rPh>
    <phoneticPr fontId="19"/>
  </si>
  <si>
    <t>観光事業（清里）</t>
    <rPh sb="0" eb="2">
      <t>カンコウ</t>
    </rPh>
    <rPh sb="2" eb="4">
      <t>ジギョウ</t>
    </rPh>
    <rPh sb="5" eb="7">
      <t>キヨサト</t>
    </rPh>
    <phoneticPr fontId="8"/>
  </si>
  <si>
    <t>観光事業（清里）</t>
    <rPh sb="0" eb="2">
      <t>カンコウ</t>
    </rPh>
    <rPh sb="2" eb="4">
      <t>ジギョウ</t>
    </rPh>
    <rPh sb="5" eb="7">
      <t>キヨサト</t>
    </rPh>
    <phoneticPr fontId="9"/>
  </si>
  <si>
    <t>電気事業</t>
    <rPh sb="0" eb="2">
      <t>デンキ</t>
    </rPh>
    <rPh sb="2" eb="4">
      <t>ジギョウ</t>
    </rPh>
    <phoneticPr fontId="3"/>
  </si>
  <si>
    <t>観光事業（地域振興事業）</t>
    <rPh sb="0" eb="2">
      <t>カンコウ</t>
    </rPh>
    <rPh sb="2" eb="4">
      <t>ジギョウ</t>
    </rPh>
    <rPh sb="5" eb="7">
      <t>チイキ</t>
    </rPh>
    <rPh sb="7" eb="9">
      <t>シンコウ</t>
    </rPh>
    <rPh sb="9" eb="11">
      <t>ジギョウ</t>
    </rPh>
    <phoneticPr fontId="3"/>
  </si>
  <si>
    <t>その他事業（温泉事業）</t>
    <rPh sb="2" eb="3">
      <t>タ</t>
    </rPh>
    <rPh sb="3" eb="5">
      <t>ジギョウ</t>
    </rPh>
    <rPh sb="6" eb="8">
      <t>オンセン</t>
    </rPh>
    <rPh sb="8" eb="10">
      <t>ジギョウ</t>
    </rPh>
    <phoneticPr fontId="3"/>
  </si>
  <si>
    <t>下水道事業</t>
    <rPh sb="0" eb="3">
      <t>ゲスイドウ</t>
    </rPh>
    <rPh sb="3" eb="5">
      <t>ジギョウ</t>
    </rPh>
    <phoneticPr fontId="8"/>
  </si>
  <si>
    <t>電気事業</t>
    <rPh sb="0" eb="2">
      <t>デンキ</t>
    </rPh>
    <rPh sb="2" eb="4">
      <t>ジギョウ</t>
    </rPh>
    <phoneticPr fontId="4"/>
  </si>
  <si>
    <t>観光事業（地域振興事業）</t>
    <rPh sb="0" eb="2">
      <t>カンコウ</t>
    </rPh>
    <rPh sb="2" eb="4">
      <t>ジギョウ</t>
    </rPh>
    <rPh sb="5" eb="7">
      <t>チイキ</t>
    </rPh>
    <rPh sb="7" eb="9">
      <t>シンコウ</t>
    </rPh>
    <rPh sb="9" eb="11">
      <t>ジギョウ</t>
    </rPh>
    <phoneticPr fontId="4"/>
  </si>
  <si>
    <t>その他事業（温泉事業）</t>
    <rPh sb="2" eb="3">
      <t>タ</t>
    </rPh>
    <rPh sb="3" eb="5">
      <t>ジギョウ</t>
    </rPh>
    <rPh sb="6" eb="8">
      <t>オンセン</t>
    </rPh>
    <rPh sb="8" eb="10">
      <t>ジギョウ</t>
    </rPh>
    <phoneticPr fontId="4"/>
  </si>
  <si>
    <t>下水道事業</t>
    <rPh sb="0" eb="3">
      <t>ゲスイドウ</t>
    </rPh>
    <rPh sb="3" eb="5">
      <t>ジギョウ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</si>
</sst>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7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textRotation="255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11" sqref="F11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251</v>
      </c>
      <c r="F1" s="1"/>
    </row>
    <row r="3" spans="1:11" ht="14.25">
      <c r="A3" s="11" t="s">
        <v>92</v>
      </c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2"/>
      <c r="F7" s="51" t="s">
        <v>232</v>
      </c>
      <c r="G7" s="51"/>
      <c r="H7" s="51" t="s">
        <v>233</v>
      </c>
      <c r="I7" s="52" t="s">
        <v>21</v>
      </c>
    </row>
    <row r="8" spans="1:11" ht="17.100000000000001" customHeight="1">
      <c r="A8" s="19"/>
      <c r="B8" s="20"/>
      <c r="C8" s="20"/>
      <c r="D8" s="20"/>
      <c r="E8" s="63"/>
      <c r="F8" s="54" t="s">
        <v>90</v>
      </c>
      <c r="G8" s="54" t="s">
        <v>2</v>
      </c>
      <c r="H8" s="69" t="s">
        <v>249</v>
      </c>
      <c r="I8" s="55"/>
    </row>
    <row r="9" spans="1:11" ht="18" customHeight="1">
      <c r="A9" s="96" t="s">
        <v>87</v>
      </c>
      <c r="B9" s="96" t="s">
        <v>89</v>
      </c>
      <c r="C9" s="64" t="s">
        <v>3</v>
      </c>
      <c r="D9" s="56"/>
      <c r="E9" s="56"/>
      <c r="F9" s="57">
        <v>125771</v>
      </c>
      <c r="G9" s="58">
        <f>F9/$F$27*100</f>
        <v>23.250495896949563</v>
      </c>
      <c r="H9" s="57">
        <v>110497</v>
      </c>
      <c r="I9" s="58">
        <f>(F9/H9-1)*100</f>
        <v>13.822999719449403</v>
      </c>
      <c r="K9" s="26"/>
    </row>
    <row r="10" spans="1:11" ht="18" customHeight="1">
      <c r="A10" s="96"/>
      <c r="B10" s="96"/>
      <c r="C10" s="66"/>
      <c r="D10" s="68" t="s">
        <v>22</v>
      </c>
      <c r="E10" s="56"/>
      <c r="F10" s="57">
        <v>33530</v>
      </c>
      <c r="G10" s="58">
        <f t="shared" ref="G10:G26" si="0">F10/$F$27*100</f>
        <v>6.1984807898857364</v>
      </c>
      <c r="H10" s="57">
        <v>31002</v>
      </c>
      <c r="I10" s="58">
        <f t="shared" ref="I10:I27" si="1">(F10/H10-1)*100</f>
        <v>8.1543126249919329</v>
      </c>
    </row>
    <row r="11" spans="1:11" ht="18" customHeight="1">
      <c r="A11" s="96"/>
      <c r="B11" s="96"/>
      <c r="C11" s="66"/>
      <c r="D11" s="66"/>
      <c r="E11" s="50" t="s">
        <v>23</v>
      </c>
      <c r="F11" s="57">
        <v>27262.400000000001</v>
      </c>
      <c r="G11" s="58">
        <f t="shared" si="0"/>
        <v>5.0398288901336379</v>
      </c>
      <c r="H11" s="57">
        <v>26562</v>
      </c>
      <c r="I11" s="58">
        <f t="shared" si="1"/>
        <v>2.6368496348166515</v>
      </c>
    </row>
    <row r="12" spans="1:11" ht="18" customHeight="1">
      <c r="A12" s="96"/>
      <c r="B12" s="96"/>
      <c r="C12" s="66"/>
      <c r="D12" s="66"/>
      <c r="E12" s="50" t="s">
        <v>24</v>
      </c>
      <c r="F12" s="57">
        <v>1731.6</v>
      </c>
      <c r="G12" s="58">
        <f t="shared" si="0"/>
        <v>0.32011003089072887</v>
      </c>
      <c r="H12" s="57">
        <v>826</v>
      </c>
      <c r="I12" s="58">
        <f t="shared" si="1"/>
        <v>109.63680387409198</v>
      </c>
    </row>
    <row r="13" spans="1:11" ht="18" customHeight="1">
      <c r="A13" s="96"/>
      <c r="B13" s="96"/>
      <c r="C13" s="66"/>
      <c r="D13" s="67"/>
      <c r="E13" s="50" t="s">
        <v>25</v>
      </c>
      <c r="F13" s="57">
        <v>143.69999999999999</v>
      </c>
      <c r="G13" s="58">
        <f t="shared" si="0"/>
        <v>2.6564917670938867E-2</v>
      </c>
      <c r="H13" s="57">
        <v>155</v>
      </c>
      <c r="I13" s="58">
        <f t="shared" si="1"/>
        <v>-7.2903225806451699</v>
      </c>
    </row>
    <row r="14" spans="1:11" ht="18" customHeight="1">
      <c r="A14" s="96"/>
      <c r="B14" s="96"/>
      <c r="C14" s="66"/>
      <c r="D14" s="64" t="s">
        <v>26</v>
      </c>
      <c r="E14" s="56"/>
      <c r="F14" s="57">
        <v>27563</v>
      </c>
      <c r="G14" s="58">
        <f t="shared" si="0"/>
        <v>5.095398926681197</v>
      </c>
      <c r="H14" s="57">
        <v>17793</v>
      </c>
      <c r="I14" s="58">
        <f t="shared" si="1"/>
        <v>54.90923396841454</v>
      </c>
    </row>
    <row r="15" spans="1:11" ht="18" customHeight="1">
      <c r="A15" s="96"/>
      <c r="B15" s="96"/>
      <c r="C15" s="66"/>
      <c r="D15" s="66"/>
      <c r="E15" s="50" t="s">
        <v>27</v>
      </c>
      <c r="F15" s="57">
        <v>1146</v>
      </c>
      <c r="G15" s="58">
        <f t="shared" si="0"/>
        <v>0.21185383194777968</v>
      </c>
      <c r="H15" s="57">
        <v>969</v>
      </c>
      <c r="I15" s="58">
        <f t="shared" si="1"/>
        <v>18.266253869969052</v>
      </c>
    </row>
    <row r="16" spans="1:11" ht="18" customHeight="1">
      <c r="A16" s="96"/>
      <c r="B16" s="96"/>
      <c r="C16" s="66"/>
      <c r="D16" s="67"/>
      <c r="E16" s="50" t="s">
        <v>28</v>
      </c>
      <c r="F16" s="57">
        <v>26417</v>
      </c>
      <c r="G16" s="58">
        <f t="shared" si="0"/>
        <v>4.8835450947334174</v>
      </c>
      <c r="H16" s="57">
        <v>16824</v>
      </c>
      <c r="I16" s="58">
        <f t="shared" si="1"/>
        <v>57.019733713742269</v>
      </c>
      <c r="K16" s="27"/>
    </row>
    <row r="17" spans="1:26" ht="18" customHeight="1">
      <c r="A17" s="96"/>
      <c r="B17" s="96"/>
      <c r="C17" s="66"/>
      <c r="D17" s="97" t="s">
        <v>29</v>
      </c>
      <c r="E17" s="98"/>
      <c r="F17" s="57">
        <v>40145</v>
      </c>
      <c r="G17" s="58">
        <f t="shared" si="0"/>
        <v>7.4213543486418985</v>
      </c>
      <c r="H17" s="57">
        <v>38155</v>
      </c>
      <c r="I17" s="58">
        <f t="shared" si="1"/>
        <v>5.2155680775783031</v>
      </c>
    </row>
    <row r="18" spans="1:26" ht="18" customHeight="1">
      <c r="A18" s="96"/>
      <c r="B18" s="96"/>
      <c r="C18" s="66"/>
      <c r="D18" s="97" t="s">
        <v>93</v>
      </c>
      <c r="E18" s="99"/>
      <c r="F18" s="57">
        <v>1855</v>
      </c>
      <c r="G18" s="58">
        <f t="shared" si="0"/>
        <v>0.34292221488929436</v>
      </c>
      <c r="H18" s="57">
        <v>1795</v>
      </c>
      <c r="I18" s="58">
        <f t="shared" si="1"/>
        <v>3.3426183844011081</v>
      </c>
    </row>
    <row r="19" spans="1:26" ht="18" customHeight="1">
      <c r="A19" s="96"/>
      <c r="B19" s="96"/>
      <c r="C19" s="65"/>
      <c r="D19" s="97" t="s">
        <v>94</v>
      </c>
      <c r="E19" s="99"/>
      <c r="F19" s="59">
        <v>0</v>
      </c>
      <c r="G19" s="58">
        <f t="shared" si="0"/>
        <v>0</v>
      </c>
      <c r="H19" s="57">
        <v>0</v>
      </c>
      <c r="I19" s="58">
        <v>0</v>
      </c>
      <c r="Z19" s="2" t="s">
        <v>95</v>
      </c>
    </row>
    <row r="20" spans="1:26" ht="18" customHeight="1">
      <c r="A20" s="96"/>
      <c r="B20" s="96"/>
      <c r="C20" s="56" t="s">
        <v>4</v>
      </c>
      <c r="D20" s="56"/>
      <c r="E20" s="56"/>
      <c r="F20" s="57">
        <v>15403</v>
      </c>
      <c r="G20" s="58">
        <f t="shared" si="0"/>
        <v>2.8474559978112133</v>
      </c>
      <c r="H20" s="57">
        <v>9745</v>
      </c>
      <c r="I20" s="58">
        <f t="shared" si="1"/>
        <v>58.060543868650583</v>
      </c>
    </row>
    <row r="21" spans="1:26" ht="18" customHeight="1">
      <c r="A21" s="96"/>
      <c r="B21" s="96"/>
      <c r="C21" s="56" t="s">
        <v>5</v>
      </c>
      <c r="D21" s="56"/>
      <c r="E21" s="56"/>
      <c r="F21" s="57">
        <v>135246</v>
      </c>
      <c r="G21" s="58">
        <f t="shared" si="0"/>
        <v>25.00207971693666</v>
      </c>
      <c r="H21" s="57">
        <v>131094</v>
      </c>
      <c r="I21" s="58">
        <f t="shared" si="1"/>
        <v>3.1671930065449327</v>
      </c>
    </row>
    <row r="22" spans="1:26" ht="18" customHeight="1">
      <c r="A22" s="96"/>
      <c r="B22" s="96"/>
      <c r="C22" s="56" t="s">
        <v>30</v>
      </c>
      <c r="D22" s="56"/>
      <c r="E22" s="56"/>
      <c r="F22" s="57">
        <v>9187</v>
      </c>
      <c r="G22" s="58">
        <f t="shared" si="0"/>
        <v>1.6983430664085968</v>
      </c>
      <c r="H22" s="57">
        <v>9404</v>
      </c>
      <c r="I22" s="58">
        <f t="shared" si="1"/>
        <v>-2.3075287111867238</v>
      </c>
    </row>
    <row r="23" spans="1:26" ht="18" customHeight="1">
      <c r="A23" s="96"/>
      <c r="B23" s="96"/>
      <c r="C23" s="56" t="s">
        <v>6</v>
      </c>
      <c r="D23" s="56"/>
      <c r="E23" s="56"/>
      <c r="F23" s="57">
        <v>94116</v>
      </c>
      <c r="G23" s="58">
        <f t="shared" si="0"/>
        <v>17.398634596507183</v>
      </c>
      <c r="H23" s="57">
        <v>64661</v>
      </c>
      <c r="I23" s="58">
        <f t="shared" si="1"/>
        <v>45.552960826464187</v>
      </c>
    </row>
    <row r="24" spans="1:26" ht="18" customHeight="1">
      <c r="A24" s="96"/>
      <c r="B24" s="96"/>
      <c r="C24" s="56" t="s">
        <v>31</v>
      </c>
      <c r="D24" s="56"/>
      <c r="E24" s="56"/>
      <c r="F24" s="57">
        <v>2841</v>
      </c>
      <c r="G24" s="58">
        <f t="shared" si="0"/>
        <v>0.52519785040457423</v>
      </c>
      <c r="H24" s="57">
        <v>3264</v>
      </c>
      <c r="I24" s="58">
        <f t="shared" si="1"/>
        <v>-12.959558823529417</v>
      </c>
    </row>
    <row r="25" spans="1:26" ht="18" customHeight="1">
      <c r="A25" s="96"/>
      <c r="B25" s="96"/>
      <c r="C25" s="56" t="s">
        <v>7</v>
      </c>
      <c r="D25" s="56"/>
      <c r="E25" s="56"/>
      <c r="F25" s="57">
        <v>49065</v>
      </c>
      <c r="G25" s="58">
        <f t="shared" si="0"/>
        <v>9.0703387997537614</v>
      </c>
      <c r="H25" s="57">
        <v>65380</v>
      </c>
      <c r="I25" s="58">
        <f t="shared" si="1"/>
        <v>-24.954114408075867</v>
      </c>
    </row>
    <row r="26" spans="1:26" ht="18" customHeight="1">
      <c r="A26" s="96"/>
      <c r="B26" s="96"/>
      <c r="C26" s="56" t="s">
        <v>8</v>
      </c>
      <c r="D26" s="56"/>
      <c r="E26" s="56"/>
      <c r="F26" s="57">
        <f>518+258+1847+155+13518+1488+91526</f>
        <v>109310</v>
      </c>
      <c r="G26" s="58">
        <f t="shared" si="0"/>
        <v>20.207454075228444</v>
      </c>
      <c r="H26" s="57">
        <v>127399</v>
      </c>
      <c r="I26" s="58">
        <f t="shared" si="1"/>
        <v>-14.198698576911905</v>
      </c>
    </row>
    <row r="27" spans="1:26" ht="18" customHeight="1">
      <c r="A27" s="96"/>
      <c r="B27" s="96"/>
      <c r="C27" s="56" t="s">
        <v>9</v>
      </c>
      <c r="D27" s="56"/>
      <c r="E27" s="56"/>
      <c r="F27" s="57">
        <f>SUM(F9,F20:F26)</f>
        <v>540939</v>
      </c>
      <c r="G27" s="58">
        <f>F27/$F$27*100</f>
        <v>100</v>
      </c>
      <c r="H27" s="57">
        <f>SUM(H9,H20:H26)</f>
        <v>521444</v>
      </c>
      <c r="I27" s="58">
        <f t="shared" si="1"/>
        <v>3.738656500026849</v>
      </c>
    </row>
    <row r="28" spans="1:26" ht="18" customHeight="1">
      <c r="A28" s="96"/>
      <c r="B28" s="96" t="s">
        <v>88</v>
      </c>
      <c r="C28" s="64" t="s">
        <v>10</v>
      </c>
      <c r="D28" s="56"/>
      <c r="E28" s="56"/>
      <c r="F28" s="57">
        <f>SUM(F29:F31)</f>
        <v>194997</v>
      </c>
      <c r="G28" s="58">
        <f>F28/$F$45*100</f>
        <v>36.047872310925996</v>
      </c>
      <c r="H28" s="57">
        <v>199149</v>
      </c>
      <c r="I28" s="58">
        <f>(F28/H28-1)*100</f>
        <v>-2.0848711266438724</v>
      </c>
    </row>
    <row r="29" spans="1:26" ht="18" customHeight="1">
      <c r="A29" s="96"/>
      <c r="B29" s="96"/>
      <c r="C29" s="66"/>
      <c r="D29" s="56" t="s">
        <v>11</v>
      </c>
      <c r="E29" s="56"/>
      <c r="F29" s="57">
        <v>115369</v>
      </c>
      <c r="G29" s="58">
        <f t="shared" ref="G29:G44" si="2">F29/$F$45*100</f>
        <v>21.327543401381671</v>
      </c>
      <c r="H29" s="57">
        <v>116900</v>
      </c>
      <c r="I29" s="58">
        <f t="shared" ref="I29:I45" si="3">(F29/H29-1)*100</f>
        <v>-1.3096663815226672</v>
      </c>
    </row>
    <row r="30" spans="1:26" ht="18" customHeight="1">
      <c r="A30" s="96"/>
      <c r="B30" s="96"/>
      <c r="C30" s="66"/>
      <c r="D30" s="56" t="s">
        <v>32</v>
      </c>
      <c r="E30" s="56"/>
      <c r="F30" s="57">
        <v>8572</v>
      </c>
      <c r="G30" s="58">
        <f t="shared" si="2"/>
        <v>1.5846518738711759</v>
      </c>
      <c r="H30" s="57">
        <v>8823</v>
      </c>
      <c r="I30" s="58">
        <f t="shared" si="3"/>
        <v>-2.8448373569080809</v>
      </c>
    </row>
    <row r="31" spans="1:26" ht="18" customHeight="1">
      <c r="A31" s="96"/>
      <c r="B31" s="96"/>
      <c r="C31" s="65"/>
      <c r="D31" s="56" t="s">
        <v>12</v>
      </c>
      <c r="E31" s="56"/>
      <c r="F31" s="57">
        <v>71056</v>
      </c>
      <c r="G31" s="58">
        <f t="shared" si="2"/>
        <v>13.135677035673154</v>
      </c>
      <c r="H31" s="57">
        <v>73426</v>
      </c>
      <c r="I31" s="58">
        <f t="shared" si="3"/>
        <v>-3.227739492822701</v>
      </c>
    </row>
    <row r="32" spans="1:26" ht="18" customHeight="1">
      <c r="A32" s="96"/>
      <c r="B32" s="96"/>
      <c r="C32" s="64" t="s">
        <v>13</v>
      </c>
      <c r="D32" s="56"/>
      <c r="E32" s="56"/>
      <c r="F32" s="57">
        <f>SUM(F33:F38)+501</f>
        <v>259005</v>
      </c>
      <c r="G32" s="58">
        <f t="shared" si="2"/>
        <v>47.880629793747538</v>
      </c>
      <c r="H32" s="57">
        <v>240782</v>
      </c>
      <c r="I32" s="58">
        <f t="shared" si="3"/>
        <v>7.568256763379333</v>
      </c>
    </row>
    <row r="33" spans="1:9" ht="18" customHeight="1">
      <c r="A33" s="96"/>
      <c r="B33" s="96"/>
      <c r="C33" s="66"/>
      <c r="D33" s="56" t="s">
        <v>14</v>
      </c>
      <c r="E33" s="56"/>
      <c r="F33" s="57">
        <v>44781</v>
      </c>
      <c r="G33" s="58">
        <f t="shared" si="2"/>
        <v>8.2783825902735799</v>
      </c>
      <c r="H33" s="57">
        <v>25261</v>
      </c>
      <c r="I33" s="58">
        <f t="shared" si="3"/>
        <v>77.27326709156408</v>
      </c>
    </row>
    <row r="34" spans="1:9" ht="18" customHeight="1">
      <c r="A34" s="96"/>
      <c r="B34" s="96"/>
      <c r="C34" s="66"/>
      <c r="D34" s="56" t="s">
        <v>33</v>
      </c>
      <c r="E34" s="56"/>
      <c r="F34" s="57">
        <v>2662</v>
      </c>
      <c r="G34" s="58">
        <f t="shared" si="2"/>
        <v>0.49210724314571513</v>
      </c>
      <c r="H34" s="57">
        <v>1820</v>
      </c>
      <c r="I34" s="58">
        <f t="shared" si="3"/>
        <v>46.263736263736256</v>
      </c>
    </row>
    <row r="35" spans="1:9" ht="18" customHeight="1">
      <c r="A35" s="96"/>
      <c r="B35" s="96"/>
      <c r="C35" s="66"/>
      <c r="D35" s="56" t="s">
        <v>34</v>
      </c>
      <c r="E35" s="56"/>
      <c r="F35" s="57">
        <v>117130</v>
      </c>
      <c r="G35" s="58">
        <f t="shared" si="2"/>
        <v>21.653088425866873</v>
      </c>
      <c r="H35" s="57">
        <v>104535</v>
      </c>
      <c r="I35" s="58">
        <f t="shared" si="3"/>
        <v>12.04859616396423</v>
      </c>
    </row>
    <row r="36" spans="1:9" ht="18" customHeight="1">
      <c r="A36" s="96"/>
      <c r="B36" s="96"/>
      <c r="C36" s="66"/>
      <c r="D36" s="56" t="s">
        <v>35</v>
      </c>
      <c r="E36" s="56"/>
      <c r="F36" s="57">
        <v>4845</v>
      </c>
      <c r="G36" s="58">
        <f t="shared" si="2"/>
        <v>0.89566476072163415</v>
      </c>
      <c r="H36" s="57">
        <v>4744</v>
      </c>
      <c r="I36" s="58">
        <f t="shared" si="3"/>
        <v>2.1290050590219156</v>
      </c>
    </row>
    <row r="37" spans="1:9" ht="18" customHeight="1">
      <c r="A37" s="96"/>
      <c r="B37" s="96"/>
      <c r="C37" s="66"/>
      <c r="D37" s="56" t="s">
        <v>15</v>
      </c>
      <c r="E37" s="56"/>
      <c r="F37" s="57">
        <v>2133</v>
      </c>
      <c r="G37" s="58">
        <f t="shared" si="2"/>
        <v>0.3943143311907627</v>
      </c>
      <c r="H37" s="57">
        <v>1760</v>
      </c>
      <c r="I37" s="58">
        <f t="shared" si="3"/>
        <v>21.193181818181817</v>
      </c>
    </row>
    <row r="38" spans="1:9" ht="18" customHeight="1">
      <c r="A38" s="96"/>
      <c r="B38" s="96"/>
      <c r="C38" s="65"/>
      <c r="D38" s="56" t="s">
        <v>36</v>
      </c>
      <c r="E38" s="56"/>
      <c r="F38" s="57">
        <v>86953</v>
      </c>
      <c r="G38" s="58">
        <f t="shared" si="2"/>
        <v>16.074455714969709</v>
      </c>
      <c r="H38" s="57">
        <v>102121</v>
      </c>
      <c r="I38" s="58">
        <f t="shared" si="3"/>
        <v>-14.852968537323374</v>
      </c>
    </row>
    <row r="39" spans="1:9" ht="18" customHeight="1">
      <c r="A39" s="96"/>
      <c r="B39" s="96"/>
      <c r="C39" s="64" t="s">
        <v>16</v>
      </c>
      <c r="D39" s="56"/>
      <c r="E39" s="56"/>
      <c r="F39" s="57">
        <f>83413+3524</f>
        <v>86937</v>
      </c>
      <c r="G39" s="58">
        <f t="shared" si="2"/>
        <v>16.071497895326463</v>
      </c>
      <c r="H39" s="57">
        <v>81513</v>
      </c>
      <c r="I39" s="58">
        <f t="shared" si="3"/>
        <v>6.6541533252364671</v>
      </c>
    </row>
    <row r="40" spans="1:9" ht="18" customHeight="1">
      <c r="A40" s="96"/>
      <c r="B40" s="96"/>
      <c r="C40" s="66"/>
      <c r="D40" s="64" t="s">
        <v>17</v>
      </c>
      <c r="E40" s="56"/>
      <c r="F40" s="57">
        <v>83413</v>
      </c>
      <c r="G40" s="58">
        <f t="shared" si="2"/>
        <v>15.420038118900653</v>
      </c>
      <c r="H40" s="57">
        <v>78721</v>
      </c>
      <c r="I40" s="58">
        <f t="shared" si="3"/>
        <v>5.9602901385907181</v>
      </c>
    </row>
    <row r="41" spans="1:9" ht="18" customHeight="1">
      <c r="A41" s="96"/>
      <c r="B41" s="96"/>
      <c r="C41" s="66"/>
      <c r="D41" s="66"/>
      <c r="E41" s="60" t="s">
        <v>91</v>
      </c>
      <c r="F41" s="57">
        <f>46225+3933</f>
        <v>50158</v>
      </c>
      <c r="G41" s="58">
        <f t="shared" si="2"/>
        <v>9.2723948541332764</v>
      </c>
      <c r="H41" s="57">
        <v>48510</v>
      </c>
      <c r="I41" s="61">
        <f t="shared" si="3"/>
        <v>3.3972376829519702</v>
      </c>
    </row>
    <row r="42" spans="1:9" ht="18" customHeight="1">
      <c r="A42" s="96"/>
      <c r="B42" s="96"/>
      <c r="C42" s="66"/>
      <c r="D42" s="65"/>
      <c r="E42" s="50" t="s">
        <v>37</v>
      </c>
      <c r="F42" s="57">
        <v>33255</v>
      </c>
      <c r="G42" s="58">
        <f t="shared" si="2"/>
        <v>6.1476432647673764</v>
      </c>
      <c r="H42" s="57">
        <v>30211</v>
      </c>
      <c r="I42" s="61">
        <f t="shared" si="3"/>
        <v>10.075800205223274</v>
      </c>
    </row>
    <row r="43" spans="1:9" ht="18" customHeight="1">
      <c r="A43" s="96"/>
      <c r="B43" s="96"/>
      <c r="C43" s="66"/>
      <c r="D43" s="56" t="s">
        <v>38</v>
      </c>
      <c r="E43" s="56"/>
      <c r="F43" s="57">
        <v>3524</v>
      </c>
      <c r="G43" s="58">
        <f t="shared" si="2"/>
        <v>0.65145977642580777</v>
      </c>
      <c r="H43" s="57">
        <v>2792</v>
      </c>
      <c r="I43" s="61">
        <f t="shared" si="3"/>
        <v>26.217765042979945</v>
      </c>
    </row>
    <row r="44" spans="1:9" ht="18" customHeight="1">
      <c r="A44" s="96"/>
      <c r="B44" s="96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96"/>
      <c r="B45" s="96"/>
      <c r="C45" s="50" t="s">
        <v>18</v>
      </c>
      <c r="D45" s="50"/>
      <c r="E45" s="50"/>
      <c r="F45" s="57">
        <f>SUM(F28,F32,F39)</f>
        <v>540939</v>
      </c>
      <c r="G45" s="58">
        <f>F45/$F$45*100</f>
        <v>100</v>
      </c>
      <c r="H45" s="57">
        <f>SUM(H28,H32,H39)</f>
        <v>521444</v>
      </c>
      <c r="I45" s="58">
        <f t="shared" si="3"/>
        <v>3.738656500026849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32" activePane="bottomRight" state="frozen"/>
      <selection activeCell="L8" sqref="L8"/>
      <selection pane="topRight" activeCell="L8" sqref="L8"/>
      <selection pane="bottomLeft" activeCell="L8" sqref="L8"/>
      <selection pane="bottomRight" activeCell="P10" sqref="P10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251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235</v>
      </c>
      <c r="B5" s="13"/>
      <c r="C5" s="13"/>
      <c r="D5" s="13"/>
      <c r="K5" s="16"/>
      <c r="O5" s="16" t="s">
        <v>47</v>
      </c>
    </row>
    <row r="6" spans="1:25" ht="15.95" customHeight="1">
      <c r="A6" s="102" t="s">
        <v>48</v>
      </c>
      <c r="B6" s="103"/>
      <c r="C6" s="103"/>
      <c r="D6" s="103"/>
      <c r="E6" s="103"/>
      <c r="F6" s="108" t="s">
        <v>258</v>
      </c>
      <c r="G6" s="108"/>
      <c r="H6" s="108" t="s">
        <v>259</v>
      </c>
      <c r="I6" s="108"/>
      <c r="J6" s="108" t="s">
        <v>260</v>
      </c>
      <c r="K6" s="108"/>
      <c r="L6" s="108" t="s">
        <v>261</v>
      </c>
      <c r="M6" s="108"/>
      <c r="N6" s="108"/>
      <c r="O6" s="108"/>
    </row>
    <row r="7" spans="1:25" ht="15.95" customHeight="1">
      <c r="A7" s="103"/>
      <c r="B7" s="103"/>
      <c r="C7" s="103"/>
      <c r="D7" s="103"/>
      <c r="E7" s="103"/>
      <c r="F7" s="54" t="s">
        <v>234</v>
      </c>
      <c r="G7" s="69" t="s">
        <v>233</v>
      </c>
      <c r="H7" s="54" t="s">
        <v>234</v>
      </c>
      <c r="I7" s="69" t="s">
        <v>233</v>
      </c>
      <c r="J7" s="54" t="s">
        <v>234</v>
      </c>
      <c r="K7" s="69" t="s">
        <v>233</v>
      </c>
      <c r="L7" s="54" t="s">
        <v>234</v>
      </c>
      <c r="M7" s="69" t="s">
        <v>233</v>
      </c>
      <c r="N7" s="54" t="s">
        <v>234</v>
      </c>
      <c r="O7" s="69" t="s">
        <v>233</v>
      </c>
    </row>
    <row r="8" spans="1:25" ht="15.95" customHeight="1">
      <c r="A8" s="100" t="s">
        <v>82</v>
      </c>
      <c r="B8" s="64" t="s">
        <v>49</v>
      </c>
      <c r="C8" s="56"/>
      <c r="D8" s="56"/>
      <c r="E8" s="70" t="s">
        <v>40</v>
      </c>
      <c r="F8" s="57">
        <v>5216</v>
      </c>
      <c r="G8" s="57">
        <v>4584</v>
      </c>
      <c r="H8" s="57">
        <v>130</v>
      </c>
      <c r="I8" s="57">
        <v>130</v>
      </c>
      <c r="J8" s="57">
        <v>121</v>
      </c>
      <c r="K8" s="57">
        <v>120</v>
      </c>
      <c r="L8" s="57">
        <v>8165</v>
      </c>
      <c r="M8" s="57">
        <v>8901</v>
      </c>
      <c r="N8" s="57"/>
      <c r="O8" s="57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00"/>
      <c r="B9" s="66"/>
      <c r="C9" s="56" t="s">
        <v>50</v>
      </c>
      <c r="D9" s="56"/>
      <c r="E9" s="70" t="s">
        <v>41</v>
      </c>
      <c r="F9" s="57">
        <v>5216</v>
      </c>
      <c r="G9" s="57">
        <v>4584</v>
      </c>
      <c r="H9" s="57">
        <v>130</v>
      </c>
      <c r="I9" s="57">
        <v>130</v>
      </c>
      <c r="J9" s="57">
        <v>121</v>
      </c>
      <c r="K9" s="57">
        <v>120</v>
      </c>
      <c r="L9" s="57">
        <v>8165</v>
      </c>
      <c r="M9" s="57">
        <v>8901</v>
      </c>
      <c r="N9" s="57"/>
      <c r="O9" s="5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00"/>
      <c r="B10" s="65"/>
      <c r="C10" s="56" t="s">
        <v>51</v>
      </c>
      <c r="D10" s="56"/>
      <c r="E10" s="70" t="s">
        <v>42</v>
      </c>
      <c r="F10" s="57">
        <v>0</v>
      </c>
      <c r="G10" s="57">
        <v>0</v>
      </c>
      <c r="H10" s="57">
        <v>0</v>
      </c>
      <c r="I10" s="57">
        <v>0</v>
      </c>
      <c r="J10" s="71">
        <v>0</v>
      </c>
      <c r="K10" s="71">
        <v>0</v>
      </c>
      <c r="L10" s="57">
        <v>0</v>
      </c>
      <c r="M10" s="57">
        <v>0</v>
      </c>
      <c r="N10" s="57"/>
      <c r="O10" s="57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00"/>
      <c r="B11" s="64" t="s">
        <v>52</v>
      </c>
      <c r="C11" s="56"/>
      <c r="D11" s="56"/>
      <c r="E11" s="70" t="s">
        <v>43</v>
      </c>
      <c r="F11" s="57">
        <v>4903</v>
      </c>
      <c r="G11" s="57">
        <v>4369</v>
      </c>
      <c r="H11" s="57">
        <v>114</v>
      </c>
      <c r="I11" s="57">
        <v>130</v>
      </c>
      <c r="J11" s="57">
        <v>145</v>
      </c>
      <c r="K11" s="57">
        <v>126</v>
      </c>
      <c r="L11" s="57">
        <v>8115</v>
      </c>
      <c r="M11" s="57">
        <v>8911</v>
      </c>
      <c r="N11" s="57"/>
      <c r="O11" s="57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00"/>
      <c r="B12" s="66"/>
      <c r="C12" s="56" t="s">
        <v>53</v>
      </c>
      <c r="D12" s="56"/>
      <c r="E12" s="70" t="s">
        <v>44</v>
      </c>
      <c r="F12" s="57">
        <v>4903</v>
      </c>
      <c r="G12" s="57">
        <v>4369</v>
      </c>
      <c r="H12" s="57">
        <v>114</v>
      </c>
      <c r="I12" s="57">
        <v>130</v>
      </c>
      <c r="J12" s="57">
        <v>145</v>
      </c>
      <c r="K12" s="57">
        <v>126</v>
      </c>
      <c r="L12" s="57">
        <v>8115</v>
      </c>
      <c r="M12" s="57">
        <v>8911</v>
      </c>
      <c r="N12" s="57"/>
      <c r="O12" s="57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00"/>
      <c r="B13" s="65"/>
      <c r="C13" s="56" t="s">
        <v>54</v>
      </c>
      <c r="D13" s="56"/>
      <c r="E13" s="70" t="s">
        <v>45</v>
      </c>
      <c r="F13" s="57">
        <v>0</v>
      </c>
      <c r="G13" s="57">
        <v>0</v>
      </c>
      <c r="H13" s="71">
        <v>0</v>
      </c>
      <c r="I13" s="71">
        <v>0</v>
      </c>
      <c r="J13" s="71">
        <v>0</v>
      </c>
      <c r="K13" s="71">
        <v>0</v>
      </c>
      <c r="L13" s="57">
        <v>0</v>
      </c>
      <c r="M13" s="57">
        <v>0</v>
      </c>
      <c r="N13" s="57"/>
      <c r="O13" s="57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00"/>
      <c r="B14" s="56" t="s">
        <v>55</v>
      </c>
      <c r="C14" s="56"/>
      <c r="D14" s="56"/>
      <c r="E14" s="70" t="s">
        <v>96</v>
      </c>
      <c r="F14" s="57">
        <f t="shared" ref="F14:O14" si="0">F9-F12</f>
        <v>313</v>
      </c>
      <c r="G14" s="57">
        <f t="shared" si="0"/>
        <v>215</v>
      </c>
      <c r="H14" s="57">
        <f t="shared" si="0"/>
        <v>16</v>
      </c>
      <c r="I14" s="57">
        <f t="shared" si="0"/>
        <v>0</v>
      </c>
      <c r="J14" s="57">
        <f t="shared" si="0"/>
        <v>-24</v>
      </c>
      <c r="K14" s="57">
        <f t="shared" si="0"/>
        <v>-6</v>
      </c>
      <c r="L14" s="57">
        <f t="shared" si="0"/>
        <v>50</v>
      </c>
      <c r="M14" s="57">
        <f t="shared" si="0"/>
        <v>-10</v>
      </c>
      <c r="N14" s="57">
        <f t="shared" si="0"/>
        <v>0</v>
      </c>
      <c r="O14" s="57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00"/>
      <c r="B15" s="56" t="s">
        <v>56</v>
      </c>
      <c r="C15" s="56"/>
      <c r="D15" s="56"/>
      <c r="E15" s="70" t="s">
        <v>97</v>
      </c>
      <c r="F15" s="57">
        <f t="shared" ref="F15:O15" si="1">F10-F13</f>
        <v>0</v>
      </c>
      <c r="G15" s="57">
        <f t="shared" si="1"/>
        <v>0</v>
      </c>
      <c r="H15" s="57">
        <f t="shared" si="1"/>
        <v>0</v>
      </c>
      <c r="I15" s="57">
        <f t="shared" si="1"/>
        <v>0</v>
      </c>
      <c r="J15" s="57">
        <f t="shared" si="1"/>
        <v>0</v>
      </c>
      <c r="K15" s="57">
        <f t="shared" si="1"/>
        <v>0</v>
      </c>
      <c r="L15" s="57">
        <f t="shared" si="1"/>
        <v>0</v>
      </c>
      <c r="M15" s="57">
        <f t="shared" si="1"/>
        <v>0</v>
      </c>
      <c r="N15" s="57">
        <f t="shared" si="1"/>
        <v>0</v>
      </c>
      <c r="O15" s="57">
        <f t="shared" si="1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00"/>
      <c r="B16" s="56" t="s">
        <v>57</v>
      </c>
      <c r="C16" s="56"/>
      <c r="D16" s="56"/>
      <c r="E16" s="70" t="s">
        <v>98</v>
      </c>
      <c r="F16" s="57">
        <f t="shared" ref="F16:O16" si="2">F8-F11</f>
        <v>313</v>
      </c>
      <c r="G16" s="57">
        <f t="shared" si="2"/>
        <v>215</v>
      </c>
      <c r="H16" s="57">
        <f t="shared" si="2"/>
        <v>16</v>
      </c>
      <c r="I16" s="57">
        <f t="shared" si="2"/>
        <v>0</v>
      </c>
      <c r="J16" s="57">
        <f t="shared" si="2"/>
        <v>-24</v>
      </c>
      <c r="K16" s="57">
        <f t="shared" si="2"/>
        <v>-6</v>
      </c>
      <c r="L16" s="57">
        <f t="shared" si="2"/>
        <v>50</v>
      </c>
      <c r="M16" s="57">
        <f t="shared" si="2"/>
        <v>-10</v>
      </c>
      <c r="N16" s="57">
        <f t="shared" si="2"/>
        <v>0</v>
      </c>
      <c r="O16" s="57">
        <f t="shared" si="2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00"/>
      <c r="B17" s="56" t="s">
        <v>58</v>
      </c>
      <c r="C17" s="56"/>
      <c r="D17" s="56"/>
      <c r="E17" s="54"/>
      <c r="F17" s="57">
        <v>0</v>
      </c>
      <c r="G17" s="57">
        <v>0</v>
      </c>
      <c r="H17" s="71">
        <v>3685</v>
      </c>
      <c r="I17" s="71">
        <v>3626</v>
      </c>
      <c r="J17" s="57">
        <v>0</v>
      </c>
      <c r="K17" s="57">
        <v>0</v>
      </c>
      <c r="L17" s="57">
        <v>346</v>
      </c>
      <c r="M17" s="57">
        <v>0</v>
      </c>
      <c r="N17" s="71"/>
      <c r="O17" s="72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00"/>
      <c r="B18" s="56" t="s">
        <v>59</v>
      </c>
      <c r="C18" s="56"/>
      <c r="D18" s="56"/>
      <c r="E18" s="54"/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/>
      <c r="O18" s="72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00" t="s">
        <v>83</v>
      </c>
      <c r="B19" s="64" t="s">
        <v>60</v>
      </c>
      <c r="C19" s="56"/>
      <c r="D19" s="56"/>
      <c r="E19" s="70"/>
      <c r="F19" s="57">
        <v>48</v>
      </c>
      <c r="G19" s="57">
        <v>47</v>
      </c>
      <c r="H19" s="57">
        <v>0</v>
      </c>
      <c r="I19" s="57">
        <v>0</v>
      </c>
      <c r="J19" s="57">
        <v>0</v>
      </c>
      <c r="K19" s="57">
        <v>0</v>
      </c>
      <c r="L19" s="57">
        <v>1889</v>
      </c>
      <c r="M19" s="57">
        <v>1533</v>
      </c>
      <c r="N19" s="57"/>
      <c r="O19" s="57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00"/>
      <c r="B20" s="65"/>
      <c r="C20" s="56" t="s">
        <v>61</v>
      </c>
      <c r="D20" s="56"/>
      <c r="E20" s="70"/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71">
        <v>0</v>
      </c>
      <c r="L20" s="57">
        <v>383</v>
      </c>
      <c r="M20" s="57">
        <v>318</v>
      </c>
      <c r="N20" s="57"/>
      <c r="O20" s="57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00"/>
      <c r="B21" s="56" t="s">
        <v>62</v>
      </c>
      <c r="C21" s="56"/>
      <c r="D21" s="56"/>
      <c r="E21" s="70" t="s">
        <v>99</v>
      </c>
      <c r="F21" s="57">
        <v>48</v>
      </c>
      <c r="G21" s="57">
        <v>47</v>
      </c>
      <c r="H21" s="57">
        <v>0</v>
      </c>
      <c r="I21" s="57">
        <v>0</v>
      </c>
      <c r="J21" s="57">
        <v>0</v>
      </c>
      <c r="K21" s="57">
        <v>0</v>
      </c>
      <c r="L21" s="57">
        <v>1889</v>
      </c>
      <c r="M21" s="57">
        <v>1533</v>
      </c>
      <c r="N21" s="57"/>
      <c r="O21" s="57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00"/>
      <c r="B22" s="64" t="s">
        <v>63</v>
      </c>
      <c r="C22" s="56"/>
      <c r="D22" s="56"/>
      <c r="E22" s="70" t="s">
        <v>100</v>
      </c>
      <c r="F22" s="57">
        <v>4997</v>
      </c>
      <c r="G22" s="57">
        <v>3899</v>
      </c>
      <c r="H22" s="57">
        <v>66</v>
      </c>
      <c r="I22" s="57">
        <v>55</v>
      </c>
      <c r="J22" s="57">
        <v>31</v>
      </c>
      <c r="K22" s="57">
        <v>158</v>
      </c>
      <c r="L22" s="57">
        <v>3115</v>
      </c>
      <c r="M22" s="57">
        <v>2790</v>
      </c>
      <c r="N22" s="57"/>
      <c r="O22" s="57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00"/>
      <c r="B23" s="65" t="s">
        <v>64</v>
      </c>
      <c r="C23" s="56" t="s">
        <v>65</v>
      </c>
      <c r="D23" s="56"/>
      <c r="E23" s="70"/>
      <c r="F23" s="57">
        <v>95</v>
      </c>
      <c r="G23" s="57">
        <v>106</v>
      </c>
      <c r="H23" s="57">
        <v>0</v>
      </c>
      <c r="I23" s="57">
        <v>0</v>
      </c>
      <c r="J23" s="57">
        <v>0</v>
      </c>
      <c r="K23" s="57">
        <v>0</v>
      </c>
      <c r="L23" s="57">
        <v>1224</v>
      </c>
      <c r="M23" s="57">
        <v>1251</v>
      </c>
      <c r="N23" s="57"/>
      <c r="O23" s="57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00"/>
      <c r="B24" s="56" t="s">
        <v>101</v>
      </c>
      <c r="C24" s="56"/>
      <c r="D24" s="56"/>
      <c r="E24" s="70" t="s">
        <v>102</v>
      </c>
      <c r="F24" s="57">
        <f t="shared" ref="F24:O24" si="3">F21-F22</f>
        <v>-4949</v>
      </c>
      <c r="G24" s="57">
        <f t="shared" si="3"/>
        <v>-3852</v>
      </c>
      <c r="H24" s="57">
        <f t="shared" si="3"/>
        <v>-66</v>
      </c>
      <c r="I24" s="57">
        <f t="shared" si="3"/>
        <v>-55</v>
      </c>
      <c r="J24" s="57">
        <f t="shared" si="3"/>
        <v>-31</v>
      </c>
      <c r="K24" s="57">
        <f t="shared" si="3"/>
        <v>-158</v>
      </c>
      <c r="L24" s="57">
        <f t="shared" si="3"/>
        <v>-1226</v>
      </c>
      <c r="M24" s="57">
        <f t="shared" si="3"/>
        <v>-1257</v>
      </c>
      <c r="N24" s="57">
        <f t="shared" si="3"/>
        <v>0</v>
      </c>
      <c r="O24" s="57">
        <f t="shared" si="3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00"/>
      <c r="B25" s="64" t="s">
        <v>66</v>
      </c>
      <c r="C25" s="64"/>
      <c r="D25" s="64"/>
      <c r="E25" s="105" t="s">
        <v>103</v>
      </c>
      <c r="F25" s="109">
        <v>4949</v>
      </c>
      <c r="G25" s="109">
        <v>3852</v>
      </c>
      <c r="H25" s="109">
        <v>66</v>
      </c>
      <c r="I25" s="109">
        <v>55</v>
      </c>
      <c r="J25" s="109">
        <v>31</v>
      </c>
      <c r="K25" s="109">
        <v>158</v>
      </c>
      <c r="L25" s="109">
        <v>1226</v>
      </c>
      <c r="M25" s="109">
        <v>1257</v>
      </c>
      <c r="N25" s="109"/>
      <c r="O25" s="109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00"/>
      <c r="B26" s="85" t="s">
        <v>67</v>
      </c>
      <c r="C26" s="85"/>
      <c r="D26" s="85"/>
      <c r="E26" s="106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00"/>
      <c r="B27" s="56" t="s">
        <v>104</v>
      </c>
      <c r="C27" s="56"/>
      <c r="D27" s="56"/>
      <c r="E27" s="70" t="s">
        <v>105</v>
      </c>
      <c r="F27" s="57">
        <f>F24+F25</f>
        <v>0</v>
      </c>
      <c r="G27" s="57">
        <f t="shared" ref="G27:O27" si="4">G24+G25</f>
        <v>0</v>
      </c>
      <c r="H27" s="57">
        <f t="shared" si="4"/>
        <v>0</v>
      </c>
      <c r="I27" s="57">
        <f t="shared" si="4"/>
        <v>0</v>
      </c>
      <c r="J27" s="57">
        <f t="shared" si="4"/>
        <v>0</v>
      </c>
      <c r="K27" s="57">
        <f t="shared" si="4"/>
        <v>0</v>
      </c>
      <c r="L27" s="57">
        <f t="shared" si="4"/>
        <v>0</v>
      </c>
      <c r="M27" s="57">
        <f t="shared" si="4"/>
        <v>0</v>
      </c>
      <c r="N27" s="57">
        <f t="shared" si="4"/>
        <v>0</v>
      </c>
      <c r="O27" s="57">
        <f t="shared" si="4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04" t="s">
        <v>68</v>
      </c>
      <c r="B30" s="104"/>
      <c r="C30" s="104"/>
      <c r="D30" s="104"/>
      <c r="E30" s="104"/>
      <c r="F30" s="111" t="s">
        <v>256</v>
      </c>
      <c r="G30" s="111"/>
      <c r="H30" s="111"/>
      <c r="I30" s="111"/>
      <c r="J30" s="111"/>
      <c r="K30" s="111"/>
      <c r="L30" s="111"/>
      <c r="M30" s="111"/>
      <c r="N30" s="111"/>
      <c r="O30" s="111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04"/>
      <c r="B31" s="104"/>
      <c r="C31" s="104"/>
      <c r="D31" s="104"/>
      <c r="E31" s="104"/>
      <c r="F31" s="54" t="s">
        <v>234</v>
      </c>
      <c r="G31" s="69" t="s">
        <v>233</v>
      </c>
      <c r="H31" s="54" t="s">
        <v>234</v>
      </c>
      <c r="I31" s="69" t="s">
        <v>233</v>
      </c>
      <c r="J31" s="54" t="s">
        <v>234</v>
      </c>
      <c r="K31" s="69" t="s">
        <v>233</v>
      </c>
      <c r="L31" s="54" t="s">
        <v>234</v>
      </c>
      <c r="M31" s="69" t="s">
        <v>233</v>
      </c>
      <c r="N31" s="54" t="s">
        <v>234</v>
      </c>
      <c r="O31" s="69" t="s">
        <v>233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00" t="s">
        <v>84</v>
      </c>
      <c r="B32" s="64" t="s">
        <v>49</v>
      </c>
      <c r="C32" s="56"/>
      <c r="D32" s="56"/>
      <c r="E32" s="70" t="s">
        <v>40</v>
      </c>
      <c r="F32" s="57">
        <v>61</v>
      </c>
      <c r="G32" s="57">
        <v>60.7</v>
      </c>
      <c r="H32" s="57"/>
      <c r="I32" s="57"/>
      <c r="J32" s="57"/>
      <c r="K32" s="57"/>
      <c r="L32" s="57"/>
      <c r="M32" s="57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07"/>
      <c r="B33" s="66"/>
      <c r="C33" s="64" t="s">
        <v>69</v>
      </c>
      <c r="D33" s="56"/>
      <c r="E33" s="70"/>
      <c r="F33" s="57">
        <v>61</v>
      </c>
      <c r="G33" s="57">
        <v>60.7</v>
      </c>
      <c r="H33" s="57"/>
      <c r="I33" s="57"/>
      <c r="J33" s="57"/>
      <c r="K33" s="57"/>
      <c r="L33" s="57"/>
      <c r="M33" s="57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07"/>
      <c r="B34" s="66"/>
      <c r="C34" s="65"/>
      <c r="D34" s="56" t="s">
        <v>70</v>
      </c>
      <c r="E34" s="70"/>
      <c r="F34" s="57">
        <v>61</v>
      </c>
      <c r="G34" s="57">
        <v>60.7</v>
      </c>
      <c r="H34" s="57"/>
      <c r="I34" s="57"/>
      <c r="J34" s="57"/>
      <c r="K34" s="57"/>
      <c r="L34" s="57"/>
      <c r="M34" s="57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07"/>
      <c r="B35" s="65"/>
      <c r="C35" s="56" t="s">
        <v>71</v>
      </c>
      <c r="D35" s="56"/>
      <c r="E35" s="70"/>
      <c r="F35" s="57">
        <v>0</v>
      </c>
      <c r="G35" s="57">
        <v>0</v>
      </c>
      <c r="H35" s="57"/>
      <c r="I35" s="57"/>
      <c r="J35" s="72"/>
      <c r="K35" s="72"/>
      <c r="L35" s="57"/>
      <c r="M35" s="57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07"/>
      <c r="B36" s="64" t="s">
        <v>52</v>
      </c>
      <c r="C36" s="56"/>
      <c r="D36" s="56"/>
      <c r="E36" s="70" t="s">
        <v>41</v>
      </c>
      <c r="F36" s="57">
        <v>16</v>
      </c>
      <c r="G36" s="57">
        <v>16.3</v>
      </c>
      <c r="H36" s="57"/>
      <c r="I36" s="57"/>
      <c r="J36" s="57"/>
      <c r="K36" s="57"/>
      <c r="L36" s="57"/>
      <c r="M36" s="57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07"/>
      <c r="B37" s="66"/>
      <c r="C37" s="56" t="s">
        <v>72</v>
      </c>
      <c r="D37" s="56"/>
      <c r="E37" s="70"/>
      <c r="F37" s="57">
        <v>16</v>
      </c>
      <c r="G37" s="57">
        <v>16.3</v>
      </c>
      <c r="H37" s="57"/>
      <c r="I37" s="57"/>
      <c r="J37" s="57"/>
      <c r="K37" s="57"/>
      <c r="L37" s="57"/>
      <c r="M37" s="57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07"/>
      <c r="B38" s="65"/>
      <c r="C38" s="56" t="s">
        <v>73</v>
      </c>
      <c r="D38" s="56"/>
      <c r="E38" s="70"/>
      <c r="F38" s="57">
        <v>0</v>
      </c>
      <c r="G38" s="57">
        <v>0</v>
      </c>
      <c r="H38" s="57"/>
      <c r="I38" s="57"/>
      <c r="J38" s="57"/>
      <c r="K38" s="72"/>
      <c r="L38" s="57"/>
      <c r="M38" s="57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07"/>
      <c r="B39" s="50" t="s">
        <v>74</v>
      </c>
      <c r="C39" s="50"/>
      <c r="D39" s="50"/>
      <c r="E39" s="70" t="s">
        <v>107</v>
      </c>
      <c r="F39" s="57">
        <f>F32-F36</f>
        <v>45</v>
      </c>
      <c r="G39" s="57">
        <f t="shared" ref="G39:O39" si="5">G32-G36</f>
        <v>44.400000000000006</v>
      </c>
      <c r="H39" s="57">
        <f t="shared" si="5"/>
        <v>0</v>
      </c>
      <c r="I39" s="57">
        <f t="shared" si="5"/>
        <v>0</v>
      </c>
      <c r="J39" s="57">
        <f t="shared" si="5"/>
        <v>0</v>
      </c>
      <c r="K39" s="57">
        <f t="shared" si="5"/>
        <v>0</v>
      </c>
      <c r="L39" s="57">
        <f t="shared" si="5"/>
        <v>0</v>
      </c>
      <c r="M39" s="57">
        <f t="shared" si="5"/>
        <v>0</v>
      </c>
      <c r="N39" s="57">
        <f t="shared" si="5"/>
        <v>0</v>
      </c>
      <c r="O39" s="57">
        <f t="shared" si="5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00" t="s">
        <v>85</v>
      </c>
      <c r="B40" s="64" t="s">
        <v>75</v>
      </c>
      <c r="C40" s="56"/>
      <c r="D40" s="56"/>
      <c r="E40" s="70" t="s">
        <v>43</v>
      </c>
      <c r="F40" s="57">
        <v>0</v>
      </c>
      <c r="G40" s="57">
        <v>0</v>
      </c>
      <c r="H40" s="57"/>
      <c r="I40" s="57"/>
      <c r="J40" s="57"/>
      <c r="K40" s="57"/>
      <c r="L40" s="57"/>
      <c r="M40" s="57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01"/>
      <c r="B41" s="65"/>
      <c r="C41" s="56" t="s">
        <v>76</v>
      </c>
      <c r="D41" s="56"/>
      <c r="E41" s="70"/>
      <c r="F41" s="72">
        <v>0</v>
      </c>
      <c r="G41" s="72">
        <v>0</v>
      </c>
      <c r="H41" s="72"/>
      <c r="I41" s="72"/>
      <c r="J41" s="57"/>
      <c r="K41" s="57"/>
      <c r="L41" s="57"/>
      <c r="M41" s="57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01"/>
      <c r="B42" s="64" t="s">
        <v>63</v>
      </c>
      <c r="C42" s="56"/>
      <c r="D42" s="56"/>
      <c r="E42" s="70" t="s">
        <v>44</v>
      </c>
      <c r="F42" s="57">
        <v>156</v>
      </c>
      <c r="G42" s="57">
        <v>105.1</v>
      </c>
      <c r="H42" s="57"/>
      <c r="I42" s="57"/>
      <c r="J42" s="57"/>
      <c r="K42" s="57"/>
      <c r="L42" s="57"/>
      <c r="M42" s="57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01"/>
      <c r="B43" s="65"/>
      <c r="C43" s="56" t="s">
        <v>77</v>
      </c>
      <c r="D43" s="56"/>
      <c r="E43" s="70"/>
      <c r="F43" s="57">
        <v>0</v>
      </c>
      <c r="G43" s="57">
        <v>0</v>
      </c>
      <c r="H43" s="57"/>
      <c r="I43" s="57"/>
      <c r="J43" s="72"/>
      <c r="K43" s="72"/>
      <c r="L43" s="57"/>
      <c r="M43" s="57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01"/>
      <c r="B44" s="56" t="s">
        <v>74</v>
      </c>
      <c r="C44" s="56"/>
      <c r="D44" s="56"/>
      <c r="E44" s="70" t="s">
        <v>108</v>
      </c>
      <c r="F44" s="72">
        <f>F40-F42</f>
        <v>-156</v>
      </c>
      <c r="G44" s="72">
        <f t="shared" ref="G44:O44" si="6">G40-G42</f>
        <v>-105.1</v>
      </c>
      <c r="H44" s="72">
        <f t="shared" si="6"/>
        <v>0</v>
      </c>
      <c r="I44" s="72">
        <f t="shared" si="6"/>
        <v>0</v>
      </c>
      <c r="J44" s="72">
        <f t="shared" si="6"/>
        <v>0</v>
      </c>
      <c r="K44" s="72">
        <f t="shared" si="6"/>
        <v>0</v>
      </c>
      <c r="L44" s="72">
        <f t="shared" si="6"/>
        <v>0</v>
      </c>
      <c r="M44" s="72">
        <f t="shared" si="6"/>
        <v>0</v>
      </c>
      <c r="N44" s="72">
        <f t="shared" si="6"/>
        <v>0</v>
      </c>
      <c r="O44" s="72">
        <f t="shared" si="6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00" t="s">
        <v>86</v>
      </c>
      <c r="B45" s="50" t="s">
        <v>78</v>
      </c>
      <c r="C45" s="50"/>
      <c r="D45" s="50"/>
      <c r="E45" s="70" t="s">
        <v>109</v>
      </c>
      <c r="F45" s="57">
        <f>F39+F44</f>
        <v>-111</v>
      </c>
      <c r="G45" s="57">
        <f t="shared" ref="G45:O45" si="7">G39+G44</f>
        <v>-60.699999999999989</v>
      </c>
      <c r="H45" s="57">
        <f t="shared" si="7"/>
        <v>0</v>
      </c>
      <c r="I45" s="57">
        <f t="shared" si="7"/>
        <v>0</v>
      </c>
      <c r="J45" s="57">
        <f t="shared" si="7"/>
        <v>0</v>
      </c>
      <c r="K45" s="57">
        <f t="shared" si="7"/>
        <v>0</v>
      </c>
      <c r="L45" s="57">
        <f t="shared" si="7"/>
        <v>0</v>
      </c>
      <c r="M45" s="57">
        <f t="shared" si="7"/>
        <v>0</v>
      </c>
      <c r="N45" s="57">
        <f t="shared" si="7"/>
        <v>0</v>
      </c>
      <c r="O45" s="57">
        <f t="shared" si="7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01"/>
      <c r="B46" s="56" t="s">
        <v>79</v>
      </c>
      <c r="C46" s="56"/>
      <c r="D46" s="56"/>
      <c r="E46" s="56"/>
      <c r="F46" s="72">
        <v>0</v>
      </c>
      <c r="G46" s="72">
        <v>0</v>
      </c>
      <c r="H46" s="72"/>
      <c r="I46" s="72"/>
      <c r="J46" s="72"/>
      <c r="K46" s="72"/>
      <c r="L46" s="57"/>
      <c r="M46" s="57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01"/>
      <c r="B47" s="56" t="s">
        <v>80</v>
      </c>
      <c r="C47" s="56"/>
      <c r="D47" s="56"/>
      <c r="E47" s="56"/>
      <c r="F47" s="57">
        <v>-111</v>
      </c>
      <c r="G47" s="57">
        <v>-60.7</v>
      </c>
      <c r="H47" s="57"/>
      <c r="I47" s="57"/>
      <c r="J47" s="57"/>
      <c r="K47" s="57"/>
      <c r="L47" s="57"/>
      <c r="M47" s="57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01"/>
      <c r="B48" s="56" t="s">
        <v>81</v>
      </c>
      <c r="C48" s="56"/>
      <c r="D48" s="56"/>
      <c r="E48" s="56"/>
      <c r="F48" s="57">
        <v>-111</v>
      </c>
      <c r="G48" s="57">
        <v>-60.7</v>
      </c>
      <c r="H48" s="57"/>
      <c r="I48" s="57"/>
      <c r="J48" s="57"/>
      <c r="K48" s="57"/>
      <c r="L48" s="57"/>
      <c r="M48" s="57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36" activePane="bottomRight" state="frozen"/>
      <selection activeCell="L8" sqref="L8"/>
      <selection pane="topRight" activeCell="L8" sqref="L8"/>
      <selection pane="bottomLeft" activeCell="L8" sqref="L8"/>
      <selection pane="bottomRight" activeCell="I45" sqref="I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252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2"/>
      <c r="F7" s="51" t="s">
        <v>237</v>
      </c>
      <c r="G7" s="51"/>
      <c r="H7" s="51" t="s">
        <v>238</v>
      </c>
      <c r="I7" s="73" t="s">
        <v>21</v>
      </c>
    </row>
    <row r="8" spans="1:9" ht="17.100000000000001" customHeight="1">
      <c r="A8" s="19"/>
      <c r="B8" s="20"/>
      <c r="C8" s="20"/>
      <c r="D8" s="20"/>
      <c r="E8" s="63"/>
      <c r="F8" s="54" t="s">
        <v>250</v>
      </c>
      <c r="G8" s="54" t="s">
        <v>2</v>
      </c>
      <c r="H8" s="54" t="s">
        <v>250</v>
      </c>
      <c r="I8" s="55"/>
    </row>
    <row r="9" spans="1:9" ht="18" customHeight="1">
      <c r="A9" s="96" t="s">
        <v>87</v>
      </c>
      <c r="B9" s="96" t="s">
        <v>89</v>
      </c>
      <c r="C9" s="64" t="s">
        <v>3</v>
      </c>
      <c r="D9" s="56"/>
      <c r="E9" s="56"/>
      <c r="F9" s="57">
        <v>115071</v>
      </c>
      <c r="G9" s="58">
        <f>F9/$F$27*100</f>
        <v>19.413271159218819</v>
      </c>
      <c r="H9" s="57">
        <v>113585</v>
      </c>
      <c r="I9" s="58">
        <f t="shared" ref="I9:I45" si="0">(F9/H9-1)*100</f>
        <v>1.3082713386450617</v>
      </c>
    </row>
    <row r="10" spans="1:9" ht="18" customHeight="1">
      <c r="A10" s="96"/>
      <c r="B10" s="96"/>
      <c r="C10" s="66"/>
      <c r="D10" s="64" t="s">
        <v>22</v>
      </c>
      <c r="E10" s="56"/>
      <c r="F10" s="57">
        <v>33397</v>
      </c>
      <c r="G10" s="58">
        <f t="shared" ref="G10:G27" si="1">F10/$F$27*100</f>
        <v>5.6343041852806603</v>
      </c>
      <c r="H10" s="57">
        <v>34269</v>
      </c>
      <c r="I10" s="58">
        <f t="shared" si="0"/>
        <v>-2.544573813067208</v>
      </c>
    </row>
    <row r="11" spans="1:9" ht="18" customHeight="1">
      <c r="A11" s="96"/>
      <c r="B11" s="96"/>
      <c r="C11" s="66"/>
      <c r="D11" s="66"/>
      <c r="E11" s="50" t="s">
        <v>23</v>
      </c>
      <c r="F11" s="57">
        <v>27957</v>
      </c>
      <c r="G11" s="58">
        <f t="shared" si="1"/>
        <v>4.7165386743686994</v>
      </c>
      <c r="H11" s="57">
        <v>28051</v>
      </c>
      <c r="I11" s="58">
        <f t="shared" si="0"/>
        <v>-0.33510391786388816</v>
      </c>
    </row>
    <row r="12" spans="1:9" ht="18" customHeight="1">
      <c r="A12" s="96"/>
      <c r="B12" s="96"/>
      <c r="C12" s="66"/>
      <c r="D12" s="66"/>
      <c r="E12" s="50" t="s">
        <v>24</v>
      </c>
      <c r="F12" s="57">
        <v>1665</v>
      </c>
      <c r="G12" s="58">
        <f t="shared" si="1"/>
        <v>0.28089698082140013</v>
      </c>
      <c r="H12" s="57">
        <v>2731</v>
      </c>
      <c r="I12" s="58">
        <f t="shared" si="0"/>
        <v>-39.033321127792021</v>
      </c>
    </row>
    <row r="13" spans="1:9" ht="18" customHeight="1">
      <c r="A13" s="96"/>
      <c r="B13" s="96"/>
      <c r="C13" s="66"/>
      <c r="D13" s="65"/>
      <c r="E13" s="50" t="s">
        <v>25</v>
      </c>
      <c r="F13" s="57">
        <v>168</v>
      </c>
      <c r="G13" s="58">
        <f t="shared" si="1"/>
        <v>2.834275842522236E-2</v>
      </c>
      <c r="H13" s="57">
        <v>145</v>
      </c>
      <c r="I13" s="58">
        <f t="shared" si="0"/>
        <v>15.862068965517251</v>
      </c>
    </row>
    <row r="14" spans="1:9" ht="18" customHeight="1">
      <c r="A14" s="96"/>
      <c r="B14" s="96"/>
      <c r="C14" s="66"/>
      <c r="D14" s="64" t="s">
        <v>26</v>
      </c>
      <c r="E14" s="56"/>
      <c r="F14" s="57">
        <v>20641</v>
      </c>
      <c r="G14" s="58">
        <f t="shared" si="1"/>
        <v>3.4822790277084201</v>
      </c>
      <c r="H14" s="57">
        <v>23423</v>
      </c>
      <c r="I14" s="58">
        <f t="shared" si="0"/>
        <v>-11.877214703496563</v>
      </c>
    </row>
    <row r="15" spans="1:9" ht="18" customHeight="1">
      <c r="A15" s="96"/>
      <c r="B15" s="96"/>
      <c r="C15" s="66"/>
      <c r="D15" s="66"/>
      <c r="E15" s="50" t="s">
        <v>27</v>
      </c>
      <c r="F15" s="57">
        <v>1121</v>
      </c>
      <c r="G15" s="58">
        <f t="shared" si="1"/>
        <v>0.18912042973020393</v>
      </c>
      <c r="H15" s="57">
        <v>1077</v>
      </c>
      <c r="I15" s="58">
        <f t="shared" si="0"/>
        <v>4.0854224698235742</v>
      </c>
    </row>
    <row r="16" spans="1:9" ht="18" customHeight="1">
      <c r="A16" s="96"/>
      <c r="B16" s="96"/>
      <c r="C16" s="66"/>
      <c r="D16" s="65"/>
      <c r="E16" s="50" t="s">
        <v>28</v>
      </c>
      <c r="F16" s="57">
        <v>19520</v>
      </c>
      <c r="G16" s="58">
        <f t="shared" si="1"/>
        <v>3.2931585979782163</v>
      </c>
      <c r="H16" s="57">
        <v>22346</v>
      </c>
      <c r="I16" s="58">
        <f t="shared" si="0"/>
        <v>-12.646558668218022</v>
      </c>
    </row>
    <row r="17" spans="1:9" ht="18" customHeight="1">
      <c r="A17" s="96"/>
      <c r="B17" s="96"/>
      <c r="C17" s="66"/>
      <c r="D17" s="97" t="s">
        <v>29</v>
      </c>
      <c r="E17" s="98"/>
      <c r="F17" s="57">
        <v>37063</v>
      </c>
      <c r="G17" s="58">
        <f t="shared" si="1"/>
        <v>6.252783663773906</v>
      </c>
      <c r="H17" s="57">
        <v>31136</v>
      </c>
      <c r="I17" s="58">
        <f t="shared" si="0"/>
        <v>19.035842754367938</v>
      </c>
    </row>
    <row r="18" spans="1:9" ht="18" customHeight="1">
      <c r="A18" s="96"/>
      <c r="B18" s="96"/>
      <c r="C18" s="66"/>
      <c r="D18" s="97" t="s">
        <v>93</v>
      </c>
      <c r="E18" s="99"/>
      <c r="F18" s="57">
        <v>2017</v>
      </c>
      <c r="G18" s="58">
        <f t="shared" si="1"/>
        <v>0.34028180799805646</v>
      </c>
      <c r="H18" s="57">
        <v>1889</v>
      </c>
      <c r="I18" s="58">
        <f t="shared" si="0"/>
        <v>6.776071995764954</v>
      </c>
    </row>
    <row r="19" spans="1:9" ht="18" customHeight="1">
      <c r="A19" s="96"/>
      <c r="B19" s="96"/>
      <c r="C19" s="65"/>
      <c r="D19" s="97" t="s">
        <v>94</v>
      </c>
      <c r="E19" s="99"/>
      <c r="F19" s="57">
        <v>0</v>
      </c>
      <c r="G19" s="58">
        <f t="shared" si="1"/>
        <v>0</v>
      </c>
      <c r="H19" s="57">
        <v>0</v>
      </c>
      <c r="I19" s="58">
        <v>0</v>
      </c>
    </row>
    <row r="20" spans="1:9" ht="18" customHeight="1">
      <c r="A20" s="96"/>
      <c r="B20" s="96"/>
      <c r="C20" s="56" t="s">
        <v>4</v>
      </c>
      <c r="D20" s="56"/>
      <c r="E20" s="56"/>
      <c r="F20" s="57">
        <v>13355</v>
      </c>
      <c r="G20" s="58">
        <f t="shared" si="1"/>
        <v>2.253080587909789</v>
      </c>
      <c r="H20" s="57">
        <v>14807</v>
      </c>
      <c r="I20" s="58">
        <f t="shared" si="0"/>
        <v>-9.806172756128861</v>
      </c>
    </row>
    <row r="21" spans="1:9" ht="18" customHeight="1">
      <c r="A21" s="96"/>
      <c r="B21" s="96"/>
      <c r="C21" s="56" t="s">
        <v>5</v>
      </c>
      <c r="D21" s="56"/>
      <c r="E21" s="56"/>
      <c r="F21" s="57">
        <v>138046</v>
      </c>
      <c r="G21" s="58">
        <f t="shared" si="1"/>
        <v>23.289312080763366</v>
      </c>
      <c r="H21" s="57">
        <v>131122</v>
      </c>
      <c r="I21" s="58">
        <f t="shared" si="0"/>
        <v>5.2805783926419769</v>
      </c>
    </row>
    <row r="22" spans="1:9" ht="18" customHeight="1">
      <c r="A22" s="96"/>
      <c r="B22" s="96"/>
      <c r="C22" s="56" t="s">
        <v>30</v>
      </c>
      <c r="D22" s="56"/>
      <c r="E22" s="56"/>
      <c r="F22" s="57">
        <v>9027</v>
      </c>
      <c r="G22" s="58">
        <f t="shared" si="1"/>
        <v>1.5229171446695369</v>
      </c>
      <c r="H22" s="57">
        <v>9254</v>
      </c>
      <c r="I22" s="58">
        <f t="shared" si="0"/>
        <v>-2.4529933001945059</v>
      </c>
    </row>
    <row r="23" spans="1:9" ht="18" customHeight="1">
      <c r="A23" s="96"/>
      <c r="B23" s="96"/>
      <c r="C23" s="56" t="s">
        <v>6</v>
      </c>
      <c r="D23" s="56"/>
      <c r="E23" s="56"/>
      <c r="F23" s="57">
        <v>109722</v>
      </c>
      <c r="G23" s="58">
        <f t="shared" si="1"/>
        <v>18.510857975787186</v>
      </c>
      <c r="H23" s="57">
        <v>61083</v>
      </c>
      <c r="I23" s="58">
        <f t="shared" si="0"/>
        <v>79.627719660134574</v>
      </c>
    </row>
    <row r="24" spans="1:9" ht="18" customHeight="1">
      <c r="A24" s="96"/>
      <c r="B24" s="96"/>
      <c r="C24" s="56" t="s">
        <v>31</v>
      </c>
      <c r="D24" s="56"/>
      <c r="E24" s="56"/>
      <c r="F24" s="57">
        <v>3588</v>
      </c>
      <c r="G24" s="58">
        <f t="shared" si="1"/>
        <v>0.60532034065296325</v>
      </c>
      <c r="H24" s="57">
        <v>3689</v>
      </c>
      <c r="I24" s="58">
        <f t="shared" si="0"/>
        <v>-2.7378693412849042</v>
      </c>
    </row>
    <row r="25" spans="1:9" ht="18" customHeight="1">
      <c r="A25" s="96"/>
      <c r="B25" s="96"/>
      <c r="C25" s="56" t="s">
        <v>7</v>
      </c>
      <c r="D25" s="56"/>
      <c r="E25" s="56"/>
      <c r="F25" s="57">
        <v>70261</v>
      </c>
      <c r="G25" s="58">
        <f t="shared" si="1"/>
        <v>11.853515176872309</v>
      </c>
      <c r="H25" s="57">
        <v>71030</v>
      </c>
      <c r="I25" s="58">
        <f t="shared" si="0"/>
        <v>-1.0826411375475131</v>
      </c>
    </row>
    <row r="26" spans="1:9" ht="18" customHeight="1">
      <c r="A26" s="96"/>
      <c r="B26" s="96"/>
      <c r="C26" s="56" t="s">
        <v>8</v>
      </c>
      <c r="D26" s="56"/>
      <c r="E26" s="56"/>
      <c r="F26" s="57">
        <f>580+256+3025+453+3067+16414+109879</f>
        <v>133674</v>
      </c>
      <c r="G26" s="58">
        <f t="shared" si="1"/>
        <v>22.551725534126028</v>
      </c>
      <c r="H26" s="57">
        <v>63825</v>
      </c>
      <c r="I26" s="58">
        <f t="shared" si="0"/>
        <v>109.43830787309051</v>
      </c>
    </row>
    <row r="27" spans="1:9" ht="18" customHeight="1">
      <c r="A27" s="96"/>
      <c r="B27" s="96"/>
      <c r="C27" s="56" t="s">
        <v>9</v>
      </c>
      <c r="D27" s="56"/>
      <c r="E27" s="56"/>
      <c r="F27" s="57">
        <f>SUM(F9,F20:F26)</f>
        <v>592744</v>
      </c>
      <c r="G27" s="58">
        <f t="shared" si="1"/>
        <v>100</v>
      </c>
      <c r="H27" s="57">
        <f>SUM(H9,H20:H26)</f>
        <v>468395</v>
      </c>
      <c r="I27" s="58">
        <f t="shared" si="0"/>
        <v>26.547892270412788</v>
      </c>
    </row>
    <row r="28" spans="1:9" ht="18" customHeight="1">
      <c r="A28" s="96"/>
      <c r="B28" s="96" t="s">
        <v>88</v>
      </c>
      <c r="C28" s="64" t="s">
        <v>10</v>
      </c>
      <c r="D28" s="56"/>
      <c r="E28" s="56"/>
      <c r="F28" s="57">
        <f>SUM(F29:F31)</f>
        <v>194681</v>
      </c>
      <c r="G28" s="58">
        <f t="shared" ref="G28:G45" si="2">F28/$F$45*100</f>
        <v>34.352419285110557</v>
      </c>
      <c r="H28" s="57">
        <v>195871</v>
      </c>
      <c r="I28" s="58">
        <f t="shared" si="0"/>
        <v>-0.6075427194428995</v>
      </c>
    </row>
    <row r="29" spans="1:9" ht="18" customHeight="1">
      <c r="A29" s="96"/>
      <c r="B29" s="96"/>
      <c r="C29" s="66"/>
      <c r="D29" s="56" t="s">
        <v>11</v>
      </c>
      <c r="E29" s="56"/>
      <c r="F29" s="57">
        <v>113356</v>
      </c>
      <c r="G29" s="58">
        <f t="shared" si="2"/>
        <v>20.002223331927578</v>
      </c>
      <c r="H29" s="57">
        <v>112908</v>
      </c>
      <c r="I29" s="58">
        <f t="shared" si="0"/>
        <v>0.3967832217380618</v>
      </c>
    </row>
    <row r="30" spans="1:9" ht="18" customHeight="1">
      <c r="A30" s="96"/>
      <c r="B30" s="96"/>
      <c r="C30" s="66"/>
      <c r="D30" s="56" t="s">
        <v>32</v>
      </c>
      <c r="E30" s="56"/>
      <c r="F30" s="57">
        <v>7641</v>
      </c>
      <c r="G30" s="58">
        <f t="shared" si="2"/>
        <v>1.3482920046513516</v>
      </c>
      <c r="H30" s="57">
        <v>7362</v>
      </c>
      <c r="I30" s="58">
        <f t="shared" si="0"/>
        <v>3.7897310513447469</v>
      </c>
    </row>
    <row r="31" spans="1:9" ht="18" customHeight="1">
      <c r="A31" s="96"/>
      <c r="B31" s="96"/>
      <c r="C31" s="65"/>
      <c r="D31" s="56" t="s">
        <v>12</v>
      </c>
      <c r="E31" s="56"/>
      <c r="F31" s="57">
        <v>73684</v>
      </c>
      <c r="G31" s="58">
        <f t="shared" si="2"/>
        <v>13.001903948531632</v>
      </c>
      <c r="H31" s="57">
        <v>75601</v>
      </c>
      <c r="I31" s="58">
        <f t="shared" si="0"/>
        <v>-2.5356807449636865</v>
      </c>
    </row>
    <row r="32" spans="1:9" ht="18" customHeight="1">
      <c r="A32" s="96"/>
      <c r="B32" s="96"/>
      <c r="C32" s="64" t="s">
        <v>13</v>
      </c>
      <c r="D32" s="56"/>
      <c r="E32" s="56"/>
      <c r="F32" s="57">
        <f>SUM(F33:F38)</f>
        <v>252477</v>
      </c>
      <c r="G32" s="58">
        <f t="shared" si="2"/>
        <v>44.550807545917984</v>
      </c>
      <c r="H32" s="57">
        <v>143977</v>
      </c>
      <c r="I32" s="58">
        <f t="shared" si="0"/>
        <v>75.359258770498073</v>
      </c>
    </row>
    <row r="33" spans="1:9" ht="18" customHeight="1">
      <c r="A33" s="96"/>
      <c r="B33" s="96"/>
      <c r="C33" s="66"/>
      <c r="D33" s="56" t="s">
        <v>14</v>
      </c>
      <c r="E33" s="56"/>
      <c r="F33" s="57">
        <v>21923</v>
      </c>
      <c r="G33" s="58">
        <f t="shared" si="2"/>
        <v>3.8684210990670826</v>
      </c>
      <c r="H33" s="57">
        <v>20053</v>
      </c>
      <c r="I33" s="58">
        <f t="shared" si="0"/>
        <v>9.3252879868348959</v>
      </c>
    </row>
    <row r="34" spans="1:9" ht="18" customHeight="1">
      <c r="A34" s="96"/>
      <c r="B34" s="96"/>
      <c r="C34" s="66"/>
      <c r="D34" s="56" t="s">
        <v>33</v>
      </c>
      <c r="E34" s="56"/>
      <c r="F34" s="57">
        <v>3447</v>
      </c>
      <c r="G34" s="58">
        <f t="shared" si="2"/>
        <v>0.60824009161539183</v>
      </c>
      <c r="H34" s="57">
        <v>3565</v>
      </c>
      <c r="I34" s="58">
        <f t="shared" si="0"/>
        <v>-3.3099579242636734</v>
      </c>
    </row>
    <row r="35" spans="1:9" ht="18" customHeight="1">
      <c r="A35" s="96"/>
      <c r="B35" s="96"/>
      <c r="C35" s="66"/>
      <c r="D35" s="56" t="s">
        <v>34</v>
      </c>
      <c r="E35" s="56"/>
      <c r="F35" s="57">
        <v>119823</v>
      </c>
      <c r="G35" s="58">
        <f t="shared" si="2"/>
        <v>21.143357266501621</v>
      </c>
      <c r="H35" s="57">
        <v>82449</v>
      </c>
      <c r="I35" s="58">
        <f t="shared" si="0"/>
        <v>45.329840264891018</v>
      </c>
    </row>
    <row r="36" spans="1:9" ht="18" customHeight="1">
      <c r="A36" s="96"/>
      <c r="B36" s="96"/>
      <c r="C36" s="66"/>
      <c r="D36" s="56" t="s">
        <v>35</v>
      </c>
      <c r="E36" s="56"/>
      <c r="F36" s="57">
        <v>4769</v>
      </c>
      <c r="G36" s="58">
        <f t="shared" si="2"/>
        <v>0.84151348909596857</v>
      </c>
      <c r="H36" s="57">
        <v>6678</v>
      </c>
      <c r="I36" s="58">
        <f t="shared" si="0"/>
        <v>-28.586403114705007</v>
      </c>
    </row>
    <row r="37" spans="1:9" ht="18" customHeight="1">
      <c r="A37" s="96"/>
      <c r="B37" s="96"/>
      <c r="C37" s="66"/>
      <c r="D37" s="56" t="s">
        <v>15</v>
      </c>
      <c r="E37" s="56"/>
      <c r="F37" s="57">
        <v>2252</v>
      </c>
      <c r="G37" s="58">
        <f t="shared" si="2"/>
        <v>0.39737646832546053</v>
      </c>
      <c r="H37" s="57">
        <v>1812</v>
      </c>
      <c r="I37" s="58">
        <f t="shared" si="0"/>
        <v>24.282560706401757</v>
      </c>
    </row>
    <row r="38" spans="1:9" ht="18" customHeight="1">
      <c r="A38" s="96"/>
      <c r="B38" s="96"/>
      <c r="C38" s="65"/>
      <c r="D38" s="56" t="s">
        <v>36</v>
      </c>
      <c r="E38" s="56"/>
      <c r="F38" s="57">
        <v>100263</v>
      </c>
      <c r="G38" s="58">
        <f t="shared" si="2"/>
        <v>17.691899131312454</v>
      </c>
      <c r="H38" s="57">
        <v>29420</v>
      </c>
      <c r="I38" s="58">
        <f t="shared" si="0"/>
        <v>240.79877634262408</v>
      </c>
    </row>
    <row r="39" spans="1:9" ht="18" customHeight="1">
      <c r="A39" s="96"/>
      <c r="B39" s="96"/>
      <c r="C39" s="64" t="s">
        <v>16</v>
      </c>
      <c r="D39" s="56"/>
      <c r="E39" s="56"/>
      <c r="F39" s="57">
        <f>114829+4730</f>
        <v>119559</v>
      </c>
      <c r="G39" s="58">
        <f t="shared" si="2"/>
        <v>21.09677316897146</v>
      </c>
      <c r="H39" s="57">
        <v>112133</v>
      </c>
      <c r="I39" s="58">
        <f t="shared" si="0"/>
        <v>6.6224929324997905</v>
      </c>
    </row>
    <row r="40" spans="1:9" ht="18" customHeight="1">
      <c r="A40" s="96"/>
      <c r="B40" s="96"/>
      <c r="C40" s="66"/>
      <c r="D40" s="64" t="s">
        <v>17</v>
      </c>
      <c r="E40" s="56"/>
      <c r="F40" s="57">
        <v>114829</v>
      </c>
      <c r="G40" s="58">
        <f t="shared" si="2"/>
        <v>20.262141421556084</v>
      </c>
      <c r="H40" s="57">
        <v>107059</v>
      </c>
      <c r="I40" s="58">
        <f t="shared" si="0"/>
        <v>7.257680344482953</v>
      </c>
    </row>
    <row r="41" spans="1:9" ht="18" customHeight="1">
      <c r="A41" s="96"/>
      <c r="B41" s="96"/>
      <c r="C41" s="66"/>
      <c r="D41" s="66"/>
      <c r="E41" s="60" t="s">
        <v>91</v>
      </c>
      <c r="F41" s="57">
        <f>81004+9276</f>
        <v>90280</v>
      </c>
      <c r="G41" s="58">
        <f t="shared" si="2"/>
        <v>15.930349715995815</v>
      </c>
      <c r="H41" s="57">
        <v>81278</v>
      </c>
      <c r="I41" s="61">
        <f t="shared" si="0"/>
        <v>11.075567804325903</v>
      </c>
    </row>
    <row r="42" spans="1:9" ht="18" customHeight="1">
      <c r="A42" s="96"/>
      <c r="B42" s="96"/>
      <c r="C42" s="66"/>
      <c r="D42" s="65"/>
      <c r="E42" s="50" t="s">
        <v>37</v>
      </c>
      <c r="F42" s="57">
        <v>24549</v>
      </c>
      <c r="G42" s="58">
        <f t="shared" si="2"/>
        <v>4.3317917055602706</v>
      </c>
      <c r="H42" s="57">
        <v>25781</v>
      </c>
      <c r="I42" s="61">
        <f t="shared" si="0"/>
        <v>-4.7787130057018734</v>
      </c>
    </row>
    <row r="43" spans="1:9" ht="18" customHeight="1">
      <c r="A43" s="96"/>
      <c r="B43" s="96"/>
      <c r="C43" s="66"/>
      <c r="D43" s="56" t="s">
        <v>38</v>
      </c>
      <c r="E43" s="56"/>
      <c r="F43" s="57">
        <v>4730</v>
      </c>
      <c r="G43" s="58">
        <f t="shared" si="2"/>
        <v>0.8346317474153766</v>
      </c>
      <c r="H43" s="57">
        <v>5074</v>
      </c>
      <c r="I43" s="61">
        <f t="shared" si="0"/>
        <v>-6.7796610169491567</v>
      </c>
    </row>
    <row r="44" spans="1:9" ht="18" customHeight="1">
      <c r="A44" s="96"/>
      <c r="B44" s="96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96"/>
      <c r="B45" s="96"/>
      <c r="C45" s="50" t="s">
        <v>18</v>
      </c>
      <c r="D45" s="50"/>
      <c r="E45" s="50"/>
      <c r="F45" s="57">
        <f>SUM(F28,F32,F39)</f>
        <v>566717</v>
      </c>
      <c r="G45" s="58">
        <f t="shared" si="2"/>
        <v>100</v>
      </c>
      <c r="H45" s="57">
        <f>SUM(H28,H32,H39)</f>
        <v>451981</v>
      </c>
      <c r="I45" s="58">
        <f t="shared" si="0"/>
        <v>25.385137870839714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13" activePane="bottomRight" state="frozen"/>
      <selection activeCell="L8" sqref="L8"/>
      <selection pane="topRight" activeCell="L8" sqref="L8"/>
      <selection pane="bottomLeft" activeCell="L8" sqref="L8"/>
      <selection pane="bottomRight" activeCell="L23" sqref="L23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">
        <v>252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3" t="s">
        <v>114</v>
      </c>
      <c r="B6" s="74"/>
      <c r="C6" s="74"/>
      <c r="D6" s="74"/>
      <c r="E6" s="38" t="s">
        <v>240</v>
      </c>
      <c r="F6" s="38" t="s">
        <v>241</v>
      </c>
      <c r="G6" s="38" t="s">
        <v>242</v>
      </c>
      <c r="H6" s="38" t="s">
        <v>243</v>
      </c>
      <c r="I6" s="38" t="s">
        <v>244</v>
      </c>
    </row>
    <row r="7" spans="1:9" ht="27" customHeight="1">
      <c r="A7" s="112" t="s">
        <v>115</v>
      </c>
      <c r="B7" s="64" t="s">
        <v>116</v>
      </c>
      <c r="C7" s="56"/>
      <c r="D7" s="70" t="s">
        <v>117</v>
      </c>
      <c r="E7" s="75">
        <v>465327</v>
      </c>
      <c r="F7" s="38">
        <v>462932</v>
      </c>
      <c r="G7" s="38">
        <v>459856</v>
      </c>
      <c r="H7" s="38">
        <v>468395</v>
      </c>
      <c r="I7" s="38">
        <v>592744</v>
      </c>
    </row>
    <row r="8" spans="1:9" ht="27" customHeight="1">
      <c r="A8" s="96"/>
      <c r="B8" s="85"/>
      <c r="C8" s="56" t="s">
        <v>118</v>
      </c>
      <c r="D8" s="70" t="s">
        <v>41</v>
      </c>
      <c r="E8" s="76">
        <v>254509</v>
      </c>
      <c r="F8" s="76">
        <v>256393</v>
      </c>
      <c r="G8" s="76">
        <v>262105</v>
      </c>
      <c r="H8" s="76">
        <v>260427</v>
      </c>
      <c r="I8" s="77">
        <v>267051</v>
      </c>
    </row>
    <row r="9" spans="1:9" ht="27" customHeight="1">
      <c r="A9" s="96"/>
      <c r="B9" s="56" t="s">
        <v>119</v>
      </c>
      <c r="C9" s="56"/>
      <c r="D9" s="70"/>
      <c r="E9" s="76">
        <v>450013</v>
      </c>
      <c r="F9" s="76">
        <v>446067</v>
      </c>
      <c r="G9" s="76">
        <v>445137</v>
      </c>
      <c r="H9" s="76">
        <v>451981</v>
      </c>
      <c r="I9" s="78">
        <v>566717</v>
      </c>
    </row>
    <row r="10" spans="1:9" ht="27" customHeight="1">
      <c r="A10" s="96"/>
      <c r="B10" s="56" t="s">
        <v>120</v>
      </c>
      <c r="C10" s="56"/>
      <c r="D10" s="70"/>
      <c r="E10" s="76">
        <v>15314</v>
      </c>
      <c r="F10" s="76">
        <v>16865</v>
      </c>
      <c r="G10" s="76">
        <v>14718</v>
      </c>
      <c r="H10" s="76">
        <v>16414</v>
      </c>
      <c r="I10" s="78">
        <v>26027</v>
      </c>
    </row>
    <row r="11" spans="1:9" ht="27" customHeight="1">
      <c r="A11" s="96"/>
      <c r="B11" s="56" t="s">
        <v>121</v>
      </c>
      <c r="C11" s="56"/>
      <c r="D11" s="70"/>
      <c r="E11" s="76">
        <v>10711</v>
      </c>
      <c r="F11" s="76">
        <v>12055</v>
      </c>
      <c r="G11" s="76">
        <v>10216</v>
      </c>
      <c r="H11" s="76">
        <v>12252</v>
      </c>
      <c r="I11" s="78">
        <v>13938</v>
      </c>
    </row>
    <row r="12" spans="1:9" ht="27" customHeight="1">
      <c r="A12" s="96"/>
      <c r="B12" s="56" t="s">
        <v>122</v>
      </c>
      <c r="C12" s="56"/>
      <c r="D12" s="70"/>
      <c r="E12" s="76">
        <v>4603</v>
      </c>
      <c r="F12" s="76">
        <v>4810</v>
      </c>
      <c r="G12" s="76">
        <v>4502</v>
      </c>
      <c r="H12" s="76">
        <v>4163</v>
      </c>
      <c r="I12" s="78">
        <v>12089</v>
      </c>
    </row>
    <row r="13" spans="1:9" ht="27" customHeight="1">
      <c r="A13" s="96"/>
      <c r="B13" s="56" t="s">
        <v>123</v>
      </c>
      <c r="C13" s="56"/>
      <c r="D13" s="70"/>
      <c r="E13" s="76">
        <v>-1048</v>
      </c>
      <c r="F13" s="76">
        <v>207</v>
      </c>
      <c r="G13" s="76">
        <v>-308</v>
      </c>
      <c r="H13" s="76">
        <v>-340</v>
      </c>
      <c r="I13" s="78">
        <v>7926</v>
      </c>
    </row>
    <row r="14" spans="1:9" ht="27" customHeight="1">
      <c r="A14" s="96"/>
      <c r="B14" s="56" t="s">
        <v>124</v>
      </c>
      <c r="C14" s="56"/>
      <c r="D14" s="70"/>
      <c r="E14" s="76">
        <v>0</v>
      </c>
      <c r="F14" s="76">
        <v>0</v>
      </c>
      <c r="G14" s="76">
        <v>0</v>
      </c>
      <c r="H14" s="76">
        <v>0</v>
      </c>
      <c r="I14" s="78">
        <v>0</v>
      </c>
    </row>
    <row r="15" spans="1:9" ht="27" customHeight="1">
      <c r="A15" s="96"/>
      <c r="B15" s="56" t="s">
        <v>125</v>
      </c>
      <c r="C15" s="56"/>
      <c r="D15" s="70"/>
      <c r="E15" s="76">
        <v>-4035</v>
      </c>
      <c r="F15" s="76">
        <v>219</v>
      </c>
      <c r="G15" s="76">
        <v>-2796</v>
      </c>
      <c r="H15" s="76">
        <v>-3811</v>
      </c>
      <c r="I15" s="78">
        <v>7931</v>
      </c>
    </row>
    <row r="16" spans="1:9" ht="27" customHeight="1">
      <c r="A16" s="96"/>
      <c r="B16" s="56" t="s">
        <v>126</v>
      </c>
      <c r="C16" s="56"/>
      <c r="D16" s="70" t="s">
        <v>42</v>
      </c>
      <c r="E16" s="76">
        <v>85058</v>
      </c>
      <c r="F16" s="76">
        <v>81009</v>
      </c>
      <c r="G16" s="76">
        <v>74465</v>
      </c>
      <c r="H16" s="76">
        <v>68737</v>
      </c>
      <c r="I16" s="78">
        <v>68429</v>
      </c>
    </row>
    <row r="17" spans="1:9" ht="27" customHeight="1">
      <c r="A17" s="96"/>
      <c r="B17" s="56" t="s">
        <v>127</v>
      </c>
      <c r="C17" s="56"/>
      <c r="D17" s="70" t="s">
        <v>43</v>
      </c>
      <c r="E17" s="76">
        <v>31731</v>
      </c>
      <c r="F17" s="76">
        <v>25031</v>
      </c>
      <c r="G17" s="76">
        <v>29370</v>
      </c>
      <c r="H17" s="76">
        <v>30134</v>
      </c>
      <c r="I17" s="78">
        <v>39833</v>
      </c>
    </row>
    <row r="18" spans="1:9" ht="27" customHeight="1">
      <c r="A18" s="96"/>
      <c r="B18" s="56" t="s">
        <v>128</v>
      </c>
      <c r="C18" s="56"/>
      <c r="D18" s="70" t="s">
        <v>44</v>
      </c>
      <c r="E18" s="76">
        <v>962708</v>
      </c>
      <c r="F18" s="76">
        <v>952296</v>
      </c>
      <c r="G18" s="76">
        <v>939624</v>
      </c>
      <c r="H18" s="76">
        <v>939828</v>
      </c>
      <c r="I18" s="78">
        <v>940464</v>
      </c>
    </row>
    <row r="19" spans="1:9" ht="27" customHeight="1">
      <c r="A19" s="96"/>
      <c r="B19" s="56" t="s">
        <v>129</v>
      </c>
      <c r="C19" s="56"/>
      <c r="D19" s="70" t="s">
        <v>130</v>
      </c>
      <c r="E19" s="76">
        <f>E17+E18-E16</f>
        <v>909381</v>
      </c>
      <c r="F19" s="76">
        <f>F17+F18-F16</f>
        <v>896318</v>
      </c>
      <c r="G19" s="76">
        <f>G17+G18-G16</f>
        <v>894529</v>
      </c>
      <c r="H19" s="76">
        <f>H17+H18-H16</f>
        <v>901225</v>
      </c>
      <c r="I19" s="76">
        <f>I17+I18-I16</f>
        <v>911868</v>
      </c>
    </row>
    <row r="20" spans="1:9" ht="27" customHeight="1">
      <c r="A20" s="96"/>
      <c r="B20" s="56" t="s">
        <v>131</v>
      </c>
      <c r="C20" s="56"/>
      <c r="D20" s="70" t="s">
        <v>132</v>
      </c>
      <c r="E20" s="79">
        <f>E18/E8</f>
        <v>3.7826088664840931</v>
      </c>
      <c r="F20" s="79">
        <f>F18/F8</f>
        <v>3.7142043659538286</v>
      </c>
      <c r="G20" s="79">
        <f>G18/G8</f>
        <v>3.5849144426851836</v>
      </c>
      <c r="H20" s="79">
        <f>H18/H8</f>
        <v>3.6087963229619047</v>
      </c>
      <c r="I20" s="79">
        <f>I18/I8</f>
        <v>3.5216644011817966</v>
      </c>
    </row>
    <row r="21" spans="1:9" ht="27" customHeight="1">
      <c r="A21" s="96"/>
      <c r="B21" s="56" t="s">
        <v>133</v>
      </c>
      <c r="C21" s="56"/>
      <c r="D21" s="70" t="s">
        <v>134</v>
      </c>
      <c r="E21" s="79">
        <f>E19/E8</f>
        <v>3.573079930375743</v>
      </c>
      <c r="F21" s="79">
        <f>F19/F8</f>
        <v>3.4958754724192938</v>
      </c>
      <c r="G21" s="79">
        <f>G19/G8</f>
        <v>3.4128650731577039</v>
      </c>
      <c r="H21" s="79">
        <f>H19/H8</f>
        <v>3.4605666847139505</v>
      </c>
      <c r="I21" s="79">
        <f>I19/I8</f>
        <v>3.4145837311974119</v>
      </c>
    </row>
    <row r="22" spans="1:9" ht="27" customHeight="1">
      <c r="A22" s="96"/>
      <c r="B22" s="56" t="s">
        <v>135</v>
      </c>
      <c r="C22" s="56"/>
      <c r="D22" s="70" t="s">
        <v>136</v>
      </c>
      <c r="E22" s="76">
        <f>E18/E24*1000000</f>
        <v>1153040.3746421856</v>
      </c>
      <c r="F22" s="76">
        <f>F18/F24*1000000</f>
        <v>1140569.8681326578</v>
      </c>
      <c r="G22" s="76">
        <f>G18/G24*1000000</f>
        <v>1125392.5478782651</v>
      </c>
      <c r="H22" s="76">
        <f>H18/H24*1000000</f>
        <v>1125636.8797384212</v>
      </c>
      <c r="I22" s="76">
        <f>I18/I24*1000000</f>
        <v>1161103.936669572</v>
      </c>
    </row>
    <row r="23" spans="1:9" ht="27" customHeight="1">
      <c r="A23" s="96"/>
      <c r="B23" s="56" t="s">
        <v>137</v>
      </c>
      <c r="C23" s="56"/>
      <c r="D23" s="70" t="s">
        <v>138</v>
      </c>
      <c r="E23" s="76">
        <f>E19/E24*1000000</f>
        <v>1089170.3496101471</v>
      </c>
      <c r="F23" s="76">
        <f>F19/F24*1000000</f>
        <v>1073524.7266237889</v>
      </c>
      <c r="G23" s="76">
        <f>G19/G24*1000000</f>
        <v>1071382.0320266369</v>
      </c>
      <c r="H23" s="76">
        <f>H19/H24*1000000</f>
        <v>1079401.8660246967</v>
      </c>
      <c r="I23" s="76">
        <f>I19/I24*1000000</f>
        <v>1125799.0997241887</v>
      </c>
    </row>
    <row r="24" spans="1:9" ht="27" customHeight="1">
      <c r="A24" s="96"/>
      <c r="B24" s="80" t="s">
        <v>139</v>
      </c>
      <c r="C24" s="81"/>
      <c r="D24" s="70" t="s">
        <v>140</v>
      </c>
      <c r="E24" s="76">
        <v>834930</v>
      </c>
      <c r="F24" s="76">
        <v>834930</v>
      </c>
      <c r="G24" s="76">
        <v>834930</v>
      </c>
      <c r="H24" s="78">
        <v>834930</v>
      </c>
      <c r="I24" s="78">
        <v>809974</v>
      </c>
    </row>
    <row r="25" spans="1:9" ht="27" customHeight="1">
      <c r="A25" s="96"/>
      <c r="B25" s="50" t="s">
        <v>141</v>
      </c>
      <c r="C25" s="50"/>
      <c r="D25" s="50"/>
      <c r="E25" s="76">
        <v>263483</v>
      </c>
      <c r="F25" s="76">
        <v>261115</v>
      </c>
      <c r="G25" s="76">
        <v>258035</v>
      </c>
      <c r="H25" s="76">
        <v>260600</v>
      </c>
      <c r="I25" s="57">
        <v>264211</v>
      </c>
    </row>
    <row r="26" spans="1:9" ht="27" customHeight="1">
      <c r="A26" s="96"/>
      <c r="B26" s="50" t="s">
        <v>142</v>
      </c>
      <c r="C26" s="50"/>
      <c r="D26" s="50"/>
      <c r="E26" s="82">
        <v>0.39600000000000002</v>
      </c>
      <c r="F26" s="82">
        <v>0.41399999999999998</v>
      </c>
      <c r="G26" s="82">
        <v>0.41799999999999998</v>
      </c>
      <c r="H26" s="82">
        <v>0.41499999999999998</v>
      </c>
      <c r="I26" s="83">
        <v>0.40856999999999999</v>
      </c>
    </row>
    <row r="27" spans="1:9" ht="27" customHeight="1">
      <c r="A27" s="96"/>
      <c r="B27" s="50" t="s">
        <v>143</v>
      </c>
      <c r="C27" s="50"/>
      <c r="D27" s="50"/>
      <c r="E27" s="61">
        <v>1.7</v>
      </c>
      <c r="F27" s="61">
        <v>1.8</v>
      </c>
      <c r="G27" s="61">
        <v>1.7</v>
      </c>
      <c r="H27" s="61">
        <v>1.6</v>
      </c>
      <c r="I27" s="58">
        <v>4.5999999999999996</v>
      </c>
    </row>
    <row r="28" spans="1:9" ht="27" customHeight="1">
      <c r="A28" s="96"/>
      <c r="B28" s="50" t="s">
        <v>144</v>
      </c>
      <c r="C28" s="50"/>
      <c r="D28" s="50"/>
      <c r="E28" s="61">
        <v>96.7</v>
      </c>
      <c r="F28" s="61">
        <v>96.5</v>
      </c>
      <c r="G28" s="61">
        <v>94.9</v>
      </c>
      <c r="H28" s="61">
        <v>94.8</v>
      </c>
      <c r="I28" s="58">
        <v>93.2</v>
      </c>
    </row>
    <row r="29" spans="1:9" ht="27" customHeight="1">
      <c r="A29" s="96"/>
      <c r="B29" s="50" t="s">
        <v>145</v>
      </c>
      <c r="C29" s="50"/>
      <c r="D29" s="50"/>
      <c r="E29" s="61">
        <v>42.9</v>
      </c>
      <c r="F29" s="61">
        <v>43.3</v>
      </c>
      <c r="G29" s="61">
        <v>42.8</v>
      </c>
      <c r="H29" s="61">
        <v>40.4</v>
      </c>
      <c r="I29" s="58">
        <v>43.951999999999998</v>
      </c>
    </row>
    <row r="30" spans="1:9" ht="27" customHeight="1">
      <c r="A30" s="96"/>
      <c r="B30" s="112" t="s">
        <v>146</v>
      </c>
      <c r="C30" s="50" t="s">
        <v>147</v>
      </c>
      <c r="D30" s="50"/>
      <c r="E30" s="61">
        <v>0</v>
      </c>
      <c r="F30" s="61">
        <v>0</v>
      </c>
      <c r="G30" s="61">
        <v>0</v>
      </c>
      <c r="H30" s="61">
        <v>0</v>
      </c>
      <c r="I30" s="58">
        <v>0</v>
      </c>
    </row>
    <row r="31" spans="1:9" ht="27" customHeight="1">
      <c r="A31" s="96"/>
      <c r="B31" s="96"/>
      <c r="C31" s="50" t="s">
        <v>148</v>
      </c>
      <c r="D31" s="50"/>
      <c r="E31" s="61">
        <v>0</v>
      </c>
      <c r="F31" s="61">
        <v>0</v>
      </c>
      <c r="G31" s="61">
        <v>0</v>
      </c>
      <c r="H31" s="61">
        <v>0</v>
      </c>
      <c r="I31" s="58">
        <v>0</v>
      </c>
    </row>
    <row r="32" spans="1:9" ht="27" customHeight="1">
      <c r="A32" s="96"/>
      <c r="B32" s="96"/>
      <c r="C32" s="50" t="s">
        <v>149</v>
      </c>
      <c r="D32" s="50"/>
      <c r="E32" s="61">
        <v>15.5</v>
      </c>
      <c r="F32" s="61">
        <v>15.2</v>
      </c>
      <c r="G32" s="61">
        <v>14.8</v>
      </c>
      <c r="H32" s="61">
        <v>13.6</v>
      </c>
      <c r="I32" s="58">
        <v>12.5</v>
      </c>
    </row>
    <row r="33" spans="1:9" ht="27" customHeight="1">
      <c r="A33" s="96"/>
      <c r="B33" s="96"/>
      <c r="C33" s="50" t="s">
        <v>150</v>
      </c>
      <c r="D33" s="50"/>
      <c r="E33" s="61">
        <v>202.6</v>
      </c>
      <c r="F33" s="61">
        <v>203.6</v>
      </c>
      <c r="G33" s="61">
        <v>206</v>
      </c>
      <c r="H33" s="61">
        <v>208.6</v>
      </c>
      <c r="I33" s="84">
        <v>204.8</v>
      </c>
    </row>
    <row r="34" spans="1:9" ht="27" customHeight="1">
      <c r="A34" s="2" t="s">
        <v>239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26" activePane="bottomRight" state="frozen"/>
      <selection activeCell="L8" sqref="L8"/>
      <selection pane="topRight" activeCell="L8" sqref="L8"/>
      <selection pane="bottomLeft" activeCell="L8" sqref="L8"/>
      <selection pane="bottomRight" activeCell="I56" sqref="I56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252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245</v>
      </c>
      <c r="B5" s="13"/>
      <c r="C5" s="13"/>
      <c r="D5" s="13"/>
      <c r="K5" s="16"/>
      <c r="O5" s="16" t="s">
        <v>47</v>
      </c>
    </row>
    <row r="6" spans="1:25" ht="15.95" customHeight="1">
      <c r="A6" s="102" t="s">
        <v>48</v>
      </c>
      <c r="B6" s="103"/>
      <c r="C6" s="103"/>
      <c r="D6" s="103"/>
      <c r="E6" s="103"/>
      <c r="F6" s="108" t="s">
        <v>262</v>
      </c>
      <c r="G6" s="108"/>
      <c r="H6" s="108" t="s">
        <v>263</v>
      </c>
      <c r="I6" s="108"/>
      <c r="J6" s="108" t="s">
        <v>264</v>
      </c>
      <c r="K6" s="108"/>
      <c r="L6" s="108" t="s">
        <v>265</v>
      </c>
      <c r="M6" s="108"/>
      <c r="N6" s="108"/>
      <c r="O6" s="108"/>
    </row>
    <row r="7" spans="1:25" ht="15.95" customHeight="1">
      <c r="A7" s="103"/>
      <c r="B7" s="103"/>
      <c r="C7" s="103"/>
      <c r="D7" s="103"/>
      <c r="E7" s="103"/>
      <c r="F7" s="86" t="s">
        <v>237</v>
      </c>
      <c r="G7" s="86" t="s">
        <v>248</v>
      </c>
      <c r="H7" s="86" t="s">
        <v>237</v>
      </c>
      <c r="I7" s="87" t="s">
        <v>246</v>
      </c>
      <c r="J7" s="86" t="s">
        <v>237</v>
      </c>
      <c r="K7" s="87" t="s">
        <v>246</v>
      </c>
      <c r="L7" s="86" t="s">
        <v>237</v>
      </c>
      <c r="M7" s="87" t="s">
        <v>246</v>
      </c>
      <c r="N7" s="86" t="s">
        <v>237</v>
      </c>
      <c r="O7" s="87" t="s">
        <v>246</v>
      </c>
    </row>
    <row r="8" spans="1:25" ht="15.95" customHeight="1">
      <c r="A8" s="100" t="s">
        <v>82</v>
      </c>
      <c r="B8" s="64" t="s">
        <v>49</v>
      </c>
      <c r="C8" s="56"/>
      <c r="D8" s="56"/>
      <c r="E8" s="70" t="s">
        <v>40</v>
      </c>
      <c r="F8" s="57">
        <v>5428</v>
      </c>
      <c r="G8" s="57">
        <v>5443</v>
      </c>
      <c r="H8" s="57">
        <v>15</v>
      </c>
      <c r="I8" s="57">
        <v>122</v>
      </c>
      <c r="J8" s="57">
        <v>98</v>
      </c>
      <c r="K8" s="57">
        <v>129</v>
      </c>
      <c r="L8" s="57">
        <v>7945</v>
      </c>
      <c r="M8" s="57"/>
      <c r="N8" s="57"/>
      <c r="O8" s="57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00"/>
      <c r="B9" s="66"/>
      <c r="C9" s="56" t="s">
        <v>50</v>
      </c>
      <c r="D9" s="56"/>
      <c r="E9" s="70" t="s">
        <v>41</v>
      </c>
      <c r="F9" s="57">
        <v>5428</v>
      </c>
      <c r="G9" s="57">
        <v>5443</v>
      </c>
      <c r="H9" s="57">
        <v>15</v>
      </c>
      <c r="I9" s="57">
        <v>122</v>
      </c>
      <c r="J9" s="57">
        <v>98</v>
      </c>
      <c r="K9" s="57">
        <v>129</v>
      </c>
      <c r="L9" s="57">
        <v>7929</v>
      </c>
      <c r="M9" s="57"/>
      <c r="N9" s="57"/>
      <c r="O9" s="5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00"/>
      <c r="B10" s="65"/>
      <c r="C10" s="56" t="s">
        <v>51</v>
      </c>
      <c r="D10" s="56"/>
      <c r="E10" s="70" t="s">
        <v>42</v>
      </c>
      <c r="F10" s="57">
        <v>0</v>
      </c>
      <c r="G10" s="57">
        <v>0</v>
      </c>
      <c r="H10" s="57">
        <v>0</v>
      </c>
      <c r="I10" s="57">
        <v>0</v>
      </c>
      <c r="J10" s="71">
        <v>0</v>
      </c>
      <c r="K10" s="71">
        <v>0</v>
      </c>
      <c r="L10" s="57">
        <v>16</v>
      </c>
      <c r="M10" s="57"/>
      <c r="N10" s="57"/>
      <c r="O10" s="57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00"/>
      <c r="B11" s="64" t="s">
        <v>52</v>
      </c>
      <c r="C11" s="56"/>
      <c r="D11" s="56"/>
      <c r="E11" s="70" t="s">
        <v>43</v>
      </c>
      <c r="F11" s="57">
        <v>4440</v>
      </c>
      <c r="G11" s="57">
        <v>4143</v>
      </c>
      <c r="H11" s="57">
        <v>128</v>
      </c>
      <c r="I11" s="57">
        <v>127</v>
      </c>
      <c r="J11" s="57">
        <v>117</v>
      </c>
      <c r="K11" s="57">
        <v>124</v>
      </c>
      <c r="L11" s="57">
        <v>8336</v>
      </c>
      <c r="M11" s="57"/>
      <c r="N11" s="57"/>
      <c r="O11" s="57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00"/>
      <c r="B12" s="66"/>
      <c r="C12" s="56" t="s">
        <v>53</v>
      </c>
      <c r="D12" s="56"/>
      <c r="E12" s="70" t="s">
        <v>44</v>
      </c>
      <c r="F12" s="57">
        <v>4437</v>
      </c>
      <c r="G12" s="57">
        <v>4140</v>
      </c>
      <c r="H12" s="57">
        <v>128</v>
      </c>
      <c r="I12" s="57">
        <v>127</v>
      </c>
      <c r="J12" s="57">
        <v>117</v>
      </c>
      <c r="K12" s="57">
        <v>124</v>
      </c>
      <c r="L12" s="57">
        <v>8316</v>
      </c>
      <c r="M12" s="57"/>
      <c r="N12" s="57"/>
      <c r="O12" s="57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00"/>
      <c r="B13" s="65"/>
      <c r="C13" s="56" t="s">
        <v>54</v>
      </c>
      <c r="D13" s="56"/>
      <c r="E13" s="70" t="s">
        <v>45</v>
      </c>
      <c r="F13" s="57">
        <v>3</v>
      </c>
      <c r="G13" s="57">
        <v>3</v>
      </c>
      <c r="H13" s="71">
        <v>0</v>
      </c>
      <c r="I13" s="71">
        <v>0</v>
      </c>
      <c r="J13" s="71">
        <v>0</v>
      </c>
      <c r="K13" s="71">
        <v>0</v>
      </c>
      <c r="L13" s="57">
        <v>20</v>
      </c>
      <c r="M13" s="57"/>
      <c r="N13" s="57"/>
      <c r="O13" s="57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00"/>
      <c r="B14" s="56" t="s">
        <v>55</v>
      </c>
      <c r="C14" s="56"/>
      <c r="D14" s="56"/>
      <c r="E14" s="70" t="s">
        <v>152</v>
      </c>
      <c r="F14" s="57">
        <f t="shared" ref="F14:O15" si="0">F9-F12</f>
        <v>991</v>
      </c>
      <c r="G14" s="57">
        <f t="shared" si="0"/>
        <v>1303</v>
      </c>
      <c r="H14" s="57">
        <f t="shared" si="0"/>
        <v>-113</v>
      </c>
      <c r="I14" s="57">
        <f t="shared" si="0"/>
        <v>-5</v>
      </c>
      <c r="J14" s="57">
        <f t="shared" si="0"/>
        <v>-19</v>
      </c>
      <c r="K14" s="57">
        <f t="shared" si="0"/>
        <v>5</v>
      </c>
      <c r="L14" s="57">
        <f t="shared" si="0"/>
        <v>-387</v>
      </c>
      <c r="M14" s="57">
        <f t="shared" si="0"/>
        <v>0</v>
      </c>
      <c r="N14" s="57">
        <f t="shared" si="0"/>
        <v>0</v>
      </c>
      <c r="O14" s="57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00"/>
      <c r="B15" s="56" t="s">
        <v>56</v>
      </c>
      <c r="C15" s="56"/>
      <c r="D15" s="56"/>
      <c r="E15" s="70" t="s">
        <v>153</v>
      </c>
      <c r="F15" s="57">
        <f t="shared" si="0"/>
        <v>-3</v>
      </c>
      <c r="G15" s="57">
        <f t="shared" si="0"/>
        <v>-3</v>
      </c>
      <c r="H15" s="57">
        <f t="shared" si="0"/>
        <v>0</v>
      </c>
      <c r="I15" s="57">
        <f t="shared" si="0"/>
        <v>0</v>
      </c>
      <c r="J15" s="57">
        <f t="shared" si="0"/>
        <v>0</v>
      </c>
      <c r="K15" s="57">
        <f t="shared" si="0"/>
        <v>0</v>
      </c>
      <c r="L15" s="57">
        <f t="shared" si="0"/>
        <v>-4</v>
      </c>
      <c r="M15" s="57">
        <f t="shared" si="0"/>
        <v>0</v>
      </c>
      <c r="N15" s="57">
        <f t="shared" si="0"/>
        <v>0</v>
      </c>
      <c r="O15" s="57">
        <f t="shared" si="0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00"/>
      <c r="B16" s="56" t="s">
        <v>57</v>
      </c>
      <c r="C16" s="56"/>
      <c r="D16" s="56"/>
      <c r="E16" s="70" t="s">
        <v>154</v>
      </c>
      <c r="F16" s="57">
        <f t="shared" ref="F16:O16" si="1">F8-F11</f>
        <v>988</v>
      </c>
      <c r="G16" s="57">
        <f t="shared" si="1"/>
        <v>1300</v>
      </c>
      <c r="H16" s="57">
        <f t="shared" si="1"/>
        <v>-113</v>
      </c>
      <c r="I16" s="57">
        <f t="shared" si="1"/>
        <v>-5</v>
      </c>
      <c r="J16" s="57">
        <f t="shared" si="1"/>
        <v>-19</v>
      </c>
      <c r="K16" s="57">
        <f t="shared" si="1"/>
        <v>5</v>
      </c>
      <c r="L16" s="57">
        <f t="shared" si="1"/>
        <v>-391</v>
      </c>
      <c r="M16" s="57">
        <f t="shared" si="1"/>
        <v>0</v>
      </c>
      <c r="N16" s="57">
        <f t="shared" si="1"/>
        <v>0</v>
      </c>
      <c r="O16" s="57">
        <f t="shared" si="1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00"/>
      <c r="B17" s="56" t="s">
        <v>58</v>
      </c>
      <c r="C17" s="56"/>
      <c r="D17" s="56"/>
      <c r="E17" s="54"/>
      <c r="F17" s="71">
        <v>0</v>
      </c>
      <c r="G17" s="71">
        <v>0</v>
      </c>
      <c r="H17" s="71">
        <v>3626</v>
      </c>
      <c r="I17" s="71">
        <v>3514</v>
      </c>
      <c r="J17" s="57">
        <v>0</v>
      </c>
      <c r="K17" s="57">
        <v>0</v>
      </c>
      <c r="L17" s="57">
        <v>391</v>
      </c>
      <c r="M17" s="57"/>
      <c r="N17" s="71"/>
      <c r="O17" s="72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00"/>
      <c r="B18" s="56" t="s">
        <v>59</v>
      </c>
      <c r="C18" s="56"/>
      <c r="D18" s="56"/>
      <c r="E18" s="54"/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/>
      <c r="N18" s="72"/>
      <c r="O18" s="72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00" t="s">
        <v>83</v>
      </c>
      <c r="B19" s="64" t="s">
        <v>60</v>
      </c>
      <c r="C19" s="56"/>
      <c r="D19" s="56"/>
      <c r="E19" s="70"/>
      <c r="F19" s="57">
        <v>14</v>
      </c>
      <c r="G19" s="57">
        <v>26</v>
      </c>
      <c r="H19" s="57">
        <v>0</v>
      </c>
      <c r="I19" s="57">
        <v>5</v>
      </c>
      <c r="J19" s="57">
        <v>0</v>
      </c>
      <c r="K19" s="57">
        <v>0</v>
      </c>
      <c r="L19" s="57">
        <v>2205</v>
      </c>
      <c r="M19" s="57"/>
      <c r="N19" s="57"/>
      <c r="O19" s="57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00"/>
      <c r="B20" s="65"/>
      <c r="C20" s="56" t="s">
        <v>61</v>
      </c>
      <c r="D20" s="56"/>
      <c r="E20" s="70"/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71">
        <v>0</v>
      </c>
      <c r="L20" s="57">
        <v>452</v>
      </c>
      <c r="M20" s="57"/>
      <c r="N20" s="57"/>
      <c r="O20" s="57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00"/>
      <c r="B21" s="85" t="s">
        <v>62</v>
      </c>
      <c r="C21" s="56"/>
      <c r="D21" s="56"/>
      <c r="E21" s="70" t="s">
        <v>155</v>
      </c>
      <c r="F21" s="57">
        <v>14</v>
      </c>
      <c r="G21" s="57">
        <v>26</v>
      </c>
      <c r="H21" s="57">
        <v>0</v>
      </c>
      <c r="I21" s="57">
        <v>5</v>
      </c>
      <c r="J21" s="57">
        <v>0</v>
      </c>
      <c r="K21" s="57">
        <v>0</v>
      </c>
      <c r="L21" s="57">
        <v>1681</v>
      </c>
      <c r="M21" s="57"/>
      <c r="N21" s="57"/>
      <c r="O21" s="57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00"/>
      <c r="B22" s="64" t="s">
        <v>63</v>
      </c>
      <c r="C22" s="56"/>
      <c r="D22" s="56"/>
      <c r="E22" s="70" t="s">
        <v>156</v>
      </c>
      <c r="F22" s="57">
        <v>3635</v>
      </c>
      <c r="G22" s="57">
        <v>1146</v>
      </c>
      <c r="H22" s="57">
        <v>21</v>
      </c>
      <c r="I22" s="57">
        <v>57</v>
      </c>
      <c r="J22" s="57">
        <v>5</v>
      </c>
      <c r="K22" s="57">
        <v>1</v>
      </c>
      <c r="L22" s="57">
        <v>3177</v>
      </c>
      <c r="M22" s="57"/>
      <c r="N22" s="57"/>
      <c r="O22" s="57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00"/>
      <c r="B23" s="65" t="s">
        <v>64</v>
      </c>
      <c r="C23" s="56" t="s">
        <v>65</v>
      </c>
      <c r="D23" s="56"/>
      <c r="E23" s="70"/>
      <c r="F23" s="57">
        <v>154</v>
      </c>
      <c r="G23" s="57">
        <v>150</v>
      </c>
      <c r="H23" s="57">
        <v>0</v>
      </c>
      <c r="I23" s="57">
        <v>0</v>
      </c>
      <c r="J23" s="57">
        <v>0</v>
      </c>
      <c r="K23" s="57">
        <v>0</v>
      </c>
      <c r="L23" s="57">
        <v>1284</v>
      </c>
      <c r="M23" s="57"/>
      <c r="N23" s="57"/>
      <c r="O23" s="57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00"/>
      <c r="B24" s="56" t="s">
        <v>157</v>
      </c>
      <c r="C24" s="56"/>
      <c r="D24" s="56"/>
      <c r="E24" s="70" t="s">
        <v>158</v>
      </c>
      <c r="F24" s="57">
        <f t="shared" ref="F24:O24" si="2">F21-F22</f>
        <v>-3621</v>
      </c>
      <c r="G24" s="57">
        <f t="shared" si="2"/>
        <v>-1120</v>
      </c>
      <c r="H24" s="57">
        <f t="shared" si="2"/>
        <v>-21</v>
      </c>
      <c r="I24" s="57">
        <f t="shared" si="2"/>
        <v>-52</v>
      </c>
      <c r="J24" s="57">
        <f t="shared" si="2"/>
        <v>-5</v>
      </c>
      <c r="K24" s="57">
        <f t="shared" si="2"/>
        <v>-1</v>
      </c>
      <c r="L24" s="57">
        <f t="shared" si="2"/>
        <v>-1496</v>
      </c>
      <c r="M24" s="57">
        <f t="shared" si="2"/>
        <v>0</v>
      </c>
      <c r="N24" s="57">
        <f t="shared" si="2"/>
        <v>0</v>
      </c>
      <c r="O24" s="57">
        <f t="shared" si="2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00"/>
      <c r="B25" s="64" t="s">
        <v>66</v>
      </c>
      <c r="C25" s="64"/>
      <c r="D25" s="64"/>
      <c r="E25" s="105" t="s">
        <v>159</v>
      </c>
      <c r="F25" s="109">
        <v>3621</v>
      </c>
      <c r="G25" s="109">
        <v>1120</v>
      </c>
      <c r="H25" s="109">
        <v>21</v>
      </c>
      <c r="I25" s="109">
        <v>52</v>
      </c>
      <c r="J25" s="109">
        <v>5</v>
      </c>
      <c r="K25" s="109">
        <v>1</v>
      </c>
      <c r="L25" s="109">
        <v>1496</v>
      </c>
      <c r="M25" s="109"/>
      <c r="N25" s="109"/>
      <c r="O25" s="109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00"/>
      <c r="B26" s="85" t="s">
        <v>67</v>
      </c>
      <c r="C26" s="85"/>
      <c r="D26" s="85"/>
      <c r="E26" s="106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00"/>
      <c r="B27" s="56" t="s">
        <v>160</v>
      </c>
      <c r="C27" s="56"/>
      <c r="D27" s="56"/>
      <c r="E27" s="70" t="s">
        <v>161</v>
      </c>
      <c r="F27" s="57">
        <f t="shared" ref="F27:O27" si="3">F24+F25</f>
        <v>0</v>
      </c>
      <c r="G27" s="57">
        <f t="shared" si="3"/>
        <v>0</v>
      </c>
      <c r="H27" s="57">
        <f t="shared" si="3"/>
        <v>0</v>
      </c>
      <c r="I27" s="57">
        <f t="shared" si="3"/>
        <v>0</v>
      </c>
      <c r="J27" s="57">
        <f t="shared" si="3"/>
        <v>0</v>
      </c>
      <c r="K27" s="57">
        <f t="shared" si="3"/>
        <v>0</v>
      </c>
      <c r="L27" s="57">
        <f t="shared" si="3"/>
        <v>0</v>
      </c>
      <c r="M27" s="57">
        <f t="shared" si="3"/>
        <v>0</v>
      </c>
      <c r="N27" s="57">
        <f t="shared" si="3"/>
        <v>0</v>
      </c>
      <c r="O27" s="57">
        <f t="shared" si="3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162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04" t="s">
        <v>68</v>
      </c>
      <c r="B30" s="104"/>
      <c r="C30" s="104"/>
      <c r="D30" s="104"/>
      <c r="E30" s="104"/>
      <c r="F30" s="111" t="s">
        <v>257</v>
      </c>
      <c r="G30" s="111"/>
      <c r="H30" s="111" t="s">
        <v>265</v>
      </c>
      <c r="I30" s="111"/>
      <c r="J30" s="111"/>
      <c r="K30" s="111"/>
      <c r="L30" s="111"/>
      <c r="M30" s="111"/>
      <c r="N30" s="111"/>
      <c r="O30" s="111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04"/>
      <c r="B31" s="104"/>
      <c r="C31" s="104"/>
      <c r="D31" s="104"/>
      <c r="E31" s="104"/>
      <c r="F31" s="86" t="s">
        <v>237</v>
      </c>
      <c r="G31" s="87" t="s">
        <v>246</v>
      </c>
      <c r="H31" s="86" t="s">
        <v>237</v>
      </c>
      <c r="I31" s="87" t="s">
        <v>246</v>
      </c>
      <c r="J31" s="86" t="s">
        <v>237</v>
      </c>
      <c r="K31" s="87" t="s">
        <v>246</v>
      </c>
      <c r="L31" s="86" t="s">
        <v>237</v>
      </c>
      <c r="M31" s="87" t="s">
        <v>246</v>
      </c>
      <c r="N31" s="86" t="s">
        <v>237</v>
      </c>
      <c r="O31" s="87" t="s">
        <v>246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00" t="s">
        <v>84</v>
      </c>
      <c r="B32" s="64" t="s">
        <v>49</v>
      </c>
      <c r="C32" s="56"/>
      <c r="D32" s="56"/>
      <c r="E32" s="70" t="s">
        <v>40</v>
      </c>
      <c r="F32" s="57">
        <v>76</v>
      </c>
      <c r="G32" s="57">
        <v>61.6</v>
      </c>
      <c r="H32" s="57"/>
      <c r="I32" s="57">
        <v>3694</v>
      </c>
      <c r="J32" s="57"/>
      <c r="K32" s="57"/>
      <c r="L32" s="57"/>
      <c r="M32" s="57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07"/>
      <c r="B33" s="66"/>
      <c r="C33" s="64" t="s">
        <v>69</v>
      </c>
      <c r="D33" s="56"/>
      <c r="E33" s="70"/>
      <c r="F33" s="57">
        <v>75</v>
      </c>
      <c r="G33" s="57">
        <v>61</v>
      </c>
      <c r="H33" s="57"/>
      <c r="I33" s="57">
        <v>2727</v>
      </c>
      <c r="J33" s="57"/>
      <c r="K33" s="57"/>
      <c r="L33" s="57"/>
      <c r="M33" s="57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07"/>
      <c r="B34" s="66"/>
      <c r="C34" s="65"/>
      <c r="D34" s="56" t="s">
        <v>70</v>
      </c>
      <c r="E34" s="70"/>
      <c r="F34" s="57">
        <v>75</v>
      </c>
      <c r="G34" s="57">
        <v>61</v>
      </c>
      <c r="H34" s="57"/>
      <c r="I34" s="57">
        <v>0</v>
      </c>
      <c r="J34" s="57"/>
      <c r="K34" s="57"/>
      <c r="L34" s="57"/>
      <c r="M34" s="57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07"/>
      <c r="B35" s="65"/>
      <c r="C35" s="85" t="s">
        <v>71</v>
      </c>
      <c r="D35" s="56"/>
      <c r="E35" s="70"/>
      <c r="F35" s="57">
        <v>1</v>
      </c>
      <c r="G35" s="57">
        <v>0.6</v>
      </c>
      <c r="H35" s="57"/>
      <c r="I35" s="57">
        <v>968</v>
      </c>
      <c r="J35" s="72"/>
      <c r="K35" s="72"/>
      <c r="L35" s="57"/>
      <c r="M35" s="57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07"/>
      <c r="B36" s="64" t="s">
        <v>52</v>
      </c>
      <c r="C36" s="56"/>
      <c r="D36" s="56"/>
      <c r="E36" s="70" t="s">
        <v>41</v>
      </c>
      <c r="F36" s="57">
        <v>15</v>
      </c>
      <c r="G36" s="57">
        <v>3.8</v>
      </c>
      <c r="H36" s="57"/>
      <c r="I36" s="57">
        <v>3429</v>
      </c>
      <c r="J36" s="57"/>
      <c r="K36" s="57"/>
      <c r="L36" s="57"/>
      <c r="M36" s="57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07"/>
      <c r="B37" s="66"/>
      <c r="C37" s="56" t="s">
        <v>72</v>
      </c>
      <c r="D37" s="56"/>
      <c r="E37" s="70"/>
      <c r="F37" s="57">
        <v>15</v>
      </c>
      <c r="G37" s="57">
        <v>3.8</v>
      </c>
      <c r="H37" s="57"/>
      <c r="I37" s="57">
        <v>3116</v>
      </c>
      <c r="J37" s="57"/>
      <c r="K37" s="57"/>
      <c r="L37" s="57"/>
      <c r="M37" s="57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07"/>
      <c r="B38" s="65"/>
      <c r="C38" s="56" t="s">
        <v>73</v>
      </c>
      <c r="D38" s="56"/>
      <c r="E38" s="70"/>
      <c r="F38" s="57">
        <v>0</v>
      </c>
      <c r="G38" s="57">
        <v>0</v>
      </c>
      <c r="H38" s="57"/>
      <c r="I38" s="57">
        <v>314</v>
      </c>
      <c r="J38" s="57"/>
      <c r="K38" s="72"/>
      <c r="L38" s="57"/>
      <c r="M38" s="57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07"/>
      <c r="B39" s="50" t="s">
        <v>74</v>
      </c>
      <c r="C39" s="50"/>
      <c r="D39" s="50"/>
      <c r="E39" s="70" t="s">
        <v>163</v>
      </c>
      <c r="F39" s="57">
        <f t="shared" ref="F39:O39" si="4">F32-F36</f>
        <v>61</v>
      </c>
      <c r="G39" s="57">
        <f t="shared" si="4"/>
        <v>57.800000000000004</v>
      </c>
      <c r="H39" s="57">
        <f t="shared" si="4"/>
        <v>0</v>
      </c>
      <c r="I39" s="57">
        <f t="shared" si="4"/>
        <v>265</v>
      </c>
      <c r="J39" s="57">
        <f t="shared" si="4"/>
        <v>0</v>
      </c>
      <c r="K39" s="57">
        <f t="shared" si="4"/>
        <v>0</v>
      </c>
      <c r="L39" s="57">
        <f t="shared" si="4"/>
        <v>0</v>
      </c>
      <c r="M39" s="57">
        <f t="shared" si="4"/>
        <v>0</v>
      </c>
      <c r="N39" s="57">
        <f t="shared" si="4"/>
        <v>0</v>
      </c>
      <c r="O39" s="57">
        <f t="shared" si="4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00" t="s">
        <v>85</v>
      </c>
      <c r="B40" s="64" t="s">
        <v>75</v>
      </c>
      <c r="C40" s="56"/>
      <c r="D40" s="56"/>
      <c r="E40" s="70" t="s">
        <v>43</v>
      </c>
      <c r="F40" s="57">
        <v>3</v>
      </c>
      <c r="G40" s="57">
        <v>0</v>
      </c>
      <c r="H40" s="57"/>
      <c r="I40" s="57">
        <v>3186</v>
      </c>
      <c r="J40" s="57"/>
      <c r="K40" s="57"/>
      <c r="L40" s="57"/>
      <c r="M40" s="57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01"/>
      <c r="B41" s="65"/>
      <c r="C41" s="56" t="s">
        <v>76</v>
      </c>
      <c r="D41" s="56"/>
      <c r="E41" s="70"/>
      <c r="F41" s="72">
        <v>0</v>
      </c>
      <c r="G41" s="72">
        <v>0</v>
      </c>
      <c r="H41" s="72"/>
      <c r="I41" s="72">
        <v>464</v>
      </c>
      <c r="J41" s="57"/>
      <c r="K41" s="57"/>
      <c r="L41" s="57"/>
      <c r="M41" s="57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01"/>
      <c r="B42" s="64" t="s">
        <v>63</v>
      </c>
      <c r="C42" s="56"/>
      <c r="D42" s="56"/>
      <c r="E42" s="70" t="s">
        <v>44</v>
      </c>
      <c r="F42" s="57">
        <v>79</v>
      </c>
      <c r="G42" s="57">
        <v>108.5</v>
      </c>
      <c r="H42" s="57"/>
      <c r="I42" s="57">
        <v>2851</v>
      </c>
      <c r="J42" s="57"/>
      <c r="K42" s="57"/>
      <c r="L42" s="57"/>
      <c r="M42" s="57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01"/>
      <c r="B43" s="65"/>
      <c r="C43" s="56" t="s">
        <v>77</v>
      </c>
      <c r="D43" s="56"/>
      <c r="E43" s="70"/>
      <c r="F43" s="57">
        <v>0</v>
      </c>
      <c r="G43" s="57">
        <v>0</v>
      </c>
      <c r="H43" s="57"/>
      <c r="I43" s="57">
        <v>1289</v>
      </c>
      <c r="J43" s="72"/>
      <c r="K43" s="72"/>
      <c r="L43" s="57"/>
      <c r="M43" s="57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01"/>
      <c r="B44" s="56" t="s">
        <v>74</v>
      </c>
      <c r="C44" s="56"/>
      <c r="D44" s="56"/>
      <c r="E44" s="70" t="s">
        <v>164</v>
      </c>
      <c r="F44" s="72">
        <f t="shared" ref="F44:O44" si="5">F40-F42</f>
        <v>-76</v>
      </c>
      <c r="G44" s="72">
        <f t="shared" si="5"/>
        <v>-108.5</v>
      </c>
      <c r="H44" s="72">
        <f t="shared" si="5"/>
        <v>0</v>
      </c>
      <c r="I44" s="72">
        <f t="shared" si="5"/>
        <v>335</v>
      </c>
      <c r="J44" s="72">
        <f t="shared" si="5"/>
        <v>0</v>
      </c>
      <c r="K44" s="72">
        <f t="shared" si="5"/>
        <v>0</v>
      </c>
      <c r="L44" s="72">
        <f t="shared" si="5"/>
        <v>0</v>
      </c>
      <c r="M44" s="72">
        <f t="shared" si="5"/>
        <v>0</v>
      </c>
      <c r="N44" s="72">
        <f t="shared" si="5"/>
        <v>0</v>
      </c>
      <c r="O44" s="72">
        <f t="shared" si="5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00" t="s">
        <v>86</v>
      </c>
      <c r="B45" s="50" t="s">
        <v>78</v>
      </c>
      <c r="C45" s="50"/>
      <c r="D45" s="50"/>
      <c r="E45" s="70" t="s">
        <v>165</v>
      </c>
      <c r="F45" s="57">
        <f t="shared" ref="F45:O45" si="6">F39+F44</f>
        <v>-15</v>
      </c>
      <c r="G45" s="57">
        <f t="shared" si="6"/>
        <v>-50.699999999999996</v>
      </c>
      <c r="H45" s="57">
        <f t="shared" si="6"/>
        <v>0</v>
      </c>
      <c r="I45" s="57">
        <f t="shared" si="6"/>
        <v>600</v>
      </c>
      <c r="J45" s="57">
        <f t="shared" si="6"/>
        <v>0</v>
      </c>
      <c r="K45" s="57">
        <f t="shared" si="6"/>
        <v>0</v>
      </c>
      <c r="L45" s="57">
        <f t="shared" si="6"/>
        <v>0</v>
      </c>
      <c r="M45" s="57">
        <f t="shared" si="6"/>
        <v>0</v>
      </c>
      <c r="N45" s="57">
        <f t="shared" si="6"/>
        <v>0</v>
      </c>
      <c r="O45" s="57">
        <f t="shared" si="6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01"/>
      <c r="B46" s="56" t="s">
        <v>79</v>
      </c>
      <c r="C46" s="56"/>
      <c r="D46" s="56"/>
      <c r="E46" s="56"/>
      <c r="F46" s="72">
        <v>0</v>
      </c>
      <c r="G46" s="72">
        <v>0</v>
      </c>
      <c r="H46" s="72"/>
      <c r="I46" s="72">
        <v>0</v>
      </c>
      <c r="J46" s="72"/>
      <c r="K46" s="72"/>
      <c r="L46" s="57"/>
      <c r="M46" s="57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01"/>
      <c r="B47" s="56" t="s">
        <v>80</v>
      </c>
      <c r="C47" s="56"/>
      <c r="D47" s="56"/>
      <c r="E47" s="56"/>
      <c r="F47" s="57">
        <v>560</v>
      </c>
      <c r="G47" s="57">
        <v>575.6</v>
      </c>
      <c r="H47" s="57"/>
      <c r="I47" s="57">
        <v>0</v>
      </c>
      <c r="J47" s="57"/>
      <c r="K47" s="57"/>
      <c r="L47" s="57"/>
      <c r="M47" s="57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01"/>
      <c r="B48" s="56" t="s">
        <v>81</v>
      </c>
      <c r="C48" s="56"/>
      <c r="D48" s="56"/>
      <c r="E48" s="56"/>
      <c r="F48" s="57">
        <v>504</v>
      </c>
      <c r="G48" s="57">
        <v>541.5</v>
      </c>
      <c r="H48" s="57"/>
      <c r="I48" s="57">
        <v>0</v>
      </c>
      <c r="J48" s="57"/>
      <c r="K48" s="57"/>
      <c r="L48" s="57"/>
      <c r="M48" s="57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5" ht="15.95" customHeight="1">
      <c r="A49" s="9" t="s">
        <v>166</v>
      </c>
      <c r="O49" s="6"/>
    </row>
    <row r="50" spans="1:15" ht="15.95" customHeight="1">
      <c r="A50" s="9"/>
      <c r="O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topLeftCell="A25" zoomScale="85" zoomScaleNormal="100" zoomScaleSheetLayoutView="85" workbookViewId="0">
      <selection activeCell="I44" sqref="I44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43" t="s">
        <v>252</v>
      </c>
      <c r="D1" s="44"/>
    </row>
    <row r="3" spans="1:14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247</v>
      </c>
      <c r="C5" s="45"/>
      <c r="D5" s="45"/>
      <c r="H5" s="16"/>
      <c r="L5" s="16"/>
      <c r="N5" s="16" t="s">
        <v>168</v>
      </c>
    </row>
    <row r="6" spans="1:14" ht="15" customHeight="1">
      <c r="A6" s="46"/>
      <c r="B6" s="47"/>
      <c r="C6" s="47"/>
      <c r="D6" s="94"/>
      <c r="E6" s="113" t="s">
        <v>253</v>
      </c>
      <c r="F6" s="113"/>
      <c r="G6" s="113" t="s">
        <v>254</v>
      </c>
      <c r="H6" s="113"/>
      <c r="I6" s="114" t="s">
        <v>255</v>
      </c>
      <c r="J6" s="115"/>
      <c r="K6" s="113"/>
      <c r="L6" s="113"/>
      <c r="M6" s="113"/>
      <c r="N6" s="113"/>
    </row>
    <row r="7" spans="1:14" ht="15" customHeight="1">
      <c r="A7" s="19"/>
      <c r="B7" s="20"/>
      <c r="C7" s="20"/>
      <c r="D7" s="63"/>
      <c r="E7" s="38" t="s">
        <v>237</v>
      </c>
      <c r="F7" s="95" t="s">
        <v>246</v>
      </c>
      <c r="G7" s="38" t="s">
        <v>237</v>
      </c>
      <c r="H7" s="38" t="s">
        <v>246</v>
      </c>
      <c r="I7" s="38" t="s">
        <v>237</v>
      </c>
      <c r="J7" s="38" t="s">
        <v>246</v>
      </c>
      <c r="K7" s="38" t="s">
        <v>237</v>
      </c>
      <c r="L7" s="38" t="s">
        <v>246</v>
      </c>
      <c r="M7" s="38" t="s">
        <v>237</v>
      </c>
      <c r="N7" s="38" t="s">
        <v>246</v>
      </c>
    </row>
    <row r="8" spans="1:14" ht="18" customHeight="1">
      <c r="A8" s="96" t="s">
        <v>169</v>
      </c>
      <c r="B8" s="88" t="s">
        <v>170</v>
      </c>
      <c r="C8" s="89"/>
      <c r="D8" s="89"/>
      <c r="E8" s="90">
        <v>1</v>
      </c>
      <c r="F8" s="90">
        <v>1</v>
      </c>
      <c r="G8" s="90">
        <v>2</v>
      </c>
      <c r="H8" s="90">
        <v>2</v>
      </c>
      <c r="I8" s="90">
        <v>1</v>
      </c>
      <c r="J8" s="90">
        <v>1</v>
      </c>
      <c r="K8" s="90"/>
      <c r="L8" s="90"/>
      <c r="M8" s="90"/>
      <c r="N8" s="90"/>
    </row>
    <row r="9" spans="1:14" ht="18" customHeight="1">
      <c r="A9" s="96"/>
      <c r="B9" s="96" t="s">
        <v>171</v>
      </c>
      <c r="C9" s="56" t="s">
        <v>172</v>
      </c>
      <c r="D9" s="56"/>
      <c r="E9" s="90">
        <v>20</v>
      </c>
      <c r="F9" s="90">
        <v>20</v>
      </c>
      <c r="G9" s="90">
        <v>1225</v>
      </c>
      <c r="H9" s="90">
        <v>1225</v>
      </c>
      <c r="I9" s="90">
        <v>10</v>
      </c>
      <c r="J9" s="90">
        <v>10</v>
      </c>
      <c r="K9" s="90"/>
      <c r="L9" s="90"/>
      <c r="M9" s="90"/>
      <c r="N9" s="90"/>
    </row>
    <row r="10" spans="1:14" ht="18" customHeight="1">
      <c r="A10" s="96"/>
      <c r="B10" s="96"/>
      <c r="C10" s="56" t="s">
        <v>173</v>
      </c>
      <c r="D10" s="56"/>
      <c r="E10" s="90">
        <v>20</v>
      </c>
      <c r="F10" s="90">
        <v>20</v>
      </c>
      <c r="G10" s="90">
        <v>613</v>
      </c>
      <c r="H10" s="90">
        <v>613</v>
      </c>
      <c r="I10" s="90">
        <v>10</v>
      </c>
      <c r="J10" s="90">
        <v>10</v>
      </c>
      <c r="K10" s="90"/>
      <c r="L10" s="90"/>
      <c r="M10" s="90"/>
      <c r="N10" s="90"/>
    </row>
    <row r="11" spans="1:14" ht="18" customHeight="1">
      <c r="A11" s="96"/>
      <c r="B11" s="96"/>
      <c r="C11" s="56" t="s">
        <v>174</v>
      </c>
      <c r="D11" s="56"/>
      <c r="E11" s="90">
        <v>0</v>
      </c>
      <c r="F11" s="90">
        <v>0</v>
      </c>
      <c r="G11" s="90">
        <v>612</v>
      </c>
      <c r="H11" s="90">
        <v>612</v>
      </c>
      <c r="I11" s="90">
        <v>0</v>
      </c>
      <c r="J11" s="90">
        <v>0</v>
      </c>
      <c r="K11" s="90"/>
      <c r="L11" s="90"/>
      <c r="M11" s="90"/>
      <c r="N11" s="90"/>
    </row>
    <row r="12" spans="1:14" ht="18" customHeight="1">
      <c r="A12" s="96"/>
      <c r="B12" s="96"/>
      <c r="C12" s="56" t="s">
        <v>175</v>
      </c>
      <c r="D12" s="56"/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/>
      <c r="L12" s="90"/>
      <c r="M12" s="90"/>
      <c r="N12" s="90"/>
    </row>
    <row r="13" spans="1:14" ht="18" customHeight="1">
      <c r="A13" s="96"/>
      <c r="B13" s="96"/>
      <c r="C13" s="56" t="s">
        <v>176</v>
      </c>
      <c r="D13" s="56"/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/>
      <c r="L13" s="90"/>
      <c r="M13" s="90"/>
      <c r="N13" s="90"/>
    </row>
    <row r="14" spans="1:14" ht="18" customHeight="1">
      <c r="A14" s="96"/>
      <c r="B14" s="96"/>
      <c r="C14" s="56" t="s">
        <v>177</v>
      </c>
      <c r="D14" s="56"/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/>
      <c r="L14" s="90"/>
      <c r="M14" s="90"/>
      <c r="N14" s="90"/>
    </row>
    <row r="15" spans="1:14" ht="18" customHeight="1">
      <c r="A15" s="112" t="s">
        <v>178</v>
      </c>
      <c r="B15" s="96" t="s">
        <v>179</v>
      </c>
      <c r="C15" s="56" t="s">
        <v>180</v>
      </c>
      <c r="D15" s="56"/>
      <c r="E15" s="57">
        <v>222</v>
      </c>
      <c r="F15" s="57">
        <v>214</v>
      </c>
      <c r="G15" s="57">
        <v>1329</v>
      </c>
      <c r="H15" s="57">
        <v>1427</v>
      </c>
      <c r="I15" s="57">
        <v>614</v>
      </c>
      <c r="J15" s="57">
        <v>758</v>
      </c>
      <c r="K15" s="57"/>
      <c r="L15" s="57"/>
      <c r="M15" s="57"/>
      <c r="N15" s="57"/>
    </row>
    <row r="16" spans="1:14" ht="18" customHeight="1">
      <c r="A16" s="96"/>
      <c r="B16" s="96"/>
      <c r="C16" s="56" t="s">
        <v>181</v>
      </c>
      <c r="D16" s="56"/>
      <c r="E16" s="57">
        <v>575</v>
      </c>
      <c r="F16" s="57">
        <v>575</v>
      </c>
      <c r="G16" s="57">
        <v>5004</v>
      </c>
      <c r="H16" s="57">
        <v>5023</v>
      </c>
      <c r="I16" s="57">
        <v>7083</v>
      </c>
      <c r="J16" s="57">
        <v>7181</v>
      </c>
      <c r="K16" s="57"/>
      <c r="L16" s="57"/>
      <c r="M16" s="57"/>
      <c r="N16" s="57"/>
    </row>
    <row r="17" spans="1:15" ht="18" customHeight="1">
      <c r="A17" s="96"/>
      <c r="B17" s="96"/>
      <c r="C17" s="56" t="s">
        <v>182</v>
      </c>
      <c r="D17" s="56"/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/>
      <c r="L17" s="57"/>
      <c r="M17" s="57"/>
      <c r="N17" s="57"/>
    </row>
    <row r="18" spans="1:15" ht="18" customHeight="1">
      <c r="A18" s="96"/>
      <c r="B18" s="96"/>
      <c r="C18" s="56" t="s">
        <v>183</v>
      </c>
      <c r="D18" s="56"/>
      <c r="E18" s="57">
        <v>798</v>
      </c>
      <c r="F18" s="57">
        <v>789</v>
      </c>
      <c r="G18" s="57">
        <v>6333</v>
      </c>
      <c r="H18" s="57">
        <v>6450</v>
      </c>
      <c r="I18" s="57">
        <v>7698</v>
      </c>
      <c r="J18" s="57">
        <v>7939</v>
      </c>
      <c r="K18" s="57"/>
      <c r="L18" s="57"/>
      <c r="M18" s="57"/>
      <c r="N18" s="57"/>
    </row>
    <row r="19" spans="1:15" ht="18" customHeight="1">
      <c r="A19" s="96"/>
      <c r="B19" s="96" t="s">
        <v>184</v>
      </c>
      <c r="C19" s="56" t="s">
        <v>185</v>
      </c>
      <c r="D19" s="56"/>
      <c r="E19" s="57">
        <v>6691</v>
      </c>
      <c r="F19" s="57">
        <v>6921</v>
      </c>
      <c r="G19" s="57">
        <v>95</v>
      </c>
      <c r="H19" s="57">
        <v>93</v>
      </c>
      <c r="I19" s="57">
        <v>167</v>
      </c>
      <c r="J19" s="57">
        <v>223</v>
      </c>
      <c r="K19" s="57"/>
      <c r="L19" s="57"/>
      <c r="M19" s="57"/>
      <c r="N19" s="57"/>
    </row>
    <row r="20" spans="1:15" ht="18" customHeight="1">
      <c r="A20" s="96"/>
      <c r="B20" s="96"/>
      <c r="C20" s="56" t="s">
        <v>186</v>
      </c>
      <c r="D20" s="56"/>
      <c r="E20" s="57">
        <v>37</v>
      </c>
      <c r="F20" s="57">
        <v>37</v>
      </c>
      <c r="G20" s="57">
        <v>1232</v>
      </c>
      <c r="H20" s="57">
        <v>1379</v>
      </c>
      <c r="I20" s="57">
        <v>8253</v>
      </c>
      <c r="J20" s="57">
        <v>8859</v>
      </c>
      <c r="K20" s="57"/>
      <c r="L20" s="57"/>
      <c r="M20" s="57"/>
      <c r="N20" s="57"/>
    </row>
    <row r="21" spans="1:15" s="48" customFormat="1" ht="18" customHeight="1">
      <c r="A21" s="96"/>
      <c r="B21" s="96"/>
      <c r="C21" s="91" t="s">
        <v>187</v>
      </c>
      <c r="D21" s="91"/>
      <c r="E21" s="92">
        <v>0</v>
      </c>
      <c r="F21" s="92">
        <v>0</v>
      </c>
      <c r="G21" s="92">
        <v>3268</v>
      </c>
      <c r="H21" s="92">
        <v>3224</v>
      </c>
      <c r="I21" s="92">
        <v>0</v>
      </c>
      <c r="J21" s="92">
        <v>0</v>
      </c>
      <c r="K21" s="92"/>
      <c r="L21" s="92"/>
      <c r="M21" s="92"/>
      <c r="N21" s="92"/>
    </row>
    <row r="22" spans="1:15" ht="18" customHeight="1">
      <c r="A22" s="96"/>
      <c r="B22" s="96"/>
      <c r="C22" s="50" t="s">
        <v>188</v>
      </c>
      <c r="D22" s="50"/>
      <c r="E22" s="57">
        <v>6728</v>
      </c>
      <c r="F22" s="57">
        <v>6959</v>
      </c>
      <c r="G22" s="57">
        <v>4595</v>
      </c>
      <c r="H22" s="57">
        <v>4696</v>
      </c>
      <c r="I22" s="57">
        <v>8419</v>
      </c>
      <c r="J22" s="57">
        <v>9082</v>
      </c>
      <c r="K22" s="57"/>
      <c r="L22" s="57"/>
      <c r="M22" s="57"/>
      <c r="N22" s="57"/>
    </row>
    <row r="23" spans="1:15" ht="18" customHeight="1">
      <c r="A23" s="96"/>
      <c r="B23" s="96" t="s">
        <v>189</v>
      </c>
      <c r="C23" s="56" t="s">
        <v>190</v>
      </c>
      <c r="D23" s="56"/>
      <c r="E23" s="57">
        <v>20</v>
      </c>
      <c r="F23" s="57">
        <v>20</v>
      </c>
      <c r="G23" s="57">
        <v>1225</v>
      </c>
      <c r="H23" s="57">
        <v>1225</v>
      </c>
      <c r="I23" s="57">
        <v>10</v>
      </c>
      <c r="J23" s="57">
        <v>10</v>
      </c>
      <c r="K23" s="57"/>
      <c r="L23" s="57"/>
      <c r="M23" s="57"/>
      <c r="N23" s="57"/>
    </row>
    <row r="24" spans="1:15" ht="18" customHeight="1">
      <c r="A24" s="96"/>
      <c r="B24" s="96"/>
      <c r="C24" s="56" t="s">
        <v>191</v>
      </c>
      <c r="D24" s="56"/>
      <c r="E24" s="57">
        <v>-5950</v>
      </c>
      <c r="F24" s="57">
        <v>-6189</v>
      </c>
      <c r="G24" s="57">
        <v>513</v>
      </c>
      <c r="H24" s="57">
        <v>529</v>
      </c>
      <c r="I24" s="57">
        <v>-732</v>
      </c>
      <c r="J24" s="57">
        <v>-1153</v>
      </c>
      <c r="K24" s="57"/>
      <c r="L24" s="57"/>
      <c r="M24" s="57"/>
      <c r="N24" s="57"/>
    </row>
    <row r="25" spans="1:15" ht="18" customHeight="1">
      <c r="A25" s="96"/>
      <c r="B25" s="96"/>
      <c r="C25" s="56" t="s">
        <v>192</v>
      </c>
      <c r="D25" s="56"/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/>
      <c r="L25" s="57"/>
      <c r="M25" s="57"/>
      <c r="N25" s="57"/>
    </row>
    <row r="26" spans="1:15" ht="18" customHeight="1">
      <c r="A26" s="96"/>
      <c r="B26" s="96"/>
      <c r="C26" s="56" t="s">
        <v>193</v>
      </c>
      <c r="D26" s="56"/>
      <c r="E26" s="57">
        <v>-5930</v>
      </c>
      <c r="F26" s="57">
        <v>-6169</v>
      </c>
      <c r="G26" s="57">
        <v>1738</v>
      </c>
      <c r="H26" s="57">
        <v>1754</v>
      </c>
      <c r="I26" s="57">
        <v>-722</v>
      </c>
      <c r="J26" s="57">
        <v>-1143</v>
      </c>
      <c r="K26" s="57"/>
      <c r="L26" s="57"/>
      <c r="M26" s="57"/>
      <c r="N26" s="57"/>
    </row>
    <row r="27" spans="1:15" ht="18" customHeight="1">
      <c r="A27" s="96"/>
      <c r="B27" s="56" t="s">
        <v>194</v>
      </c>
      <c r="C27" s="56"/>
      <c r="D27" s="56"/>
      <c r="E27" s="57">
        <v>798</v>
      </c>
      <c r="F27" s="57">
        <v>789</v>
      </c>
      <c r="G27" s="57">
        <v>6333</v>
      </c>
      <c r="H27" s="57">
        <v>6450</v>
      </c>
      <c r="I27" s="57">
        <v>7698</v>
      </c>
      <c r="J27" s="57">
        <v>7939</v>
      </c>
      <c r="K27" s="57"/>
      <c r="L27" s="57"/>
      <c r="M27" s="57"/>
      <c r="N27" s="57"/>
    </row>
    <row r="28" spans="1:15" ht="18" customHeight="1">
      <c r="A28" s="96" t="s">
        <v>195</v>
      </c>
      <c r="B28" s="96" t="s">
        <v>196</v>
      </c>
      <c r="C28" s="56" t="s">
        <v>197</v>
      </c>
      <c r="D28" s="93" t="s">
        <v>40</v>
      </c>
      <c r="E28" s="57">
        <v>18</v>
      </c>
      <c r="F28" s="57">
        <v>18</v>
      </c>
      <c r="G28" s="57">
        <v>567</v>
      </c>
      <c r="H28" s="57">
        <v>1264</v>
      </c>
      <c r="I28" s="57">
        <v>711</v>
      </c>
      <c r="J28" s="57">
        <v>712</v>
      </c>
      <c r="K28" s="57"/>
      <c r="L28" s="57"/>
      <c r="M28" s="57"/>
      <c r="N28" s="57"/>
    </row>
    <row r="29" spans="1:15" ht="18" customHeight="1">
      <c r="A29" s="96"/>
      <c r="B29" s="96"/>
      <c r="C29" s="56" t="s">
        <v>198</v>
      </c>
      <c r="D29" s="93" t="s">
        <v>41</v>
      </c>
      <c r="E29" s="57">
        <v>2</v>
      </c>
      <c r="F29" s="57">
        <v>2</v>
      </c>
      <c r="G29" s="57">
        <v>814</v>
      </c>
      <c r="H29" s="57">
        <v>1429</v>
      </c>
      <c r="I29" s="57">
        <v>557</v>
      </c>
      <c r="J29" s="57">
        <v>611</v>
      </c>
      <c r="K29" s="57"/>
      <c r="L29" s="57"/>
      <c r="M29" s="57"/>
      <c r="N29" s="57"/>
    </row>
    <row r="30" spans="1:15" ht="18" customHeight="1">
      <c r="A30" s="96"/>
      <c r="B30" s="96"/>
      <c r="C30" s="56" t="s">
        <v>199</v>
      </c>
      <c r="D30" s="93" t="s">
        <v>200</v>
      </c>
      <c r="E30" s="57">
        <v>7</v>
      </c>
      <c r="F30" s="57">
        <v>7</v>
      </c>
      <c r="G30" s="57">
        <v>28</v>
      </c>
      <c r="H30" s="57">
        <v>29</v>
      </c>
      <c r="I30" s="57">
        <v>15</v>
      </c>
      <c r="J30" s="57">
        <v>16</v>
      </c>
      <c r="K30" s="57"/>
      <c r="L30" s="57"/>
      <c r="M30" s="57"/>
      <c r="N30" s="57"/>
    </row>
    <row r="31" spans="1:15" ht="18" customHeight="1">
      <c r="A31" s="96"/>
      <c r="B31" s="96"/>
      <c r="C31" s="50" t="s">
        <v>201</v>
      </c>
      <c r="D31" s="93" t="s">
        <v>202</v>
      </c>
      <c r="E31" s="57">
        <v>8</v>
      </c>
      <c r="F31" s="57">
        <v>8</v>
      </c>
      <c r="G31" s="57">
        <f t="shared" ref="G31:N31" si="0">G28-G29-G30</f>
        <v>-275</v>
      </c>
      <c r="H31" s="57">
        <v>-194</v>
      </c>
      <c r="I31" s="57">
        <f t="shared" si="0"/>
        <v>139</v>
      </c>
      <c r="J31" s="57">
        <v>85</v>
      </c>
      <c r="K31" s="57">
        <f t="shared" si="0"/>
        <v>0</v>
      </c>
      <c r="L31" s="57">
        <f t="shared" si="0"/>
        <v>0</v>
      </c>
      <c r="M31" s="57">
        <f t="shared" si="0"/>
        <v>0</v>
      </c>
      <c r="N31" s="57">
        <f t="shared" si="0"/>
        <v>0</v>
      </c>
      <c r="O31" s="7"/>
    </row>
    <row r="32" spans="1:15" ht="18" customHeight="1">
      <c r="A32" s="96"/>
      <c r="B32" s="96"/>
      <c r="C32" s="56" t="s">
        <v>203</v>
      </c>
      <c r="D32" s="93" t="s">
        <v>204</v>
      </c>
      <c r="E32" s="57">
        <v>230</v>
      </c>
      <c r="F32" s="57">
        <v>230</v>
      </c>
      <c r="G32" s="57">
        <v>219</v>
      </c>
      <c r="H32" s="57">
        <v>15</v>
      </c>
      <c r="I32" s="57">
        <v>247</v>
      </c>
      <c r="J32" s="57">
        <v>251</v>
      </c>
      <c r="K32" s="57"/>
      <c r="L32" s="57"/>
      <c r="M32" s="57"/>
      <c r="N32" s="57"/>
    </row>
    <row r="33" spans="1:14" ht="18" customHeight="1">
      <c r="A33" s="96"/>
      <c r="B33" s="96"/>
      <c r="C33" s="56" t="s">
        <v>205</v>
      </c>
      <c r="D33" s="93" t="s">
        <v>206</v>
      </c>
      <c r="E33" s="57">
        <v>0</v>
      </c>
      <c r="F33" s="57">
        <v>0</v>
      </c>
      <c r="G33" s="57">
        <v>19</v>
      </c>
      <c r="H33" s="57">
        <v>29</v>
      </c>
      <c r="I33" s="57">
        <v>3</v>
      </c>
      <c r="J33" s="57">
        <v>3</v>
      </c>
      <c r="K33" s="57"/>
      <c r="L33" s="57"/>
      <c r="M33" s="57"/>
      <c r="N33" s="57"/>
    </row>
    <row r="34" spans="1:14" ht="18" customHeight="1">
      <c r="A34" s="96"/>
      <c r="B34" s="96"/>
      <c r="C34" s="50" t="s">
        <v>207</v>
      </c>
      <c r="D34" s="93" t="s">
        <v>208</v>
      </c>
      <c r="E34" s="57">
        <v>239</v>
      </c>
      <c r="F34" s="57">
        <f t="shared" ref="F34:N34" si="1">F31+F32-F33</f>
        <v>238</v>
      </c>
      <c r="G34" s="57">
        <f t="shared" si="1"/>
        <v>-75</v>
      </c>
      <c r="H34" s="57">
        <f t="shared" si="1"/>
        <v>-208</v>
      </c>
      <c r="I34" s="57">
        <f t="shared" si="1"/>
        <v>383</v>
      </c>
      <c r="J34" s="57">
        <f t="shared" si="1"/>
        <v>333</v>
      </c>
      <c r="K34" s="57">
        <f t="shared" si="1"/>
        <v>0</v>
      </c>
      <c r="L34" s="57">
        <f t="shared" si="1"/>
        <v>0</v>
      </c>
      <c r="M34" s="57">
        <f t="shared" si="1"/>
        <v>0</v>
      </c>
      <c r="N34" s="57">
        <f t="shared" si="1"/>
        <v>0</v>
      </c>
    </row>
    <row r="35" spans="1:14" ht="18" customHeight="1">
      <c r="A35" s="96"/>
      <c r="B35" s="96" t="s">
        <v>209</v>
      </c>
      <c r="C35" s="56" t="s">
        <v>210</v>
      </c>
      <c r="D35" s="93" t="s">
        <v>211</v>
      </c>
      <c r="E35" s="57">
        <v>0</v>
      </c>
      <c r="F35" s="57">
        <v>0</v>
      </c>
      <c r="G35" s="57">
        <v>59</v>
      </c>
      <c r="H35" s="57">
        <v>234</v>
      </c>
      <c r="I35" s="57">
        <v>49</v>
      </c>
      <c r="J35" s="57">
        <v>21</v>
      </c>
      <c r="K35" s="57"/>
      <c r="L35" s="57"/>
      <c r="M35" s="57"/>
      <c r="N35" s="57"/>
    </row>
    <row r="36" spans="1:14" ht="18" customHeight="1">
      <c r="A36" s="96"/>
      <c r="B36" s="96"/>
      <c r="C36" s="56" t="s">
        <v>212</v>
      </c>
      <c r="D36" s="93" t="s">
        <v>213</v>
      </c>
      <c r="E36" s="57">
        <v>0</v>
      </c>
      <c r="F36" s="57">
        <v>0</v>
      </c>
      <c r="G36" s="57">
        <v>0</v>
      </c>
      <c r="H36" s="57">
        <v>0</v>
      </c>
      <c r="I36" s="57">
        <v>11</v>
      </c>
      <c r="J36" s="57">
        <v>13</v>
      </c>
      <c r="K36" s="57"/>
      <c r="L36" s="57"/>
      <c r="M36" s="57"/>
      <c r="N36" s="57"/>
    </row>
    <row r="37" spans="1:14" ht="18" customHeight="1">
      <c r="A37" s="96"/>
      <c r="B37" s="96"/>
      <c r="C37" s="56" t="s">
        <v>214</v>
      </c>
      <c r="D37" s="93" t="s">
        <v>215</v>
      </c>
      <c r="E37" s="57">
        <f t="shared" ref="E37:N37" si="2">E34+E35-E36</f>
        <v>239</v>
      </c>
      <c r="F37" s="57">
        <f t="shared" si="2"/>
        <v>238</v>
      </c>
      <c r="G37" s="57">
        <f t="shared" si="2"/>
        <v>-16</v>
      </c>
      <c r="H37" s="57">
        <f t="shared" si="2"/>
        <v>26</v>
      </c>
      <c r="I37" s="57">
        <f t="shared" si="2"/>
        <v>421</v>
      </c>
      <c r="J37" s="57">
        <f t="shared" si="2"/>
        <v>341</v>
      </c>
      <c r="K37" s="57">
        <f t="shared" si="2"/>
        <v>0</v>
      </c>
      <c r="L37" s="57">
        <f t="shared" si="2"/>
        <v>0</v>
      </c>
      <c r="M37" s="57">
        <f t="shared" si="2"/>
        <v>0</v>
      </c>
      <c r="N37" s="57">
        <f t="shared" si="2"/>
        <v>0</v>
      </c>
    </row>
    <row r="38" spans="1:14" ht="18" customHeight="1">
      <c r="A38" s="96"/>
      <c r="B38" s="96"/>
      <c r="C38" s="56" t="s">
        <v>216</v>
      </c>
      <c r="D38" s="93" t="s">
        <v>217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/>
      <c r="L38" s="57"/>
      <c r="M38" s="57"/>
      <c r="N38" s="57"/>
    </row>
    <row r="39" spans="1:14" ht="18" customHeight="1">
      <c r="A39" s="96"/>
      <c r="B39" s="96"/>
      <c r="C39" s="56" t="s">
        <v>218</v>
      </c>
      <c r="D39" s="93" t="s">
        <v>219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/>
      <c r="L39" s="57"/>
      <c r="M39" s="57"/>
      <c r="N39" s="57"/>
    </row>
    <row r="40" spans="1:14" ht="18" customHeight="1">
      <c r="A40" s="96"/>
      <c r="B40" s="96"/>
      <c r="C40" s="56" t="s">
        <v>220</v>
      </c>
      <c r="D40" s="93" t="s">
        <v>221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/>
      <c r="L40" s="57"/>
      <c r="M40" s="57"/>
      <c r="N40" s="57"/>
    </row>
    <row r="41" spans="1:14" ht="18" customHeight="1">
      <c r="A41" s="96"/>
      <c r="B41" s="96"/>
      <c r="C41" s="50" t="s">
        <v>222</v>
      </c>
      <c r="D41" s="93" t="s">
        <v>223</v>
      </c>
      <c r="E41" s="57">
        <f t="shared" ref="E41:N41" si="3">E34+E35-E36-E40</f>
        <v>239</v>
      </c>
      <c r="F41" s="57">
        <f t="shared" si="3"/>
        <v>238</v>
      </c>
      <c r="G41" s="57">
        <f t="shared" si="3"/>
        <v>-16</v>
      </c>
      <c r="H41" s="57">
        <f t="shared" si="3"/>
        <v>26</v>
      </c>
      <c r="I41" s="57">
        <f t="shared" si="3"/>
        <v>421</v>
      </c>
      <c r="J41" s="57">
        <f t="shared" si="3"/>
        <v>341</v>
      </c>
      <c r="K41" s="57">
        <f t="shared" si="3"/>
        <v>0</v>
      </c>
      <c r="L41" s="57">
        <f t="shared" si="3"/>
        <v>0</v>
      </c>
      <c r="M41" s="57">
        <f t="shared" si="3"/>
        <v>0</v>
      </c>
      <c r="N41" s="57">
        <f t="shared" si="3"/>
        <v>0</v>
      </c>
    </row>
    <row r="42" spans="1:14" ht="18" customHeight="1">
      <c r="A42" s="96"/>
      <c r="B42" s="96"/>
      <c r="C42" s="116" t="s">
        <v>224</v>
      </c>
      <c r="D42" s="116"/>
      <c r="E42" s="57">
        <f t="shared" ref="E42:N42" si="4">E37+E38-E39-E40</f>
        <v>239</v>
      </c>
      <c r="F42" s="57">
        <f t="shared" si="4"/>
        <v>238</v>
      </c>
      <c r="G42" s="57">
        <f t="shared" si="4"/>
        <v>-16</v>
      </c>
      <c r="H42" s="57">
        <f t="shared" si="4"/>
        <v>26</v>
      </c>
      <c r="I42" s="57">
        <f t="shared" si="4"/>
        <v>421</v>
      </c>
      <c r="J42" s="57">
        <f t="shared" si="4"/>
        <v>341</v>
      </c>
      <c r="K42" s="57">
        <f t="shared" si="4"/>
        <v>0</v>
      </c>
      <c r="L42" s="57">
        <f t="shared" si="4"/>
        <v>0</v>
      </c>
      <c r="M42" s="57">
        <f t="shared" si="4"/>
        <v>0</v>
      </c>
      <c r="N42" s="57">
        <f t="shared" si="4"/>
        <v>0</v>
      </c>
    </row>
    <row r="43" spans="1:14" ht="18" customHeight="1">
      <c r="A43" s="96"/>
      <c r="B43" s="96"/>
      <c r="C43" s="56" t="s">
        <v>225</v>
      </c>
      <c r="D43" s="93" t="s">
        <v>226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/>
      <c r="L43" s="57"/>
      <c r="M43" s="57"/>
      <c r="N43" s="57"/>
    </row>
    <row r="44" spans="1:14" ht="18" customHeight="1">
      <c r="A44" s="96"/>
      <c r="B44" s="96"/>
      <c r="C44" s="50" t="s">
        <v>227</v>
      </c>
      <c r="D44" s="70" t="s">
        <v>228</v>
      </c>
      <c r="E44" s="57">
        <f t="shared" ref="E44:N44" si="5">E41+E43</f>
        <v>239</v>
      </c>
      <c r="F44" s="57">
        <f t="shared" si="5"/>
        <v>238</v>
      </c>
      <c r="G44" s="57">
        <f t="shared" si="5"/>
        <v>-16</v>
      </c>
      <c r="H44" s="57">
        <f t="shared" si="5"/>
        <v>26</v>
      </c>
      <c r="I44" s="57">
        <f t="shared" si="5"/>
        <v>421</v>
      </c>
      <c r="J44" s="57">
        <f t="shared" si="5"/>
        <v>341</v>
      </c>
      <c r="K44" s="57">
        <f t="shared" si="5"/>
        <v>0</v>
      </c>
      <c r="L44" s="57">
        <f t="shared" si="5"/>
        <v>0</v>
      </c>
      <c r="M44" s="57">
        <f t="shared" si="5"/>
        <v>0</v>
      </c>
      <c r="N44" s="57">
        <f t="shared" si="5"/>
        <v>0</v>
      </c>
    </row>
    <row r="45" spans="1:14" ht="14.1" customHeight="1">
      <c r="A45" s="9" t="s">
        <v>229</v>
      </c>
    </row>
    <row r="46" spans="1:14" ht="14.1" customHeight="1">
      <c r="A46" s="9" t="s">
        <v>230</v>
      </c>
    </row>
    <row r="47" spans="1:14">
      <c r="A47" s="49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2022-08-15T01:20:29Z</cp:lastPrinted>
  <dcterms:created xsi:type="dcterms:W3CDTF">1999-07-06T05:17:05Z</dcterms:created>
  <dcterms:modified xsi:type="dcterms:W3CDTF">2022-09-20T10:18:57Z</dcterms:modified>
</cp:coreProperties>
</file>