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CB0CAC8A-D69C-4420-94CF-34E8CACA708A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 " sheetId="9" r:id="rId2"/>
    <sheet name="3.(1)普通会計決算（R元-2年度)" sheetId="5" r:id="rId3"/>
    <sheet name="3.(2)財政指標等（H28‐R2年度）" sheetId="6" r:id="rId4"/>
    <sheet name="4.公営企業会計決算（R元-2年度）" sheetId="10" r:id="rId5"/>
    <sheet name="5.三セク決算（R元-2年度）" sheetId="11" r:id="rId6"/>
  </sheets>
  <definedNames>
    <definedName name="_xlnm.Print_Area" localSheetId="0">'1.普通会計予算(R3-4年度)'!$A$1:$I$47</definedName>
    <definedName name="_xlnm.Print_Area" localSheetId="1">'2.公営企業会計予算(R3-4年度) 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0" l="1"/>
  <c r="J14" i="10"/>
  <c r="K14" i="10"/>
  <c r="L14" i="10"/>
  <c r="M14" i="10"/>
  <c r="H15" i="10"/>
  <c r="I15" i="10"/>
  <c r="J15" i="10"/>
  <c r="K15" i="10"/>
  <c r="L15" i="10"/>
  <c r="M15" i="10"/>
  <c r="H16" i="10"/>
  <c r="I16" i="10"/>
  <c r="J16" i="10"/>
  <c r="K16" i="10"/>
  <c r="L16" i="10"/>
  <c r="M16" i="10"/>
  <c r="H24" i="10"/>
  <c r="I24" i="10"/>
  <c r="J24" i="10"/>
  <c r="K24" i="10"/>
  <c r="K27" i="10" s="1"/>
  <c r="L24" i="10"/>
  <c r="L27" i="10" s="1"/>
  <c r="M24" i="10"/>
  <c r="M27" i="10" s="1"/>
  <c r="H27" i="10"/>
  <c r="I27" i="10"/>
  <c r="J27" i="10"/>
  <c r="H14" i="9" l="1"/>
  <c r="I14" i="9"/>
  <c r="J14" i="9"/>
  <c r="K14" i="9"/>
  <c r="L14" i="9"/>
  <c r="M14" i="9"/>
  <c r="H15" i="9"/>
  <c r="I15" i="9"/>
  <c r="J15" i="9"/>
  <c r="K15" i="9"/>
  <c r="L15" i="9"/>
  <c r="M15" i="9"/>
  <c r="H16" i="9"/>
  <c r="I16" i="9"/>
  <c r="J16" i="9"/>
  <c r="K16" i="9"/>
  <c r="L16" i="9"/>
  <c r="M16" i="9"/>
  <c r="H24" i="9"/>
  <c r="H27" i="9" s="1"/>
  <c r="I24" i="9"/>
  <c r="I27" i="9" s="1"/>
  <c r="J24" i="9"/>
  <c r="J27" i="9" s="1"/>
  <c r="K24" i="9"/>
  <c r="K27" i="9" s="1"/>
  <c r="L24" i="9"/>
  <c r="L27" i="9" s="1"/>
  <c r="M24" i="9"/>
  <c r="M27" i="9" s="1"/>
  <c r="F34" i="11" l="1"/>
  <c r="F41" i="11" s="1"/>
  <c r="F44" i="11" s="1"/>
  <c r="N31" i="11"/>
  <c r="N34" i="11" s="1"/>
  <c r="M31" i="11"/>
  <c r="M34" i="11" s="1"/>
  <c r="M41" i="11" s="1"/>
  <c r="M44" i="11" s="1"/>
  <c r="L31" i="11"/>
  <c r="L34" i="11" s="1"/>
  <c r="K31" i="11"/>
  <c r="K34" i="11" s="1"/>
  <c r="J31" i="11"/>
  <c r="J34" i="11" s="1"/>
  <c r="I31" i="11"/>
  <c r="I34" i="11" s="1"/>
  <c r="H31" i="11"/>
  <c r="H34" i="11" s="1"/>
  <c r="H41" i="11" s="1"/>
  <c r="H44" i="11" s="1"/>
  <c r="G31" i="11"/>
  <c r="G34" i="11" s="1"/>
  <c r="F31" i="11"/>
  <c r="E31" i="11"/>
  <c r="E34" i="11" s="1"/>
  <c r="E41" i="11" s="1"/>
  <c r="E44" i="11" s="1"/>
  <c r="O44" i="10"/>
  <c r="N44" i="10"/>
  <c r="M44" i="10"/>
  <c r="L44" i="10"/>
  <c r="K44" i="10"/>
  <c r="J44" i="10"/>
  <c r="I44" i="10"/>
  <c r="H44" i="10"/>
  <c r="G44" i="10"/>
  <c r="F44" i="10"/>
  <c r="O39" i="10"/>
  <c r="O45" i="10" s="1"/>
  <c r="N39" i="10"/>
  <c r="M39" i="10"/>
  <c r="L39" i="10"/>
  <c r="L45" i="10" s="1"/>
  <c r="K39" i="10"/>
  <c r="J39" i="10"/>
  <c r="I39" i="10"/>
  <c r="I45" i="10" s="1"/>
  <c r="H39" i="10"/>
  <c r="H45" i="10" s="1"/>
  <c r="G39" i="10"/>
  <c r="G45" i="10" s="1"/>
  <c r="F39" i="10"/>
  <c r="O27" i="10"/>
  <c r="O24" i="10"/>
  <c r="N24" i="10"/>
  <c r="N27" i="10" s="1"/>
  <c r="F24" i="10"/>
  <c r="O16" i="10"/>
  <c r="N16" i="10"/>
  <c r="F16" i="10"/>
  <c r="O15" i="10"/>
  <c r="N15" i="10"/>
  <c r="F15" i="10"/>
  <c r="O14" i="10"/>
  <c r="N14" i="10"/>
  <c r="O44" i="9"/>
  <c r="N44" i="9"/>
  <c r="M44" i="9"/>
  <c r="L44" i="9"/>
  <c r="K44" i="9"/>
  <c r="J44" i="9"/>
  <c r="I44" i="9"/>
  <c r="H44" i="9"/>
  <c r="G44" i="9"/>
  <c r="F44" i="9"/>
  <c r="O39" i="9"/>
  <c r="N39" i="9"/>
  <c r="N45" i="9" s="1"/>
  <c r="M39" i="9"/>
  <c r="M45" i="9" s="1"/>
  <c r="L39" i="9"/>
  <c r="L45" i="9" s="1"/>
  <c r="K39" i="9"/>
  <c r="J39" i="9"/>
  <c r="I39" i="9"/>
  <c r="I45" i="9" s="1"/>
  <c r="G39" i="9"/>
  <c r="F39" i="9"/>
  <c r="O24" i="9"/>
  <c r="O27" i="9" s="1"/>
  <c r="N24" i="9"/>
  <c r="N27" i="9" s="1"/>
  <c r="F24" i="9"/>
  <c r="O16" i="9"/>
  <c r="N16" i="9"/>
  <c r="F16" i="9"/>
  <c r="O15" i="9"/>
  <c r="N15" i="9"/>
  <c r="F15" i="9"/>
  <c r="O14" i="9"/>
  <c r="N14" i="9"/>
  <c r="F14" i="9"/>
  <c r="I37" i="11" l="1"/>
  <c r="I42" i="11" s="1"/>
  <c r="I41" i="11"/>
  <c r="I44" i="11" s="1"/>
  <c r="N41" i="11"/>
  <c r="N44" i="11" s="1"/>
  <c r="N37" i="11"/>
  <c r="N42" i="11" s="1"/>
  <c r="J45" i="9"/>
  <c r="K45" i="9"/>
  <c r="J45" i="10"/>
  <c r="F37" i="11"/>
  <c r="F42" i="11" s="1"/>
  <c r="O45" i="9"/>
  <c r="M45" i="10"/>
  <c r="K45" i="10"/>
  <c r="G45" i="9"/>
  <c r="F45" i="10"/>
  <c r="N45" i="10"/>
  <c r="H45" i="9"/>
  <c r="F45" i="9"/>
  <c r="G41" i="11"/>
  <c r="G44" i="11" s="1"/>
  <c r="G37" i="11"/>
  <c r="G42" i="11" s="1"/>
  <c r="J37" i="11"/>
  <c r="J42" i="11" s="1"/>
  <c r="J41" i="11"/>
  <c r="J44" i="11" s="1"/>
  <c r="K41" i="11"/>
  <c r="K44" i="11" s="1"/>
  <c r="K37" i="11"/>
  <c r="K42" i="11" s="1"/>
  <c r="L41" i="11"/>
  <c r="L44" i="11" s="1"/>
  <c r="L37" i="11"/>
  <c r="L42" i="11" s="1"/>
  <c r="E37" i="11"/>
  <c r="E42" i="11" s="1"/>
  <c r="M37" i="11"/>
  <c r="M42" i="11" s="1"/>
  <c r="H37" i="11"/>
  <c r="H42" i="11" s="1"/>
  <c r="I22" i="6"/>
  <c r="H20" i="6" l="1"/>
  <c r="G20" i="6"/>
  <c r="F20" i="6"/>
  <c r="E20" i="6"/>
  <c r="H19" i="6"/>
  <c r="G19" i="6"/>
  <c r="F19" i="6"/>
  <c r="E19" i="6"/>
  <c r="H45" i="5"/>
  <c r="H27" i="5"/>
  <c r="H45" i="2"/>
  <c r="H27" i="2"/>
  <c r="E23" i="6" l="1"/>
  <c r="E22" i="6"/>
  <c r="F23" i="6"/>
  <c r="F22" i="6"/>
  <c r="E21" i="6"/>
  <c r="F21" i="6"/>
  <c r="H21" i="6"/>
  <c r="G21" i="6"/>
  <c r="G22" i="6" l="1"/>
  <c r="G23" i="6"/>
  <c r="H22" i="6" l="1"/>
  <c r="H23" i="6"/>
  <c r="I9" i="2" l="1"/>
  <c r="F45" i="2"/>
  <c r="G41" i="2" s="1"/>
  <c r="F27" i="2"/>
  <c r="G27" i="2" s="1"/>
  <c r="F45" i="5"/>
  <c r="G37" i="5" s="1"/>
  <c r="F27" i="5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G34" i="5" l="1"/>
  <c r="G33" i="5"/>
  <c r="G41" i="5"/>
  <c r="G28" i="5"/>
  <c r="G35" i="5"/>
  <c r="I45" i="5"/>
  <c r="G31" i="5"/>
  <c r="G42" i="5"/>
  <c r="G45" i="5"/>
  <c r="G29" i="5"/>
  <c r="G40" i="5"/>
  <c r="G43" i="5"/>
  <c r="G38" i="5"/>
  <c r="G39" i="5"/>
  <c r="G32" i="5"/>
  <c r="G30" i="5"/>
  <c r="G36" i="5"/>
  <c r="G29" i="2"/>
  <c r="G28" i="2"/>
  <c r="G45" i="2"/>
  <c r="G14" i="2"/>
  <c r="G16" i="2"/>
  <c r="G9" i="2"/>
  <c r="G21" i="2"/>
  <c r="G18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17" i="5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<sst xmlns="http://schemas.openxmlformats.org/spreadsheetml/2006/main" count="449" uniqueCount="251">
  <si>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</si>
  <si>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</si>
  <si>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</si>
  <si>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</si>
  <si>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</si>
  <si>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</si>
  <si>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</si>
  <si>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</si>
  <si>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</si>
  <si>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</si>
  <si>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</si>
  <si>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</si>
  <si>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</si>
  <si>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</si>
  <si>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</si>
  <si>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</si>
  <si>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</si>
  <si>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</si>
  <si>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</si>
  <si>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</si>
  <si>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</si>
  <si>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</si>
  <si>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</si>
  <si>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</si>
  <si>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</si>
  <si>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</si>
  <si>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</si>
  <si>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</si>
  <si>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</si>
  <si>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</si>
  <si>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</si>
  <si>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</si>
  <si>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</si>
  <si>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</si>
  <si>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</si>
  <si>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</si>
  <si>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</si>
  <si>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</si>
  <si>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</si>
  <si>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</si>
  <si>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</si>
  <si>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</si>
  <si>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</si>
  <si>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</si>
  <si>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</si>
  <si>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</si>
  <si>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</si>
  <si>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</si>
  <si>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</si>
  <si>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</si>
  <si>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</si>
  <si>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</si>
  <si>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</si>
  <si>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</si>
  <si>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</si>
  <si>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</si>
  <si>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</si>
  <si>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</si>
  <si>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</si>
  <si>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</si>
  <si>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</si>
  <si>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</si>
  <si>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</si>
  <si>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</si>
  <si>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</si>
  <si>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</si>
  <si>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</si>
  <si>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</si>
  <si>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</si>
  <si>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</si>
  <si>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</si>
  <si>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</si>
  <si>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</si>
  <si>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</si>
  <si>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</si>
  <si>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</si>
  <si>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</si>
  <si>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</si>
  <si>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</si>
  <si>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</si>
  <si>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</si>
  <si>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</si>
  <si>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</si>
  <si>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</si>
  <si>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</si>
  <si>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</si>
  <si>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</si>
  <si>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</si>
  <si>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</si>
  <si>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</si>
  <si>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</si>
  <si>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</si>
  <si>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</si>
  <si>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</si>
  <si>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</si>
  <si>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</si>
  <si>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</si>
  <si>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</si>
  <si>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</si>
  <si>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</si>
  <si>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</si>
  <si>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</si>
  <si>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</si>
  <si>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</si>
  <si>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</si>
  <si>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</si>
  <si>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</si>
  <si>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</si>
  <si>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</si>
  <si>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</si>
  <si>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</si>
  <si>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</si>
  <si>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</si>
  <si>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</si>
  <si>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</si>
  <si>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</si>
  <si>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</si>
  <si>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</si>
  <si>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</si>
  <si>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</si>
  <si>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</si>
  <si>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</si>
  <si>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</si>
  <si>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</si>
  <si>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</si>
  <si>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</si>
  <si>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</si>
  <si>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</si>
  <si>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</si>
  <si>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</si>
  <si>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</si>
  <si>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</si>
  <si>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</si>
  <si>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</si>
  <si>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</si>
  <si>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</si>
  <si>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</si>
  <si>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</si>
  <si>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</si>
  <si>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</si>
  <si>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</si>
  <si>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</si>
  <si>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</si>
  <si>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</si>
  <si>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</si>
  <si>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</si>
  <si>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</si>
  <si>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</si>
  <si>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</si>
  <si>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</si>
  <si>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</si>
  <si>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</si>
  <si>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</si>
  <si>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</si>
  <si>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</si>
  <si>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</si>
  <si>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</si>
  <si>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</si>
  <si>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</si>
  <si>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</si>
  <si>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</si>
  <si>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</si>
  <si>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</si>
  <si>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</si>
  <si>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</si>
  <si>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</si>
  <si>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</si>
  <si>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</si>
  <si>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</si>
  <si>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</si>
  <si>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</si>
  <si>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</si>
  <si>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</si>
  <si>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</si>
  <si>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</si>
  <si>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</si>
  <si>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</si>
  <si>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</si>
  <si>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</si>
  <si>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</si>
  <si>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</si>
  <si>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</si>
  <si>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</si>
  <si>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</si>
  <si>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</si>
  <si>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</si>
  <si>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</si>
  <si>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</si>
  <si>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</si>
  <si>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</si>
  <si>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</si>
  <si>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</si>
  <si>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</si>
  <si>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</si>
  <si>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</si>
  <si>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</si>
  <si>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</si>
  <si>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</si>
  <si>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</si>
  <si>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</si>
  <si>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</si>
  <si>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</si>
  <si>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</si>
  <si>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</si>
  <si>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</si>
  <si>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</si>
  <si>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</si>
  <si>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</si>
  <si>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</si>
  <si>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</si>
  <si>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</si>
  <si>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</si>
  <si>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</si>
  <si>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</si>
  <si>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</si>
  <si>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</si>
  <si>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</si>
  <si>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</si>
  <si>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</si>
  <si>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</si>
  <si>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</si>
  <si>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</si>
  <si>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</si>
  <si>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</si>
  <si>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</si>
  <si>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</si>
  <si>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</si>
  <si>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</si>
  <si>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</si>
  <si>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</si>
  <si>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令和元年度</t>
    <rPh sb="0" eb="2">
      <t>レイワ</t>
    </rPh>
    <rPh sb="2" eb="5">
      <t>ガンネンド</t>
    </rPh>
    <phoneticPr fontId="18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</si>
  <si>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</si>
  <si>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</si>
  <si>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</si>
  <si>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岐阜県</t>
    <rPh sb="0" eb="3">
      <t>ギフケン</t>
    </rPh>
    <phoneticPr fontId="9"/>
  </si>
  <si>
    <t>岐阜県</t>
    <rPh sb="0" eb="3">
      <t>ギフケン</t>
    </rPh>
    <phoneticPr fontId="16"/>
  </si>
  <si>
    <t>流域下水道事業</t>
  </si>
  <si>
    <t>水道事業</t>
    <rPh sb="0" eb="2">
      <t>スイドウ</t>
    </rPh>
    <rPh sb="2" eb="4">
      <t>ジギョウ</t>
    </rPh>
    <phoneticPr fontId="8"/>
  </si>
  <si>
    <t>工業用水道事業</t>
    <rPh sb="0" eb="3">
      <t>コウギョウヨウ</t>
    </rPh>
    <rPh sb="3" eb="5">
      <t>スイドウ</t>
    </rPh>
    <rPh sb="5" eb="7">
      <t>ジギョウ</t>
    </rPh>
    <phoneticPr fontId="8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</si>
  <si>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8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</si>
  <si>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8"/>
  </si>
  <si>
    <t>岐阜県土地開発公社</t>
    <rPh sb="0" eb="9">
      <t>ギフケントチカイハツコウシャ</t>
    </rPh>
    <phoneticPr fontId="14"/>
  </si>
  <si>
    <t>岐阜県住宅供給公社</t>
    <rPh sb="0" eb="2">
      <t>ギフ</t>
    </rPh>
    <rPh sb="2" eb="3">
      <t>ケン</t>
    </rPh>
    <rPh sb="3" eb="5">
      <t>ジュウタク</t>
    </rPh>
    <rPh sb="5" eb="7">
      <t>キョウキュウ</t>
    </rPh>
    <rPh sb="7" eb="9">
      <t>コウシャ</t>
    </rPh>
    <phoneticPr fontId="14"/>
  </si>
  <si>
    <t>－</t>
    <phoneticPr fontId="9"/>
  </si>
  <si>
    <t>-</t>
    <phoneticPr fontId="16"/>
  </si>
  <si>
    <t>－</t>
    <phoneticPr fontId="16"/>
  </si>
  <si>
    <t>(令和２年度決算ﾍﾞｰｽ）</t>
    <phoneticPr fontId="14"/>
  </si>
  <si>
    <t>(令和２年度決算額）</t>
    <phoneticPr fontId="14"/>
  </si>
  <si>
    <t>病院事業</t>
    <rPh sb="0" eb="2">
      <t>ビョウイン</t>
    </rPh>
    <rPh sb="2" eb="4">
      <t>ジギョウ</t>
    </rPh>
    <phoneticPr fontId="14"/>
  </si>
  <si>
    <t>－</t>
    <phoneticPr fontId="14"/>
  </si>
  <si>
    <t>岐阜県</t>
    <rPh sb="0" eb="3">
      <t>ギフケン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</si>
</sst>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66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1" applyNumberFormat="1" applyFont="1" applyFill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0" xfId="1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0" xfId="1" applyNumberFormat="1" applyFont="1" applyBorder="1" applyAlignment="1">
      <alignment vertical="center"/>
    </xf>
    <xf numFmtId="178" fontId="0" fillId="0" borderId="10" xfId="1" applyNumberFormat="1" applyFont="1" applyFill="1" applyBorder="1" applyAlignment="1">
      <alignment vertical="center"/>
    </xf>
    <xf numFmtId="177" fontId="2" fillId="2" borderId="10" xfId="1" applyNumberFormat="1" applyFill="1" applyBorder="1" applyAlignment="1">
      <alignment vertical="center"/>
    </xf>
    <xf numFmtId="177" fontId="2" fillId="2" borderId="10" xfId="1" applyNumberFormat="1" applyFill="1" applyBorder="1" applyAlignment="1">
      <alignment horizontal="right" vertical="center"/>
    </xf>
    <xf numFmtId="178" fontId="0" fillId="0" borderId="10" xfId="1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7" fontId="0" fillId="0" borderId="10" xfId="1" applyNumberFormat="1" applyFont="1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177" fontId="2" fillId="0" borderId="16" xfId="1" applyNumberFormat="1" applyBorder="1" applyAlignment="1">
      <alignment vertical="center"/>
    </xf>
    <xf numFmtId="177" fontId="0" fillId="0" borderId="16" xfId="1" applyNumberFormat="1" applyFont="1" applyBorder="1" applyAlignment="1">
      <alignment vertical="center"/>
    </xf>
    <xf numFmtId="177" fontId="0" fillId="0" borderId="16" xfId="0" quotePrefix="1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16" xfId="1" quotePrefix="1" applyNumberFormat="1" applyFon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0" fillId="0" borderId="17" xfId="0" quotePrefix="1" applyNumberFormat="1" applyBorder="1" applyAlignment="1">
      <alignment horizontal="right" vertical="center"/>
    </xf>
    <xf numFmtId="177" fontId="2" fillId="0" borderId="13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16" xfId="1" applyNumberFormat="1" applyFill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2" fillId="0" borderId="11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3" fillId="0" borderId="10" xfId="3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0" applyNumberFormat="1" applyFont="1" applyBorder="1" applyAlignment="1">
      <alignment horizontal="distributed" vertical="center" justifyLastLine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 textRotation="255"/>
    </xf>
    <xf numFmtId="41" fontId="0" fillId="0" borderId="10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177" fontId="0" fillId="0" borderId="10" xfId="1" applyNumberFormat="1" applyFon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57150</xdr:rowOff>
    </xdr:from>
    <xdr:to>
      <xdr:col>13</xdr:col>
      <xdr:colOff>400050</xdr:colOff>
      <xdr:row>11</xdr:row>
      <xdr:rowOff>171450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400925" y="2371725"/>
          <a:ext cx="3095625" cy="342900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均等割・所得割ごとの計上はしていません。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activeCell="F58" sqref="F58"/>
      <selection pane="topRight" activeCell="F58" sqref="F58"/>
      <selection pane="bottomLeft" activeCell="F58" sqref="F58"/>
      <selection pane="bottomRight" activeCell="G3" sqref="G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234</v>
      </c>
      <c r="F1" s="1"/>
    </row>
    <row r="3" spans="1:11" ht="14.25">
      <c r="A3" s="11" t="s">
        <v>92</v>
      </c>
    </row>
    <row r="5" spans="1:11">
      <c r="A5" s="18" t="s">
        <v>216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1"/>
      <c r="F7" s="51" t="s">
        <v>217</v>
      </c>
      <c r="G7" s="51"/>
      <c r="H7" s="51" t="s">
        <v>218</v>
      </c>
      <c r="I7" s="52" t="s">
        <v>21</v>
      </c>
    </row>
    <row r="8" spans="1:11" ht="17.100000000000001" customHeight="1">
      <c r="A8" s="19"/>
      <c r="B8" s="20"/>
      <c r="C8" s="20"/>
      <c r="D8" s="20"/>
      <c r="E8" s="62"/>
      <c r="F8" s="54" t="s">
        <v>90</v>
      </c>
      <c r="G8" s="54" t="s">
        <v>2</v>
      </c>
      <c r="H8" s="68" t="s">
        <v>232</v>
      </c>
      <c r="I8" s="55"/>
    </row>
    <row r="9" spans="1:11" ht="18" customHeight="1">
      <c r="A9" s="126" t="s">
        <v>87</v>
      </c>
      <c r="B9" s="126" t="s">
        <v>89</v>
      </c>
      <c r="C9" s="63" t="s">
        <v>3</v>
      </c>
      <c r="D9" s="56"/>
      <c r="E9" s="56"/>
      <c r="F9" s="88">
        <v>295050</v>
      </c>
      <c r="G9" s="80">
        <f>F9/$F$27*100</f>
        <v>35.074100798959606</v>
      </c>
      <c r="H9" s="164">
        <v>271924</v>
      </c>
      <c r="I9" s="80">
        <f>(F9/H9-1)*100</f>
        <v>8.5045821626630982</v>
      </c>
      <c r="K9" s="26"/>
    </row>
    <row r="10" spans="1:11" ht="18" customHeight="1">
      <c r="A10" s="126"/>
      <c r="B10" s="126"/>
      <c r="C10" s="65"/>
      <c r="D10" s="67" t="s">
        <v>22</v>
      </c>
      <c r="E10" s="56"/>
      <c r="F10" s="88">
        <v>81890</v>
      </c>
      <c r="G10" s="80">
        <f t="shared" ref="G10:G26" si="0">F10/$F$27*100</f>
        <v>9.7346826450662665</v>
      </c>
      <c r="H10" s="164">
        <v>77897</v>
      </c>
      <c r="I10" s="80">
        <f t="shared" ref="I10:I27" si="1">(F10/H10-1)*100</f>
        <v>5.1259997175757688</v>
      </c>
    </row>
    <row r="11" spans="1:11" ht="18" customHeight="1">
      <c r="A11" s="126"/>
      <c r="B11" s="126"/>
      <c r="C11" s="65"/>
      <c r="D11" s="65"/>
      <c r="E11" s="50" t="s">
        <v>23</v>
      </c>
      <c r="F11" s="88"/>
      <c r="G11" s="80">
        <f t="shared" si="0"/>
        <v>0</v>
      </c>
      <c r="H11" s="164">
        <v>0</v>
      </c>
      <c r="I11" s="80">
        <v>0</v>
      </c>
    </row>
    <row r="12" spans="1:11" ht="18" customHeight="1">
      <c r="A12" s="126"/>
      <c r="B12" s="126"/>
      <c r="C12" s="65"/>
      <c r="D12" s="65"/>
      <c r="E12" s="50" t="s">
        <v>24</v>
      </c>
      <c r="F12" s="88"/>
      <c r="G12" s="80">
        <f t="shared" si="0"/>
        <v>0</v>
      </c>
      <c r="H12" s="164">
        <v>0</v>
      </c>
      <c r="I12" s="80">
        <v>0</v>
      </c>
    </row>
    <row r="13" spans="1:11" ht="18" customHeight="1">
      <c r="A13" s="126"/>
      <c r="B13" s="126"/>
      <c r="C13" s="65"/>
      <c r="D13" s="66"/>
      <c r="E13" s="50" t="s">
        <v>25</v>
      </c>
      <c r="F13" s="88">
        <v>319</v>
      </c>
      <c r="G13" s="80">
        <f t="shared" si="0"/>
        <v>3.7921159650459633E-2</v>
      </c>
      <c r="H13" s="164">
        <v>464</v>
      </c>
      <c r="I13" s="80">
        <f t="shared" si="1"/>
        <v>-31.25</v>
      </c>
    </row>
    <row r="14" spans="1:11" ht="18" customHeight="1">
      <c r="A14" s="126"/>
      <c r="B14" s="126"/>
      <c r="C14" s="65"/>
      <c r="D14" s="63" t="s">
        <v>26</v>
      </c>
      <c r="E14" s="56"/>
      <c r="F14" s="88">
        <v>58778</v>
      </c>
      <c r="G14" s="80">
        <f t="shared" si="0"/>
        <v>6.9872411345915859</v>
      </c>
      <c r="H14" s="164">
        <v>44352</v>
      </c>
      <c r="I14" s="80">
        <f t="shared" si="1"/>
        <v>32.526154401154407</v>
      </c>
    </row>
    <row r="15" spans="1:11" ht="18" customHeight="1">
      <c r="A15" s="126"/>
      <c r="B15" s="126"/>
      <c r="C15" s="65"/>
      <c r="D15" s="65"/>
      <c r="E15" s="50" t="s">
        <v>27</v>
      </c>
      <c r="F15" s="88">
        <v>3040</v>
      </c>
      <c r="G15" s="80">
        <f t="shared" si="0"/>
        <v>0.36138033021127669</v>
      </c>
      <c r="H15" s="164">
        <v>2322</v>
      </c>
      <c r="I15" s="80">
        <f t="shared" si="1"/>
        <v>30.921619293712311</v>
      </c>
    </row>
    <row r="16" spans="1:11" ht="18" customHeight="1">
      <c r="A16" s="126"/>
      <c r="B16" s="126"/>
      <c r="C16" s="65"/>
      <c r="D16" s="66"/>
      <c r="E16" s="50" t="s">
        <v>28</v>
      </c>
      <c r="F16" s="88">
        <v>55738</v>
      </c>
      <c r="G16" s="80">
        <f t="shared" si="0"/>
        <v>6.6258608043803093</v>
      </c>
      <c r="H16" s="164">
        <v>42030</v>
      </c>
      <c r="I16" s="80">
        <f t="shared" si="1"/>
        <v>32.614798953128712</v>
      </c>
      <c r="K16" s="27"/>
    </row>
    <row r="17" spans="1:26" ht="18" customHeight="1">
      <c r="A17" s="126"/>
      <c r="B17" s="126"/>
      <c r="C17" s="65"/>
      <c r="D17" s="127" t="s">
        <v>29</v>
      </c>
      <c r="E17" s="128"/>
      <c r="F17" s="88">
        <v>95906</v>
      </c>
      <c r="G17" s="80">
        <f t="shared" si="0"/>
        <v>11.400836167514047</v>
      </c>
      <c r="H17" s="164">
        <v>92296</v>
      </c>
      <c r="I17" s="80">
        <f t="shared" si="1"/>
        <v>3.9113287683106623</v>
      </c>
    </row>
    <row r="18" spans="1:26" ht="18" customHeight="1">
      <c r="A18" s="126"/>
      <c r="B18" s="126"/>
      <c r="C18" s="65"/>
      <c r="D18" s="127" t="s">
        <v>93</v>
      </c>
      <c r="E18" s="129"/>
      <c r="F18" s="88">
        <v>4481</v>
      </c>
      <c r="G18" s="80">
        <f t="shared" si="0"/>
        <v>0.5326793617357668</v>
      </c>
      <c r="H18" s="164">
        <v>4678</v>
      </c>
      <c r="I18" s="80">
        <f t="shared" si="1"/>
        <v>-4.2112013681060319</v>
      </c>
    </row>
    <row r="19" spans="1:26" ht="18" customHeight="1">
      <c r="A19" s="126"/>
      <c r="B19" s="126"/>
      <c r="C19" s="64"/>
      <c r="D19" s="127" t="s">
        <v>94</v>
      </c>
      <c r="E19" s="129"/>
      <c r="F19" s="94" t="s">
        <v>243</v>
      </c>
      <c r="G19" s="80">
        <v>0</v>
      </c>
      <c r="H19" s="164">
        <v>0</v>
      </c>
      <c r="I19" s="80">
        <v>0</v>
      </c>
      <c r="Z19" s="2" t="s">
        <v>95</v>
      </c>
    </row>
    <row r="20" spans="1:26" ht="18" customHeight="1">
      <c r="A20" s="126"/>
      <c r="B20" s="126"/>
      <c r="C20" s="56" t="s">
        <v>4</v>
      </c>
      <c r="D20" s="56"/>
      <c r="E20" s="56"/>
      <c r="F20" s="88">
        <v>36200</v>
      </c>
      <c r="G20" s="80">
        <f t="shared" si="0"/>
        <v>4.303278932121124</v>
      </c>
      <c r="H20" s="164">
        <v>24400</v>
      </c>
      <c r="I20" s="80">
        <f t="shared" si="1"/>
        <v>48.360655737704917</v>
      </c>
    </row>
    <row r="21" spans="1:26" ht="18" customHeight="1">
      <c r="A21" s="126"/>
      <c r="B21" s="126"/>
      <c r="C21" s="56" t="s">
        <v>5</v>
      </c>
      <c r="D21" s="56"/>
      <c r="E21" s="56"/>
      <c r="F21" s="88">
        <v>191100</v>
      </c>
      <c r="G21" s="80">
        <f t="shared" si="0"/>
        <v>22.717033257689138</v>
      </c>
      <c r="H21" s="164">
        <v>186000</v>
      </c>
      <c r="I21" s="80">
        <f t="shared" si="1"/>
        <v>2.7419354838709609</v>
      </c>
    </row>
    <row r="22" spans="1:26" ht="18" customHeight="1">
      <c r="A22" s="126"/>
      <c r="B22" s="126"/>
      <c r="C22" s="56" t="s">
        <v>30</v>
      </c>
      <c r="D22" s="56"/>
      <c r="E22" s="56"/>
      <c r="F22" s="88">
        <v>13972</v>
      </c>
      <c r="G22" s="80">
        <f t="shared" si="0"/>
        <v>1.6609230176684073</v>
      </c>
      <c r="H22" s="164">
        <v>13990</v>
      </c>
      <c r="I22" s="80">
        <f t="shared" si="1"/>
        <v>-0.12866333095068461</v>
      </c>
    </row>
    <row r="23" spans="1:26" ht="18" customHeight="1">
      <c r="A23" s="126"/>
      <c r="B23" s="126"/>
      <c r="C23" s="56" t="s">
        <v>6</v>
      </c>
      <c r="D23" s="56"/>
      <c r="E23" s="56"/>
      <c r="F23" s="88">
        <v>127518</v>
      </c>
      <c r="G23" s="80">
        <f t="shared" si="0"/>
        <v>15.158716101276838</v>
      </c>
      <c r="H23" s="164">
        <v>107106</v>
      </c>
      <c r="I23" s="80">
        <f t="shared" si="1"/>
        <v>19.057755868018589</v>
      </c>
    </row>
    <row r="24" spans="1:26" ht="18" customHeight="1">
      <c r="A24" s="126"/>
      <c r="B24" s="126"/>
      <c r="C24" s="56" t="s">
        <v>31</v>
      </c>
      <c r="D24" s="56"/>
      <c r="E24" s="56"/>
      <c r="F24" s="88">
        <v>1272</v>
      </c>
      <c r="G24" s="80">
        <f t="shared" si="0"/>
        <v>0.15120913816734999</v>
      </c>
      <c r="H24" s="164">
        <v>1302</v>
      </c>
      <c r="I24" s="80">
        <f t="shared" si="1"/>
        <v>-2.3041474654377891</v>
      </c>
    </row>
    <row r="25" spans="1:26" ht="18" customHeight="1">
      <c r="A25" s="126"/>
      <c r="B25" s="126"/>
      <c r="C25" s="56" t="s">
        <v>7</v>
      </c>
      <c r="D25" s="56"/>
      <c r="E25" s="56"/>
      <c r="F25" s="88">
        <v>91999</v>
      </c>
      <c r="G25" s="80">
        <f t="shared" si="0"/>
        <v>10.936391118127384</v>
      </c>
      <c r="H25" s="164">
        <v>136889</v>
      </c>
      <c r="I25" s="80">
        <f t="shared" si="1"/>
        <v>-32.792992862830474</v>
      </c>
    </row>
    <row r="26" spans="1:26" ht="18" customHeight="1">
      <c r="A26" s="126"/>
      <c r="B26" s="126"/>
      <c r="C26" s="56" t="s">
        <v>8</v>
      </c>
      <c r="D26" s="56"/>
      <c r="E26" s="56"/>
      <c r="F26" s="88">
        <v>84108</v>
      </c>
      <c r="G26" s="80">
        <f t="shared" si="0"/>
        <v>9.998347635990152</v>
      </c>
      <c r="H26" s="164">
        <v>80984</v>
      </c>
      <c r="I26" s="80">
        <f t="shared" si="1"/>
        <v>3.8575521090585818</v>
      </c>
    </row>
    <row r="27" spans="1:26" ht="18" customHeight="1">
      <c r="A27" s="126"/>
      <c r="B27" s="126"/>
      <c r="C27" s="56" t="s">
        <v>9</v>
      </c>
      <c r="D27" s="56"/>
      <c r="E27" s="56"/>
      <c r="F27" s="88">
        <f>SUM(F9,F20:F26)</f>
        <v>841219</v>
      </c>
      <c r="G27" s="80">
        <f>F27/$F$27*100</f>
        <v>100</v>
      </c>
      <c r="H27" s="164">
        <f>SUM(H9,H20:H26)</f>
        <v>822595</v>
      </c>
      <c r="I27" s="80">
        <f t="shared" si="1"/>
        <v>2.2640546076744927</v>
      </c>
    </row>
    <row r="28" spans="1:26" ht="18" customHeight="1">
      <c r="A28" s="126"/>
      <c r="B28" s="126" t="s">
        <v>88</v>
      </c>
      <c r="C28" s="63" t="s">
        <v>10</v>
      </c>
      <c r="D28" s="56"/>
      <c r="E28" s="56"/>
      <c r="F28" s="88">
        <v>349870</v>
      </c>
      <c r="G28" s="80">
        <f>F28/$F$45*100</f>
        <v>41.590834253624799</v>
      </c>
      <c r="H28" s="164">
        <v>346775</v>
      </c>
      <c r="I28" s="80">
        <f>(F28/H28-1)*100</f>
        <v>0.8925095523033777</v>
      </c>
    </row>
    <row r="29" spans="1:26" ht="18" customHeight="1">
      <c r="A29" s="126"/>
      <c r="B29" s="126"/>
      <c r="C29" s="65"/>
      <c r="D29" s="56" t="s">
        <v>11</v>
      </c>
      <c r="E29" s="56"/>
      <c r="F29" s="88">
        <v>229539</v>
      </c>
      <c r="G29" s="80">
        <f t="shared" ref="G29:G44" si="2">F29/$F$45*100</f>
        <v>27.28647355801521</v>
      </c>
      <c r="H29" s="164">
        <v>231137</v>
      </c>
      <c r="I29" s="80">
        <f t="shared" ref="I29:I45" si="3">(F29/H29-1)*100</f>
        <v>-0.69136486153233978</v>
      </c>
    </row>
    <row r="30" spans="1:26" ht="18" customHeight="1">
      <c r="A30" s="126"/>
      <c r="B30" s="126"/>
      <c r="C30" s="65"/>
      <c r="D30" s="56" t="s">
        <v>32</v>
      </c>
      <c r="E30" s="56"/>
      <c r="F30" s="88">
        <v>15017</v>
      </c>
      <c r="G30" s="80">
        <f t="shared" si="2"/>
        <v>1.785147506178534</v>
      </c>
      <c r="H30" s="164">
        <v>13857</v>
      </c>
      <c r="I30" s="80">
        <f t="shared" si="3"/>
        <v>8.3712203218589956</v>
      </c>
    </row>
    <row r="31" spans="1:26" ht="18" customHeight="1">
      <c r="A31" s="126"/>
      <c r="B31" s="126"/>
      <c r="C31" s="64"/>
      <c r="D31" s="56" t="s">
        <v>12</v>
      </c>
      <c r="E31" s="56"/>
      <c r="F31" s="88">
        <v>105314</v>
      </c>
      <c r="G31" s="80">
        <f t="shared" si="2"/>
        <v>12.519213189431053</v>
      </c>
      <c r="H31" s="164">
        <v>101781</v>
      </c>
      <c r="I31" s="80">
        <f t="shared" si="3"/>
        <v>3.4711783142236774</v>
      </c>
    </row>
    <row r="32" spans="1:26" ht="18" customHeight="1">
      <c r="A32" s="126"/>
      <c r="B32" s="126"/>
      <c r="C32" s="63" t="s">
        <v>13</v>
      </c>
      <c r="D32" s="56"/>
      <c r="E32" s="56"/>
      <c r="F32" s="88">
        <v>353473</v>
      </c>
      <c r="G32" s="80">
        <f t="shared" si="2"/>
        <v>42.019141269990335</v>
      </c>
      <c r="H32" s="164">
        <v>325655</v>
      </c>
      <c r="I32" s="80">
        <f t="shared" si="3"/>
        <v>8.5421688596827963</v>
      </c>
    </row>
    <row r="33" spans="1:9" ht="18" customHeight="1">
      <c r="A33" s="126"/>
      <c r="B33" s="126"/>
      <c r="C33" s="65"/>
      <c r="D33" s="56" t="s">
        <v>14</v>
      </c>
      <c r="E33" s="56"/>
      <c r="F33" s="88">
        <v>48642</v>
      </c>
      <c r="G33" s="80">
        <f t="shared" si="2"/>
        <v>5.7823230335976721</v>
      </c>
      <c r="H33" s="164">
        <v>39583</v>
      </c>
      <c r="I33" s="80">
        <f t="shared" si="3"/>
        <v>22.886087461789153</v>
      </c>
    </row>
    <row r="34" spans="1:9" ht="18" customHeight="1">
      <c r="A34" s="126"/>
      <c r="B34" s="126"/>
      <c r="C34" s="65"/>
      <c r="D34" s="56" t="s">
        <v>33</v>
      </c>
      <c r="E34" s="56"/>
      <c r="F34" s="88">
        <v>9597</v>
      </c>
      <c r="G34" s="80">
        <f t="shared" si="2"/>
        <v>1.1408444174465864</v>
      </c>
      <c r="H34" s="164">
        <v>9428</v>
      </c>
      <c r="I34" s="80">
        <f t="shared" si="3"/>
        <v>1.7925328807806507</v>
      </c>
    </row>
    <row r="35" spans="1:9" ht="18" customHeight="1">
      <c r="A35" s="126"/>
      <c r="B35" s="126"/>
      <c r="C35" s="65"/>
      <c r="D35" s="56" t="s">
        <v>34</v>
      </c>
      <c r="E35" s="56"/>
      <c r="F35" s="88">
        <v>235599</v>
      </c>
      <c r="G35" s="80">
        <f t="shared" si="2"/>
        <v>28.006856716265325</v>
      </c>
      <c r="H35" s="164">
        <v>221578</v>
      </c>
      <c r="I35" s="80">
        <f t="shared" si="3"/>
        <v>6.3277942756049699</v>
      </c>
    </row>
    <row r="36" spans="1:9" ht="18" customHeight="1">
      <c r="A36" s="126"/>
      <c r="B36" s="126"/>
      <c r="C36" s="65"/>
      <c r="D36" s="56" t="s">
        <v>35</v>
      </c>
      <c r="E36" s="56"/>
      <c r="F36" s="88">
        <v>11886</v>
      </c>
      <c r="G36" s="80">
        <f t="shared" si="2"/>
        <v>1.4129495410826431</v>
      </c>
      <c r="H36" s="164">
        <v>11500</v>
      </c>
      <c r="I36" s="80">
        <f t="shared" si="3"/>
        <v>3.3565217391304358</v>
      </c>
    </row>
    <row r="37" spans="1:9" ht="18" customHeight="1">
      <c r="A37" s="126"/>
      <c r="B37" s="126"/>
      <c r="C37" s="65"/>
      <c r="D37" s="56" t="s">
        <v>15</v>
      </c>
      <c r="E37" s="56"/>
      <c r="F37" s="88">
        <v>5174</v>
      </c>
      <c r="G37" s="80">
        <f t="shared" si="2"/>
        <v>0.61505981201090321</v>
      </c>
      <c r="H37" s="164">
        <v>3227</v>
      </c>
      <c r="I37" s="80">
        <f t="shared" si="3"/>
        <v>60.334676169817158</v>
      </c>
    </row>
    <row r="38" spans="1:9" ht="18" customHeight="1">
      <c r="A38" s="126"/>
      <c r="B38" s="126"/>
      <c r="C38" s="64"/>
      <c r="D38" s="56" t="s">
        <v>36</v>
      </c>
      <c r="E38" s="56"/>
      <c r="F38" s="88">
        <v>42275</v>
      </c>
      <c r="G38" s="80">
        <f t="shared" si="2"/>
        <v>5.0254452170005663</v>
      </c>
      <c r="H38" s="164">
        <v>40039</v>
      </c>
      <c r="I38" s="80">
        <f t="shared" si="3"/>
        <v>5.5845550588176529</v>
      </c>
    </row>
    <row r="39" spans="1:9" ht="18" customHeight="1">
      <c r="A39" s="126"/>
      <c r="B39" s="126"/>
      <c r="C39" s="63" t="s">
        <v>16</v>
      </c>
      <c r="D39" s="56"/>
      <c r="E39" s="56"/>
      <c r="F39" s="88">
        <v>137876</v>
      </c>
      <c r="G39" s="80">
        <f t="shared" si="2"/>
        <v>16.390024476384866</v>
      </c>
      <c r="H39" s="164">
        <v>150165</v>
      </c>
      <c r="I39" s="80">
        <f t="shared" si="3"/>
        <v>-8.1836646355675455</v>
      </c>
    </row>
    <row r="40" spans="1:9" ht="18" customHeight="1">
      <c r="A40" s="126"/>
      <c r="B40" s="126"/>
      <c r="C40" s="65"/>
      <c r="D40" s="63" t="s">
        <v>17</v>
      </c>
      <c r="E40" s="56"/>
      <c r="F40" s="88">
        <v>132961</v>
      </c>
      <c r="G40" s="80">
        <f t="shared" si="2"/>
        <v>15.805753317507094</v>
      </c>
      <c r="H40" s="164">
        <v>145200</v>
      </c>
      <c r="I40" s="80">
        <f t="shared" si="3"/>
        <v>-8.4290633608815391</v>
      </c>
    </row>
    <row r="41" spans="1:9" ht="18" customHeight="1">
      <c r="A41" s="126"/>
      <c r="B41" s="126"/>
      <c r="C41" s="65"/>
      <c r="D41" s="65"/>
      <c r="E41" s="59" t="s">
        <v>91</v>
      </c>
      <c r="F41" s="88">
        <v>80399</v>
      </c>
      <c r="G41" s="80">
        <f t="shared" si="2"/>
        <v>9.557439858110671</v>
      </c>
      <c r="H41" s="164">
        <v>94543</v>
      </c>
      <c r="I41" s="165">
        <f t="shared" si="3"/>
        <v>-14.960388394698709</v>
      </c>
    </row>
    <row r="42" spans="1:9" ht="18" customHeight="1">
      <c r="A42" s="126"/>
      <c r="B42" s="126"/>
      <c r="C42" s="65"/>
      <c r="D42" s="64"/>
      <c r="E42" s="50" t="s">
        <v>37</v>
      </c>
      <c r="F42" s="88">
        <v>52562</v>
      </c>
      <c r="G42" s="80">
        <f t="shared" si="2"/>
        <v>6.2483134593964236</v>
      </c>
      <c r="H42" s="164">
        <v>50657</v>
      </c>
      <c r="I42" s="165">
        <f t="shared" si="3"/>
        <v>3.7605859012574738</v>
      </c>
    </row>
    <row r="43" spans="1:9" ht="18" customHeight="1">
      <c r="A43" s="126"/>
      <c r="B43" s="126"/>
      <c r="C43" s="65"/>
      <c r="D43" s="56" t="s">
        <v>38</v>
      </c>
      <c r="E43" s="56"/>
      <c r="F43" s="88">
        <v>4915</v>
      </c>
      <c r="G43" s="80">
        <f t="shared" si="2"/>
        <v>0.58427115887777148</v>
      </c>
      <c r="H43" s="164">
        <v>4965</v>
      </c>
      <c r="I43" s="165">
        <f t="shared" si="3"/>
        <v>-1.0070493454179208</v>
      </c>
    </row>
    <row r="44" spans="1:9" ht="18" customHeight="1">
      <c r="A44" s="126"/>
      <c r="B44" s="126"/>
      <c r="C44" s="64"/>
      <c r="D44" s="56" t="s">
        <v>39</v>
      </c>
      <c r="E44" s="56"/>
      <c r="F44" s="94" t="s">
        <v>243</v>
      </c>
      <c r="G44" s="80">
        <v>0</v>
      </c>
      <c r="H44" s="164">
        <v>0</v>
      </c>
      <c r="I44" s="80">
        <v>0</v>
      </c>
    </row>
    <row r="45" spans="1:9" ht="18" customHeight="1">
      <c r="A45" s="126"/>
      <c r="B45" s="126"/>
      <c r="C45" s="50" t="s">
        <v>18</v>
      </c>
      <c r="D45" s="50"/>
      <c r="E45" s="50"/>
      <c r="F45" s="88">
        <f>SUM(F28,F32,F39)</f>
        <v>841219</v>
      </c>
      <c r="G45" s="80">
        <f>F45/$F$45*100</f>
        <v>100</v>
      </c>
      <c r="H45" s="164">
        <f>SUM(H28,H32,H39)</f>
        <v>822595</v>
      </c>
      <c r="I45" s="80">
        <f t="shared" si="3"/>
        <v>2.2640546076744927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3" activePane="bottomRight" state="frozen"/>
      <selection activeCell="F58" sqref="F58"/>
      <selection pane="topRight" activeCell="F58" sqref="F58"/>
      <selection pane="bottomLeft" activeCell="F58" sqref="F58"/>
      <selection pane="bottomRight" activeCell="F58" sqref="F5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250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220</v>
      </c>
      <c r="B5" s="13"/>
      <c r="C5" s="13"/>
      <c r="D5" s="13"/>
      <c r="K5" s="16"/>
      <c r="O5" s="16" t="s">
        <v>47</v>
      </c>
    </row>
    <row r="6" spans="1:25" ht="15.95" customHeight="1">
      <c r="A6" s="133" t="s">
        <v>48</v>
      </c>
      <c r="B6" s="134"/>
      <c r="C6" s="134"/>
      <c r="D6" s="134"/>
      <c r="E6" s="134"/>
      <c r="F6" s="135" t="s">
        <v>248</v>
      </c>
      <c r="G6" s="136"/>
      <c r="H6" s="137" t="s">
        <v>236</v>
      </c>
      <c r="I6" s="136"/>
      <c r="J6" s="145" t="s">
        <v>237</v>
      </c>
      <c r="K6" s="146"/>
      <c r="L6" s="147" t="s">
        <v>238</v>
      </c>
      <c r="M6" s="148"/>
      <c r="N6" s="130"/>
      <c r="O6" s="130"/>
    </row>
    <row r="7" spans="1:25" ht="15.95" customHeight="1">
      <c r="A7" s="134"/>
      <c r="B7" s="134"/>
      <c r="C7" s="134"/>
      <c r="D7" s="134"/>
      <c r="E7" s="134"/>
      <c r="F7" s="54" t="s">
        <v>219</v>
      </c>
      <c r="G7" s="68" t="s">
        <v>218</v>
      </c>
      <c r="H7" s="54" t="s">
        <v>219</v>
      </c>
      <c r="I7" s="68" t="s">
        <v>218</v>
      </c>
      <c r="J7" s="54" t="s">
        <v>219</v>
      </c>
      <c r="K7" s="68" t="s">
        <v>218</v>
      </c>
      <c r="L7" s="54" t="s">
        <v>219</v>
      </c>
      <c r="M7" s="68" t="s">
        <v>218</v>
      </c>
      <c r="N7" s="54" t="s">
        <v>219</v>
      </c>
      <c r="O7" s="68" t="s">
        <v>218</v>
      </c>
    </row>
    <row r="8" spans="1:25" ht="15.95" customHeight="1">
      <c r="A8" s="138" t="s">
        <v>82</v>
      </c>
      <c r="B8" s="63" t="s">
        <v>49</v>
      </c>
      <c r="C8" s="105"/>
      <c r="D8" s="105"/>
      <c r="E8" s="108" t="s">
        <v>40</v>
      </c>
      <c r="F8" s="106">
        <v>161</v>
      </c>
      <c r="G8" s="125">
        <v>175</v>
      </c>
      <c r="H8" s="123">
        <v>6437</v>
      </c>
      <c r="I8" s="125">
        <v>6706</v>
      </c>
      <c r="J8" s="123">
        <v>6143</v>
      </c>
      <c r="K8" s="125">
        <v>5720</v>
      </c>
      <c r="L8" s="123">
        <v>105</v>
      </c>
      <c r="M8" s="125">
        <v>104</v>
      </c>
      <c r="N8" s="106"/>
      <c r="O8" s="106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38"/>
      <c r="B9" s="65"/>
      <c r="C9" s="105" t="s">
        <v>50</v>
      </c>
      <c r="D9" s="105"/>
      <c r="E9" s="108" t="s">
        <v>41</v>
      </c>
      <c r="F9" s="106">
        <v>161</v>
      </c>
      <c r="G9" s="125">
        <v>175</v>
      </c>
      <c r="H9" s="123">
        <v>6437</v>
      </c>
      <c r="I9" s="125">
        <v>6706</v>
      </c>
      <c r="J9" s="123">
        <v>6143</v>
      </c>
      <c r="K9" s="125">
        <v>5720</v>
      </c>
      <c r="L9" s="123">
        <v>105</v>
      </c>
      <c r="M9" s="125">
        <v>104</v>
      </c>
      <c r="N9" s="106"/>
      <c r="O9" s="106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38"/>
      <c r="B10" s="64"/>
      <c r="C10" s="105" t="s">
        <v>51</v>
      </c>
      <c r="D10" s="105"/>
      <c r="E10" s="108" t="s">
        <v>42</v>
      </c>
      <c r="F10" s="107">
        <v>0</v>
      </c>
      <c r="G10" s="111">
        <v>0</v>
      </c>
      <c r="H10" s="107">
        <v>0</v>
      </c>
      <c r="I10" s="111">
        <v>0</v>
      </c>
      <c r="J10" s="123">
        <v>0</v>
      </c>
      <c r="K10" s="111">
        <v>0</v>
      </c>
      <c r="L10" s="70">
        <v>0</v>
      </c>
      <c r="M10" s="112">
        <v>0</v>
      </c>
      <c r="N10" s="106"/>
      <c r="O10" s="106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38"/>
      <c r="B11" s="63" t="s">
        <v>52</v>
      </c>
      <c r="C11" s="105"/>
      <c r="D11" s="105"/>
      <c r="E11" s="108" t="s">
        <v>43</v>
      </c>
      <c r="F11" s="106">
        <v>161</v>
      </c>
      <c r="G11" s="125">
        <v>175</v>
      </c>
      <c r="H11" s="123">
        <v>6227</v>
      </c>
      <c r="I11" s="125">
        <v>6620</v>
      </c>
      <c r="J11" s="123">
        <v>5539</v>
      </c>
      <c r="K11" s="125">
        <v>5191</v>
      </c>
      <c r="L11" s="123">
        <v>99</v>
      </c>
      <c r="M11" s="125">
        <v>96</v>
      </c>
      <c r="N11" s="106"/>
      <c r="O11" s="106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38"/>
      <c r="B12" s="65"/>
      <c r="C12" s="105" t="s">
        <v>53</v>
      </c>
      <c r="D12" s="105"/>
      <c r="E12" s="108" t="s">
        <v>44</v>
      </c>
      <c r="F12" s="106">
        <v>161</v>
      </c>
      <c r="G12" s="125">
        <v>175</v>
      </c>
      <c r="H12" s="123">
        <v>6227</v>
      </c>
      <c r="I12" s="125">
        <v>6620</v>
      </c>
      <c r="J12" s="123">
        <v>5539</v>
      </c>
      <c r="K12" s="125">
        <v>5191</v>
      </c>
      <c r="L12" s="123">
        <v>0</v>
      </c>
      <c r="M12" s="125">
        <v>96</v>
      </c>
      <c r="N12" s="106"/>
      <c r="O12" s="106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38"/>
      <c r="B13" s="64"/>
      <c r="C13" s="105" t="s">
        <v>54</v>
      </c>
      <c r="D13" s="105"/>
      <c r="E13" s="108" t="s">
        <v>45</v>
      </c>
      <c r="F13" s="107">
        <v>0</v>
      </c>
      <c r="G13" s="112">
        <v>0</v>
      </c>
      <c r="H13" s="107">
        <v>0</v>
      </c>
      <c r="I13" s="112">
        <v>0</v>
      </c>
      <c r="J13" s="70">
        <v>0</v>
      </c>
      <c r="K13" s="112">
        <v>0</v>
      </c>
      <c r="L13" s="70">
        <v>0</v>
      </c>
      <c r="M13" s="112">
        <v>0</v>
      </c>
      <c r="N13" s="106"/>
      <c r="O13" s="106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38"/>
      <c r="B14" s="105" t="s">
        <v>55</v>
      </c>
      <c r="C14" s="105"/>
      <c r="D14" s="105"/>
      <c r="E14" s="108" t="s">
        <v>96</v>
      </c>
      <c r="F14" s="106">
        <f t="shared" ref="F14:O15" si="0">F9-F12</f>
        <v>0</v>
      </c>
      <c r="G14" s="124">
        <v>0</v>
      </c>
      <c r="H14" s="123">
        <f t="shared" ref="H14:M14" si="1">H9-H12</f>
        <v>210</v>
      </c>
      <c r="I14" s="124">
        <f t="shared" si="1"/>
        <v>86</v>
      </c>
      <c r="J14" s="123">
        <f t="shared" si="1"/>
        <v>604</v>
      </c>
      <c r="K14" s="124">
        <f t="shared" si="1"/>
        <v>529</v>
      </c>
      <c r="L14" s="123">
        <f t="shared" si="1"/>
        <v>105</v>
      </c>
      <c r="M14" s="124">
        <f t="shared" si="1"/>
        <v>8</v>
      </c>
      <c r="N14" s="106">
        <f t="shared" si="0"/>
        <v>0</v>
      </c>
      <c r="O14" s="106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38"/>
      <c r="B15" s="105" t="s">
        <v>56</v>
      </c>
      <c r="C15" s="105"/>
      <c r="D15" s="105"/>
      <c r="E15" s="108" t="s">
        <v>97</v>
      </c>
      <c r="F15" s="106">
        <f>F10-F13</f>
        <v>0</v>
      </c>
      <c r="G15" s="124">
        <v>0</v>
      </c>
      <c r="H15" s="123">
        <f>H10-H13</f>
        <v>0</v>
      </c>
      <c r="I15" s="124">
        <f t="shared" ref="I15:M15" si="2">I10-I13</f>
        <v>0</v>
      </c>
      <c r="J15" s="123">
        <f t="shared" si="2"/>
        <v>0</v>
      </c>
      <c r="K15" s="124">
        <f t="shared" si="2"/>
        <v>0</v>
      </c>
      <c r="L15" s="123">
        <f t="shared" si="2"/>
        <v>0</v>
      </c>
      <c r="M15" s="124">
        <f t="shared" si="2"/>
        <v>0</v>
      </c>
      <c r="N15" s="106">
        <f t="shared" si="0"/>
        <v>0</v>
      </c>
      <c r="O15" s="106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38"/>
      <c r="B16" s="105" t="s">
        <v>57</v>
      </c>
      <c r="C16" s="105"/>
      <c r="D16" s="105"/>
      <c r="E16" s="108" t="s">
        <v>98</v>
      </c>
      <c r="F16" s="106">
        <f t="shared" ref="F16:O16" si="3">F8-F11</f>
        <v>0</v>
      </c>
      <c r="G16" s="124">
        <v>0</v>
      </c>
      <c r="H16" s="123">
        <f t="shared" ref="H16:M16" si="4">H8-H11</f>
        <v>210</v>
      </c>
      <c r="I16" s="124">
        <f t="shared" si="4"/>
        <v>86</v>
      </c>
      <c r="J16" s="123">
        <f t="shared" si="4"/>
        <v>604</v>
      </c>
      <c r="K16" s="124">
        <f t="shared" si="4"/>
        <v>529</v>
      </c>
      <c r="L16" s="123">
        <f t="shared" si="4"/>
        <v>6</v>
      </c>
      <c r="M16" s="124">
        <f t="shared" si="4"/>
        <v>8</v>
      </c>
      <c r="N16" s="106">
        <f t="shared" si="3"/>
        <v>0</v>
      </c>
      <c r="O16" s="106">
        <f t="shared" si="3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38"/>
      <c r="B17" s="105" t="s">
        <v>58</v>
      </c>
      <c r="C17" s="105"/>
      <c r="D17" s="105"/>
      <c r="E17" s="54"/>
      <c r="F17" s="106">
        <v>0</v>
      </c>
      <c r="G17" s="111">
        <v>0</v>
      </c>
      <c r="H17" s="123">
        <v>0</v>
      </c>
      <c r="I17" s="111">
        <v>0</v>
      </c>
      <c r="J17" s="70">
        <v>0</v>
      </c>
      <c r="K17" s="111">
        <v>0</v>
      </c>
      <c r="L17" s="123">
        <v>0</v>
      </c>
      <c r="M17" s="111">
        <v>0</v>
      </c>
      <c r="N17" s="70"/>
      <c r="O17" s="71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38"/>
      <c r="B18" s="105" t="s">
        <v>59</v>
      </c>
      <c r="C18" s="105"/>
      <c r="D18" s="105"/>
      <c r="E18" s="54"/>
      <c r="F18" s="71">
        <v>0</v>
      </c>
      <c r="G18" s="114">
        <v>0</v>
      </c>
      <c r="H18" s="71">
        <v>0</v>
      </c>
      <c r="I18" s="114">
        <v>0</v>
      </c>
      <c r="J18" s="71">
        <v>0</v>
      </c>
      <c r="K18" s="114">
        <v>0</v>
      </c>
      <c r="L18" s="71">
        <v>0</v>
      </c>
      <c r="M18" s="114">
        <v>0</v>
      </c>
      <c r="N18" s="71"/>
      <c r="O18" s="71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38" t="s">
        <v>83</v>
      </c>
      <c r="B19" s="63" t="s">
        <v>60</v>
      </c>
      <c r="C19" s="105"/>
      <c r="D19" s="105"/>
      <c r="E19" s="108"/>
      <c r="F19" s="106">
        <v>709</v>
      </c>
      <c r="G19" s="124">
        <v>723</v>
      </c>
      <c r="H19" s="123">
        <v>2193</v>
      </c>
      <c r="I19" s="124">
        <v>1935</v>
      </c>
      <c r="J19" s="123">
        <v>1420</v>
      </c>
      <c r="K19" s="125">
        <v>1323</v>
      </c>
      <c r="L19" s="123">
        <v>160</v>
      </c>
      <c r="M19" s="125">
        <v>244</v>
      </c>
      <c r="N19" s="106"/>
      <c r="O19" s="106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38"/>
      <c r="B20" s="64"/>
      <c r="C20" s="105" t="s">
        <v>61</v>
      </c>
      <c r="D20" s="105"/>
      <c r="E20" s="108"/>
      <c r="F20" s="95" t="s">
        <v>249</v>
      </c>
      <c r="G20" s="124">
        <v>0</v>
      </c>
      <c r="H20" s="123">
        <v>690</v>
      </c>
      <c r="I20" s="124">
        <v>679</v>
      </c>
      <c r="J20" s="123">
        <v>0</v>
      </c>
      <c r="K20" s="111">
        <v>0</v>
      </c>
      <c r="L20" s="123">
        <v>138</v>
      </c>
      <c r="M20" s="125">
        <v>231</v>
      </c>
      <c r="N20" s="106"/>
      <c r="O20" s="106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38"/>
      <c r="B21" s="105" t="s">
        <v>62</v>
      </c>
      <c r="C21" s="105"/>
      <c r="D21" s="105"/>
      <c r="E21" s="108" t="s">
        <v>99</v>
      </c>
      <c r="F21" s="106">
        <v>709</v>
      </c>
      <c r="G21" s="124">
        <v>723</v>
      </c>
      <c r="H21" s="123">
        <v>2193</v>
      </c>
      <c r="I21" s="124">
        <v>1935</v>
      </c>
      <c r="J21" s="123">
        <v>1420</v>
      </c>
      <c r="K21" s="125">
        <v>1323</v>
      </c>
      <c r="L21" s="123">
        <v>160</v>
      </c>
      <c r="M21" s="125">
        <v>244</v>
      </c>
      <c r="N21" s="106"/>
      <c r="O21" s="106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38"/>
      <c r="B22" s="63" t="s">
        <v>63</v>
      </c>
      <c r="C22" s="105"/>
      <c r="D22" s="105"/>
      <c r="E22" s="108" t="s">
        <v>100</v>
      </c>
      <c r="F22" s="106">
        <v>709</v>
      </c>
      <c r="G22" s="124">
        <v>723</v>
      </c>
      <c r="H22" s="123">
        <v>3085</v>
      </c>
      <c r="I22" s="124">
        <v>2802</v>
      </c>
      <c r="J22" s="123">
        <v>4946</v>
      </c>
      <c r="K22" s="125">
        <v>5646</v>
      </c>
      <c r="L22" s="123">
        <v>205</v>
      </c>
      <c r="M22" s="125">
        <v>294</v>
      </c>
      <c r="N22" s="106"/>
      <c r="O22" s="106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38"/>
      <c r="B23" s="64" t="s">
        <v>64</v>
      </c>
      <c r="C23" s="105" t="s">
        <v>65</v>
      </c>
      <c r="D23" s="105"/>
      <c r="E23" s="108"/>
      <c r="F23" s="106">
        <v>709</v>
      </c>
      <c r="G23" s="124">
        <v>723</v>
      </c>
      <c r="H23" s="123">
        <v>1236</v>
      </c>
      <c r="I23" s="124">
        <v>1264</v>
      </c>
      <c r="J23" s="123">
        <v>584</v>
      </c>
      <c r="K23" s="125">
        <v>570</v>
      </c>
      <c r="L23" s="123">
        <v>40</v>
      </c>
      <c r="M23" s="125">
        <v>45</v>
      </c>
      <c r="N23" s="106"/>
      <c r="O23" s="106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38"/>
      <c r="B24" s="105" t="s">
        <v>101</v>
      </c>
      <c r="C24" s="105"/>
      <c r="D24" s="105"/>
      <c r="E24" s="108" t="s">
        <v>102</v>
      </c>
      <c r="F24" s="106">
        <f t="shared" ref="F24:O24" si="5">F21-F22</f>
        <v>0</v>
      </c>
      <c r="G24" s="124">
        <v>0</v>
      </c>
      <c r="H24" s="123">
        <f t="shared" ref="H24:M24" si="6">H21-H22</f>
        <v>-892</v>
      </c>
      <c r="I24" s="124">
        <f t="shared" si="6"/>
        <v>-867</v>
      </c>
      <c r="J24" s="123">
        <f t="shared" si="6"/>
        <v>-3526</v>
      </c>
      <c r="K24" s="124">
        <f t="shared" si="6"/>
        <v>-4323</v>
      </c>
      <c r="L24" s="123">
        <f t="shared" si="6"/>
        <v>-45</v>
      </c>
      <c r="M24" s="124">
        <f t="shared" si="6"/>
        <v>-50</v>
      </c>
      <c r="N24" s="106">
        <f t="shared" si="5"/>
        <v>0</v>
      </c>
      <c r="O24" s="106">
        <f t="shared" si="5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38"/>
      <c r="B25" s="63" t="s">
        <v>66</v>
      </c>
      <c r="C25" s="63"/>
      <c r="D25" s="63"/>
      <c r="E25" s="139" t="s">
        <v>103</v>
      </c>
      <c r="F25" s="141" t="s">
        <v>249</v>
      </c>
      <c r="G25" s="143">
        <v>0</v>
      </c>
      <c r="H25" s="131">
        <v>892</v>
      </c>
      <c r="I25" s="155">
        <v>867</v>
      </c>
      <c r="J25" s="143">
        <v>3526</v>
      </c>
      <c r="K25" s="143">
        <v>4323</v>
      </c>
      <c r="L25" s="143">
        <v>45</v>
      </c>
      <c r="M25" s="143">
        <v>50</v>
      </c>
      <c r="N25" s="131"/>
      <c r="O25" s="131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38"/>
      <c r="B26" s="81" t="s">
        <v>67</v>
      </c>
      <c r="C26" s="81"/>
      <c r="D26" s="81"/>
      <c r="E26" s="140"/>
      <c r="F26" s="142"/>
      <c r="G26" s="144"/>
      <c r="H26" s="132"/>
      <c r="I26" s="156"/>
      <c r="J26" s="144"/>
      <c r="K26" s="144"/>
      <c r="L26" s="144"/>
      <c r="M26" s="144"/>
      <c r="N26" s="132"/>
      <c r="O26" s="132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38"/>
      <c r="B27" s="105" t="s">
        <v>104</v>
      </c>
      <c r="C27" s="105"/>
      <c r="D27" s="105"/>
      <c r="E27" s="108" t="s">
        <v>105</v>
      </c>
      <c r="F27" s="95" t="s">
        <v>249</v>
      </c>
      <c r="G27" s="124">
        <v>0</v>
      </c>
      <c r="H27" s="123">
        <f>H24+H25</f>
        <v>0</v>
      </c>
      <c r="I27" s="124">
        <f t="shared" ref="I27:M27" si="7">I24+I25</f>
        <v>0</v>
      </c>
      <c r="J27" s="123">
        <f t="shared" si="7"/>
        <v>0</v>
      </c>
      <c r="K27" s="124">
        <f t="shared" si="7"/>
        <v>0</v>
      </c>
      <c r="L27" s="123">
        <f t="shared" si="7"/>
        <v>0</v>
      </c>
      <c r="M27" s="124">
        <f t="shared" si="7"/>
        <v>0</v>
      </c>
      <c r="N27" s="106">
        <f t="shared" ref="N27:O27" si="8">N24+N25</f>
        <v>0</v>
      </c>
      <c r="O27" s="106">
        <f t="shared" si="8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51" t="s">
        <v>68</v>
      </c>
      <c r="B30" s="151"/>
      <c r="C30" s="151"/>
      <c r="D30" s="151"/>
      <c r="E30" s="151"/>
      <c r="F30" s="152" t="s">
        <v>239</v>
      </c>
      <c r="G30" s="153"/>
      <c r="H30" s="152" t="s">
        <v>240</v>
      </c>
      <c r="I30" s="153"/>
      <c r="J30" s="154"/>
      <c r="K30" s="154"/>
      <c r="L30" s="154"/>
      <c r="M30" s="154"/>
      <c r="N30" s="154"/>
      <c r="O30" s="154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51"/>
      <c r="B31" s="151"/>
      <c r="C31" s="151"/>
      <c r="D31" s="151"/>
      <c r="E31" s="151"/>
      <c r="F31" s="54" t="s">
        <v>219</v>
      </c>
      <c r="G31" s="68" t="s">
        <v>218</v>
      </c>
      <c r="H31" s="54" t="s">
        <v>219</v>
      </c>
      <c r="I31" s="68" t="s">
        <v>218</v>
      </c>
      <c r="J31" s="54" t="s">
        <v>219</v>
      </c>
      <c r="K31" s="68" t="s">
        <v>218</v>
      </c>
      <c r="L31" s="54" t="s">
        <v>219</v>
      </c>
      <c r="M31" s="68" t="s">
        <v>218</v>
      </c>
      <c r="N31" s="54" t="s">
        <v>219</v>
      </c>
      <c r="O31" s="68" t="s">
        <v>218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38" t="s">
        <v>84</v>
      </c>
      <c r="B32" s="63" t="s">
        <v>49</v>
      </c>
      <c r="C32" s="105"/>
      <c r="D32" s="105"/>
      <c r="E32" s="108" t="s">
        <v>40</v>
      </c>
      <c r="F32" s="106">
        <v>0</v>
      </c>
      <c r="G32" s="110">
        <v>0</v>
      </c>
      <c r="H32" s="106">
        <v>0</v>
      </c>
      <c r="I32" s="110">
        <v>0</v>
      </c>
      <c r="J32" s="106"/>
      <c r="K32" s="106"/>
      <c r="L32" s="106"/>
      <c r="M32" s="106"/>
      <c r="N32" s="106"/>
      <c r="O32" s="106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49"/>
      <c r="B33" s="65"/>
      <c r="C33" s="63" t="s">
        <v>69</v>
      </c>
      <c r="D33" s="105"/>
      <c r="E33" s="108"/>
      <c r="F33" s="106">
        <v>0</v>
      </c>
      <c r="G33" s="110">
        <v>0</v>
      </c>
      <c r="H33" s="106">
        <v>0</v>
      </c>
      <c r="I33" s="110">
        <v>0</v>
      </c>
      <c r="J33" s="106"/>
      <c r="K33" s="106"/>
      <c r="L33" s="106"/>
      <c r="M33" s="106"/>
      <c r="N33" s="106"/>
      <c r="O33" s="106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49"/>
      <c r="B34" s="65"/>
      <c r="C34" s="64"/>
      <c r="D34" s="105" t="s">
        <v>70</v>
      </c>
      <c r="E34" s="108"/>
      <c r="F34" s="106">
        <v>0</v>
      </c>
      <c r="G34" s="110">
        <v>0</v>
      </c>
      <c r="H34" s="106">
        <v>0</v>
      </c>
      <c r="I34" s="110">
        <v>0</v>
      </c>
      <c r="J34" s="106"/>
      <c r="K34" s="106"/>
      <c r="L34" s="106"/>
      <c r="M34" s="106"/>
      <c r="N34" s="106"/>
      <c r="O34" s="106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49"/>
      <c r="B35" s="64"/>
      <c r="C35" s="105" t="s">
        <v>71</v>
      </c>
      <c r="D35" s="105"/>
      <c r="E35" s="108"/>
      <c r="F35" s="106">
        <v>0</v>
      </c>
      <c r="G35" s="110">
        <v>0</v>
      </c>
      <c r="H35" s="106">
        <v>0</v>
      </c>
      <c r="I35" s="110">
        <v>0</v>
      </c>
      <c r="J35" s="71"/>
      <c r="K35" s="71"/>
      <c r="L35" s="106"/>
      <c r="M35" s="106"/>
      <c r="N35" s="106"/>
      <c r="O35" s="106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49"/>
      <c r="B36" s="63" t="s">
        <v>52</v>
      </c>
      <c r="C36" s="105"/>
      <c r="D36" s="105"/>
      <c r="E36" s="108" t="s">
        <v>41</v>
      </c>
      <c r="F36" s="106">
        <v>0</v>
      </c>
      <c r="G36" s="113">
        <v>0</v>
      </c>
      <c r="H36" s="106">
        <v>0</v>
      </c>
      <c r="I36" s="110">
        <v>0</v>
      </c>
      <c r="J36" s="106"/>
      <c r="K36" s="106"/>
      <c r="L36" s="106"/>
      <c r="M36" s="106"/>
      <c r="N36" s="106"/>
      <c r="O36" s="106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49"/>
      <c r="B37" s="65"/>
      <c r="C37" s="105" t="s">
        <v>72</v>
      </c>
      <c r="D37" s="105"/>
      <c r="E37" s="108"/>
      <c r="F37" s="106">
        <v>0</v>
      </c>
      <c r="G37" s="113">
        <v>0</v>
      </c>
      <c r="H37" s="106">
        <v>0</v>
      </c>
      <c r="I37" s="110">
        <v>0</v>
      </c>
      <c r="J37" s="106"/>
      <c r="K37" s="106"/>
      <c r="L37" s="106"/>
      <c r="M37" s="106"/>
      <c r="N37" s="106"/>
      <c r="O37" s="106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49"/>
      <c r="B38" s="64"/>
      <c r="C38" s="105" t="s">
        <v>73</v>
      </c>
      <c r="D38" s="105"/>
      <c r="E38" s="108"/>
      <c r="F38" s="106">
        <v>0</v>
      </c>
      <c r="G38" s="113">
        <v>0</v>
      </c>
      <c r="H38" s="106">
        <v>0</v>
      </c>
      <c r="I38" s="110">
        <v>0</v>
      </c>
      <c r="J38" s="106"/>
      <c r="K38" s="71"/>
      <c r="L38" s="106"/>
      <c r="M38" s="106"/>
      <c r="N38" s="106"/>
      <c r="O38" s="106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49"/>
      <c r="B39" s="50" t="s">
        <v>74</v>
      </c>
      <c r="C39" s="50"/>
      <c r="D39" s="50"/>
      <c r="E39" s="108" t="s">
        <v>107</v>
      </c>
      <c r="F39" s="106">
        <f>F32-F36</f>
        <v>0</v>
      </c>
      <c r="G39" s="113">
        <f>G32-G36</f>
        <v>0</v>
      </c>
      <c r="H39" s="106">
        <v>0</v>
      </c>
      <c r="I39" s="113">
        <f t="shared" ref="I39:O39" si="9">I32-I36</f>
        <v>0</v>
      </c>
      <c r="J39" s="106">
        <f t="shared" si="9"/>
        <v>0</v>
      </c>
      <c r="K39" s="106">
        <f t="shared" si="9"/>
        <v>0</v>
      </c>
      <c r="L39" s="106">
        <f t="shared" si="9"/>
        <v>0</v>
      </c>
      <c r="M39" s="106">
        <f t="shared" si="9"/>
        <v>0</v>
      </c>
      <c r="N39" s="106">
        <f t="shared" si="9"/>
        <v>0</v>
      </c>
      <c r="O39" s="106">
        <f t="shared" si="9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38" t="s">
        <v>85</v>
      </c>
      <c r="B40" s="63" t="s">
        <v>75</v>
      </c>
      <c r="C40" s="105"/>
      <c r="D40" s="105"/>
      <c r="E40" s="108" t="s">
        <v>43</v>
      </c>
      <c r="F40" s="106">
        <v>119</v>
      </c>
      <c r="G40" s="113">
        <v>119</v>
      </c>
      <c r="H40" s="106">
        <v>85</v>
      </c>
      <c r="I40" s="110">
        <v>85</v>
      </c>
      <c r="J40" s="106"/>
      <c r="K40" s="106"/>
      <c r="L40" s="106"/>
      <c r="M40" s="106"/>
      <c r="N40" s="106"/>
      <c r="O40" s="106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50"/>
      <c r="B41" s="64"/>
      <c r="C41" s="105" t="s">
        <v>76</v>
      </c>
      <c r="D41" s="105"/>
      <c r="E41" s="108"/>
      <c r="F41" s="71">
        <v>0</v>
      </c>
      <c r="G41" s="115">
        <v>0</v>
      </c>
      <c r="H41" s="71">
        <v>0</v>
      </c>
      <c r="I41" s="116">
        <v>0</v>
      </c>
      <c r="J41" s="106"/>
      <c r="K41" s="106"/>
      <c r="L41" s="106"/>
      <c r="M41" s="106"/>
      <c r="N41" s="106"/>
      <c r="O41" s="106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50"/>
      <c r="B42" s="63" t="s">
        <v>63</v>
      </c>
      <c r="C42" s="105"/>
      <c r="D42" s="105"/>
      <c r="E42" s="108" t="s">
        <v>44</v>
      </c>
      <c r="F42" s="106">
        <v>119</v>
      </c>
      <c r="G42" s="113">
        <v>119</v>
      </c>
      <c r="H42" s="106">
        <v>85</v>
      </c>
      <c r="I42" s="110">
        <v>85</v>
      </c>
      <c r="J42" s="106"/>
      <c r="K42" s="106"/>
      <c r="L42" s="106"/>
      <c r="M42" s="106"/>
      <c r="N42" s="106"/>
      <c r="O42" s="106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50"/>
      <c r="B43" s="64"/>
      <c r="C43" s="105" t="s">
        <v>77</v>
      </c>
      <c r="D43" s="105"/>
      <c r="E43" s="108"/>
      <c r="F43" s="106">
        <v>103</v>
      </c>
      <c r="G43" s="113">
        <v>101</v>
      </c>
      <c r="H43" s="106">
        <v>72</v>
      </c>
      <c r="I43" s="110">
        <v>70</v>
      </c>
      <c r="J43" s="71"/>
      <c r="K43" s="71"/>
      <c r="L43" s="106"/>
      <c r="M43" s="106"/>
      <c r="N43" s="106"/>
      <c r="O43" s="106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50"/>
      <c r="B44" s="105" t="s">
        <v>74</v>
      </c>
      <c r="C44" s="105"/>
      <c r="D44" s="105"/>
      <c r="E44" s="108" t="s">
        <v>108</v>
      </c>
      <c r="F44" s="71">
        <f>F40-F42</f>
        <v>0</v>
      </c>
      <c r="G44" s="115">
        <f>G40-G42</f>
        <v>0</v>
      </c>
      <c r="H44" s="71">
        <f t="shared" ref="H44:O44" si="10">H40-H42</f>
        <v>0</v>
      </c>
      <c r="I44" s="115">
        <f t="shared" si="10"/>
        <v>0</v>
      </c>
      <c r="J44" s="71">
        <f t="shared" si="10"/>
        <v>0</v>
      </c>
      <c r="K44" s="71">
        <f t="shared" si="10"/>
        <v>0</v>
      </c>
      <c r="L44" s="71">
        <f t="shared" si="10"/>
        <v>0</v>
      </c>
      <c r="M44" s="71">
        <f t="shared" si="10"/>
        <v>0</v>
      </c>
      <c r="N44" s="71">
        <f t="shared" si="10"/>
        <v>0</v>
      </c>
      <c r="O44" s="71">
        <f t="shared" si="10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38" t="s">
        <v>86</v>
      </c>
      <c r="B45" s="50" t="s">
        <v>78</v>
      </c>
      <c r="C45" s="50"/>
      <c r="D45" s="50"/>
      <c r="E45" s="108" t="s">
        <v>109</v>
      </c>
      <c r="F45" s="106">
        <f>F39+F44</f>
        <v>0</v>
      </c>
      <c r="G45" s="113">
        <f>G39+G44</f>
        <v>0</v>
      </c>
      <c r="H45" s="106">
        <f t="shared" ref="H45:O45" si="11">H39+H44</f>
        <v>0</v>
      </c>
      <c r="I45" s="113">
        <f t="shared" si="11"/>
        <v>0</v>
      </c>
      <c r="J45" s="106">
        <f t="shared" si="11"/>
        <v>0</v>
      </c>
      <c r="K45" s="106">
        <f t="shared" si="11"/>
        <v>0</v>
      </c>
      <c r="L45" s="106">
        <f t="shared" si="11"/>
        <v>0</v>
      </c>
      <c r="M45" s="106">
        <f t="shared" si="11"/>
        <v>0</v>
      </c>
      <c r="N45" s="106">
        <f t="shared" si="11"/>
        <v>0</v>
      </c>
      <c r="O45" s="106">
        <f t="shared" si="11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50"/>
      <c r="B46" s="105" t="s">
        <v>79</v>
      </c>
      <c r="C46" s="105"/>
      <c r="D46" s="105"/>
      <c r="E46" s="105"/>
      <c r="F46" s="71">
        <v>0</v>
      </c>
      <c r="G46" s="115">
        <v>0</v>
      </c>
      <c r="H46" s="71">
        <v>0</v>
      </c>
      <c r="I46" s="116">
        <v>0</v>
      </c>
      <c r="J46" s="71"/>
      <c r="K46" s="71"/>
      <c r="L46" s="106"/>
      <c r="M46" s="106"/>
      <c r="N46" s="71"/>
      <c r="O46" s="71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50"/>
      <c r="B47" s="105" t="s">
        <v>80</v>
      </c>
      <c r="C47" s="105"/>
      <c r="D47" s="105"/>
      <c r="E47" s="105"/>
      <c r="F47" s="106">
        <v>0</v>
      </c>
      <c r="G47" s="113">
        <v>0</v>
      </c>
      <c r="H47" s="106">
        <v>0</v>
      </c>
      <c r="I47" s="110">
        <v>0</v>
      </c>
      <c r="J47" s="106"/>
      <c r="K47" s="106"/>
      <c r="L47" s="106"/>
      <c r="M47" s="106"/>
      <c r="N47" s="106"/>
      <c r="O47" s="106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50"/>
      <c r="B48" s="105" t="s">
        <v>81</v>
      </c>
      <c r="C48" s="105"/>
      <c r="D48" s="105"/>
      <c r="E48" s="105"/>
      <c r="F48" s="106">
        <v>0</v>
      </c>
      <c r="G48" s="110">
        <v>0</v>
      </c>
      <c r="H48" s="106">
        <v>0</v>
      </c>
      <c r="I48" s="110">
        <v>0</v>
      </c>
      <c r="J48" s="106"/>
      <c r="K48" s="106"/>
      <c r="L48" s="106"/>
      <c r="M48" s="106"/>
      <c r="N48" s="106"/>
      <c r="O48" s="106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N25:N26"/>
    <mergeCell ref="J25:J26"/>
    <mergeCell ref="K25:K26"/>
    <mergeCell ref="L25:L26"/>
    <mergeCell ref="M25:M26"/>
    <mergeCell ref="N6:O6"/>
    <mergeCell ref="H25:H26"/>
    <mergeCell ref="A6:E7"/>
    <mergeCell ref="F6:G6"/>
    <mergeCell ref="H6:I6"/>
    <mergeCell ref="A8:A18"/>
    <mergeCell ref="A19:A27"/>
    <mergeCell ref="E25:E26"/>
    <mergeCell ref="F25:F26"/>
    <mergeCell ref="G25:G26"/>
    <mergeCell ref="J6:K6"/>
    <mergeCell ref="L6:M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27" activePane="bottomRight" state="frozen"/>
      <selection activeCell="F58" sqref="F58"/>
      <selection pane="topRight" activeCell="F58" sqref="F58"/>
      <selection pane="bottomLeft" activeCell="F58" sqref="F58"/>
      <selection pane="bottomRight" activeCell="F58" sqref="F58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235</v>
      </c>
      <c r="F1" s="1"/>
    </row>
    <row r="3" spans="1:9" ht="14.25">
      <c r="A3" s="11" t="s">
        <v>111</v>
      </c>
    </row>
    <row r="5" spans="1:9">
      <c r="A5" s="18" t="s">
        <v>221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1"/>
      <c r="F7" s="51" t="s">
        <v>222</v>
      </c>
      <c r="G7" s="51"/>
      <c r="H7" s="51" t="s">
        <v>223</v>
      </c>
      <c r="I7" s="72" t="s">
        <v>21</v>
      </c>
    </row>
    <row r="8" spans="1:9" ht="17.100000000000001" customHeight="1">
      <c r="A8" s="19"/>
      <c r="B8" s="20"/>
      <c r="C8" s="20"/>
      <c r="D8" s="20"/>
      <c r="E8" s="62"/>
      <c r="F8" s="54" t="s">
        <v>233</v>
      </c>
      <c r="G8" s="54" t="s">
        <v>2</v>
      </c>
      <c r="H8" s="54" t="s">
        <v>233</v>
      </c>
      <c r="I8" s="55"/>
    </row>
    <row r="9" spans="1:9" ht="18" customHeight="1">
      <c r="A9" s="126" t="s">
        <v>87</v>
      </c>
      <c r="B9" s="126" t="s">
        <v>89</v>
      </c>
      <c r="C9" s="63" t="s">
        <v>3</v>
      </c>
      <c r="D9" s="56"/>
      <c r="E9" s="56"/>
      <c r="F9" s="57">
        <v>277563</v>
      </c>
      <c r="G9" s="58">
        <f>F9/$F$27*100</f>
        <v>27.914351055677244</v>
      </c>
      <c r="H9" s="92">
        <v>273291</v>
      </c>
      <c r="I9" s="58">
        <f t="shared" ref="I9:I45" si="0">(F9/H9-1)*100</f>
        <v>1.5631689298220675</v>
      </c>
    </row>
    <row r="10" spans="1:9" ht="18" customHeight="1">
      <c r="A10" s="126"/>
      <c r="B10" s="126"/>
      <c r="C10" s="65"/>
      <c r="D10" s="63" t="s">
        <v>22</v>
      </c>
      <c r="E10" s="56"/>
      <c r="F10" s="57">
        <v>83382</v>
      </c>
      <c r="G10" s="58">
        <f t="shared" ref="G10:G27" si="1">F10/$F$27*100</f>
        <v>8.3856797185665233</v>
      </c>
      <c r="H10" s="92">
        <v>84835</v>
      </c>
      <c r="I10" s="58">
        <f t="shared" si="0"/>
        <v>-1.7127364884776286</v>
      </c>
    </row>
    <row r="11" spans="1:9" ht="18" customHeight="1">
      <c r="A11" s="126"/>
      <c r="B11" s="126"/>
      <c r="C11" s="65"/>
      <c r="D11" s="65"/>
      <c r="E11" s="50" t="s">
        <v>23</v>
      </c>
      <c r="F11" s="102">
        <v>70138</v>
      </c>
      <c r="G11" s="58">
        <f t="shared" si="1"/>
        <v>7.053738266062445</v>
      </c>
      <c r="H11" s="92">
        <v>69642</v>
      </c>
      <c r="I11" s="58">
        <f t="shared" si="0"/>
        <v>0.71221389391458167</v>
      </c>
    </row>
    <row r="12" spans="1:9" ht="18" customHeight="1">
      <c r="A12" s="126"/>
      <c r="B12" s="126"/>
      <c r="C12" s="65"/>
      <c r="D12" s="65"/>
      <c r="E12" s="50" t="s">
        <v>24</v>
      </c>
      <c r="F12" s="102">
        <v>3811</v>
      </c>
      <c r="G12" s="58">
        <f t="shared" si="1"/>
        <v>0.38327007516558759</v>
      </c>
      <c r="H12" s="92">
        <v>6584</v>
      </c>
      <c r="I12" s="58">
        <f t="shared" si="0"/>
        <v>-42.117253948967189</v>
      </c>
    </row>
    <row r="13" spans="1:9" ht="18" customHeight="1">
      <c r="A13" s="126"/>
      <c r="B13" s="126"/>
      <c r="C13" s="65"/>
      <c r="D13" s="64"/>
      <c r="E13" s="50" t="s">
        <v>25</v>
      </c>
      <c r="F13" s="57">
        <v>520</v>
      </c>
      <c r="G13" s="58">
        <f t="shared" si="1"/>
        <v>5.2296100521150753E-2</v>
      </c>
      <c r="H13" s="92">
        <v>519</v>
      </c>
      <c r="I13" s="58">
        <f t="shared" si="0"/>
        <v>0.19267822736031004</v>
      </c>
    </row>
    <row r="14" spans="1:9" ht="18" customHeight="1">
      <c r="A14" s="126"/>
      <c r="B14" s="126"/>
      <c r="C14" s="65"/>
      <c r="D14" s="63" t="s">
        <v>26</v>
      </c>
      <c r="E14" s="56"/>
      <c r="F14" s="57">
        <v>47953</v>
      </c>
      <c r="G14" s="58">
        <f t="shared" si="1"/>
        <v>4.8226055928668119</v>
      </c>
      <c r="H14" s="92">
        <v>53470</v>
      </c>
      <c r="I14" s="58">
        <f t="shared" si="0"/>
        <v>-10.317935290817282</v>
      </c>
    </row>
    <row r="15" spans="1:9" ht="18" customHeight="1">
      <c r="A15" s="126"/>
      <c r="B15" s="126"/>
      <c r="C15" s="65"/>
      <c r="D15" s="65"/>
      <c r="E15" s="50" t="s">
        <v>27</v>
      </c>
      <c r="F15" s="57">
        <v>2929</v>
      </c>
      <c r="G15" s="58">
        <f t="shared" si="1"/>
        <v>0.29456784312778955</v>
      </c>
      <c r="H15" s="92">
        <v>2829</v>
      </c>
      <c r="I15" s="58">
        <f t="shared" si="0"/>
        <v>3.5348179568752247</v>
      </c>
    </row>
    <row r="16" spans="1:9" ht="18" customHeight="1">
      <c r="A16" s="126"/>
      <c r="B16" s="126"/>
      <c r="C16" s="65"/>
      <c r="D16" s="64"/>
      <c r="E16" s="50" t="s">
        <v>28</v>
      </c>
      <c r="F16" s="57">
        <v>45024</v>
      </c>
      <c r="G16" s="58">
        <f t="shared" si="1"/>
        <v>4.5280377497390223</v>
      </c>
      <c r="H16" s="92">
        <v>50641</v>
      </c>
      <c r="I16" s="58">
        <f t="shared" si="0"/>
        <v>-11.091803084457263</v>
      </c>
    </row>
    <row r="17" spans="1:9" ht="18" customHeight="1">
      <c r="A17" s="126"/>
      <c r="B17" s="126"/>
      <c r="C17" s="65"/>
      <c r="D17" s="127" t="s">
        <v>29</v>
      </c>
      <c r="E17" s="128"/>
      <c r="F17" s="57">
        <v>88856</v>
      </c>
      <c r="G17" s="58">
        <f t="shared" si="1"/>
        <v>8.9361967459757157</v>
      </c>
      <c r="H17" s="92">
        <v>74613</v>
      </c>
      <c r="I17" s="58">
        <f t="shared" si="0"/>
        <v>19.08916676718535</v>
      </c>
    </row>
    <row r="18" spans="1:9" ht="18" customHeight="1">
      <c r="A18" s="126"/>
      <c r="B18" s="126"/>
      <c r="C18" s="65"/>
      <c r="D18" s="127" t="s">
        <v>93</v>
      </c>
      <c r="E18" s="129"/>
      <c r="F18" s="57">
        <v>4860</v>
      </c>
      <c r="G18" s="58">
        <f t="shared" si="1"/>
        <v>0.48876740102460131</v>
      </c>
      <c r="H18" s="92">
        <v>4783</v>
      </c>
      <c r="I18" s="58">
        <f t="shared" si="0"/>
        <v>1.6098682835040679</v>
      </c>
    </row>
    <row r="19" spans="1:9" ht="18" customHeight="1">
      <c r="A19" s="126"/>
      <c r="B19" s="126"/>
      <c r="C19" s="64"/>
      <c r="D19" s="127" t="s">
        <v>94</v>
      </c>
      <c r="E19" s="129"/>
      <c r="F19" s="95" t="s">
        <v>244</v>
      </c>
      <c r="G19" s="58">
        <v>0</v>
      </c>
      <c r="H19" s="92">
        <v>0</v>
      </c>
      <c r="I19" s="58">
        <v>0</v>
      </c>
    </row>
    <row r="20" spans="1:9" ht="18" customHeight="1">
      <c r="A20" s="126"/>
      <c r="B20" s="126"/>
      <c r="C20" s="56" t="s">
        <v>4</v>
      </c>
      <c r="D20" s="56"/>
      <c r="E20" s="56"/>
      <c r="F20" s="57">
        <v>32392</v>
      </c>
      <c r="G20" s="58">
        <f t="shared" si="1"/>
        <v>3.2576447847713754</v>
      </c>
      <c r="H20" s="92">
        <v>35613</v>
      </c>
      <c r="I20" s="58">
        <f t="shared" si="0"/>
        <v>-9.0444500603712115</v>
      </c>
    </row>
    <row r="21" spans="1:9" ht="18" customHeight="1">
      <c r="A21" s="126"/>
      <c r="B21" s="126"/>
      <c r="C21" s="56" t="s">
        <v>5</v>
      </c>
      <c r="D21" s="56"/>
      <c r="E21" s="56"/>
      <c r="F21" s="57">
        <v>177882</v>
      </c>
      <c r="G21" s="58">
        <f t="shared" si="1"/>
        <v>17.889490294044883</v>
      </c>
      <c r="H21" s="92">
        <v>172446</v>
      </c>
      <c r="I21" s="58">
        <f t="shared" si="0"/>
        <v>3.1522911520128094</v>
      </c>
    </row>
    <row r="22" spans="1:9" ht="18" customHeight="1">
      <c r="A22" s="126"/>
      <c r="B22" s="126"/>
      <c r="C22" s="56" t="s">
        <v>30</v>
      </c>
      <c r="D22" s="56"/>
      <c r="E22" s="56"/>
      <c r="F22" s="57">
        <v>13633</v>
      </c>
      <c r="G22" s="58">
        <f t="shared" si="1"/>
        <v>1.371062958470862</v>
      </c>
      <c r="H22" s="92">
        <v>14209</v>
      </c>
      <c r="I22" s="58">
        <f t="shared" si="0"/>
        <v>-4.0537687381237202</v>
      </c>
    </row>
    <row r="23" spans="1:9" ht="18" customHeight="1">
      <c r="A23" s="126"/>
      <c r="B23" s="126"/>
      <c r="C23" s="56" t="s">
        <v>6</v>
      </c>
      <c r="D23" s="56"/>
      <c r="E23" s="56"/>
      <c r="F23" s="57">
        <v>216030</v>
      </c>
      <c r="G23" s="58">
        <f t="shared" si="1"/>
        <v>21.726012683815764</v>
      </c>
      <c r="H23" s="92">
        <v>98824</v>
      </c>
      <c r="I23" s="58">
        <f t="shared" si="0"/>
        <v>118.60074475835832</v>
      </c>
    </row>
    <row r="24" spans="1:9" ht="18" customHeight="1">
      <c r="A24" s="126"/>
      <c r="B24" s="126"/>
      <c r="C24" s="56" t="s">
        <v>31</v>
      </c>
      <c r="D24" s="56"/>
      <c r="E24" s="56"/>
      <c r="F24" s="57">
        <v>1208</v>
      </c>
      <c r="G24" s="58">
        <f t="shared" si="1"/>
        <v>0.12148786428759638</v>
      </c>
      <c r="H24" s="92">
        <v>1399</v>
      </c>
      <c r="I24" s="58">
        <f t="shared" si="0"/>
        <v>-13.65260900643317</v>
      </c>
    </row>
    <row r="25" spans="1:9" ht="18" customHeight="1">
      <c r="A25" s="126"/>
      <c r="B25" s="126"/>
      <c r="C25" s="56" t="s">
        <v>7</v>
      </c>
      <c r="D25" s="56"/>
      <c r="E25" s="56"/>
      <c r="F25" s="57">
        <v>140582</v>
      </c>
      <c r="G25" s="58">
        <f t="shared" si="1"/>
        <v>14.138250775893107</v>
      </c>
      <c r="H25" s="92">
        <v>127771</v>
      </c>
      <c r="I25" s="58">
        <f t="shared" si="0"/>
        <v>10.026531842123809</v>
      </c>
    </row>
    <row r="26" spans="1:9" ht="18" customHeight="1">
      <c r="A26" s="126"/>
      <c r="B26" s="126"/>
      <c r="C26" s="56" t="s">
        <v>8</v>
      </c>
      <c r="D26" s="56"/>
      <c r="E26" s="56"/>
      <c r="F26" s="57">
        <v>135048</v>
      </c>
      <c r="G26" s="58">
        <f t="shared" si="1"/>
        <v>13.581699583039168</v>
      </c>
      <c r="H26" s="92">
        <v>61551</v>
      </c>
      <c r="I26" s="58">
        <f t="shared" si="0"/>
        <v>119.40829555977967</v>
      </c>
    </row>
    <row r="27" spans="1:9" ht="18" customHeight="1">
      <c r="A27" s="126"/>
      <c r="B27" s="126"/>
      <c r="C27" s="56" t="s">
        <v>9</v>
      </c>
      <c r="D27" s="56"/>
      <c r="E27" s="56"/>
      <c r="F27" s="57">
        <f>SUM(F9,F20:F26)</f>
        <v>994338</v>
      </c>
      <c r="G27" s="58">
        <f t="shared" si="1"/>
        <v>100</v>
      </c>
      <c r="H27" s="92">
        <f>SUM(H9,H20:H26)</f>
        <v>785104</v>
      </c>
      <c r="I27" s="58">
        <f t="shared" si="0"/>
        <v>26.650481974362638</v>
      </c>
    </row>
    <row r="28" spans="1:9" ht="18" customHeight="1">
      <c r="A28" s="126"/>
      <c r="B28" s="126" t="s">
        <v>88</v>
      </c>
      <c r="C28" s="63" t="s">
        <v>10</v>
      </c>
      <c r="D28" s="56"/>
      <c r="E28" s="56"/>
      <c r="F28" s="57">
        <v>339087</v>
      </c>
      <c r="G28" s="58">
        <f t="shared" ref="G28:G45" si="2">F28/$F$45*100</f>
        <v>35.175401379061377</v>
      </c>
      <c r="H28" s="92">
        <v>343610</v>
      </c>
      <c r="I28" s="58">
        <f t="shared" si="0"/>
        <v>-1.3163179185704754</v>
      </c>
    </row>
    <row r="29" spans="1:9" ht="18" customHeight="1">
      <c r="A29" s="126"/>
      <c r="B29" s="126"/>
      <c r="C29" s="65"/>
      <c r="D29" s="56" t="s">
        <v>11</v>
      </c>
      <c r="E29" s="56"/>
      <c r="F29" s="57">
        <v>227305</v>
      </c>
      <c r="G29" s="58">
        <f t="shared" si="2"/>
        <v>23.579625908594394</v>
      </c>
      <c r="H29" s="92">
        <v>227556</v>
      </c>
      <c r="I29" s="58">
        <f t="shared" si="0"/>
        <v>-0.11030251894039722</v>
      </c>
    </row>
    <row r="30" spans="1:9" ht="18" customHeight="1">
      <c r="A30" s="126"/>
      <c r="B30" s="126"/>
      <c r="C30" s="65"/>
      <c r="D30" s="56" t="s">
        <v>32</v>
      </c>
      <c r="E30" s="56"/>
      <c r="F30" s="57">
        <v>12686</v>
      </c>
      <c r="G30" s="58">
        <f t="shared" si="2"/>
        <v>1.3159901202192141</v>
      </c>
      <c r="H30" s="92">
        <v>12603</v>
      </c>
      <c r="I30" s="58">
        <f t="shared" si="0"/>
        <v>0.65857335555026264</v>
      </c>
    </row>
    <row r="31" spans="1:9" ht="18" customHeight="1">
      <c r="A31" s="126"/>
      <c r="B31" s="126"/>
      <c r="C31" s="64"/>
      <c r="D31" s="56" t="s">
        <v>12</v>
      </c>
      <c r="E31" s="56"/>
      <c r="F31" s="57">
        <v>99096</v>
      </c>
      <c r="G31" s="58">
        <f t="shared" si="2"/>
        <v>10.279785350247773</v>
      </c>
      <c r="H31" s="92">
        <v>103451</v>
      </c>
      <c r="I31" s="58">
        <f t="shared" si="0"/>
        <v>-4.2097224773080981</v>
      </c>
    </row>
    <row r="32" spans="1:9" ht="18" customHeight="1">
      <c r="A32" s="126"/>
      <c r="B32" s="126"/>
      <c r="C32" s="63" t="s">
        <v>13</v>
      </c>
      <c r="D32" s="56"/>
      <c r="E32" s="56"/>
      <c r="F32" s="57">
        <v>431221</v>
      </c>
      <c r="G32" s="58">
        <f t="shared" si="2"/>
        <v>44.732979318228736</v>
      </c>
      <c r="H32" s="92">
        <v>260417</v>
      </c>
      <c r="I32" s="58">
        <f t="shared" si="0"/>
        <v>65.588652046525368</v>
      </c>
    </row>
    <row r="33" spans="1:9" ht="18" customHeight="1">
      <c r="A33" s="126"/>
      <c r="B33" s="126"/>
      <c r="C33" s="65"/>
      <c r="D33" s="56" t="s">
        <v>14</v>
      </c>
      <c r="E33" s="56"/>
      <c r="F33" s="57">
        <v>39142</v>
      </c>
      <c r="G33" s="58">
        <f t="shared" si="2"/>
        <v>4.0604197765742134</v>
      </c>
      <c r="H33" s="92">
        <v>32461</v>
      </c>
      <c r="I33" s="58">
        <f t="shared" si="0"/>
        <v>20.581621022149665</v>
      </c>
    </row>
    <row r="34" spans="1:9" ht="18" customHeight="1">
      <c r="A34" s="126"/>
      <c r="B34" s="126"/>
      <c r="C34" s="65"/>
      <c r="D34" s="56" t="s">
        <v>33</v>
      </c>
      <c r="E34" s="56"/>
      <c r="F34" s="57">
        <v>10543</v>
      </c>
      <c r="G34" s="58">
        <f t="shared" si="2"/>
        <v>1.0936846789745527</v>
      </c>
      <c r="H34" s="92">
        <v>9217</v>
      </c>
      <c r="I34" s="58">
        <f t="shared" si="0"/>
        <v>14.386459802538788</v>
      </c>
    </row>
    <row r="35" spans="1:9" ht="18" customHeight="1">
      <c r="A35" s="126"/>
      <c r="B35" s="126"/>
      <c r="C35" s="65"/>
      <c r="D35" s="56" t="s">
        <v>34</v>
      </c>
      <c r="E35" s="56"/>
      <c r="F35" s="57">
        <v>266901</v>
      </c>
      <c r="G35" s="58">
        <f t="shared" si="2"/>
        <v>27.687141658255438</v>
      </c>
      <c r="H35" s="92">
        <v>178074</v>
      </c>
      <c r="I35" s="58">
        <f t="shared" si="0"/>
        <v>49.882071498365853</v>
      </c>
    </row>
    <row r="36" spans="1:9" ht="18" customHeight="1">
      <c r="A36" s="126"/>
      <c r="B36" s="126"/>
      <c r="C36" s="65"/>
      <c r="D36" s="56" t="s">
        <v>35</v>
      </c>
      <c r="E36" s="56"/>
      <c r="F36" s="57">
        <v>10240</v>
      </c>
      <c r="G36" s="58">
        <f t="shared" si="2"/>
        <v>1.062252785042153</v>
      </c>
      <c r="H36" s="92">
        <v>11915</v>
      </c>
      <c r="I36" s="58">
        <f t="shared" si="0"/>
        <v>-14.057910197230383</v>
      </c>
    </row>
    <row r="37" spans="1:9" ht="18" customHeight="1">
      <c r="A37" s="126"/>
      <c r="B37" s="126"/>
      <c r="C37" s="65"/>
      <c r="D37" s="56" t="s">
        <v>15</v>
      </c>
      <c r="E37" s="56"/>
      <c r="F37" s="57">
        <v>12047</v>
      </c>
      <c r="G37" s="58">
        <f t="shared" si="2"/>
        <v>1.2497030567776188</v>
      </c>
      <c r="H37" s="92">
        <v>3179</v>
      </c>
      <c r="I37" s="58">
        <f t="shared" si="0"/>
        <v>278.95564642969487</v>
      </c>
    </row>
    <row r="38" spans="1:9" ht="18" customHeight="1">
      <c r="A38" s="126"/>
      <c r="B38" s="126"/>
      <c r="C38" s="64"/>
      <c r="D38" s="56" t="s">
        <v>36</v>
      </c>
      <c r="E38" s="56"/>
      <c r="F38" s="57">
        <v>92348</v>
      </c>
      <c r="G38" s="58">
        <f t="shared" si="2"/>
        <v>9.5797773626047604</v>
      </c>
      <c r="H38" s="92">
        <v>25571</v>
      </c>
      <c r="I38" s="58">
        <f t="shared" si="0"/>
        <v>261.1434828516679</v>
      </c>
    </row>
    <row r="39" spans="1:9" ht="18" customHeight="1">
      <c r="A39" s="126"/>
      <c r="B39" s="126"/>
      <c r="C39" s="63" t="s">
        <v>16</v>
      </c>
      <c r="D39" s="56"/>
      <c r="E39" s="56"/>
      <c r="F39" s="57">
        <v>193681</v>
      </c>
      <c r="G39" s="58">
        <f t="shared" si="2"/>
        <v>20.091619302709883</v>
      </c>
      <c r="H39" s="92">
        <v>165458</v>
      </c>
      <c r="I39" s="58">
        <f t="shared" si="0"/>
        <v>17.057500997231934</v>
      </c>
    </row>
    <row r="40" spans="1:9" ht="18" customHeight="1">
      <c r="A40" s="126"/>
      <c r="B40" s="126"/>
      <c r="C40" s="65"/>
      <c r="D40" s="63" t="s">
        <v>17</v>
      </c>
      <c r="E40" s="56"/>
      <c r="F40" s="57">
        <v>184952</v>
      </c>
      <c r="G40" s="58">
        <f t="shared" si="2"/>
        <v>19.186111044835574</v>
      </c>
      <c r="H40" s="92">
        <v>154330</v>
      </c>
      <c r="I40" s="58">
        <f t="shared" si="0"/>
        <v>19.841897233201578</v>
      </c>
    </row>
    <row r="41" spans="1:9" ht="18" customHeight="1">
      <c r="A41" s="126"/>
      <c r="B41" s="126"/>
      <c r="C41" s="65"/>
      <c r="D41" s="65"/>
      <c r="E41" s="59" t="s">
        <v>91</v>
      </c>
      <c r="F41" s="57">
        <v>124332</v>
      </c>
      <c r="G41" s="58">
        <f t="shared" si="2"/>
        <v>12.897657545884861</v>
      </c>
      <c r="H41" s="92">
        <v>91694</v>
      </c>
      <c r="I41" s="60">
        <f t="shared" si="0"/>
        <v>35.59447728313738</v>
      </c>
    </row>
    <row r="42" spans="1:9" ht="18" customHeight="1">
      <c r="A42" s="126"/>
      <c r="B42" s="126"/>
      <c r="C42" s="65"/>
      <c r="D42" s="64"/>
      <c r="E42" s="50" t="s">
        <v>37</v>
      </c>
      <c r="F42" s="57">
        <v>60620</v>
      </c>
      <c r="G42" s="58">
        <f t="shared" si="2"/>
        <v>6.2884534989507133</v>
      </c>
      <c r="H42" s="92">
        <v>62636</v>
      </c>
      <c r="I42" s="60">
        <f t="shared" si="0"/>
        <v>-3.2185963343764001</v>
      </c>
    </row>
    <row r="43" spans="1:9" ht="18" customHeight="1">
      <c r="A43" s="126"/>
      <c r="B43" s="126"/>
      <c r="C43" s="65"/>
      <c r="D43" s="56" t="s">
        <v>38</v>
      </c>
      <c r="E43" s="56"/>
      <c r="F43" s="57">
        <v>8729</v>
      </c>
      <c r="G43" s="58">
        <f t="shared" si="2"/>
        <v>0.90550825787431188</v>
      </c>
      <c r="H43" s="92">
        <v>11128</v>
      </c>
      <c r="I43" s="60">
        <f t="shared" si="0"/>
        <v>-21.558231488138034</v>
      </c>
    </row>
    <row r="44" spans="1:9" ht="18" customHeight="1">
      <c r="A44" s="126"/>
      <c r="B44" s="126"/>
      <c r="C44" s="64"/>
      <c r="D44" s="56" t="s">
        <v>39</v>
      </c>
      <c r="E44" s="56"/>
      <c r="F44" s="95" t="s">
        <v>244</v>
      </c>
      <c r="G44" s="58">
        <v>0</v>
      </c>
      <c r="H44" s="92">
        <v>0</v>
      </c>
      <c r="I44" s="58">
        <v>0</v>
      </c>
    </row>
    <row r="45" spans="1:9" ht="18" customHeight="1">
      <c r="A45" s="126"/>
      <c r="B45" s="126"/>
      <c r="C45" s="50" t="s">
        <v>18</v>
      </c>
      <c r="D45" s="50"/>
      <c r="E45" s="50"/>
      <c r="F45" s="57">
        <f>SUM(F28,F32,F39)</f>
        <v>963989</v>
      </c>
      <c r="G45" s="58">
        <f t="shared" si="2"/>
        <v>100</v>
      </c>
      <c r="H45" s="92">
        <f>SUM(H28,H32,H39)</f>
        <v>769485</v>
      </c>
      <c r="I45" s="58">
        <f t="shared" si="0"/>
        <v>25.27716589667115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9" activePane="bottomRight" state="frozen"/>
      <selection activeCell="F58" sqref="F58"/>
      <selection pane="topRight" activeCell="F58" sqref="F58"/>
      <selection pane="bottomLeft" activeCell="F58" sqref="F58"/>
      <selection pane="bottomRight" activeCell="F58" sqref="F58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235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3"/>
      <c r="C6" s="73"/>
      <c r="D6" s="73"/>
      <c r="E6" s="38" t="s">
        <v>225</v>
      </c>
      <c r="F6" s="38" t="s">
        <v>226</v>
      </c>
      <c r="G6" s="38" t="s">
        <v>227</v>
      </c>
      <c r="H6" s="38" t="s">
        <v>228</v>
      </c>
      <c r="I6" s="38" t="s">
        <v>229</v>
      </c>
    </row>
    <row r="7" spans="1:9" ht="27" customHeight="1">
      <c r="A7" s="157" t="s">
        <v>115</v>
      </c>
      <c r="B7" s="63" t="s">
        <v>116</v>
      </c>
      <c r="C7" s="56"/>
      <c r="D7" s="69" t="s">
        <v>117</v>
      </c>
      <c r="E7" s="91">
        <v>773303</v>
      </c>
      <c r="F7" s="91">
        <v>764531</v>
      </c>
      <c r="G7" s="91">
        <v>772611</v>
      </c>
      <c r="H7" s="91">
        <v>785104</v>
      </c>
      <c r="I7" s="38">
        <v>994338</v>
      </c>
    </row>
    <row r="8" spans="1:9" ht="27" customHeight="1">
      <c r="A8" s="126"/>
      <c r="B8" s="81"/>
      <c r="C8" s="56" t="s">
        <v>118</v>
      </c>
      <c r="D8" s="69" t="s">
        <v>41</v>
      </c>
      <c r="E8" s="93">
        <v>546500</v>
      </c>
      <c r="F8" s="93">
        <v>549535</v>
      </c>
      <c r="G8" s="93">
        <v>553129</v>
      </c>
      <c r="H8" s="94">
        <v>544199</v>
      </c>
      <c r="I8" s="103">
        <v>594251</v>
      </c>
    </row>
    <row r="9" spans="1:9" ht="27" customHeight="1">
      <c r="A9" s="126"/>
      <c r="B9" s="56" t="s">
        <v>119</v>
      </c>
      <c r="C9" s="56"/>
      <c r="D9" s="69"/>
      <c r="E9" s="93">
        <v>757660</v>
      </c>
      <c r="F9" s="93">
        <v>750933</v>
      </c>
      <c r="G9" s="93">
        <v>757176</v>
      </c>
      <c r="H9" s="95">
        <v>769485</v>
      </c>
      <c r="I9" s="75">
        <v>963989</v>
      </c>
    </row>
    <row r="10" spans="1:9" ht="27" customHeight="1">
      <c r="A10" s="126"/>
      <c r="B10" s="56" t="s">
        <v>120</v>
      </c>
      <c r="C10" s="56"/>
      <c r="D10" s="69"/>
      <c r="E10" s="93">
        <v>15643</v>
      </c>
      <c r="F10" s="93">
        <v>13598</v>
      </c>
      <c r="G10" s="93">
        <v>15435</v>
      </c>
      <c r="H10" s="95">
        <v>15619</v>
      </c>
      <c r="I10" s="75">
        <v>30349</v>
      </c>
    </row>
    <row r="11" spans="1:9" ht="27" customHeight="1">
      <c r="A11" s="126"/>
      <c r="B11" s="56" t="s">
        <v>121</v>
      </c>
      <c r="C11" s="56"/>
      <c r="D11" s="69"/>
      <c r="E11" s="93">
        <v>9141</v>
      </c>
      <c r="F11" s="93">
        <v>8077</v>
      </c>
      <c r="G11" s="93">
        <v>8587</v>
      </c>
      <c r="H11" s="95">
        <v>7746</v>
      </c>
      <c r="I11" s="75">
        <v>8988</v>
      </c>
    </row>
    <row r="12" spans="1:9" ht="27" customHeight="1">
      <c r="A12" s="126"/>
      <c r="B12" s="56" t="s">
        <v>122</v>
      </c>
      <c r="C12" s="56"/>
      <c r="D12" s="69"/>
      <c r="E12" s="93">
        <v>6502</v>
      </c>
      <c r="F12" s="93">
        <v>5521</v>
      </c>
      <c r="G12" s="93">
        <v>6847</v>
      </c>
      <c r="H12" s="95">
        <v>7873</v>
      </c>
      <c r="I12" s="75">
        <v>21361</v>
      </c>
    </row>
    <row r="13" spans="1:9" ht="27" customHeight="1">
      <c r="A13" s="126"/>
      <c r="B13" s="56" t="s">
        <v>123</v>
      </c>
      <c r="C13" s="56"/>
      <c r="D13" s="69"/>
      <c r="E13" s="93">
        <v>-439</v>
      </c>
      <c r="F13" s="93">
        <v>-981</v>
      </c>
      <c r="G13" s="93">
        <v>1326</v>
      </c>
      <c r="H13" s="95">
        <v>1026</v>
      </c>
      <c r="I13" s="75">
        <v>13487</v>
      </c>
    </row>
    <row r="14" spans="1:9" ht="27" customHeight="1">
      <c r="A14" s="126"/>
      <c r="B14" s="56" t="s">
        <v>124</v>
      </c>
      <c r="C14" s="56"/>
      <c r="D14" s="69"/>
      <c r="E14" s="93">
        <v>0</v>
      </c>
      <c r="F14" s="93">
        <v>0</v>
      </c>
      <c r="G14" s="93">
        <v>4000</v>
      </c>
      <c r="H14" s="95">
        <v>5000</v>
      </c>
      <c r="I14" s="95" t="s">
        <v>245</v>
      </c>
    </row>
    <row r="15" spans="1:9" ht="27" customHeight="1">
      <c r="A15" s="126"/>
      <c r="B15" s="56" t="s">
        <v>125</v>
      </c>
      <c r="C15" s="56"/>
      <c r="D15" s="69"/>
      <c r="E15" s="93">
        <v>-7316</v>
      </c>
      <c r="F15" s="93">
        <v>-5312</v>
      </c>
      <c r="G15" s="93">
        <v>5945</v>
      </c>
      <c r="H15" s="95">
        <v>4520</v>
      </c>
      <c r="I15" s="75">
        <v>17054</v>
      </c>
    </row>
    <row r="16" spans="1:9" ht="27" customHeight="1">
      <c r="A16" s="126"/>
      <c r="B16" s="56" t="s">
        <v>126</v>
      </c>
      <c r="C16" s="56"/>
      <c r="D16" s="69" t="s">
        <v>42</v>
      </c>
      <c r="E16" s="93">
        <v>83740</v>
      </c>
      <c r="F16" s="93">
        <v>84136</v>
      </c>
      <c r="G16" s="93">
        <v>82240</v>
      </c>
      <c r="H16" s="95">
        <v>79707</v>
      </c>
      <c r="I16" s="75">
        <v>83237</v>
      </c>
    </row>
    <row r="17" spans="1:9" ht="27" customHeight="1">
      <c r="A17" s="126"/>
      <c r="B17" s="56" t="s">
        <v>127</v>
      </c>
      <c r="C17" s="56"/>
      <c r="D17" s="69" t="s">
        <v>43</v>
      </c>
      <c r="E17" s="93">
        <v>87967</v>
      </c>
      <c r="F17" s="93">
        <v>91465</v>
      </c>
      <c r="G17" s="93">
        <v>85085</v>
      </c>
      <c r="H17" s="95">
        <v>129236</v>
      </c>
      <c r="I17" s="75">
        <v>147129</v>
      </c>
    </row>
    <row r="18" spans="1:9" ht="27" customHeight="1">
      <c r="A18" s="126"/>
      <c r="B18" s="56" t="s">
        <v>128</v>
      </c>
      <c r="C18" s="56"/>
      <c r="D18" s="69" t="s">
        <v>44</v>
      </c>
      <c r="E18" s="93">
        <v>1536572</v>
      </c>
      <c r="F18" s="93">
        <v>1556755</v>
      </c>
      <c r="G18" s="93">
        <v>1587705</v>
      </c>
      <c r="H18" s="95">
        <v>1623817</v>
      </c>
      <c r="I18" s="75">
        <v>1675208</v>
      </c>
    </row>
    <row r="19" spans="1:9" ht="27" customHeight="1">
      <c r="A19" s="126"/>
      <c r="B19" s="56" t="s">
        <v>129</v>
      </c>
      <c r="C19" s="56"/>
      <c r="D19" s="69" t="s">
        <v>130</v>
      </c>
      <c r="E19" s="93">
        <f>E17+E18-E16</f>
        <v>1540799</v>
      </c>
      <c r="F19" s="93">
        <f>F17+F18-F16</f>
        <v>1564084</v>
      </c>
      <c r="G19" s="93">
        <f>G17+G18-G16</f>
        <v>1590550</v>
      </c>
      <c r="H19" s="93">
        <f>H17+H18-H16</f>
        <v>1673346</v>
      </c>
      <c r="I19" s="74">
        <f>I17+I18-I16</f>
        <v>1739100</v>
      </c>
    </row>
    <row r="20" spans="1:9" ht="27" customHeight="1">
      <c r="A20" s="126"/>
      <c r="B20" s="56" t="s">
        <v>131</v>
      </c>
      <c r="C20" s="56"/>
      <c r="D20" s="69" t="s">
        <v>132</v>
      </c>
      <c r="E20" s="96">
        <f>E18/E8</f>
        <v>2.8116596523330282</v>
      </c>
      <c r="F20" s="96">
        <f>F18/F8</f>
        <v>2.8328586896194055</v>
      </c>
      <c r="G20" s="96">
        <f>G18/G8</f>
        <v>2.8704063609031527</v>
      </c>
      <c r="H20" s="96">
        <f>H18/H8</f>
        <v>2.9838661960055055</v>
      </c>
      <c r="I20" s="76">
        <f>I18/I8</f>
        <v>2.8190242843512254</v>
      </c>
    </row>
    <row r="21" spans="1:9" ht="27" customHeight="1">
      <c r="A21" s="126"/>
      <c r="B21" s="56" t="s">
        <v>133</v>
      </c>
      <c r="C21" s="56"/>
      <c r="D21" s="69" t="s">
        <v>134</v>
      </c>
      <c r="E21" s="96">
        <f>E19/E8</f>
        <v>2.819394327538884</v>
      </c>
      <c r="F21" s="96">
        <f>F19/F8</f>
        <v>2.8461954197639825</v>
      </c>
      <c r="G21" s="96">
        <f>G19/G8</f>
        <v>2.8755498265323278</v>
      </c>
      <c r="H21" s="96">
        <f>H19/H8</f>
        <v>3.0748788586528089</v>
      </c>
      <c r="I21" s="76">
        <f>I19/I8</f>
        <v>2.9265411417061142</v>
      </c>
    </row>
    <row r="22" spans="1:9" ht="27" customHeight="1">
      <c r="A22" s="126"/>
      <c r="B22" s="56" t="s">
        <v>135</v>
      </c>
      <c r="C22" s="56"/>
      <c r="D22" s="69" t="s">
        <v>136</v>
      </c>
      <c r="E22" s="93">
        <f>E18/E24*1000000</f>
        <v>756223.10710698296</v>
      </c>
      <c r="F22" s="93">
        <f>F18/F24*1000000</f>
        <v>766156.16001354391</v>
      </c>
      <c r="G22" s="93">
        <f>G18/G24*1000000</f>
        <v>781388.1863455096</v>
      </c>
      <c r="H22" s="93">
        <f>H18/H24*1000000</f>
        <v>799160.68828088732</v>
      </c>
      <c r="I22" s="74">
        <f>I18/I24*1000000</f>
        <v>846602.5383804458</v>
      </c>
    </row>
    <row r="23" spans="1:9" ht="27" customHeight="1">
      <c r="A23" s="126"/>
      <c r="B23" s="56" t="s">
        <v>137</v>
      </c>
      <c r="C23" s="56"/>
      <c r="D23" s="69" t="s">
        <v>138</v>
      </c>
      <c r="E23" s="93">
        <f>E19/E24*1000000</f>
        <v>758303.42294883169</v>
      </c>
      <c r="F23" s="93">
        <f>F19/F24*1000000</f>
        <v>769763.1235349325</v>
      </c>
      <c r="G23" s="93">
        <f>G19/G24*1000000</f>
        <v>782788.3516093042</v>
      </c>
      <c r="H23" s="93">
        <f>H19/H24*1000000</f>
        <v>823536.35975733097</v>
      </c>
      <c r="I23" s="74">
        <f>I19/I24*1000000</f>
        <v>878891.74030773086</v>
      </c>
    </row>
    <row r="24" spans="1:9" ht="27" customHeight="1">
      <c r="A24" s="126"/>
      <c r="B24" s="77" t="s">
        <v>139</v>
      </c>
      <c r="C24" s="78"/>
      <c r="D24" s="69" t="s">
        <v>140</v>
      </c>
      <c r="E24" s="93">
        <v>2031903</v>
      </c>
      <c r="F24" s="93">
        <v>2031903</v>
      </c>
      <c r="G24" s="95">
        <v>2031903</v>
      </c>
      <c r="H24" s="95">
        <v>2031903</v>
      </c>
      <c r="I24" s="75">
        <v>1978742</v>
      </c>
    </row>
    <row r="25" spans="1:9" ht="27" customHeight="1">
      <c r="A25" s="126"/>
      <c r="B25" s="50" t="s">
        <v>141</v>
      </c>
      <c r="C25" s="50"/>
      <c r="D25" s="50"/>
      <c r="E25" s="93">
        <v>473251</v>
      </c>
      <c r="F25" s="93">
        <v>473567</v>
      </c>
      <c r="G25" s="93">
        <v>472985</v>
      </c>
      <c r="H25" s="92">
        <v>475458</v>
      </c>
      <c r="I25" s="57">
        <v>480003</v>
      </c>
    </row>
    <row r="26" spans="1:9" ht="27" customHeight="1">
      <c r="A26" s="126"/>
      <c r="B26" s="50" t="s">
        <v>142</v>
      </c>
      <c r="C26" s="50"/>
      <c r="D26" s="50"/>
      <c r="E26" s="97">
        <v>0.53400000000000003</v>
      </c>
      <c r="F26" s="97">
        <v>0.54400000000000004</v>
      </c>
      <c r="G26" s="97">
        <v>0.54901</v>
      </c>
      <c r="H26" s="98">
        <v>0.55500000000000005</v>
      </c>
      <c r="I26" s="79">
        <v>0.55300000000000005</v>
      </c>
    </row>
    <row r="27" spans="1:9" ht="27" customHeight="1">
      <c r="A27" s="126"/>
      <c r="B27" s="50" t="s">
        <v>143</v>
      </c>
      <c r="C27" s="50"/>
      <c r="D27" s="50"/>
      <c r="E27" s="99">
        <v>1.4</v>
      </c>
      <c r="F27" s="99">
        <v>1.2</v>
      </c>
      <c r="G27" s="99">
        <v>1.4</v>
      </c>
      <c r="H27" s="100">
        <v>1.7</v>
      </c>
      <c r="I27" s="58">
        <v>4.5</v>
      </c>
    </row>
    <row r="28" spans="1:9" ht="27" customHeight="1">
      <c r="A28" s="126"/>
      <c r="B28" s="50" t="s">
        <v>144</v>
      </c>
      <c r="C28" s="50"/>
      <c r="D28" s="50"/>
      <c r="E28" s="99">
        <v>94.2</v>
      </c>
      <c r="F28" s="99">
        <v>94</v>
      </c>
      <c r="G28" s="99">
        <v>93</v>
      </c>
      <c r="H28" s="100">
        <v>93.6</v>
      </c>
      <c r="I28" s="58">
        <v>92.4</v>
      </c>
    </row>
    <row r="29" spans="1:9" ht="27" customHeight="1">
      <c r="A29" s="126"/>
      <c r="B29" s="50" t="s">
        <v>145</v>
      </c>
      <c r="C29" s="50"/>
      <c r="D29" s="50"/>
      <c r="E29" s="99">
        <v>45.9</v>
      </c>
      <c r="F29" s="99">
        <v>46</v>
      </c>
      <c r="G29" s="99">
        <v>45.4</v>
      </c>
      <c r="H29" s="100">
        <v>44.3</v>
      </c>
      <c r="I29" s="58">
        <v>42.8</v>
      </c>
    </row>
    <row r="30" spans="1:9" ht="27" customHeight="1">
      <c r="A30" s="126"/>
      <c r="B30" s="157" t="s">
        <v>146</v>
      </c>
      <c r="C30" s="50" t="s">
        <v>147</v>
      </c>
      <c r="D30" s="50"/>
      <c r="E30" s="99">
        <v>0</v>
      </c>
      <c r="F30" s="99">
        <v>0</v>
      </c>
      <c r="G30" s="99">
        <v>0</v>
      </c>
      <c r="H30" s="100">
        <v>0</v>
      </c>
      <c r="I30" s="104" t="s">
        <v>245</v>
      </c>
    </row>
    <row r="31" spans="1:9" ht="27" customHeight="1">
      <c r="A31" s="126"/>
      <c r="B31" s="126"/>
      <c r="C31" s="50" t="s">
        <v>148</v>
      </c>
      <c r="D31" s="50"/>
      <c r="E31" s="99">
        <v>0</v>
      </c>
      <c r="F31" s="99">
        <v>0</v>
      </c>
      <c r="G31" s="99">
        <v>0</v>
      </c>
      <c r="H31" s="100">
        <v>0</v>
      </c>
      <c r="I31" s="104" t="s">
        <v>245</v>
      </c>
    </row>
    <row r="32" spans="1:9" ht="27" customHeight="1">
      <c r="A32" s="126"/>
      <c r="B32" s="126"/>
      <c r="C32" s="50" t="s">
        <v>149</v>
      </c>
      <c r="D32" s="50"/>
      <c r="E32" s="99">
        <v>11.8</v>
      </c>
      <c r="F32" s="99">
        <v>10</v>
      </c>
      <c r="G32" s="99">
        <v>8.1999999999999993</v>
      </c>
      <c r="H32" s="100">
        <v>6.6</v>
      </c>
      <c r="I32" s="58">
        <v>5.9</v>
      </c>
    </row>
    <row r="33" spans="1:9" ht="27" customHeight="1">
      <c r="A33" s="126"/>
      <c r="B33" s="126"/>
      <c r="C33" s="50" t="s">
        <v>150</v>
      </c>
      <c r="D33" s="50"/>
      <c r="E33" s="99">
        <v>195.8</v>
      </c>
      <c r="F33" s="99">
        <v>199.1</v>
      </c>
      <c r="G33" s="99">
        <v>206.1</v>
      </c>
      <c r="H33" s="101">
        <v>211.9</v>
      </c>
      <c r="I33" s="80">
        <v>217.7</v>
      </c>
    </row>
    <row r="34" spans="1:9" ht="27" customHeight="1">
      <c r="A34" s="2" t="s">
        <v>224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F58" sqref="F58"/>
      <selection pane="topRight" activeCell="F58" sqref="F58"/>
      <selection pane="bottomLeft" activeCell="F58" sqref="F58"/>
      <selection pane="bottomRight" activeCell="F58" sqref="F5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250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246</v>
      </c>
      <c r="B5" s="13"/>
      <c r="C5" s="13"/>
      <c r="D5" s="13"/>
      <c r="K5" s="16"/>
      <c r="O5" s="16" t="s">
        <v>47</v>
      </c>
    </row>
    <row r="6" spans="1:25" ht="15.95" customHeight="1">
      <c r="A6" s="133" t="s">
        <v>48</v>
      </c>
      <c r="B6" s="134"/>
      <c r="C6" s="134"/>
      <c r="D6" s="134"/>
      <c r="E6" s="134"/>
      <c r="F6" s="135" t="s">
        <v>248</v>
      </c>
      <c r="G6" s="136"/>
      <c r="H6" s="137" t="s">
        <v>236</v>
      </c>
      <c r="I6" s="136"/>
      <c r="J6" s="145" t="s">
        <v>237</v>
      </c>
      <c r="K6" s="146"/>
      <c r="L6" s="145" t="s">
        <v>238</v>
      </c>
      <c r="M6" s="146"/>
      <c r="N6" s="130"/>
      <c r="O6" s="130"/>
    </row>
    <row r="7" spans="1:25" ht="15.95" customHeight="1">
      <c r="A7" s="134"/>
      <c r="B7" s="134"/>
      <c r="C7" s="134"/>
      <c r="D7" s="134"/>
      <c r="E7" s="134"/>
      <c r="F7" s="82" t="s">
        <v>222</v>
      </c>
      <c r="G7" s="82" t="s">
        <v>231</v>
      </c>
      <c r="H7" s="82" t="s">
        <v>222</v>
      </c>
      <c r="I7" s="82" t="s">
        <v>231</v>
      </c>
      <c r="J7" s="82" t="s">
        <v>222</v>
      </c>
      <c r="K7" s="83" t="s">
        <v>230</v>
      </c>
      <c r="L7" s="82" t="s">
        <v>222</v>
      </c>
      <c r="M7" s="83" t="s">
        <v>230</v>
      </c>
      <c r="N7" s="82" t="s">
        <v>222</v>
      </c>
      <c r="O7" s="83" t="s">
        <v>230</v>
      </c>
    </row>
    <row r="8" spans="1:25" ht="15.95" customHeight="1">
      <c r="A8" s="138" t="s">
        <v>82</v>
      </c>
      <c r="B8" s="63" t="s">
        <v>49</v>
      </c>
      <c r="C8" s="105"/>
      <c r="D8" s="105"/>
      <c r="E8" s="108" t="s">
        <v>40</v>
      </c>
      <c r="F8" s="106">
        <v>195</v>
      </c>
      <c r="G8" s="106">
        <v>220</v>
      </c>
      <c r="H8" s="123">
        <v>6552</v>
      </c>
      <c r="I8" s="123"/>
      <c r="J8" s="123">
        <v>6290</v>
      </c>
      <c r="K8" s="125">
        <v>5522</v>
      </c>
      <c r="L8" s="123">
        <v>113</v>
      </c>
      <c r="M8" s="125">
        <v>94</v>
      </c>
      <c r="N8" s="106"/>
      <c r="O8" s="106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38"/>
      <c r="B9" s="65"/>
      <c r="C9" s="105" t="s">
        <v>50</v>
      </c>
      <c r="D9" s="105"/>
      <c r="E9" s="108" t="s">
        <v>41</v>
      </c>
      <c r="F9" s="106">
        <v>195</v>
      </c>
      <c r="G9" s="106">
        <v>220</v>
      </c>
      <c r="H9" s="123">
        <v>6552</v>
      </c>
      <c r="I9" s="123"/>
      <c r="J9" s="123">
        <v>5498</v>
      </c>
      <c r="K9" s="125">
        <v>5522</v>
      </c>
      <c r="L9" s="123">
        <v>95</v>
      </c>
      <c r="M9" s="125">
        <v>94</v>
      </c>
      <c r="N9" s="106"/>
      <c r="O9" s="106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38"/>
      <c r="B10" s="64"/>
      <c r="C10" s="105" t="s">
        <v>51</v>
      </c>
      <c r="D10" s="105"/>
      <c r="E10" s="108" t="s">
        <v>42</v>
      </c>
      <c r="F10" s="106">
        <v>0</v>
      </c>
      <c r="G10" s="106">
        <v>0</v>
      </c>
      <c r="H10" s="123">
        <v>0</v>
      </c>
      <c r="I10" s="123"/>
      <c r="J10" s="123">
        <v>792</v>
      </c>
      <c r="K10" s="125">
        <v>0</v>
      </c>
      <c r="L10" s="70">
        <v>18</v>
      </c>
      <c r="M10" s="125">
        <v>0</v>
      </c>
      <c r="N10" s="106"/>
      <c r="O10" s="106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38"/>
      <c r="B11" s="63" t="s">
        <v>52</v>
      </c>
      <c r="C11" s="105"/>
      <c r="D11" s="105"/>
      <c r="E11" s="108" t="s">
        <v>43</v>
      </c>
      <c r="F11" s="106">
        <v>195</v>
      </c>
      <c r="G11" s="106">
        <v>220</v>
      </c>
      <c r="H11" s="123">
        <v>6264</v>
      </c>
      <c r="I11" s="123"/>
      <c r="J11" s="123">
        <v>5217</v>
      </c>
      <c r="K11" s="125">
        <v>4043</v>
      </c>
      <c r="L11" s="123">
        <v>78</v>
      </c>
      <c r="M11" s="125">
        <v>71</v>
      </c>
      <c r="N11" s="106"/>
      <c r="O11" s="106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38"/>
      <c r="B12" s="65"/>
      <c r="C12" s="105" t="s">
        <v>53</v>
      </c>
      <c r="D12" s="105"/>
      <c r="E12" s="108" t="s">
        <v>44</v>
      </c>
      <c r="F12" s="106">
        <v>195</v>
      </c>
      <c r="G12" s="106">
        <v>220</v>
      </c>
      <c r="H12" s="123">
        <v>0</v>
      </c>
      <c r="I12" s="123"/>
      <c r="J12" s="123">
        <v>4547</v>
      </c>
      <c r="K12" s="125">
        <v>4043</v>
      </c>
      <c r="L12" s="123">
        <v>69</v>
      </c>
      <c r="M12" s="125">
        <v>71</v>
      </c>
      <c r="N12" s="106"/>
      <c r="O12" s="106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38"/>
      <c r="B13" s="64"/>
      <c r="C13" s="105" t="s">
        <v>54</v>
      </c>
      <c r="D13" s="105"/>
      <c r="E13" s="108" t="s">
        <v>45</v>
      </c>
      <c r="F13" s="123">
        <v>0</v>
      </c>
      <c r="G13" s="106">
        <v>0</v>
      </c>
      <c r="H13" s="123">
        <v>41</v>
      </c>
      <c r="I13" s="123"/>
      <c r="J13" s="70">
        <v>670</v>
      </c>
      <c r="K13" s="125">
        <v>0</v>
      </c>
      <c r="L13" s="70">
        <v>9</v>
      </c>
      <c r="M13" s="112">
        <v>0</v>
      </c>
      <c r="N13" s="106"/>
      <c r="O13" s="106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38"/>
      <c r="B14" s="105" t="s">
        <v>55</v>
      </c>
      <c r="C14" s="105"/>
      <c r="D14" s="105"/>
      <c r="E14" s="108" t="s">
        <v>96</v>
      </c>
      <c r="F14" s="123">
        <v>0</v>
      </c>
      <c r="G14" s="106">
        <v>0</v>
      </c>
      <c r="H14" s="123">
        <v>6223</v>
      </c>
      <c r="I14" s="123">
        <f t="shared" ref="I14:M14" si="0">I9-I12</f>
        <v>0</v>
      </c>
      <c r="J14" s="123">
        <f t="shared" si="0"/>
        <v>951</v>
      </c>
      <c r="K14" s="124">
        <f t="shared" si="0"/>
        <v>1479</v>
      </c>
      <c r="L14" s="123">
        <f t="shared" si="0"/>
        <v>26</v>
      </c>
      <c r="M14" s="124">
        <f t="shared" si="0"/>
        <v>23</v>
      </c>
      <c r="N14" s="106">
        <f t="shared" ref="F14:O15" si="1">N9-N12</f>
        <v>0</v>
      </c>
      <c r="O14" s="106">
        <f t="shared" si="1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38"/>
      <c r="B15" s="105" t="s">
        <v>56</v>
      </c>
      <c r="C15" s="105"/>
      <c r="D15" s="105"/>
      <c r="E15" s="108" t="s">
        <v>97</v>
      </c>
      <c r="F15" s="106">
        <f t="shared" si="1"/>
        <v>0</v>
      </c>
      <c r="G15" s="106">
        <v>0</v>
      </c>
      <c r="H15" s="123">
        <f t="shared" ref="H15:M15" si="2">H10-H13</f>
        <v>-41</v>
      </c>
      <c r="I15" s="123">
        <f t="shared" si="2"/>
        <v>0</v>
      </c>
      <c r="J15" s="123">
        <f t="shared" si="2"/>
        <v>122</v>
      </c>
      <c r="K15" s="124">
        <f t="shared" si="2"/>
        <v>0</v>
      </c>
      <c r="L15" s="123">
        <f t="shared" si="2"/>
        <v>9</v>
      </c>
      <c r="M15" s="124">
        <f t="shared" si="2"/>
        <v>0</v>
      </c>
      <c r="N15" s="106">
        <f t="shared" si="1"/>
        <v>0</v>
      </c>
      <c r="O15" s="106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38"/>
      <c r="B16" s="105" t="s">
        <v>57</v>
      </c>
      <c r="C16" s="105"/>
      <c r="D16" s="105"/>
      <c r="E16" s="108" t="s">
        <v>98</v>
      </c>
      <c r="F16" s="106">
        <f t="shared" ref="F16:O16" si="3">F8-F11</f>
        <v>0</v>
      </c>
      <c r="G16" s="106">
        <v>0</v>
      </c>
      <c r="H16" s="123">
        <f t="shared" ref="H16:M16" si="4">H8-H11</f>
        <v>288</v>
      </c>
      <c r="I16" s="123">
        <f t="shared" si="4"/>
        <v>0</v>
      </c>
      <c r="J16" s="123">
        <f t="shared" si="4"/>
        <v>1073</v>
      </c>
      <c r="K16" s="124">
        <f t="shared" si="4"/>
        <v>1479</v>
      </c>
      <c r="L16" s="123">
        <f t="shared" si="4"/>
        <v>35</v>
      </c>
      <c r="M16" s="124">
        <f t="shared" si="4"/>
        <v>23</v>
      </c>
      <c r="N16" s="106">
        <f t="shared" si="3"/>
        <v>0</v>
      </c>
      <c r="O16" s="106">
        <f t="shared" si="3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38"/>
      <c r="B17" s="105" t="s">
        <v>58</v>
      </c>
      <c r="C17" s="105"/>
      <c r="D17" s="105"/>
      <c r="E17" s="54"/>
      <c r="F17" s="70">
        <v>0</v>
      </c>
      <c r="G17" s="70">
        <v>0</v>
      </c>
      <c r="H17" s="70">
        <v>0</v>
      </c>
      <c r="I17" s="70"/>
      <c r="J17" s="70">
        <v>0</v>
      </c>
      <c r="K17" s="117">
        <v>0</v>
      </c>
      <c r="L17" s="123">
        <v>0</v>
      </c>
      <c r="M17" s="112">
        <v>0</v>
      </c>
      <c r="N17" s="70"/>
      <c r="O17" s="71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38"/>
      <c r="B18" s="105" t="s">
        <v>59</v>
      </c>
      <c r="C18" s="105"/>
      <c r="D18" s="105"/>
      <c r="E18" s="54"/>
      <c r="F18" s="71">
        <v>0</v>
      </c>
      <c r="G18" s="71">
        <v>0</v>
      </c>
      <c r="H18" s="71">
        <v>0</v>
      </c>
      <c r="I18" s="71"/>
      <c r="J18" s="71">
        <v>0</v>
      </c>
      <c r="K18" s="115">
        <v>0</v>
      </c>
      <c r="L18" s="71">
        <v>0</v>
      </c>
      <c r="M18" s="116">
        <v>0</v>
      </c>
      <c r="N18" s="71"/>
      <c r="O18" s="71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38" t="s">
        <v>83</v>
      </c>
      <c r="B19" s="63" t="s">
        <v>60</v>
      </c>
      <c r="C19" s="105"/>
      <c r="D19" s="105"/>
      <c r="E19" s="108"/>
      <c r="F19" s="106">
        <v>1391</v>
      </c>
      <c r="G19" s="106">
        <v>1456</v>
      </c>
      <c r="H19" s="123">
        <v>3492</v>
      </c>
      <c r="I19" s="123"/>
      <c r="J19" s="123">
        <v>1125</v>
      </c>
      <c r="K19" s="124">
        <v>479</v>
      </c>
      <c r="L19" s="123">
        <v>92</v>
      </c>
      <c r="M19" s="125">
        <v>5</v>
      </c>
      <c r="N19" s="106"/>
      <c r="O19" s="106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38"/>
      <c r="B20" s="64"/>
      <c r="C20" s="105" t="s">
        <v>61</v>
      </c>
      <c r="D20" s="105"/>
      <c r="E20" s="108"/>
      <c r="F20" s="123">
        <v>0</v>
      </c>
      <c r="G20" s="106">
        <v>0</v>
      </c>
      <c r="H20" s="123">
        <v>1330</v>
      </c>
      <c r="I20" s="123"/>
      <c r="J20" s="123">
        <v>0</v>
      </c>
      <c r="K20" s="124">
        <v>0</v>
      </c>
      <c r="L20" s="123">
        <v>90</v>
      </c>
      <c r="M20" s="125">
        <v>0</v>
      </c>
      <c r="N20" s="106"/>
      <c r="O20" s="106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38"/>
      <c r="B21" s="81" t="s">
        <v>62</v>
      </c>
      <c r="C21" s="105"/>
      <c r="D21" s="105"/>
      <c r="E21" s="108" t="s">
        <v>99</v>
      </c>
      <c r="F21" s="106">
        <v>1391</v>
      </c>
      <c r="G21" s="106">
        <v>1456</v>
      </c>
      <c r="H21" s="123">
        <v>3492</v>
      </c>
      <c r="I21" s="123"/>
      <c r="J21" s="123">
        <v>1125</v>
      </c>
      <c r="K21" s="124">
        <v>479</v>
      </c>
      <c r="L21" s="123">
        <v>92</v>
      </c>
      <c r="M21" s="125">
        <v>5</v>
      </c>
      <c r="N21" s="106"/>
      <c r="O21" s="106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38"/>
      <c r="B22" s="63" t="s">
        <v>63</v>
      </c>
      <c r="C22" s="105"/>
      <c r="D22" s="105"/>
      <c r="E22" s="108" t="s">
        <v>100</v>
      </c>
      <c r="F22" s="106">
        <v>1391</v>
      </c>
      <c r="G22" s="106">
        <v>1456</v>
      </c>
      <c r="H22" s="123">
        <v>4355</v>
      </c>
      <c r="I22" s="123"/>
      <c r="J22" s="123">
        <v>4828</v>
      </c>
      <c r="K22" s="124">
        <v>3337</v>
      </c>
      <c r="L22" s="123">
        <v>153</v>
      </c>
      <c r="M22" s="125">
        <v>64</v>
      </c>
      <c r="N22" s="106"/>
      <c r="O22" s="106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38"/>
      <c r="B23" s="64" t="s">
        <v>64</v>
      </c>
      <c r="C23" s="105" t="s">
        <v>65</v>
      </c>
      <c r="D23" s="105"/>
      <c r="E23" s="108"/>
      <c r="F23" s="106">
        <v>1391</v>
      </c>
      <c r="G23" s="106">
        <v>1456</v>
      </c>
      <c r="H23" s="123">
        <v>1513</v>
      </c>
      <c r="I23" s="123"/>
      <c r="J23" s="123">
        <v>567</v>
      </c>
      <c r="K23" s="124">
        <v>553</v>
      </c>
      <c r="L23" s="123">
        <v>45</v>
      </c>
      <c r="M23" s="125">
        <v>44</v>
      </c>
      <c r="N23" s="106"/>
      <c r="O23" s="106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38"/>
      <c r="B24" s="105" t="s">
        <v>101</v>
      </c>
      <c r="C24" s="105"/>
      <c r="D24" s="105"/>
      <c r="E24" s="108" t="s">
        <v>102</v>
      </c>
      <c r="F24" s="106">
        <f t="shared" ref="F24:O24" si="5">F21-F22</f>
        <v>0</v>
      </c>
      <c r="G24" s="106">
        <v>0</v>
      </c>
      <c r="H24" s="123">
        <f t="shared" ref="H24:M24" si="6">H21-H22</f>
        <v>-863</v>
      </c>
      <c r="I24" s="123">
        <f t="shared" si="6"/>
        <v>0</v>
      </c>
      <c r="J24" s="123">
        <f t="shared" si="6"/>
        <v>-3703</v>
      </c>
      <c r="K24" s="124">
        <f t="shared" si="6"/>
        <v>-2858</v>
      </c>
      <c r="L24" s="123">
        <f t="shared" si="6"/>
        <v>-61</v>
      </c>
      <c r="M24" s="124">
        <f t="shared" si="6"/>
        <v>-59</v>
      </c>
      <c r="N24" s="106">
        <f t="shared" si="5"/>
        <v>0</v>
      </c>
      <c r="O24" s="106">
        <f t="shared" si="5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38"/>
      <c r="B25" s="63" t="s">
        <v>66</v>
      </c>
      <c r="C25" s="63"/>
      <c r="D25" s="63"/>
      <c r="E25" s="139" t="s">
        <v>103</v>
      </c>
      <c r="F25" s="143">
        <v>0</v>
      </c>
      <c r="G25" s="143">
        <v>0</v>
      </c>
      <c r="H25" s="131">
        <v>863</v>
      </c>
      <c r="I25" s="131"/>
      <c r="J25" s="143">
        <v>3703</v>
      </c>
      <c r="K25" s="143">
        <v>2858</v>
      </c>
      <c r="L25" s="143">
        <v>61</v>
      </c>
      <c r="M25" s="143">
        <v>59</v>
      </c>
      <c r="N25" s="131"/>
      <c r="O25" s="131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38"/>
      <c r="B26" s="81" t="s">
        <v>67</v>
      </c>
      <c r="C26" s="81"/>
      <c r="D26" s="81"/>
      <c r="E26" s="140"/>
      <c r="F26" s="144"/>
      <c r="G26" s="144"/>
      <c r="H26" s="132"/>
      <c r="I26" s="132"/>
      <c r="J26" s="144"/>
      <c r="K26" s="144"/>
      <c r="L26" s="144"/>
      <c r="M26" s="144"/>
      <c r="N26" s="132"/>
      <c r="O26" s="132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38"/>
      <c r="B27" s="105" t="s">
        <v>104</v>
      </c>
      <c r="C27" s="105"/>
      <c r="D27" s="105"/>
      <c r="E27" s="108" t="s">
        <v>105</v>
      </c>
      <c r="F27" s="118">
        <v>0</v>
      </c>
      <c r="G27" s="118">
        <v>0</v>
      </c>
      <c r="H27" s="118">
        <f t="shared" ref="H27:M27" si="7">H24+H25</f>
        <v>0</v>
      </c>
      <c r="I27" s="118">
        <f t="shared" si="7"/>
        <v>0</v>
      </c>
      <c r="J27" s="118">
        <f t="shared" si="7"/>
        <v>0</v>
      </c>
      <c r="K27" s="119">
        <f t="shared" si="7"/>
        <v>0</v>
      </c>
      <c r="L27" s="118">
        <f t="shared" si="7"/>
        <v>0</v>
      </c>
      <c r="M27" s="119">
        <f t="shared" si="7"/>
        <v>0</v>
      </c>
      <c r="N27" s="118">
        <f t="shared" ref="N27:O27" si="8">N24+N25</f>
        <v>0</v>
      </c>
      <c r="O27" s="118">
        <f t="shared" si="8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51" t="s">
        <v>68</v>
      </c>
      <c r="B30" s="151"/>
      <c r="C30" s="151"/>
      <c r="D30" s="151"/>
      <c r="E30" s="151"/>
      <c r="F30" s="137" t="s">
        <v>236</v>
      </c>
      <c r="G30" s="136"/>
      <c r="H30" s="152" t="s">
        <v>239</v>
      </c>
      <c r="I30" s="153"/>
      <c r="J30" s="152" t="s">
        <v>240</v>
      </c>
      <c r="K30" s="153"/>
      <c r="L30" s="154"/>
      <c r="M30" s="154"/>
      <c r="N30" s="154"/>
      <c r="O30" s="154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51"/>
      <c r="B31" s="151"/>
      <c r="C31" s="151"/>
      <c r="D31" s="151"/>
      <c r="E31" s="151"/>
      <c r="F31" s="82" t="s">
        <v>222</v>
      </c>
      <c r="G31" s="83" t="s">
        <v>230</v>
      </c>
      <c r="H31" s="82" t="s">
        <v>222</v>
      </c>
      <c r="I31" s="83" t="s">
        <v>230</v>
      </c>
      <c r="J31" s="82" t="s">
        <v>222</v>
      </c>
      <c r="K31" s="83" t="s">
        <v>230</v>
      </c>
      <c r="L31" s="82" t="s">
        <v>222</v>
      </c>
      <c r="M31" s="83" t="s">
        <v>230</v>
      </c>
      <c r="N31" s="82" t="s">
        <v>222</v>
      </c>
      <c r="O31" s="83" t="s">
        <v>230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38" t="s">
        <v>84</v>
      </c>
      <c r="B32" s="63" t="s">
        <v>49</v>
      </c>
      <c r="C32" s="105"/>
      <c r="D32" s="105"/>
      <c r="E32" s="108" t="s">
        <v>40</v>
      </c>
      <c r="F32" s="106"/>
      <c r="G32" s="110">
        <v>2719</v>
      </c>
      <c r="H32" s="106">
        <v>0</v>
      </c>
      <c r="I32" s="110">
        <v>0</v>
      </c>
      <c r="J32" s="106">
        <v>0</v>
      </c>
      <c r="K32" s="110">
        <v>0</v>
      </c>
      <c r="L32" s="106"/>
      <c r="M32" s="106"/>
      <c r="N32" s="106"/>
      <c r="O32" s="106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49"/>
      <c r="B33" s="65"/>
      <c r="C33" s="63" t="s">
        <v>69</v>
      </c>
      <c r="D33" s="105"/>
      <c r="E33" s="108"/>
      <c r="F33" s="106"/>
      <c r="G33" s="110">
        <v>2533</v>
      </c>
      <c r="H33" s="106">
        <v>0</v>
      </c>
      <c r="I33" s="110">
        <v>0</v>
      </c>
      <c r="J33" s="106">
        <v>0</v>
      </c>
      <c r="K33" s="110">
        <v>0</v>
      </c>
      <c r="L33" s="106"/>
      <c r="M33" s="106"/>
      <c r="N33" s="106"/>
      <c r="O33" s="106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49"/>
      <c r="B34" s="65"/>
      <c r="C34" s="64"/>
      <c r="D34" s="105" t="s">
        <v>70</v>
      </c>
      <c r="E34" s="108"/>
      <c r="F34" s="106"/>
      <c r="G34" s="110">
        <v>0</v>
      </c>
      <c r="H34" s="106">
        <v>0</v>
      </c>
      <c r="I34" s="110">
        <v>0</v>
      </c>
      <c r="J34" s="106">
        <v>0</v>
      </c>
      <c r="K34" s="110">
        <v>0</v>
      </c>
      <c r="L34" s="106"/>
      <c r="M34" s="106"/>
      <c r="N34" s="106"/>
      <c r="O34" s="106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49"/>
      <c r="B35" s="64"/>
      <c r="C35" s="81" t="s">
        <v>71</v>
      </c>
      <c r="D35" s="105"/>
      <c r="E35" s="108"/>
      <c r="F35" s="106"/>
      <c r="G35" s="110">
        <v>185</v>
      </c>
      <c r="H35" s="106">
        <v>0</v>
      </c>
      <c r="I35" s="110">
        <v>0</v>
      </c>
      <c r="J35" s="71">
        <v>0</v>
      </c>
      <c r="K35" s="116">
        <v>0</v>
      </c>
      <c r="L35" s="106"/>
      <c r="M35" s="106"/>
      <c r="N35" s="106"/>
      <c r="O35" s="106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49"/>
      <c r="B36" s="63" t="s">
        <v>52</v>
      </c>
      <c r="C36" s="105"/>
      <c r="D36" s="105"/>
      <c r="E36" s="108" t="s">
        <v>41</v>
      </c>
      <c r="F36" s="106"/>
      <c r="G36" s="110">
        <v>2673</v>
      </c>
      <c r="H36" s="106">
        <v>0</v>
      </c>
      <c r="I36" s="110">
        <v>0</v>
      </c>
      <c r="J36" s="106">
        <v>0</v>
      </c>
      <c r="K36" s="110">
        <v>0</v>
      </c>
      <c r="L36" s="106"/>
      <c r="M36" s="106"/>
      <c r="N36" s="106"/>
      <c r="O36" s="106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49"/>
      <c r="B37" s="65"/>
      <c r="C37" s="105" t="s">
        <v>72</v>
      </c>
      <c r="D37" s="105"/>
      <c r="E37" s="108"/>
      <c r="F37" s="106"/>
      <c r="G37" s="110">
        <v>2456</v>
      </c>
      <c r="H37" s="106">
        <v>0</v>
      </c>
      <c r="I37" s="110">
        <v>0</v>
      </c>
      <c r="J37" s="106">
        <v>0</v>
      </c>
      <c r="K37" s="110">
        <v>0</v>
      </c>
      <c r="L37" s="106"/>
      <c r="M37" s="106"/>
      <c r="N37" s="106"/>
      <c r="O37" s="106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49"/>
      <c r="B38" s="64"/>
      <c r="C38" s="105" t="s">
        <v>73</v>
      </c>
      <c r="D38" s="105"/>
      <c r="E38" s="108"/>
      <c r="F38" s="106"/>
      <c r="G38" s="113">
        <v>217</v>
      </c>
      <c r="H38" s="106">
        <v>0</v>
      </c>
      <c r="I38" s="110">
        <v>0</v>
      </c>
      <c r="J38" s="106">
        <v>0</v>
      </c>
      <c r="K38" s="110">
        <v>0</v>
      </c>
      <c r="L38" s="106"/>
      <c r="M38" s="106"/>
      <c r="N38" s="106"/>
      <c r="O38" s="106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49"/>
      <c r="B39" s="50" t="s">
        <v>74</v>
      </c>
      <c r="C39" s="50"/>
      <c r="D39" s="50"/>
      <c r="E39" s="108" t="s">
        <v>107</v>
      </c>
      <c r="F39" s="106">
        <f t="shared" ref="F39:O39" si="9">F32-F36</f>
        <v>0</v>
      </c>
      <c r="G39" s="113">
        <f t="shared" si="9"/>
        <v>46</v>
      </c>
      <c r="H39" s="106">
        <f t="shared" si="9"/>
        <v>0</v>
      </c>
      <c r="I39" s="113">
        <f t="shared" si="9"/>
        <v>0</v>
      </c>
      <c r="J39" s="106">
        <f t="shared" si="9"/>
        <v>0</v>
      </c>
      <c r="K39" s="113">
        <f t="shared" si="9"/>
        <v>0</v>
      </c>
      <c r="L39" s="106">
        <f t="shared" si="9"/>
        <v>0</v>
      </c>
      <c r="M39" s="106">
        <f t="shared" si="9"/>
        <v>0</v>
      </c>
      <c r="N39" s="106">
        <f t="shared" si="9"/>
        <v>0</v>
      </c>
      <c r="O39" s="106">
        <f t="shared" si="9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38" t="s">
        <v>85</v>
      </c>
      <c r="B40" s="63" t="s">
        <v>75</v>
      </c>
      <c r="C40" s="105"/>
      <c r="D40" s="105"/>
      <c r="E40" s="108" t="s">
        <v>43</v>
      </c>
      <c r="F40" s="106"/>
      <c r="G40" s="113">
        <v>3390</v>
      </c>
      <c r="H40" s="106">
        <v>119</v>
      </c>
      <c r="I40" s="110">
        <v>119</v>
      </c>
      <c r="J40" s="106">
        <v>85</v>
      </c>
      <c r="K40" s="110">
        <v>85</v>
      </c>
      <c r="L40" s="106"/>
      <c r="M40" s="106"/>
      <c r="N40" s="106"/>
      <c r="O40" s="106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50"/>
      <c r="B41" s="64"/>
      <c r="C41" s="105" t="s">
        <v>76</v>
      </c>
      <c r="D41" s="105"/>
      <c r="E41" s="108"/>
      <c r="F41" s="71"/>
      <c r="G41" s="115">
        <v>1245</v>
      </c>
      <c r="H41" s="71">
        <v>0</v>
      </c>
      <c r="I41" s="116">
        <v>0</v>
      </c>
      <c r="J41" s="106">
        <v>0</v>
      </c>
      <c r="K41" s="110">
        <v>0</v>
      </c>
      <c r="L41" s="106"/>
      <c r="M41" s="106"/>
      <c r="N41" s="106"/>
      <c r="O41" s="106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50"/>
      <c r="B42" s="63" t="s">
        <v>63</v>
      </c>
      <c r="C42" s="105"/>
      <c r="D42" s="105"/>
      <c r="E42" s="108" t="s">
        <v>44</v>
      </c>
      <c r="F42" s="106"/>
      <c r="G42" s="113">
        <v>2870</v>
      </c>
      <c r="H42" s="106">
        <v>119</v>
      </c>
      <c r="I42" s="110">
        <v>119</v>
      </c>
      <c r="J42" s="106">
        <v>85</v>
      </c>
      <c r="K42" s="110">
        <v>85</v>
      </c>
      <c r="L42" s="106"/>
      <c r="M42" s="106"/>
      <c r="N42" s="106"/>
      <c r="O42" s="106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50"/>
      <c r="B43" s="64"/>
      <c r="C43" s="105" t="s">
        <v>77</v>
      </c>
      <c r="D43" s="105"/>
      <c r="E43" s="108"/>
      <c r="F43" s="106"/>
      <c r="G43" s="113">
        <v>1531</v>
      </c>
      <c r="H43" s="106">
        <v>99</v>
      </c>
      <c r="I43" s="110">
        <v>97</v>
      </c>
      <c r="J43" s="71">
        <v>69</v>
      </c>
      <c r="K43" s="116">
        <v>68</v>
      </c>
      <c r="L43" s="106"/>
      <c r="M43" s="106"/>
      <c r="N43" s="106"/>
      <c r="O43" s="106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50"/>
      <c r="B44" s="105" t="s">
        <v>74</v>
      </c>
      <c r="C44" s="105"/>
      <c r="D44" s="105"/>
      <c r="E44" s="108" t="s">
        <v>108</v>
      </c>
      <c r="F44" s="71">
        <f t="shared" ref="F44:O44" si="10">F40-F42</f>
        <v>0</v>
      </c>
      <c r="G44" s="115">
        <f t="shared" si="10"/>
        <v>520</v>
      </c>
      <c r="H44" s="71">
        <f t="shared" si="10"/>
        <v>0</v>
      </c>
      <c r="I44" s="115">
        <f t="shared" si="10"/>
        <v>0</v>
      </c>
      <c r="J44" s="71">
        <f t="shared" si="10"/>
        <v>0</v>
      </c>
      <c r="K44" s="115">
        <f t="shared" si="10"/>
        <v>0</v>
      </c>
      <c r="L44" s="71">
        <f t="shared" si="10"/>
        <v>0</v>
      </c>
      <c r="M44" s="71">
        <f t="shared" si="10"/>
        <v>0</v>
      </c>
      <c r="N44" s="71">
        <f t="shared" si="10"/>
        <v>0</v>
      </c>
      <c r="O44" s="71">
        <f t="shared" si="10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38" t="s">
        <v>86</v>
      </c>
      <c r="B45" s="50" t="s">
        <v>78</v>
      </c>
      <c r="C45" s="50"/>
      <c r="D45" s="50"/>
      <c r="E45" s="108" t="s">
        <v>109</v>
      </c>
      <c r="F45" s="106">
        <f t="shared" ref="F45:O45" si="11">F39+F44</f>
        <v>0</v>
      </c>
      <c r="G45" s="113">
        <f t="shared" si="11"/>
        <v>566</v>
      </c>
      <c r="H45" s="106">
        <f t="shared" si="11"/>
        <v>0</v>
      </c>
      <c r="I45" s="113">
        <f t="shared" si="11"/>
        <v>0</v>
      </c>
      <c r="J45" s="106">
        <f t="shared" si="11"/>
        <v>0</v>
      </c>
      <c r="K45" s="113">
        <f t="shared" si="11"/>
        <v>0</v>
      </c>
      <c r="L45" s="106">
        <f t="shared" si="11"/>
        <v>0</v>
      </c>
      <c r="M45" s="106">
        <f t="shared" si="11"/>
        <v>0</v>
      </c>
      <c r="N45" s="106">
        <f t="shared" si="11"/>
        <v>0</v>
      </c>
      <c r="O45" s="106">
        <f t="shared" si="11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50"/>
      <c r="B46" s="105" t="s">
        <v>79</v>
      </c>
      <c r="C46" s="105"/>
      <c r="D46" s="105"/>
      <c r="E46" s="105"/>
      <c r="F46" s="71"/>
      <c r="G46" s="115">
        <v>0</v>
      </c>
      <c r="H46" s="71">
        <v>0</v>
      </c>
      <c r="I46" s="116">
        <v>0</v>
      </c>
      <c r="J46" s="71">
        <v>0</v>
      </c>
      <c r="K46" s="116">
        <v>0</v>
      </c>
      <c r="L46" s="106"/>
      <c r="M46" s="106"/>
      <c r="N46" s="71"/>
      <c r="O46" s="71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50"/>
      <c r="B47" s="105" t="s">
        <v>80</v>
      </c>
      <c r="C47" s="105"/>
      <c r="D47" s="105"/>
      <c r="E47" s="105"/>
      <c r="F47" s="106"/>
      <c r="G47" s="110">
        <v>858</v>
      </c>
      <c r="H47" s="106">
        <v>0</v>
      </c>
      <c r="I47" s="110">
        <v>0</v>
      </c>
      <c r="J47" s="106">
        <v>0</v>
      </c>
      <c r="K47" s="110">
        <v>0</v>
      </c>
      <c r="L47" s="106"/>
      <c r="M47" s="106"/>
      <c r="N47" s="106"/>
      <c r="O47" s="106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50"/>
      <c r="B48" s="105" t="s">
        <v>81</v>
      </c>
      <c r="C48" s="105"/>
      <c r="D48" s="105"/>
      <c r="E48" s="105"/>
      <c r="F48" s="106"/>
      <c r="G48" s="110">
        <v>676</v>
      </c>
      <c r="H48" s="106">
        <v>0</v>
      </c>
      <c r="I48" s="110">
        <v>0</v>
      </c>
      <c r="J48" s="106">
        <v>0</v>
      </c>
      <c r="K48" s="110">
        <v>0</v>
      </c>
      <c r="L48" s="106"/>
      <c r="M48" s="106"/>
      <c r="N48" s="106"/>
      <c r="O48" s="106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110</v>
      </c>
      <c r="O49" s="6"/>
    </row>
    <row r="50" spans="1:15" ht="15.95" customHeight="1">
      <c r="A50" s="9"/>
      <c r="O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N25:N26"/>
    <mergeCell ref="J25:J26"/>
    <mergeCell ref="K25:K26"/>
    <mergeCell ref="L25:L26"/>
    <mergeCell ref="M25:M26"/>
    <mergeCell ref="N6:O6"/>
    <mergeCell ref="H25:H26"/>
    <mergeCell ref="A6:E7"/>
    <mergeCell ref="F6:G6"/>
    <mergeCell ref="H6:I6"/>
    <mergeCell ref="A8:A18"/>
    <mergeCell ref="A19:A27"/>
    <mergeCell ref="E25:E26"/>
    <mergeCell ref="F25:F26"/>
    <mergeCell ref="G25:G26"/>
    <mergeCell ref="J6:K6"/>
    <mergeCell ref="L6:M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F58" sqref="F58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250</v>
      </c>
      <c r="D1" s="44"/>
    </row>
    <row r="3" spans="1:14" ht="15" customHeight="1">
      <c r="A3" s="15" t="s">
        <v>152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153</v>
      </c>
    </row>
    <row r="6" spans="1:14" ht="15" customHeight="1">
      <c r="A6" s="46"/>
      <c r="B6" s="47"/>
      <c r="C6" s="47"/>
      <c r="D6" s="90"/>
      <c r="E6" s="160" t="s">
        <v>241</v>
      </c>
      <c r="F6" s="161"/>
      <c r="G6" s="160" t="s">
        <v>242</v>
      </c>
      <c r="H6" s="161"/>
      <c r="I6" s="162"/>
      <c r="J6" s="163"/>
      <c r="K6" s="158"/>
      <c r="L6" s="158"/>
      <c r="M6" s="158"/>
      <c r="N6" s="158"/>
    </row>
    <row r="7" spans="1:14" ht="15" customHeight="1">
      <c r="A7" s="19"/>
      <c r="B7" s="20"/>
      <c r="C7" s="20"/>
      <c r="D7" s="62"/>
      <c r="E7" s="109" t="s">
        <v>222</v>
      </c>
      <c r="F7" s="91" t="s">
        <v>230</v>
      </c>
      <c r="G7" s="109" t="s">
        <v>222</v>
      </c>
      <c r="H7" s="109" t="s">
        <v>230</v>
      </c>
      <c r="I7" s="109" t="s">
        <v>222</v>
      </c>
      <c r="J7" s="109" t="s">
        <v>230</v>
      </c>
      <c r="K7" s="109" t="s">
        <v>222</v>
      </c>
      <c r="L7" s="109" t="s">
        <v>230</v>
      </c>
      <c r="M7" s="109" t="s">
        <v>222</v>
      </c>
      <c r="N7" s="109" t="s">
        <v>230</v>
      </c>
    </row>
    <row r="8" spans="1:14" ht="18" customHeight="1">
      <c r="A8" s="126" t="s">
        <v>154</v>
      </c>
      <c r="B8" s="84" t="s">
        <v>155</v>
      </c>
      <c r="C8" s="85"/>
      <c r="D8" s="85"/>
      <c r="E8" s="120">
        <v>1</v>
      </c>
      <c r="F8" s="120">
        <v>1</v>
      </c>
      <c r="G8" s="120">
        <v>4</v>
      </c>
      <c r="H8" s="120">
        <v>4</v>
      </c>
      <c r="I8" s="86"/>
      <c r="J8" s="86"/>
      <c r="K8" s="86"/>
      <c r="L8" s="86"/>
      <c r="M8" s="86"/>
      <c r="N8" s="86"/>
    </row>
    <row r="9" spans="1:14" ht="18" customHeight="1">
      <c r="A9" s="126"/>
      <c r="B9" s="126" t="s">
        <v>156</v>
      </c>
      <c r="C9" s="105" t="s">
        <v>157</v>
      </c>
      <c r="D9" s="105"/>
      <c r="E9" s="120">
        <v>5</v>
      </c>
      <c r="F9" s="120">
        <v>5</v>
      </c>
      <c r="G9" s="120">
        <v>551</v>
      </c>
      <c r="H9" s="120">
        <v>551</v>
      </c>
      <c r="I9" s="86"/>
      <c r="J9" s="86"/>
      <c r="K9" s="86"/>
      <c r="L9" s="86"/>
      <c r="M9" s="86"/>
      <c r="N9" s="86"/>
    </row>
    <row r="10" spans="1:14" ht="18" customHeight="1">
      <c r="A10" s="126"/>
      <c r="B10" s="126"/>
      <c r="C10" s="105" t="s">
        <v>158</v>
      </c>
      <c r="D10" s="105"/>
      <c r="E10" s="120">
        <v>5</v>
      </c>
      <c r="F10" s="120">
        <v>5</v>
      </c>
      <c r="G10" s="120">
        <v>550</v>
      </c>
      <c r="H10" s="120">
        <v>550</v>
      </c>
      <c r="I10" s="86"/>
      <c r="J10" s="86"/>
      <c r="K10" s="86"/>
      <c r="L10" s="86"/>
      <c r="M10" s="86"/>
      <c r="N10" s="86"/>
    </row>
    <row r="11" spans="1:14" ht="18" customHeight="1">
      <c r="A11" s="126"/>
      <c r="B11" s="126"/>
      <c r="C11" s="105" t="s">
        <v>159</v>
      </c>
      <c r="D11" s="105"/>
      <c r="E11" s="120">
        <v>0</v>
      </c>
      <c r="F11" s="120">
        <v>0</v>
      </c>
      <c r="G11" s="120">
        <v>1</v>
      </c>
      <c r="H11" s="120">
        <v>1</v>
      </c>
      <c r="I11" s="86"/>
      <c r="J11" s="86"/>
      <c r="K11" s="86"/>
      <c r="L11" s="86"/>
      <c r="M11" s="86"/>
      <c r="N11" s="86"/>
    </row>
    <row r="12" spans="1:14" ht="18" customHeight="1">
      <c r="A12" s="126"/>
      <c r="B12" s="126"/>
      <c r="C12" s="105" t="s">
        <v>160</v>
      </c>
      <c r="D12" s="105"/>
      <c r="E12" s="120">
        <v>0</v>
      </c>
      <c r="F12" s="120">
        <v>0</v>
      </c>
      <c r="G12" s="120">
        <v>0</v>
      </c>
      <c r="H12" s="120">
        <v>0</v>
      </c>
      <c r="I12" s="86"/>
      <c r="J12" s="86"/>
      <c r="K12" s="86"/>
      <c r="L12" s="86"/>
      <c r="M12" s="86"/>
      <c r="N12" s="86"/>
    </row>
    <row r="13" spans="1:14" ht="18" customHeight="1">
      <c r="A13" s="126"/>
      <c r="B13" s="126"/>
      <c r="C13" s="105" t="s">
        <v>161</v>
      </c>
      <c r="D13" s="105"/>
      <c r="E13" s="120">
        <v>0</v>
      </c>
      <c r="F13" s="120">
        <v>0</v>
      </c>
      <c r="G13" s="120">
        <v>0</v>
      </c>
      <c r="H13" s="120">
        <v>0</v>
      </c>
      <c r="I13" s="86"/>
      <c r="J13" s="86"/>
      <c r="K13" s="86"/>
      <c r="L13" s="86"/>
      <c r="M13" s="86"/>
      <c r="N13" s="86"/>
    </row>
    <row r="14" spans="1:14" ht="18" customHeight="1">
      <c r="A14" s="126"/>
      <c r="B14" s="126"/>
      <c r="C14" s="105" t="s">
        <v>162</v>
      </c>
      <c r="D14" s="105"/>
      <c r="E14" s="120">
        <v>0</v>
      </c>
      <c r="F14" s="120">
        <v>0</v>
      </c>
      <c r="G14" s="120">
        <v>0</v>
      </c>
      <c r="H14" s="120">
        <v>0</v>
      </c>
      <c r="I14" s="86"/>
      <c r="J14" s="86"/>
      <c r="K14" s="86"/>
      <c r="L14" s="86"/>
      <c r="M14" s="86"/>
      <c r="N14" s="86"/>
    </row>
    <row r="15" spans="1:14" ht="18" customHeight="1">
      <c r="A15" s="157" t="s">
        <v>163</v>
      </c>
      <c r="B15" s="126" t="s">
        <v>164</v>
      </c>
      <c r="C15" s="105" t="s">
        <v>165</v>
      </c>
      <c r="D15" s="105"/>
      <c r="E15" s="106">
        <v>12818</v>
      </c>
      <c r="F15" s="110">
        <v>12879</v>
      </c>
      <c r="G15" s="106">
        <v>999</v>
      </c>
      <c r="H15" s="110">
        <v>1367</v>
      </c>
      <c r="I15" s="106"/>
      <c r="J15" s="106"/>
      <c r="K15" s="106"/>
      <c r="L15" s="106"/>
      <c r="M15" s="106"/>
      <c r="N15" s="106"/>
    </row>
    <row r="16" spans="1:14" ht="18" customHeight="1">
      <c r="A16" s="126"/>
      <c r="B16" s="126"/>
      <c r="C16" s="105" t="s">
        <v>166</v>
      </c>
      <c r="D16" s="105"/>
      <c r="E16" s="106">
        <v>6029</v>
      </c>
      <c r="F16" s="110">
        <v>5524</v>
      </c>
      <c r="G16" s="106">
        <v>5885</v>
      </c>
      <c r="H16" s="110">
        <v>6165</v>
      </c>
      <c r="I16" s="106"/>
      <c r="J16" s="106"/>
      <c r="K16" s="106"/>
      <c r="L16" s="106"/>
      <c r="M16" s="106"/>
      <c r="N16" s="106"/>
    </row>
    <row r="17" spans="1:15" ht="18" customHeight="1">
      <c r="A17" s="126"/>
      <c r="B17" s="126"/>
      <c r="C17" s="105" t="s">
        <v>167</v>
      </c>
      <c r="D17" s="105"/>
      <c r="E17" s="106">
        <v>0</v>
      </c>
      <c r="F17" s="110">
        <v>0</v>
      </c>
      <c r="G17" s="106">
        <v>0</v>
      </c>
      <c r="H17" s="110">
        <v>0</v>
      </c>
      <c r="I17" s="106"/>
      <c r="J17" s="106"/>
      <c r="K17" s="106"/>
      <c r="L17" s="106"/>
      <c r="M17" s="106"/>
      <c r="N17" s="106"/>
    </row>
    <row r="18" spans="1:15" ht="18" customHeight="1">
      <c r="A18" s="126"/>
      <c r="B18" s="126"/>
      <c r="C18" s="105" t="s">
        <v>168</v>
      </c>
      <c r="D18" s="105"/>
      <c r="E18" s="106">
        <v>18846</v>
      </c>
      <c r="F18" s="113">
        <v>18403</v>
      </c>
      <c r="G18" s="106">
        <v>6884</v>
      </c>
      <c r="H18" s="113">
        <v>7532</v>
      </c>
      <c r="I18" s="106"/>
      <c r="J18" s="106"/>
      <c r="K18" s="106"/>
      <c r="L18" s="106"/>
      <c r="M18" s="106"/>
      <c r="N18" s="106"/>
    </row>
    <row r="19" spans="1:15" ht="18" customHeight="1">
      <c r="A19" s="126"/>
      <c r="B19" s="126" t="s">
        <v>169</v>
      </c>
      <c r="C19" s="105" t="s">
        <v>170</v>
      </c>
      <c r="D19" s="105"/>
      <c r="E19" s="106">
        <v>322</v>
      </c>
      <c r="F19" s="113">
        <v>491</v>
      </c>
      <c r="G19" s="106">
        <v>2425</v>
      </c>
      <c r="H19" s="113">
        <v>3263</v>
      </c>
      <c r="I19" s="106"/>
      <c r="J19" s="106"/>
      <c r="K19" s="106"/>
      <c r="L19" s="106"/>
      <c r="M19" s="106"/>
      <c r="N19" s="106"/>
    </row>
    <row r="20" spans="1:15" ht="18" customHeight="1">
      <c r="A20" s="126"/>
      <c r="B20" s="126"/>
      <c r="C20" s="105" t="s">
        <v>171</v>
      </c>
      <c r="D20" s="105"/>
      <c r="E20" s="106">
        <v>9622</v>
      </c>
      <c r="F20" s="113">
        <v>9053</v>
      </c>
      <c r="G20" s="106">
        <v>3841</v>
      </c>
      <c r="H20" s="113">
        <v>3733</v>
      </c>
      <c r="I20" s="106"/>
      <c r="J20" s="106"/>
      <c r="K20" s="106"/>
      <c r="L20" s="106"/>
      <c r="M20" s="106"/>
      <c r="N20" s="106"/>
    </row>
    <row r="21" spans="1:15" s="48" customFormat="1" ht="18" customHeight="1">
      <c r="A21" s="126"/>
      <c r="B21" s="126"/>
      <c r="C21" s="87" t="s">
        <v>172</v>
      </c>
      <c r="D21" s="87"/>
      <c r="E21" s="88">
        <v>0</v>
      </c>
      <c r="F21" s="121">
        <v>0</v>
      </c>
      <c r="G21" s="88"/>
      <c r="H21" s="121">
        <v>0</v>
      </c>
      <c r="I21" s="88"/>
      <c r="J21" s="88"/>
      <c r="K21" s="88"/>
      <c r="L21" s="88"/>
      <c r="M21" s="88"/>
      <c r="N21" s="88"/>
    </row>
    <row r="22" spans="1:15" ht="18" customHeight="1">
      <c r="A22" s="126"/>
      <c r="B22" s="126"/>
      <c r="C22" s="50" t="s">
        <v>173</v>
      </c>
      <c r="D22" s="50"/>
      <c r="E22" s="106">
        <v>9944</v>
      </c>
      <c r="F22" s="113">
        <v>9544</v>
      </c>
      <c r="G22" s="106">
        <v>6266</v>
      </c>
      <c r="H22" s="113">
        <v>6996</v>
      </c>
      <c r="I22" s="106"/>
      <c r="J22" s="106"/>
      <c r="K22" s="106"/>
      <c r="L22" s="106"/>
      <c r="M22" s="106"/>
      <c r="N22" s="106"/>
    </row>
    <row r="23" spans="1:15" ht="18" customHeight="1">
      <c r="A23" s="126"/>
      <c r="B23" s="126" t="s">
        <v>174</v>
      </c>
      <c r="C23" s="105" t="s">
        <v>175</v>
      </c>
      <c r="D23" s="105"/>
      <c r="E23" s="106">
        <v>5</v>
      </c>
      <c r="F23" s="113">
        <v>5</v>
      </c>
      <c r="G23" s="106">
        <v>551</v>
      </c>
      <c r="H23" s="113">
        <v>551</v>
      </c>
      <c r="I23" s="106"/>
      <c r="J23" s="106"/>
      <c r="K23" s="106"/>
      <c r="L23" s="106"/>
      <c r="M23" s="106"/>
      <c r="N23" s="106"/>
    </row>
    <row r="24" spans="1:15" ht="18" customHeight="1">
      <c r="A24" s="126"/>
      <c r="B24" s="126"/>
      <c r="C24" s="105" t="s">
        <v>176</v>
      </c>
      <c r="D24" s="105"/>
      <c r="E24" s="106">
        <v>47</v>
      </c>
      <c r="F24" s="122">
        <v>-161</v>
      </c>
      <c r="G24" s="106">
        <v>67</v>
      </c>
      <c r="H24" s="113">
        <v>-16</v>
      </c>
      <c r="I24" s="106"/>
      <c r="J24" s="106"/>
      <c r="K24" s="106"/>
      <c r="L24" s="106"/>
      <c r="M24" s="106"/>
      <c r="N24" s="106"/>
    </row>
    <row r="25" spans="1:15" ht="18" customHeight="1">
      <c r="A25" s="126"/>
      <c r="B25" s="126"/>
      <c r="C25" s="105" t="s">
        <v>177</v>
      </c>
      <c r="D25" s="105"/>
      <c r="E25" s="106">
        <v>8826</v>
      </c>
      <c r="F25" s="113">
        <v>8988</v>
      </c>
      <c r="G25" s="106">
        <v>0</v>
      </c>
      <c r="H25" s="113">
        <v>0</v>
      </c>
      <c r="I25" s="106"/>
      <c r="J25" s="106"/>
      <c r="K25" s="106"/>
      <c r="L25" s="106"/>
      <c r="M25" s="106"/>
      <c r="N25" s="106"/>
    </row>
    <row r="26" spans="1:15" ht="18" customHeight="1">
      <c r="A26" s="126"/>
      <c r="B26" s="126"/>
      <c r="C26" s="105" t="s">
        <v>178</v>
      </c>
      <c r="D26" s="105"/>
      <c r="E26" s="106">
        <v>8902</v>
      </c>
      <c r="F26" s="113">
        <v>8859</v>
      </c>
      <c r="G26" s="106">
        <v>618</v>
      </c>
      <c r="H26" s="113">
        <v>536</v>
      </c>
      <c r="I26" s="106"/>
      <c r="J26" s="106"/>
      <c r="K26" s="106"/>
      <c r="L26" s="106"/>
      <c r="M26" s="106"/>
      <c r="N26" s="106"/>
    </row>
    <row r="27" spans="1:15" ht="18" customHeight="1">
      <c r="A27" s="126"/>
      <c r="B27" s="105" t="s">
        <v>179</v>
      </c>
      <c r="C27" s="105"/>
      <c r="D27" s="105"/>
      <c r="E27" s="106">
        <v>18846</v>
      </c>
      <c r="F27" s="113">
        <v>18403</v>
      </c>
      <c r="G27" s="106">
        <v>6884</v>
      </c>
      <c r="H27" s="113">
        <v>7532</v>
      </c>
      <c r="I27" s="106"/>
      <c r="J27" s="106"/>
      <c r="K27" s="106"/>
      <c r="L27" s="106"/>
      <c r="M27" s="106"/>
      <c r="N27" s="106"/>
    </row>
    <row r="28" spans="1:15" ht="18" customHeight="1">
      <c r="A28" s="126" t="s">
        <v>180</v>
      </c>
      <c r="B28" s="126" t="s">
        <v>181</v>
      </c>
      <c r="C28" s="105" t="s">
        <v>182</v>
      </c>
      <c r="D28" s="89" t="s">
        <v>40</v>
      </c>
      <c r="E28" s="106">
        <v>1992</v>
      </c>
      <c r="F28" s="113">
        <v>3758</v>
      </c>
      <c r="G28" s="106">
        <v>2222</v>
      </c>
      <c r="H28" s="113">
        <v>2596</v>
      </c>
      <c r="I28" s="106"/>
      <c r="J28" s="106"/>
      <c r="K28" s="106"/>
      <c r="L28" s="106"/>
      <c r="M28" s="106"/>
      <c r="N28" s="106"/>
    </row>
    <row r="29" spans="1:15" ht="18" customHeight="1">
      <c r="A29" s="126"/>
      <c r="B29" s="126"/>
      <c r="C29" s="105" t="s">
        <v>183</v>
      </c>
      <c r="D29" s="89" t="s">
        <v>41</v>
      </c>
      <c r="E29" s="106">
        <v>1891</v>
      </c>
      <c r="F29" s="113">
        <v>3843</v>
      </c>
      <c r="G29" s="106">
        <v>2116</v>
      </c>
      <c r="H29" s="113">
        <v>2477</v>
      </c>
      <c r="I29" s="106"/>
      <c r="J29" s="106"/>
      <c r="K29" s="106"/>
      <c r="L29" s="106"/>
      <c r="M29" s="106"/>
      <c r="N29" s="106"/>
    </row>
    <row r="30" spans="1:15" ht="18" customHeight="1">
      <c r="A30" s="126"/>
      <c r="B30" s="126"/>
      <c r="C30" s="105" t="s">
        <v>184</v>
      </c>
      <c r="D30" s="89" t="s">
        <v>185</v>
      </c>
      <c r="E30" s="106">
        <v>62</v>
      </c>
      <c r="F30" s="113">
        <v>66</v>
      </c>
      <c r="G30" s="106">
        <v>1</v>
      </c>
      <c r="H30" s="110">
        <v>5</v>
      </c>
      <c r="I30" s="106"/>
      <c r="J30" s="106"/>
      <c r="K30" s="106"/>
      <c r="L30" s="106"/>
      <c r="M30" s="106"/>
      <c r="N30" s="106"/>
    </row>
    <row r="31" spans="1:15" ht="18" customHeight="1">
      <c r="A31" s="126"/>
      <c r="B31" s="126"/>
      <c r="C31" s="50" t="s">
        <v>186</v>
      </c>
      <c r="D31" s="89" t="s">
        <v>187</v>
      </c>
      <c r="E31" s="106">
        <f t="shared" ref="E31:N31" si="0">E28-E29-E30</f>
        <v>39</v>
      </c>
      <c r="F31" s="113">
        <f t="shared" si="0"/>
        <v>-151</v>
      </c>
      <c r="G31" s="106">
        <f t="shared" si="0"/>
        <v>105</v>
      </c>
      <c r="H31" s="113">
        <f t="shared" si="0"/>
        <v>114</v>
      </c>
      <c r="I31" s="106">
        <f t="shared" si="0"/>
        <v>0</v>
      </c>
      <c r="J31" s="106">
        <f t="shared" si="0"/>
        <v>0</v>
      </c>
      <c r="K31" s="106">
        <f t="shared" si="0"/>
        <v>0</v>
      </c>
      <c r="L31" s="106">
        <f t="shared" si="0"/>
        <v>0</v>
      </c>
      <c r="M31" s="106">
        <f t="shared" si="0"/>
        <v>0</v>
      </c>
      <c r="N31" s="106">
        <f t="shared" si="0"/>
        <v>0</v>
      </c>
      <c r="O31" s="7"/>
    </row>
    <row r="32" spans="1:15" ht="18" customHeight="1">
      <c r="A32" s="126"/>
      <c r="B32" s="126"/>
      <c r="C32" s="105" t="s">
        <v>188</v>
      </c>
      <c r="D32" s="89" t="s">
        <v>189</v>
      </c>
      <c r="E32" s="106">
        <v>15</v>
      </c>
      <c r="F32" s="113">
        <v>14</v>
      </c>
      <c r="G32" s="106">
        <v>5</v>
      </c>
      <c r="H32" s="113">
        <v>10</v>
      </c>
      <c r="I32" s="106"/>
      <c r="J32" s="106"/>
      <c r="K32" s="106"/>
      <c r="L32" s="106"/>
      <c r="M32" s="106"/>
      <c r="N32" s="106"/>
    </row>
    <row r="33" spans="1:14" ht="18" customHeight="1">
      <c r="A33" s="126"/>
      <c r="B33" s="126"/>
      <c r="C33" s="105" t="s">
        <v>190</v>
      </c>
      <c r="D33" s="89" t="s">
        <v>191</v>
      </c>
      <c r="E33" s="106">
        <v>7</v>
      </c>
      <c r="F33" s="113">
        <v>7</v>
      </c>
      <c r="G33" s="106">
        <v>27</v>
      </c>
      <c r="H33" s="113">
        <v>30</v>
      </c>
      <c r="I33" s="106"/>
      <c r="J33" s="106"/>
      <c r="K33" s="106"/>
      <c r="L33" s="106"/>
      <c r="M33" s="106"/>
      <c r="N33" s="106"/>
    </row>
    <row r="34" spans="1:14" ht="18" customHeight="1">
      <c r="A34" s="126"/>
      <c r="B34" s="126"/>
      <c r="C34" s="50" t="s">
        <v>192</v>
      </c>
      <c r="D34" s="89" t="s">
        <v>193</v>
      </c>
      <c r="E34" s="106">
        <f t="shared" ref="E34:N34" si="1">E31+E32-E33</f>
        <v>47</v>
      </c>
      <c r="F34" s="113">
        <f t="shared" si="1"/>
        <v>-144</v>
      </c>
      <c r="G34" s="106">
        <f t="shared" si="1"/>
        <v>83</v>
      </c>
      <c r="H34" s="113">
        <f t="shared" si="1"/>
        <v>94</v>
      </c>
      <c r="I34" s="106">
        <f t="shared" si="1"/>
        <v>0</v>
      </c>
      <c r="J34" s="106">
        <f t="shared" si="1"/>
        <v>0</v>
      </c>
      <c r="K34" s="106">
        <f t="shared" si="1"/>
        <v>0</v>
      </c>
      <c r="L34" s="106">
        <f t="shared" si="1"/>
        <v>0</v>
      </c>
      <c r="M34" s="106">
        <f t="shared" si="1"/>
        <v>0</v>
      </c>
      <c r="N34" s="106">
        <f t="shared" si="1"/>
        <v>0</v>
      </c>
    </row>
    <row r="35" spans="1:14" ht="18" customHeight="1">
      <c r="A35" s="126"/>
      <c r="B35" s="126" t="s">
        <v>194</v>
      </c>
      <c r="C35" s="105" t="s">
        <v>195</v>
      </c>
      <c r="D35" s="89" t="s">
        <v>196</v>
      </c>
      <c r="E35" s="106">
        <v>0</v>
      </c>
      <c r="F35" s="113">
        <v>0</v>
      </c>
      <c r="G35" s="106">
        <v>1</v>
      </c>
      <c r="H35" s="113">
        <v>1</v>
      </c>
      <c r="I35" s="106"/>
      <c r="J35" s="106"/>
      <c r="K35" s="106"/>
      <c r="L35" s="106"/>
      <c r="M35" s="106"/>
      <c r="N35" s="106"/>
    </row>
    <row r="36" spans="1:14" ht="18" customHeight="1">
      <c r="A36" s="126"/>
      <c r="B36" s="126"/>
      <c r="C36" s="105" t="s">
        <v>197</v>
      </c>
      <c r="D36" s="89" t="s">
        <v>198</v>
      </c>
      <c r="E36" s="106">
        <v>0</v>
      </c>
      <c r="F36" s="113">
        <v>17</v>
      </c>
      <c r="G36" s="106">
        <v>1</v>
      </c>
      <c r="H36" s="113">
        <v>0</v>
      </c>
      <c r="I36" s="106"/>
      <c r="J36" s="106"/>
      <c r="K36" s="106"/>
      <c r="L36" s="106"/>
      <c r="M36" s="106"/>
      <c r="N36" s="106"/>
    </row>
    <row r="37" spans="1:14" ht="18" customHeight="1">
      <c r="A37" s="126"/>
      <c r="B37" s="126"/>
      <c r="C37" s="105" t="s">
        <v>199</v>
      </c>
      <c r="D37" s="89" t="s">
        <v>200</v>
      </c>
      <c r="E37" s="106">
        <f t="shared" ref="E37:N37" si="2">E34+E35-E36</f>
        <v>47</v>
      </c>
      <c r="F37" s="113">
        <f t="shared" si="2"/>
        <v>-161</v>
      </c>
      <c r="G37" s="106">
        <f t="shared" si="2"/>
        <v>83</v>
      </c>
      <c r="H37" s="113">
        <f t="shared" si="2"/>
        <v>95</v>
      </c>
      <c r="I37" s="106">
        <f t="shared" si="2"/>
        <v>0</v>
      </c>
      <c r="J37" s="106">
        <f t="shared" si="2"/>
        <v>0</v>
      </c>
      <c r="K37" s="106">
        <f t="shared" si="2"/>
        <v>0</v>
      </c>
      <c r="L37" s="106">
        <f t="shared" si="2"/>
        <v>0</v>
      </c>
      <c r="M37" s="106">
        <f t="shared" si="2"/>
        <v>0</v>
      </c>
      <c r="N37" s="106">
        <f t="shared" si="2"/>
        <v>0</v>
      </c>
    </row>
    <row r="38" spans="1:14" ht="18" customHeight="1">
      <c r="A38" s="126"/>
      <c r="B38" s="126"/>
      <c r="C38" s="105" t="s">
        <v>201</v>
      </c>
      <c r="D38" s="89" t="s">
        <v>202</v>
      </c>
      <c r="E38" s="106">
        <v>0</v>
      </c>
      <c r="F38" s="113">
        <v>0</v>
      </c>
      <c r="G38" s="106">
        <v>0</v>
      </c>
      <c r="H38" s="113">
        <v>0</v>
      </c>
      <c r="I38" s="106"/>
      <c r="J38" s="106"/>
      <c r="K38" s="106"/>
      <c r="L38" s="106"/>
      <c r="M38" s="106"/>
      <c r="N38" s="106"/>
    </row>
    <row r="39" spans="1:14" ht="18" customHeight="1">
      <c r="A39" s="126"/>
      <c r="B39" s="126"/>
      <c r="C39" s="105" t="s">
        <v>203</v>
      </c>
      <c r="D39" s="89" t="s">
        <v>204</v>
      </c>
      <c r="E39" s="106">
        <v>0</v>
      </c>
      <c r="F39" s="113">
        <v>0</v>
      </c>
      <c r="G39" s="106">
        <v>0</v>
      </c>
      <c r="H39" s="113">
        <v>0</v>
      </c>
      <c r="I39" s="106"/>
      <c r="J39" s="106"/>
      <c r="K39" s="106"/>
      <c r="L39" s="106"/>
      <c r="M39" s="106"/>
      <c r="N39" s="106"/>
    </row>
    <row r="40" spans="1:14" ht="18" customHeight="1">
      <c r="A40" s="126"/>
      <c r="B40" s="126"/>
      <c r="C40" s="105" t="s">
        <v>205</v>
      </c>
      <c r="D40" s="89" t="s">
        <v>206</v>
      </c>
      <c r="E40" s="106">
        <v>0</v>
      </c>
      <c r="F40" s="113">
        <v>0</v>
      </c>
      <c r="G40" s="106">
        <v>0</v>
      </c>
      <c r="H40" s="113">
        <v>0</v>
      </c>
      <c r="I40" s="106"/>
      <c r="J40" s="106"/>
      <c r="K40" s="106"/>
      <c r="L40" s="106"/>
      <c r="M40" s="106"/>
      <c r="N40" s="106"/>
    </row>
    <row r="41" spans="1:14" ht="18" customHeight="1">
      <c r="A41" s="126"/>
      <c r="B41" s="126"/>
      <c r="C41" s="50" t="s">
        <v>207</v>
      </c>
      <c r="D41" s="89" t="s">
        <v>208</v>
      </c>
      <c r="E41" s="106">
        <f t="shared" ref="E41:N41" si="3">E34+E35-E36-E40</f>
        <v>47</v>
      </c>
      <c r="F41" s="113">
        <f t="shared" si="3"/>
        <v>-161</v>
      </c>
      <c r="G41" s="106">
        <f t="shared" si="3"/>
        <v>83</v>
      </c>
      <c r="H41" s="113">
        <f t="shared" si="3"/>
        <v>95</v>
      </c>
      <c r="I41" s="106">
        <f t="shared" si="3"/>
        <v>0</v>
      </c>
      <c r="J41" s="106">
        <f t="shared" si="3"/>
        <v>0</v>
      </c>
      <c r="K41" s="106">
        <f t="shared" si="3"/>
        <v>0</v>
      </c>
      <c r="L41" s="106">
        <f t="shared" si="3"/>
        <v>0</v>
      </c>
      <c r="M41" s="106">
        <f t="shared" si="3"/>
        <v>0</v>
      </c>
      <c r="N41" s="106">
        <f t="shared" si="3"/>
        <v>0</v>
      </c>
    </row>
    <row r="42" spans="1:14" ht="18" customHeight="1">
      <c r="A42" s="126"/>
      <c r="B42" s="126"/>
      <c r="C42" s="159" t="s">
        <v>209</v>
      </c>
      <c r="D42" s="159"/>
      <c r="E42" s="106">
        <f t="shared" ref="E42:N42" si="4">E37+E38-E39-E40</f>
        <v>47</v>
      </c>
      <c r="F42" s="110">
        <f t="shared" si="4"/>
        <v>-161</v>
      </c>
      <c r="G42" s="106">
        <f t="shared" si="4"/>
        <v>83</v>
      </c>
      <c r="H42" s="110">
        <f t="shared" si="4"/>
        <v>95</v>
      </c>
      <c r="I42" s="106">
        <f t="shared" si="4"/>
        <v>0</v>
      </c>
      <c r="J42" s="106">
        <f t="shared" si="4"/>
        <v>0</v>
      </c>
      <c r="K42" s="106">
        <f t="shared" si="4"/>
        <v>0</v>
      </c>
      <c r="L42" s="106">
        <f t="shared" si="4"/>
        <v>0</v>
      </c>
      <c r="M42" s="106">
        <f t="shared" si="4"/>
        <v>0</v>
      </c>
      <c r="N42" s="106">
        <f t="shared" si="4"/>
        <v>0</v>
      </c>
    </row>
    <row r="43" spans="1:14" ht="18" customHeight="1">
      <c r="A43" s="126"/>
      <c r="B43" s="126"/>
      <c r="C43" s="105" t="s">
        <v>210</v>
      </c>
      <c r="D43" s="89" t="s">
        <v>211</v>
      </c>
      <c r="E43" s="106">
        <v>0</v>
      </c>
      <c r="F43" s="113">
        <v>0</v>
      </c>
      <c r="G43" s="106">
        <v>0</v>
      </c>
      <c r="H43" s="113">
        <v>0</v>
      </c>
      <c r="I43" s="106"/>
      <c r="J43" s="106"/>
      <c r="K43" s="106"/>
      <c r="L43" s="106"/>
      <c r="M43" s="106"/>
      <c r="N43" s="106"/>
    </row>
    <row r="44" spans="1:14" ht="18" customHeight="1">
      <c r="A44" s="126"/>
      <c r="B44" s="126"/>
      <c r="C44" s="50" t="s">
        <v>212</v>
      </c>
      <c r="D44" s="108" t="s">
        <v>213</v>
      </c>
      <c r="E44" s="106">
        <f t="shared" ref="E44:N44" si="5">E41+E43</f>
        <v>47</v>
      </c>
      <c r="F44" s="113">
        <f t="shared" si="5"/>
        <v>-161</v>
      </c>
      <c r="G44" s="106">
        <f t="shared" si="5"/>
        <v>83</v>
      </c>
      <c r="H44" s="113">
        <f t="shared" si="5"/>
        <v>95</v>
      </c>
      <c r="I44" s="106">
        <f t="shared" si="5"/>
        <v>0</v>
      </c>
      <c r="J44" s="106">
        <f t="shared" si="5"/>
        <v>0</v>
      </c>
      <c r="K44" s="106">
        <f t="shared" si="5"/>
        <v>0</v>
      </c>
      <c r="L44" s="106">
        <f t="shared" si="5"/>
        <v>0</v>
      </c>
      <c r="M44" s="106">
        <f t="shared" si="5"/>
        <v>0</v>
      </c>
      <c r="N44" s="106">
        <f t="shared" si="5"/>
        <v>0</v>
      </c>
    </row>
    <row r="45" spans="1:14" ht="14.1" customHeight="1">
      <c r="A45" s="9" t="s">
        <v>214</v>
      </c>
    </row>
    <row r="46" spans="1:14" ht="14.1" customHeight="1">
      <c r="A46" s="9" t="s">
        <v>215</v>
      </c>
    </row>
    <row r="47" spans="1:14">
      <c r="A47" s="49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14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 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 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2022-08-08T08:28:28Z</cp:lastPrinted>
  <dcterms:modified xsi:type="dcterms:W3CDTF">2022-09-20T10:17:29Z</dcterms:modified>
</cp:coreProperties>
</file>