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9449D7A7-38BC-488A-B740-630D558BD6FA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9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4" l="1"/>
  <c r="N31" i="9" l="1"/>
  <c r="N34" i="9" s="1"/>
  <c r="M31" i="9"/>
  <c r="M34" i="9" s="1"/>
  <c r="L31" i="9"/>
  <c r="L34" i="9" s="1"/>
  <c r="K31" i="9"/>
  <c r="K34" i="9" s="1"/>
  <c r="J31" i="9"/>
  <c r="J34" i="9" s="1"/>
  <c r="I31" i="9"/>
  <c r="I34" i="9" s="1"/>
  <c r="H31" i="9"/>
  <c r="H34" i="9" s="1"/>
  <c r="H37" i="9" s="1"/>
  <c r="H42" i="9" s="1"/>
  <c r="H44" i="9" s="1"/>
  <c r="G31" i="9"/>
  <c r="G34" i="9" s="1"/>
  <c r="G37" i="9" s="1"/>
  <c r="G42" i="9" s="1"/>
  <c r="G44" i="9" s="1"/>
  <c r="F31" i="9"/>
  <c r="F34" i="9" s="1"/>
  <c r="E31" i="9"/>
  <c r="E34" i="9" s="1"/>
  <c r="M41" i="9" l="1"/>
  <c r="M44" i="9" s="1"/>
  <c r="M37" i="9"/>
  <c r="N41" i="9"/>
  <c r="N44" i="9" s="1"/>
  <c r="N37" i="9"/>
  <c r="K41" i="9"/>
  <c r="K44" i="9" s="1"/>
  <c r="K37" i="9"/>
  <c r="E37" i="9"/>
  <c r="E41" i="9"/>
  <c r="E44" i="9" s="1"/>
  <c r="I41" i="9"/>
  <c r="I44" i="9" s="1"/>
  <c r="I37" i="9"/>
  <c r="F37" i="9"/>
  <c r="F41" i="9"/>
  <c r="F44" i="9" s="1"/>
  <c r="J41" i="9"/>
  <c r="J44" i="9" s="1"/>
  <c r="J37" i="9"/>
  <c r="L41" i="9"/>
  <c r="L44" i="9" s="1"/>
  <c r="L37" i="9"/>
  <c r="N24" i="7"/>
  <c r="H24" i="7"/>
  <c r="L24" i="4" l="1"/>
  <c r="K24" i="4"/>
  <c r="F45" i="2" l="1"/>
  <c r="F27" i="2"/>
  <c r="I9" i="2" l="1"/>
  <c r="G29" i="2"/>
  <c r="G27" i="2"/>
  <c r="F24" i="6"/>
  <c r="F22" i="6" s="1"/>
  <c r="E22" i="6"/>
  <c r="E19" i="6"/>
  <c r="E23" i="6" s="1"/>
  <c r="H45" i="5"/>
  <c r="F45" i="5"/>
  <c r="G44" i="5" s="1"/>
  <c r="H27" i="5"/>
  <c r="F27" i="5"/>
  <c r="G19" i="5" s="1"/>
  <c r="G18" i="2"/>
  <c r="H27" i="2"/>
  <c r="H45" i="2"/>
  <c r="O44" i="7"/>
  <c r="O45" i="7"/>
  <c r="N44" i="7"/>
  <c r="M44" i="7"/>
  <c r="L44" i="7"/>
  <c r="K44" i="7"/>
  <c r="J44" i="7"/>
  <c r="I44" i="7"/>
  <c r="H44" i="7"/>
  <c r="F44" i="7"/>
  <c r="O39" i="7"/>
  <c r="N39" i="7"/>
  <c r="M39" i="7"/>
  <c r="L39" i="7"/>
  <c r="K39" i="7"/>
  <c r="K45" i="7" s="1"/>
  <c r="J39" i="7"/>
  <c r="I39" i="7"/>
  <c r="H39" i="7"/>
  <c r="F39" i="7"/>
  <c r="O27" i="7"/>
  <c r="N27" i="7"/>
  <c r="M27" i="7"/>
  <c r="L24" i="7"/>
  <c r="L27" i="7" s="1"/>
  <c r="K27" i="7"/>
  <c r="J24" i="7"/>
  <c r="J27" i="7" s="1"/>
  <c r="I24" i="7"/>
  <c r="I27" i="7" s="1"/>
  <c r="H27" i="7"/>
  <c r="G24" i="7"/>
  <c r="G27" i="7" s="1"/>
  <c r="F24" i="7"/>
  <c r="F27" i="7" s="1"/>
  <c r="N16" i="7"/>
  <c r="L16" i="7"/>
  <c r="J16" i="7"/>
  <c r="I16" i="7"/>
  <c r="H16" i="7"/>
  <c r="G16" i="7"/>
  <c r="F16" i="7"/>
  <c r="N15" i="7"/>
  <c r="L15" i="7"/>
  <c r="J15" i="7"/>
  <c r="I15" i="7"/>
  <c r="H15" i="7"/>
  <c r="G15" i="7"/>
  <c r="F15" i="7"/>
  <c r="N14" i="7"/>
  <c r="L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I19" i="2"/>
  <c r="O39" i="4"/>
  <c r="O44" i="4"/>
  <c r="N39" i="4"/>
  <c r="N44" i="4"/>
  <c r="M39" i="4"/>
  <c r="M45" i="4"/>
  <c r="M44" i="4"/>
  <c r="L39" i="4"/>
  <c r="L45" i="4" s="1"/>
  <c r="L44" i="4"/>
  <c r="K39" i="4"/>
  <c r="K45" i="4" s="1"/>
  <c r="K44" i="4"/>
  <c r="J39" i="4"/>
  <c r="J45" i="4" s="1"/>
  <c r="J44" i="4"/>
  <c r="I39" i="4"/>
  <c r="I44" i="4"/>
  <c r="I45" i="4" s="1"/>
  <c r="H39" i="4"/>
  <c r="H45" i="4" s="1"/>
  <c r="H44" i="4"/>
  <c r="G39" i="4"/>
  <c r="G44" i="4"/>
  <c r="O24" i="4"/>
  <c r="O27" i="4" s="1"/>
  <c r="N27" i="4"/>
  <c r="M24" i="4"/>
  <c r="M27" i="4" s="1"/>
  <c r="L27" i="4"/>
  <c r="K27" i="4"/>
  <c r="J24" i="4"/>
  <c r="J27" i="4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14" i="2"/>
  <c r="G16" i="2"/>
  <c r="E21" i="6"/>
  <c r="G41" i="5"/>
  <c r="G9" i="2"/>
  <c r="G39" i="5"/>
  <c r="G21" i="2"/>
  <c r="G45" i="5"/>
  <c r="G36" i="5"/>
  <c r="G42" i="5"/>
  <c r="G37" i="5" l="1"/>
  <c r="I45" i="5"/>
  <c r="G34" i="5"/>
  <c r="G32" i="5"/>
  <c r="G33" i="5"/>
  <c r="G31" i="5"/>
  <c r="J45" i="7"/>
  <c r="G30" i="5"/>
  <c r="G28" i="5"/>
  <c r="G45" i="4"/>
  <c r="G40" i="5"/>
  <c r="G35" i="5"/>
  <c r="N45" i="4"/>
  <c r="M45" i="7"/>
  <c r="G38" i="5"/>
  <c r="G43" i="5"/>
  <c r="G29" i="5"/>
  <c r="O45" i="4"/>
  <c r="G24" i="6"/>
  <c r="H24" i="6" s="1"/>
  <c r="G45" i="2"/>
  <c r="G41" i="2"/>
  <c r="G28" i="2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<sst xmlns="http://schemas.openxmlformats.org/spreadsheetml/2006/main" count="441" uniqueCount="275">
  <si>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</si>
  <si>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</si>
  <si>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</si>
  <si>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</si>
  <si>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</si>
  <si>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</si>
  <si>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</si>
  <si>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</si>
  <si>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</si>
  <si>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</si>
  <si>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</si>
  <si>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</si>
  <si>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</si>
  <si>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</si>
  <si>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</si>
  <si>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</si>
  <si>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</si>
  <si>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</si>
  <si>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</si>
  <si>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</si>
  <si>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</si>
  <si>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</si>
  <si>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</si>
  <si>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</si>
  <si>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</si>
  <si>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</si>
  <si>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</si>
  <si>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</si>
  <si>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</si>
  <si>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</si>
  <si>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</si>
  <si>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</si>
  <si>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</si>
  <si>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</si>
  <si>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</si>
  <si>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</si>
  <si>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</si>
  <si>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</si>
  <si>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</si>
  <si>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</si>
  <si>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</si>
  <si>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</si>
  <si>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</si>
  <si>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</si>
  <si>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</si>
  <si>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</si>
  <si>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</si>
  <si>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</si>
  <si>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</si>
  <si>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</si>
  <si>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</si>
  <si>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</si>
  <si>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</si>
  <si>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</si>
  <si>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</si>
  <si>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</si>
  <si>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</si>
  <si>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</si>
  <si>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</si>
  <si>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</si>
  <si>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</si>
  <si>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</si>
  <si>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</si>
  <si>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</si>
  <si>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</si>
  <si>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</si>
  <si>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</si>
  <si>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</si>
  <si>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</si>
  <si>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</si>
  <si>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</si>
  <si>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</si>
  <si>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</si>
  <si>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</si>
  <si>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</si>
  <si>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</si>
  <si>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</si>
  <si>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</si>
  <si>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</si>
  <si>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</si>
  <si>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</si>
  <si>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</si>
  <si>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</si>
  <si>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</si>
  <si>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</si>
  <si>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</si>
  <si>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</si>
  <si>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</si>
  <si>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</si>
  <si>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</si>
  <si>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</si>
  <si>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</si>
  <si>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</si>
  <si>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</si>
  <si>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</si>
  <si>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</si>
  <si>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</si>
  <si>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</si>
  <si>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</si>
  <si>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</si>
  <si>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</si>
  <si>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</si>
  <si>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</si>
  <si>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</si>
  <si>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</si>
  <si>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</si>
  <si>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</si>
  <si>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</si>
  <si>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</si>
  <si>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</si>
  <si>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</si>
  <si>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</si>
  <si>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</si>
  <si>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</si>
  <si>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</si>
  <si>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</si>
  <si>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</si>
  <si>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</si>
  <si>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</si>
  <si>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</si>
  <si>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</si>
  <si>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</si>
  <si>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</si>
  <si>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</si>
  <si>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</si>
  <si>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</si>
  <si>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</si>
  <si>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</si>
  <si>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</si>
  <si>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</si>
  <si>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</si>
  <si>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</si>
  <si>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</si>
  <si>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</si>
  <si>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</si>
  <si>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</si>
  <si>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</si>
  <si>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</si>
  <si>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</si>
  <si>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</si>
  <si>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</si>
  <si>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</si>
  <si>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</si>
  <si>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</si>
  <si>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</si>
  <si>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</si>
  <si>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</si>
  <si>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</si>
  <si>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</si>
  <si>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</si>
  <si>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</si>
  <si>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</si>
  <si>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</si>
  <si>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</si>
  <si>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</si>
  <si>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</si>
  <si>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</si>
  <si>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</si>
  <si>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</si>
  <si>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</si>
  <si>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</si>
  <si>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</si>
  <si>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</si>
  <si>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</si>
  <si>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</si>
  <si>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</si>
  <si>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</si>
  <si>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</si>
  <si>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</si>
  <si>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</si>
  <si>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</si>
  <si>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</si>
  <si>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</si>
  <si>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</si>
  <si>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</si>
  <si>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</si>
  <si>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</si>
  <si>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</si>
  <si>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</si>
  <si>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</si>
  <si>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</si>
  <si>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</si>
  <si>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</si>
  <si>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</si>
  <si>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</si>
  <si>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</si>
  <si>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</si>
  <si>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</si>
  <si>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</si>
  <si>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</si>
  <si>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</si>
  <si>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</si>
  <si>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</si>
  <si>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</si>
  <si>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</si>
  <si>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</si>
  <si>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</si>
  <si>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</si>
  <si>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</si>
  <si>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</si>
  <si>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</si>
  <si>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</si>
  <si>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</si>
  <si>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</si>
  <si>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</si>
  <si>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</si>
  <si>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</si>
  <si>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</si>
  <si>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</si>
  <si>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</si>
  <si>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</si>
  <si>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</si>
  <si>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</si>
  <si>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</si>
  <si>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</si>
  <si>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</si>
  <si>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</si>
  <si>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</si>
  <si>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</si>
  <si>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</si>
  <si>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</si>
  <si>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</si>
  <si>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</si>
  <si>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</si>
  <si>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</si>
  <si>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</si>
  <si>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</si>
  <si>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</si>
  <si>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</si>
  <si>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</si>
  <si>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</si>
  <si>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</si>
  <si>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</si>
  <si>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</si>
  <si>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</si>
  <si>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</si>
  <si>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</si>
  <si>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</si>
  <si>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</si>
  <si>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</si>
  <si>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</si>
  <si>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</si>
  <si>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</si>
  <si>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</si>
  <si>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</si>
  <si>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</si>
  <si>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</si>
  <si>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</si>
  <si>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</si>
  <si>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</si>
  <si>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愛知県</t>
    <rPh sb="0" eb="3">
      <t>アイチケン</t>
    </rPh>
    <phoneticPr fontId="9"/>
  </si>
  <si>
    <t>愛知県</t>
    <rPh sb="0" eb="3">
      <t>アイチケン</t>
    </rPh>
    <phoneticPr fontId="16"/>
  </si>
  <si>
    <t>港湾整備事業</t>
    <rPh sb="0" eb="4">
      <t>コウワンセイビ</t>
    </rPh>
    <rPh sb="4" eb="6">
      <t>ジギョウ</t>
    </rPh>
    <phoneticPr fontId="9"/>
  </si>
  <si>
    <t>　　単独事業</t>
    <phoneticPr fontId="9"/>
  </si>
  <si>
    <t>愛知県</t>
    <rPh sb="0" eb="3">
      <t>アイチケン</t>
    </rPh>
    <phoneticPr fontId="16"/>
  </si>
  <si>
    <t>水道事業</t>
    <rPh sb="0" eb="2">
      <t>スイドウ</t>
    </rPh>
    <rPh sb="2" eb="4">
      <t>ジギョウ</t>
    </rPh>
    <phoneticPr fontId="9"/>
  </si>
  <si>
    <t>工業用水道事業</t>
    <rPh sb="0" eb="5">
      <t>コウギョウヨウスイドウ</t>
    </rPh>
    <rPh sb="5" eb="7">
      <t>ジギョウ</t>
    </rPh>
    <phoneticPr fontId="9"/>
  </si>
  <si>
    <t>用地造成事業</t>
    <rPh sb="0" eb="2">
      <t>ヨウチ</t>
    </rPh>
    <rPh sb="2" eb="4">
      <t>ゾウセイ</t>
    </rPh>
    <rPh sb="4" eb="6">
      <t>ジギョウ</t>
    </rPh>
    <phoneticPr fontId="9"/>
  </si>
  <si>
    <t>県立病院事業</t>
    <rPh sb="0" eb="2">
      <t>ケンリツ</t>
    </rPh>
    <rPh sb="2" eb="4">
      <t>ビョウイン</t>
    </rPh>
    <rPh sb="4" eb="6">
      <t>ジギョウ</t>
    </rPh>
    <phoneticPr fontId="9"/>
  </si>
  <si>
    <t>流域下水道事業</t>
    <rPh sb="0" eb="5">
      <t>リュウイキゲスイドウ</t>
    </rPh>
    <rPh sb="5" eb="7">
      <t>ジギョウ</t>
    </rPh>
    <phoneticPr fontId="9"/>
  </si>
  <si>
    <t>水道事業</t>
    <rPh sb="0" eb="4">
      <t>スイドウジギョウ</t>
    </rPh>
    <phoneticPr fontId="16"/>
  </si>
  <si>
    <t>工業用水道事業</t>
    <rPh sb="0" eb="5">
      <t>コウギョウヨウスイドウ</t>
    </rPh>
    <rPh sb="5" eb="7">
      <t>ジギョウ</t>
    </rPh>
    <phoneticPr fontId="16"/>
  </si>
  <si>
    <t>用地造成事業</t>
    <rPh sb="0" eb="4">
      <t>ヨウチゾウセイ</t>
    </rPh>
    <rPh sb="4" eb="6">
      <t>ジギョウ</t>
    </rPh>
    <phoneticPr fontId="16"/>
  </si>
  <si>
    <t>県立病院事業</t>
    <rPh sb="0" eb="4">
      <t>ケンリツビョウイン</t>
    </rPh>
    <rPh sb="4" eb="6">
      <t>ジギョウ</t>
    </rPh>
    <phoneticPr fontId="16"/>
  </si>
  <si>
    <t>流域下水道</t>
    <rPh sb="0" eb="5">
      <t>リュウイキゲスイドウ</t>
    </rPh>
    <phoneticPr fontId="16"/>
  </si>
  <si>
    <t>港湾整備事業</t>
    <rPh sb="0" eb="6">
      <t>コウワンセイビジギョウ</t>
    </rPh>
    <phoneticPr fontId="16"/>
  </si>
  <si>
    <t>愛知県</t>
    <rPh sb="0" eb="3">
      <t>アイチケン</t>
    </rPh>
    <phoneticPr fontId="16"/>
  </si>
  <si>
    <t>愛知県</t>
    <rPh sb="0" eb="3">
      <t>アイチケン</t>
    </rPh>
    <phoneticPr fontId="9"/>
  </si>
  <si>
    <t>愛知県</t>
    <rPh sb="0" eb="3">
      <t>アイチケン</t>
    </rPh>
    <phoneticPr fontId="14"/>
  </si>
  <si>
    <t>(令和２年度決算額）</t>
    <phoneticPr fontId="14"/>
  </si>
  <si>
    <t>愛知県土地開発公社</t>
    <rPh sb="0" eb="9">
      <t>アイチケントチカイハツコウシャ</t>
    </rPh>
    <phoneticPr fontId="14"/>
  </si>
  <si>
    <t>愛知県住宅供給公社</t>
    <rPh sb="0" eb="3">
      <t>アイチケン</t>
    </rPh>
    <rPh sb="3" eb="9">
      <t>ジュウタクキョウキュウコウシャ</t>
    </rPh>
    <phoneticPr fontId="14"/>
  </si>
  <si>
    <t>愛知県道路公社</t>
    <rPh sb="0" eb="3">
      <t>アイチケン</t>
    </rPh>
    <rPh sb="3" eb="5">
      <t>ドウロ</t>
    </rPh>
    <rPh sb="5" eb="7">
      <t>コウシャ</t>
    </rPh>
    <phoneticPr fontId="14"/>
  </si>
  <si>
    <t>名古屋高速道路公社</t>
    <rPh sb="0" eb="9">
      <t>ナゴヤコウソクドウロコウシャ</t>
    </rPh>
    <phoneticPr fontId="14"/>
  </si>
  <si>
    <t>愛知県高速交通株式会社</t>
    <rPh sb="0" eb="11">
      <t>アイチケンコウソクコウツウカブシキガイシャ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</si>
</sst>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0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41" fontId="0" fillId="0" borderId="4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4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 justifyLastLine="1"/>
    </xf>
    <xf numFmtId="0" fontId="1" fillId="0" borderId="4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horizontal="centerContinuous" vertical="center"/>
    </xf>
    <xf numFmtId="0" fontId="2" fillId="0" borderId="9" xfId="0" applyNumberFormat="1" applyFont="1" applyBorder="1" applyAlignment="1">
      <alignment horizontal="centerContinuous" vertical="center" wrapText="1"/>
    </xf>
    <xf numFmtId="41" fontId="0" fillId="0" borderId="9" xfId="0" applyNumberFormat="1" applyBorder="1" applyAlignment="1">
      <alignment horizontal="centerContinuous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177" fontId="2" fillId="0" borderId="9" xfId="1" applyNumberFormat="1" applyBorder="1" applyAlignment="1">
      <alignment vertical="center"/>
    </xf>
    <xf numFmtId="178" fontId="2" fillId="0" borderId="9" xfId="1" applyNumberFormat="1" applyBorder="1" applyAlignment="1">
      <alignment vertical="center"/>
    </xf>
    <xf numFmtId="177" fontId="2" fillId="0" borderId="9" xfId="1" applyNumberFormat="1" applyFont="1" applyBorder="1" applyAlignment="1">
      <alignment vertical="center"/>
    </xf>
    <xf numFmtId="41" fontId="10" fillId="0" borderId="9" xfId="0" applyNumberFormat="1" applyFont="1" applyBorder="1" applyAlignment="1">
      <alignment vertical="center"/>
    </xf>
    <xf numFmtId="178" fontId="0" fillId="0" borderId="9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left"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horizontal="left" vertical="center"/>
    </xf>
    <xf numFmtId="0" fontId="0" fillId="0" borderId="9" xfId="0" applyNumberFormat="1" applyFont="1" applyBorder="1" applyAlignment="1">
      <alignment horizontal="center" vertical="center"/>
    </xf>
    <xf numFmtId="41" fontId="0" fillId="0" borderId="9" xfId="0" applyNumberFormat="1" applyBorder="1" applyAlignment="1">
      <alignment horizontal="right" vertical="center"/>
    </xf>
    <xf numFmtId="177" fontId="0" fillId="0" borderId="9" xfId="0" quotePrefix="1" applyNumberFormat="1" applyBorder="1" applyAlignment="1">
      <alignment horizontal="right" vertical="center"/>
    </xf>
    <xf numFmtId="177" fontId="2" fillId="0" borderId="9" xfId="1" quotePrefix="1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41" fontId="0" fillId="0" borderId="9" xfId="0" applyNumberFormat="1" applyBorder="1" applyAlignment="1">
      <alignment horizontal="center" vertical="center" shrinkToFit="1"/>
    </xf>
    <xf numFmtId="177" fontId="0" fillId="0" borderId="9" xfId="0" applyNumberFormat="1" applyBorder="1" applyAlignment="1">
      <alignment vertical="center"/>
    </xf>
    <xf numFmtId="177" fontId="2" fillId="0" borderId="9" xfId="1" applyNumberFormat="1" applyFill="1" applyBorder="1" applyAlignment="1">
      <alignment horizontal="right" vertical="center"/>
    </xf>
    <xf numFmtId="177" fontId="2" fillId="0" borderId="9" xfId="1" applyNumberFormat="1" applyBorder="1" applyAlignment="1">
      <alignment horizontal="right" vertical="center"/>
    </xf>
    <xf numFmtId="181" fontId="0" fillId="0" borderId="9" xfId="0" applyNumberFormat="1" applyBorder="1" applyAlignment="1">
      <alignment vertical="center"/>
    </xf>
    <xf numFmtId="41" fontId="2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82" fontId="0" fillId="0" borderId="9" xfId="0" applyNumberFormat="1" applyBorder="1" applyAlignment="1">
      <alignment vertical="center"/>
    </xf>
    <xf numFmtId="182" fontId="2" fillId="0" borderId="9" xfId="1" applyNumberFormat="1" applyBorder="1" applyAlignment="1">
      <alignment vertical="center"/>
    </xf>
    <xf numFmtId="178" fontId="2" fillId="0" borderId="9" xfId="1" applyNumberFormat="1" applyFill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1" fontId="2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177" fontId="2" fillId="0" borderId="9" xfId="1" applyNumberFormat="1" applyBorder="1" applyAlignment="1">
      <alignment horizontal="center" vertical="center"/>
    </xf>
    <xf numFmtId="41" fontId="0" fillId="0" borderId="9" xfId="0" applyNumberFormat="1" applyFill="1" applyBorder="1" applyAlignment="1">
      <alignment horizontal="left" vertical="center"/>
    </xf>
    <xf numFmtId="177" fontId="2" fillId="0" borderId="9" xfId="1" applyNumberFormat="1" applyFill="1" applyBorder="1" applyAlignment="1">
      <alignment vertical="center"/>
    </xf>
    <xf numFmtId="41" fontId="0" fillId="0" borderId="9" xfId="0" quotePrefix="1" applyNumberFormat="1" applyBorder="1" applyAlignment="1">
      <alignment horizontal="right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9" xfId="0" applyNumberFormat="1" applyFont="1" applyBorder="1" applyAlignment="1">
      <alignment horizontal="center" vertical="center"/>
    </xf>
    <xf numFmtId="41" fontId="0" fillId="0" borderId="9" xfId="0" applyNumberFormat="1" applyBorder="1" applyAlignment="1">
      <alignment horizontal="left" vertical="center"/>
    </xf>
    <xf numFmtId="177" fontId="2" fillId="0" borderId="9" xfId="1" applyNumberFormat="1" applyBorder="1" applyAlignment="1">
      <alignment vertical="center"/>
    </xf>
    <xf numFmtId="41" fontId="0" fillId="0" borderId="9" xfId="0" applyNumberFormat="1" applyBorder="1" applyAlignment="1">
      <alignment horizontal="right" vertical="center"/>
    </xf>
    <xf numFmtId="41" fontId="0" fillId="0" borderId="9" xfId="0" applyNumberFormat="1" applyBorder="1" applyAlignment="1">
      <alignment horizontal="center" vertical="center"/>
    </xf>
    <xf numFmtId="177" fontId="2" fillId="0" borderId="7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13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7" xfId="1" applyNumberFormat="1" applyFill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41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80" fontId="15" fillId="0" borderId="9" xfId="1" applyNumberFormat="1" applyFont="1" applyBorder="1" applyAlignment="1">
      <alignment vertical="center" textRotation="255"/>
    </xf>
    <xf numFmtId="0" fontId="13" fillId="0" borderId="9" xfId="3" applyFont="1" applyBorder="1" applyAlignment="1">
      <alignment vertical="center"/>
    </xf>
    <xf numFmtId="0" fontId="12" fillId="0" borderId="9" xfId="2" applyNumberFormat="1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2" fillId="0" borderId="9" xfId="0" applyNumberFormat="1" applyFont="1" applyBorder="1" applyAlignment="1">
      <alignment horizontal="distributed" vertical="center" justifyLastLine="1"/>
    </xf>
    <xf numFmtId="41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3" fillId="0" borderId="9" xfId="3" applyFont="1" applyBorder="1" applyAlignment="1">
      <alignment vertical="center" textRotation="255"/>
    </xf>
    <xf numFmtId="0" fontId="0" fillId="0" borderId="9" xfId="0" applyNumberFormat="1" applyBorder="1" applyAlignment="1">
      <alignment horizontal="center" vertical="center" textRotation="255"/>
    </xf>
    <xf numFmtId="41" fontId="0" fillId="0" borderId="9" xfId="0" applyNumberFormat="1" applyBorder="1" applyAlignment="1">
      <alignment horizontal="center" vertical="center"/>
    </xf>
    <xf numFmtId="41" fontId="17" fillId="0" borderId="9" xfId="0" applyNumberFormat="1" applyFont="1" applyBorder="1" applyAlignment="1">
      <alignment horizontal="right" vertical="center"/>
    </xf>
    <xf numFmtId="41" fontId="0" fillId="0" borderId="7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="85" zoomScaleNormal="100" zoomScaleSheetLayoutView="8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5" sqref="F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250</v>
      </c>
      <c r="F1" s="1"/>
    </row>
    <row r="3" spans="1:11" ht="14.25">
      <c r="A3" s="10" t="s">
        <v>92</v>
      </c>
    </row>
    <row r="5" spans="1:11">
      <c r="A5" s="17" t="s">
        <v>231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61"/>
      <c r="F7" s="50" t="s">
        <v>232</v>
      </c>
      <c r="G7" s="50"/>
      <c r="H7" s="50" t="s">
        <v>233</v>
      </c>
      <c r="I7" s="51" t="s">
        <v>21</v>
      </c>
    </row>
    <row r="8" spans="1:11" ht="17.100000000000001" customHeight="1">
      <c r="A8" s="18"/>
      <c r="B8" s="19"/>
      <c r="C8" s="19"/>
      <c r="D8" s="19"/>
      <c r="E8" s="62"/>
      <c r="F8" s="53" t="s">
        <v>90</v>
      </c>
      <c r="G8" s="53" t="s">
        <v>2</v>
      </c>
      <c r="H8" s="68" t="s">
        <v>248</v>
      </c>
      <c r="I8" s="54"/>
    </row>
    <row r="9" spans="1:11" ht="18" customHeight="1">
      <c r="A9" s="107" t="s">
        <v>87</v>
      </c>
      <c r="B9" s="107" t="s">
        <v>89</v>
      </c>
      <c r="C9" s="63" t="s">
        <v>3</v>
      </c>
      <c r="D9" s="55"/>
      <c r="E9" s="55"/>
      <c r="F9" s="56">
        <v>1250505</v>
      </c>
      <c r="G9" s="57">
        <f>F9/$F$27*100</f>
        <v>48.097900086002774</v>
      </c>
      <c r="H9" s="56">
        <v>1128830</v>
      </c>
      <c r="I9" s="57">
        <f>(F9/H9-1)*100</f>
        <v>10.778859527121011</v>
      </c>
      <c r="K9" s="25"/>
    </row>
    <row r="10" spans="1:11" ht="18" customHeight="1">
      <c r="A10" s="107"/>
      <c r="B10" s="107"/>
      <c r="C10" s="65"/>
      <c r="D10" s="67" t="s">
        <v>22</v>
      </c>
      <c r="E10" s="55"/>
      <c r="F10" s="56">
        <v>329988</v>
      </c>
      <c r="G10" s="57">
        <f t="shared" ref="G10:G26" si="0">F10/$F$27*100</f>
        <v>12.692256211354522</v>
      </c>
      <c r="H10" s="56">
        <v>320826</v>
      </c>
      <c r="I10" s="57">
        <f t="shared" ref="I10:I27" si="1">(F10/H10-1)*100</f>
        <v>2.8557535860559868</v>
      </c>
    </row>
    <row r="11" spans="1:11" ht="18" customHeight="1">
      <c r="A11" s="107"/>
      <c r="B11" s="107"/>
      <c r="C11" s="65"/>
      <c r="D11" s="65"/>
      <c r="E11" s="49" t="s">
        <v>23</v>
      </c>
      <c r="F11" s="56">
        <v>263593</v>
      </c>
      <c r="G11" s="57">
        <f t="shared" si="0"/>
        <v>10.138519859872396</v>
      </c>
      <c r="H11" s="56">
        <v>265888</v>
      </c>
      <c r="I11" s="57">
        <f t="shared" si="1"/>
        <v>-0.86314538452281209</v>
      </c>
    </row>
    <row r="12" spans="1:11" ht="18" customHeight="1">
      <c r="A12" s="107"/>
      <c r="B12" s="107"/>
      <c r="C12" s="65"/>
      <c r="D12" s="65"/>
      <c r="E12" s="49" t="s">
        <v>24</v>
      </c>
      <c r="F12" s="56">
        <v>24169</v>
      </c>
      <c r="G12" s="57">
        <f t="shared" si="0"/>
        <v>0.92960695653244185</v>
      </c>
      <c r="H12" s="56">
        <v>14149</v>
      </c>
      <c r="I12" s="57">
        <f t="shared" si="1"/>
        <v>70.817725634320453</v>
      </c>
    </row>
    <row r="13" spans="1:11" ht="18" customHeight="1">
      <c r="A13" s="107"/>
      <c r="B13" s="107"/>
      <c r="C13" s="65"/>
      <c r="D13" s="66"/>
      <c r="E13" s="49" t="s">
        <v>25</v>
      </c>
      <c r="F13" s="56">
        <v>1001</v>
      </c>
      <c r="G13" s="57">
        <f t="shared" si="0"/>
        <v>3.8501243886340943E-2</v>
      </c>
      <c r="H13" s="56">
        <v>1495</v>
      </c>
      <c r="I13" s="57">
        <f t="shared" si="1"/>
        <v>-33.043478260869563</v>
      </c>
    </row>
    <row r="14" spans="1:11" ht="18" customHeight="1">
      <c r="A14" s="107"/>
      <c r="B14" s="107"/>
      <c r="C14" s="65"/>
      <c r="D14" s="63" t="s">
        <v>26</v>
      </c>
      <c r="E14" s="55"/>
      <c r="F14" s="56">
        <v>334344</v>
      </c>
      <c r="G14" s="57">
        <f t="shared" si="0"/>
        <v>12.859800085848928</v>
      </c>
      <c r="H14" s="56">
        <v>245427</v>
      </c>
      <c r="I14" s="57">
        <f t="shared" si="1"/>
        <v>36.229510200589175</v>
      </c>
    </row>
    <row r="15" spans="1:11" ht="18" customHeight="1">
      <c r="A15" s="107"/>
      <c r="B15" s="107"/>
      <c r="C15" s="65"/>
      <c r="D15" s="65"/>
      <c r="E15" s="49" t="s">
        <v>27</v>
      </c>
      <c r="F15" s="56">
        <v>12844</v>
      </c>
      <c r="G15" s="57">
        <f t="shared" si="0"/>
        <v>0.49401596051564739</v>
      </c>
      <c r="H15" s="56">
        <v>11183</v>
      </c>
      <c r="I15" s="57">
        <f t="shared" si="1"/>
        <v>14.852901725833846</v>
      </c>
    </row>
    <row r="16" spans="1:11" ht="18" customHeight="1">
      <c r="A16" s="107"/>
      <c r="B16" s="107"/>
      <c r="C16" s="65"/>
      <c r="D16" s="66"/>
      <c r="E16" s="49" t="s">
        <v>28</v>
      </c>
      <c r="F16" s="56">
        <v>321500</v>
      </c>
      <c r="G16" s="57">
        <f t="shared" si="0"/>
        <v>12.365784125333281</v>
      </c>
      <c r="H16" s="56">
        <v>234244</v>
      </c>
      <c r="I16" s="57">
        <f t="shared" si="1"/>
        <v>37.250046959580608</v>
      </c>
      <c r="K16" s="26"/>
    </row>
    <row r="17" spans="1:26" ht="18" customHeight="1">
      <c r="A17" s="107"/>
      <c r="B17" s="107"/>
      <c r="C17" s="65"/>
      <c r="D17" s="108" t="s">
        <v>29</v>
      </c>
      <c r="E17" s="109"/>
      <c r="F17" s="56">
        <v>367141</v>
      </c>
      <c r="G17" s="57">
        <f t="shared" si="0"/>
        <v>14.121263917757343</v>
      </c>
      <c r="H17" s="56">
        <v>344622</v>
      </c>
      <c r="I17" s="57">
        <f t="shared" si="1"/>
        <v>6.5344058127455584</v>
      </c>
    </row>
    <row r="18" spans="1:26" ht="18" customHeight="1">
      <c r="A18" s="107"/>
      <c r="B18" s="107"/>
      <c r="C18" s="65"/>
      <c r="D18" s="108" t="s">
        <v>93</v>
      </c>
      <c r="E18" s="110"/>
      <c r="F18" s="56">
        <v>22417</v>
      </c>
      <c r="G18" s="57">
        <f t="shared" si="0"/>
        <v>0.86222016403606894</v>
      </c>
      <c r="H18" s="56">
        <v>22839</v>
      </c>
      <c r="I18" s="57">
        <f t="shared" si="1"/>
        <v>-1.8477166250711496</v>
      </c>
    </row>
    <row r="19" spans="1:26" ht="18" customHeight="1">
      <c r="A19" s="107"/>
      <c r="B19" s="107"/>
      <c r="C19" s="64"/>
      <c r="D19" s="108" t="s">
        <v>94</v>
      </c>
      <c r="E19" s="110"/>
      <c r="F19" s="58">
        <v>1371</v>
      </c>
      <c r="G19" s="57">
        <f t="shared" si="0"/>
        <v>5.2732472895278153E-2</v>
      </c>
      <c r="H19" s="56">
        <v>1839</v>
      </c>
      <c r="I19" s="57">
        <f t="shared" si="1"/>
        <v>-25.44861337683524</v>
      </c>
      <c r="Z19" s="2" t="s">
        <v>95</v>
      </c>
    </row>
    <row r="20" spans="1:26" ht="18" customHeight="1">
      <c r="A20" s="107"/>
      <c r="B20" s="107"/>
      <c r="C20" s="55" t="s">
        <v>4</v>
      </c>
      <c r="D20" s="55"/>
      <c r="E20" s="55"/>
      <c r="F20" s="56">
        <v>136376</v>
      </c>
      <c r="G20" s="57">
        <f t="shared" si="0"/>
        <v>5.2454002360076242</v>
      </c>
      <c r="H20" s="56">
        <v>86200</v>
      </c>
      <c r="I20" s="57">
        <f t="shared" si="1"/>
        <v>58.208816705336417</v>
      </c>
    </row>
    <row r="21" spans="1:26" ht="18" customHeight="1">
      <c r="A21" s="107"/>
      <c r="B21" s="107"/>
      <c r="C21" s="55" t="s">
        <v>5</v>
      </c>
      <c r="D21" s="55"/>
      <c r="E21" s="55"/>
      <c r="F21" s="56">
        <v>90000</v>
      </c>
      <c r="G21" s="57">
        <f t="shared" si="0"/>
        <v>3.4616502994712137</v>
      </c>
      <c r="H21" s="56">
        <v>80000</v>
      </c>
      <c r="I21" s="57">
        <f t="shared" si="1"/>
        <v>12.5</v>
      </c>
    </row>
    <row r="22" spans="1:26" ht="18" customHeight="1">
      <c r="A22" s="107"/>
      <c r="B22" s="107"/>
      <c r="C22" s="55" t="s">
        <v>30</v>
      </c>
      <c r="D22" s="55"/>
      <c r="E22" s="55"/>
      <c r="F22" s="56">
        <v>50849</v>
      </c>
      <c r="G22" s="57">
        <f t="shared" si="0"/>
        <v>1.9557939564201303</v>
      </c>
      <c r="H22" s="56">
        <v>51012</v>
      </c>
      <c r="I22" s="57">
        <f t="shared" si="1"/>
        <v>-0.31953265898220229</v>
      </c>
    </row>
    <row r="23" spans="1:26" ht="18" customHeight="1">
      <c r="A23" s="107"/>
      <c r="B23" s="107"/>
      <c r="C23" s="55" t="s">
        <v>6</v>
      </c>
      <c r="D23" s="55"/>
      <c r="E23" s="55"/>
      <c r="F23" s="56">
        <v>379377</v>
      </c>
      <c r="G23" s="57">
        <f t="shared" si="0"/>
        <v>14.591894507361006</v>
      </c>
      <c r="H23" s="56">
        <v>302793</v>
      </c>
      <c r="I23" s="57">
        <f t="shared" si="1"/>
        <v>25.292526577562889</v>
      </c>
    </row>
    <row r="24" spans="1:26" ht="18" customHeight="1">
      <c r="A24" s="107"/>
      <c r="B24" s="107"/>
      <c r="C24" s="55" t="s">
        <v>31</v>
      </c>
      <c r="D24" s="55"/>
      <c r="E24" s="55"/>
      <c r="F24" s="56">
        <v>6915</v>
      </c>
      <c r="G24" s="57">
        <f t="shared" si="0"/>
        <v>0.26597013134270492</v>
      </c>
      <c r="H24" s="56">
        <v>6647</v>
      </c>
      <c r="I24" s="57">
        <f t="shared" si="1"/>
        <v>4.0318940875583076</v>
      </c>
    </row>
    <row r="25" spans="1:26" ht="18" customHeight="1">
      <c r="A25" s="107"/>
      <c r="B25" s="107"/>
      <c r="C25" s="55" t="s">
        <v>7</v>
      </c>
      <c r="D25" s="55"/>
      <c r="E25" s="55"/>
      <c r="F25" s="56">
        <v>286646</v>
      </c>
      <c r="G25" s="57">
        <f t="shared" si="0"/>
        <v>11.025202352691394</v>
      </c>
      <c r="H25" s="56">
        <v>408868</v>
      </c>
      <c r="I25" s="57">
        <f t="shared" si="1"/>
        <v>-29.892777131005609</v>
      </c>
    </row>
    <row r="26" spans="1:26" ht="18" customHeight="1">
      <c r="A26" s="107"/>
      <c r="B26" s="107"/>
      <c r="C26" s="55" t="s">
        <v>8</v>
      </c>
      <c r="D26" s="55"/>
      <c r="E26" s="55"/>
      <c r="F26" s="56">
        <v>399248</v>
      </c>
      <c r="G26" s="57">
        <f t="shared" si="0"/>
        <v>15.356188430703147</v>
      </c>
      <c r="H26" s="56">
        <v>427056</v>
      </c>
      <c r="I26" s="57">
        <f t="shared" si="1"/>
        <v>-6.511558203139634</v>
      </c>
    </row>
    <row r="27" spans="1:26" ht="18" customHeight="1">
      <c r="A27" s="107"/>
      <c r="B27" s="107"/>
      <c r="C27" s="55" t="s">
        <v>9</v>
      </c>
      <c r="D27" s="55"/>
      <c r="E27" s="55"/>
      <c r="F27" s="56">
        <f>SUM(F9,F20:F26)</f>
        <v>2599916</v>
      </c>
      <c r="G27" s="57">
        <f>F27/$F$27*100</f>
        <v>100</v>
      </c>
      <c r="H27" s="56">
        <f>SUM(H9,H20:H26)</f>
        <v>2491406</v>
      </c>
      <c r="I27" s="57">
        <f t="shared" si="1"/>
        <v>4.3553720268796114</v>
      </c>
    </row>
    <row r="28" spans="1:26" ht="18" customHeight="1">
      <c r="A28" s="107"/>
      <c r="B28" s="107" t="s">
        <v>88</v>
      </c>
      <c r="C28" s="63" t="s">
        <v>10</v>
      </c>
      <c r="D28" s="55"/>
      <c r="E28" s="55"/>
      <c r="F28" s="56">
        <v>1033800</v>
      </c>
      <c r="G28" s="57">
        <f>F28/$F$45*100</f>
        <v>39.762823106592677</v>
      </c>
      <c r="H28" s="56">
        <v>1044473</v>
      </c>
      <c r="I28" s="57">
        <f>(F28/H28-1)*100</f>
        <v>-1.0218550407717575</v>
      </c>
    </row>
    <row r="29" spans="1:26" ht="18" customHeight="1">
      <c r="A29" s="107"/>
      <c r="B29" s="107"/>
      <c r="C29" s="65"/>
      <c r="D29" s="55" t="s">
        <v>11</v>
      </c>
      <c r="E29" s="55"/>
      <c r="F29" s="56">
        <v>601310</v>
      </c>
      <c r="G29" s="57">
        <f t="shared" ref="G29:G44" si="2">F29/$F$45*100</f>
        <v>23.128054906389284</v>
      </c>
      <c r="H29" s="56">
        <v>605382</v>
      </c>
      <c r="I29" s="57">
        <f t="shared" ref="I29:I45" si="3">(F29/H29-1)*100</f>
        <v>-0.67263314733506663</v>
      </c>
    </row>
    <row r="30" spans="1:26" ht="18" customHeight="1">
      <c r="A30" s="107"/>
      <c r="B30" s="107"/>
      <c r="C30" s="65"/>
      <c r="D30" s="55" t="s">
        <v>32</v>
      </c>
      <c r="E30" s="55"/>
      <c r="F30" s="56">
        <v>46785</v>
      </c>
      <c r="G30" s="57">
        <f t="shared" si="2"/>
        <v>1.7994812140084526</v>
      </c>
      <c r="H30" s="56">
        <v>45583</v>
      </c>
      <c r="I30" s="57">
        <f t="shared" si="3"/>
        <v>2.6369479849944089</v>
      </c>
    </row>
    <row r="31" spans="1:26" ht="18" customHeight="1">
      <c r="A31" s="107"/>
      <c r="B31" s="107"/>
      <c r="C31" s="64"/>
      <c r="D31" s="55" t="s">
        <v>12</v>
      </c>
      <c r="E31" s="55"/>
      <c r="F31" s="56">
        <v>385705</v>
      </c>
      <c r="G31" s="57">
        <f t="shared" si="2"/>
        <v>14.835286986194941</v>
      </c>
      <c r="H31" s="56">
        <v>393508</v>
      </c>
      <c r="I31" s="57">
        <f t="shared" si="3"/>
        <v>-1.9829330026327252</v>
      </c>
    </row>
    <row r="32" spans="1:26" ht="18" customHeight="1">
      <c r="A32" s="107"/>
      <c r="B32" s="107"/>
      <c r="C32" s="63" t="s">
        <v>13</v>
      </c>
      <c r="D32" s="55"/>
      <c r="E32" s="55"/>
      <c r="F32" s="56">
        <v>1273766</v>
      </c>
      <c r="G32" s="57">
        <f t="shared" si="2"/>
        <v>48.992582837291664</v>
      </c>
      <c r="H32" s="56">
        <v>1170083</v>
      </c>
      <c r="I32" s="57">
        <f t="shared" si="3"/>
        <v>8.8611662591457261</v>
      </c>
    </row>
    <row r="33" spans="1:9" ht="18" customHeight="1">
      <c r="A33" s="107"/>
      <c r="B33" s="107"/>
      <c r="C33" s="65"/>
      <c r="D33" s="55" t="s">
        <v>14</v>
      </c>
      <c r="E33" s="55"/>
      <c r="F33" s="56">
        <v>105603</v>
      </c>
      <c r="G33" s="57">
        <f t="shared" si="2"/>
        <v>4.0617850730562068</v>
      </c>
      <c r="H33" s="56">
        <v>97482</v>
      </c>
      <c r="I33" s="57">
        <f t="shared" si="3"/>
        <v>8.3307687573090483</v>
      </c>
    </row>
    <row r="34" spans="1:9" ht="18" customHeight="1">
      <c r="A34" s="107"/>
      <c r="B34" s="107"/>
      <c r="C34" s="65"/>
      <c r="D34" s="55" t="s">
        <v>33</v>
      </c>
      <c r="E34" s="55"/>
      <c r="F34" s="56">
        <v>22254</v>
      </c>
      <c r="G34" s="57">
        <f t="shared" si="2"/>
        <v>0.85595073071591554</v>
      </c>
      <c r="H34" s="56">
        <v>21597</v>
      </c>
      <c r="I34" s="57">
        <f t="shared" si="3"/>
        <v>3.0420891790526428</v>
      </c>
    </row>
    <row r="35" spans="1:9" ht="18" customHeight="1">
      <c r="A35" s="107"/>
      <c r="B35" s="107"/>
      <c r="C35" s="65"/>
      <c r="D35" s="55" t="s">
        <v>34</v>
      </c>
      <c r="E35" s="55"/>
      <c r="F35" s="56">
        <v>898820</v>
      </c>
      <c r="G35" s="57">
        <f t="shared" si="2"/>
        <v>34.571116913007963</v>
      </c>
      <c r="H35" s="56">
        <v>1054620</v>
      </c>
      <c r="I35" s="57">
        <f t="shared" si="3"/>
        <v>-14.773093626140222</v>
      </c>
    </row>
    <row r="36" spans="1:9" ht="18" customHeight="1">
      <c r="A36" s="107"/>
      <c r="B36" s="107"/>
      <c r="C36" s="65"/>
      <c r="D36" s="55" t="s">
        <v>35</v>
      </c>
      <c r="E36" s="55"/>
      <c r="F36" s="56">
        <v>37522</v>
      </c>
      <c r="G36" s="57">
        <f t="shared" si="2"/>
        <v>1.4432004726306542</v>
      </c>
      <c r="H36" s="56">
        <v>35923</v>
      </c>
      <c r="I36" s="57">
        <f t="shared" si="3"/>
        <v>4.4511872616429526</v>
      </c>
    </row>
    <row r="37" spans="1:9" ht="18" customHeight="1">
      <c r="A37" s="107"/>
      <c r="B37" s="107"/>
      <c r="C37" s="65"/>
      <c r="D37" s="55" t="s">
        <v>15</v>
      </c>
      <c r="E37" s="55"/>
      <c r="F37" s="56">
        <v>17326</v>
      </c>
      <c r="G37" s="57">
        <f t="shared" si="2"/>
        <v>0.66640614542931387</v>
      </c>
      <c r="H37" s="56">
        <v>15776</v>
      </c>
      <c r="I37" s="57">
        <f t="shared" si="3"/>
        <v>9.8250507099391537</v>
      </c>
    </row>
    <row r="38" spans="1:9" ht="18" customHeight="1">
      <c r="A38" s="107"/>
      <c r="B38" s="107"/>
      <c r="C38" s="64"/>
      <c r="D38" s="55" t="s">
        <v>36</v>
      </c>
      <c r="E38" s="55"/>
      <c r="F38" s="56">
        <v>191932</v>
      </c>
      <c r="G38" s="57">
        <f t="shared" si="2"/>
        <v>7.3822385030900994</v>
      </c>
      <c r="H38" s="56">
        <v>191790</v>
      </c>
      <c r="I38" s="57">
        <f t="shared" si="3"/>
        <v>7.4039313832829912E-2</v>
      </c>
    </row>
    <row r="39" spans="1:9" ht="18" customHeight="1">
      <c r="A39" s="107"/>
      <c r="B39" s="107"/>
      <c r="C39" s="63" t="s">
        <v>16</v>
      </c>
      <c r="D39" s="55"/>
      <c r="E39" s="55"/>
      <c r="F39" s="56">
        <v>292350</v>
      </c>
      <c r="G39" s="57">
        <f t="shared" si="2"/>
        <v>11.244594056115659</v>
      </c>
      <c r="H39" s="56">
        <v>276849</v>
      </c>
      <c r="I39" s="57">
        <f t="shared" si="3"/>
        <v>5.5990810875242492</v>
      </c>
    </row>
    <row r="40" spans="1:9" ht="18" customHeight="1">
      <c r="A40" s="107"/>
      <c r="B40" s="107"/>
      <c r="C40" s="65"/>
      <c r="D40" s="63" t="s">
        <v>17</v>
      </c>
      <c r="E40" s="55"/>
      <c r="F40" s="56">
        <v>291311</v>
      </c>
      <c r="G40" s="57">
        <f t="shared" si="2"/>
        <v>11.204631226547319</v>
      </c>
      <c r="H40" s="56">
        <v>275737</v>
      </c>
      <c r="I40" s="57">
        <f t="shared" si="3"/>
        <v>5.6481357235336649</v>
      </c>
    </row>
    <row r="41" spans="1:9" ht="18" customHeight="1">
      <c r="A41" s="107"/>
      <c r="B41" s="107"/>
      <c r="C41" s="65"/>
      <c r="D41" s="65"/>
      <c r="E41" s="59" t="s">
        <v>91</v>
      </c>
      <c r="F41" s="56">
        <v>165848</v>
      </c>
      <c r="G41" s="57">
        <f t="shared" si="2"/>
        <v>6.3789753207411319</v>
      </c>
      <c r="H41" s="56">
        <v>165507</v>
      </c>
      <c r="I41" s="60">
        <f t="shared" si="3"/>
        <v>0.20603358166120245</v>
      </c>
    </row>
    <row r="42" spans="1:9" ht="18" customHeight="1">
      <c r="A42" s="107"/>
      <c r="B42" s="107"/>
      <c r="C42" s="65"/>
      <c r="D42" s="64"/>
      <c r="E42" s="49" t="s">
        <v>253</v>
      </c>
      <c r="F42" s="56">
        <v>125463</v>
      </c>
      <c r="G42" s="57">
        <f t="shared" si="2"/>
        <v>4.8256559058061876</v>
      </c>
      <c r="H42" s="56">
        <v>110231</v>
      </c>
      <c r="I42" s="60">
        <f t="shared" si="3"/>
        <v>13.818254393047336</v>
      </c>
    </row>
    <row r="43" spans="1:9" ht="18" customHeight="1">
      <c r="A43" s="107"/>
      <c r="B43" s="107"/>
      <c r="C43" s="65"/>
      <c r="D43" s="55" t="s">
        <v>38</v>
      </c>
      <c r="E43" s="55"/>
      <c r="F43" s="56">
        <v>1039</v>
      </c>
      <c r="G43" s="57">
        <f t="shared" si="2"/>
        <v>3.9962829568339901E-2</v>
      </c>
      <c r="H43" s="56">
        <v>1112</v>
      </c>
      <c r="I43" s="60">
        <f t="shared" si="3"/>
        <v>-6.564748201438853</v>
      </c>
    </row>
    <row r="44" spans="1:9" ht="18" customHeight="1">
      <c r="A44" s="107"/>
      <c r="B44" s="107"/>
      <c r="C44" s="64"/>
      <c r="D44" s="55" t="s">
        <v>39</v>
      </c>
      <c r="E44" s="55"/>
      <c r="F44" s="56">
        <v>0</v>
      </c>
      <c r="G44" s="57">
        <f t="shared" si="2"/>
        <v>0</v>
      </c>
      <c r="H44" s="56">
        <v>0</v>
      </c>
      <c r="I44" s="57">
        <v>0</v>
      </c>
    </row>
    <row r="45" spans="1:9" ht="18" customHeight="1">
      <c r="A45" s="107"/>
      <c r="B45" s="107"/>
      <c r="C45" s="49" t="s">
        <v>18</v>
      </c>
      <c r="D45" s="49"/>
      <c r="E45" s="49"/>
      <c r="F45" s="56">
        <f>SUM(F28,F32,F39)</f>
        <v>2599916</v>
      </c>
      <c r="G45" s="57">
        <f>F45/$F$45*100</f>
        <v>100</v>
      </c>
      <c r="H45" s="56">
        <f>SUM(H28,H32,H39)</f>
        <v>2491405</v>
      </c>
      <c r="I45" s="57">
        <f t="shared" si="3"/>
        <v>4.3554139130330016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  <row r="57" spans="9:9">
      <c r="I57" s="7"/>
    </row>
    <row r="58" spans="9:9">
      <c r="I58" s="7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G36" sqref="G36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7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267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235</v>
      </c>
      <c r="B5" s="12"/>
      <c r="C5" s="12"/>
      <c r="D5" s="12"/>
      <c r="K5" s="15"/>
      <c r="O5" s="15" t="s">
        <v>47</v>
      </c>
    </row>
    <row r="6" spans="1:25" ht="15.95" customHeight="1">
      <c r="A6" s="119" t="s">
        <v>48</v>
      </c>
      <c r="B6" s="120"/>
      <c r="C6" s="120"/>
      <c r="D6" s="120"/>
      <c r="E6" s="120"/>
      <c r="F6" s="113" t="s">
        <v>255</v>
      </c>
      <c r="G6" s="114"/>
      <c r="H6" s="113" t="s">
        <v>256</v>
      </c>
      <c r="I6" s="114"/>
      <c r="J6" s="113" t="s">
        <v>257</v>
      </c>
      <c r="K6" s="114"/>
      <c r="L6" s="113" t="s">
        <v>258</v>
      </c>
      <c r="M6" s="114"/>
      <c r="N6" s="113" t="s">
        <v>259</v>
      </c>
      <c r="O6" s="114"/>
    </row>
    <row r="7" spans="1:25" ht="15.95" customHeight="1">
      <c r="A7" s="120"/>
      <c r="B7" s="120"/>
      <c r="C7" s="120"/>
      <c r="D7" s="120"/>
      <c r="E7" s="120"/>
      <c r="F7" s="53" t="s">
        <v>234</v>
      </c>
      <c r="G7" s="68" t="s">
        <v>233</v>
      </c>
      <c r="H7" s="53" t="s">
        <v>234</v>
      </c>
      <c r="I7" s="68" t="s">
        <v>233</v>
      </c>
      <c r="J7" s="53" t="s">
        <v>234</v>
      </c>
      <c r="K7" s="68" t="s">
        <v>233</v>
      </c>
      <c r="L7" s="53" t="s">
        <v>234</v>
      </c>
      <c r="M7" s="68" t="s">
        <v>233</v>
      </c>
      <c r="N7" s="53" t="s">
        <v>234</v>
      </c>
      <c r="O7" s="68" t="s">
        <v>233</v>
      </c>
    </row>
    <row r="8" spans="1:25" ht="15.95" customHeight="1">
      <c r="A8" s="117" t="s">
        <v>82</v>
      </c>
      <c r="B8" s="63" t="s">
        <v>49</v>
      </c>
      <c r="C8" s="55"/>
      <c r="D8" s="55"/>
      <c r="E8" s="69" t="s">
        <v>40</v>
      </c>
      <c r="F8" s="56">
        <v>35214</v>
      </c>
      <c r="G8" s="56">
        <v>35121</v>
      </c>
      <c r="H8" s="56">
        <v>15751</v>
      </c>
      <c r="I8" s="56">
        <v>15725</v>
      </c>
      <c r="J8" s="56">
        <v>16375</v>
      </c>
      <c r="K8" s="56">
        <v>6243</v>
      </c>
      <c r="L8" s="56">
        <v>43902</v>
      </c>
      <c r="M8" s="56">
        <v>43433</v>
      </c>
      <c r="N8" s="56">
        <v>30776</v>
      </c>
      <c r="O8" s="56">
        <v>30759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7"/>
      <c r="B9" s="65"/>
      <c r="C9" s="55" t="s">
        <v>50</v>
      </c>
      <c r="D9" s="55"/>
      <c r="E9" s="69" t="s">
        <v>41</v>
      </c>
      <c r="F9" s="56">
        <v>35214</v>
      </c>
      <c r="G9" s="56">
        <v>35121</v>
      </c>
      <c r="H9" s="56">
        <v>15751</v>
      </c>
      <c r="I9" s="56">
        <v>15725</v>
      </c>
      <c r="J9" s="56">
        <v>16375</v>
      </c>
      <c r="K9" s="56">
        <v>6063</v>
      </c>
      <c r="L9" s="56">
        <v>43876</v>
      </c>
      <c r="M9" s="56">
        <v>43040</v>
      </c>
      <c r="N9" s="56">
        <v>30776</v>
      </c>
      <c r="O9" s="56">
        <v>30759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7"/>
      <c r="B10" s="64"/>
      <c r="C10" s="55" t="s">
        <v>51</v>
      </c>
      <c r="D10" s="55"/>
      <c r="E10" s="69" t="s">
        <v>42</v>
      </c>
      <c r="F10" s="56">
        <v>0</v>
      </c>
      <c r="G10" s="56">
        <v>0</v>
      </c>
      <c r="H10" s="56">
        <v>0</v>
      </c>
      <c r="I10" s="56">
        <v>0</v>
      </c>
      <c r="J10" s="70">
        <v>0</v>
      </c>
      <c r="K10" s="70">
        <v>180</v>
      </c>
      <c r="L10" s="56">
        <v>26</v>
      </c>
      <c r="M10" s="56">
        <v>393</v>
      </c>
      <c r="N10" s="56">
        <v>0</v>
      </c>
      <c r="O10" s="56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7"/>
      <c r="B11" s="63" t="s">
        <v>52</v>
      </c>
      <c r="C11" s="55"/>
      <c r="D11" s="55"/>
      <c r="E11" s="69" t="s">
        <v>43</v>
      </c>
      <c r="F11" s="56">
        <v>32577</v>
      </c>
      <c r="G11" s="56">
        <v>32943</v>
      </c>
      <c r="H11" s="56">
        <v>13212</v>
      </c>
      <c r="I11" s="56">
        <v>13493</v>
      </c>
      <c r="J11" s="56">
        <v>11830</v>
      </c>
      <c r="K11" s="56">
        <v>5317</v>
      </c>
      <c r="L11" s="56">
        <v>43402</v>
      </c>
      <c r="M11" s="56">
        <v>42936</v>
      </c>
      <c r="N11" s="56">
        <v>33166</v>
      </c>
      <c r="O11" s="56">
        <v>31805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7"/>
      <c r="B12" s="65"/>
      <c r="C12" s="55" t="s">
        <v>53</v>
      </c>
      <c r="D12" s="55"/>
      <c r="E12" s="69" t="s">
        <v>44</v>
      </c>
      <c r="F12" s="56">
        <v>32577</v>
      </c>
      <c r="G12" s="56">
        <v>32943</v>
      </c>
      <c r="H12" s="56">
        <v>13212</v>
      </c>
      <c r="I12" s="56">
        <v>13493</v>
      </c>
      <c r="J12" s="56">
        <v>11830</v>
      </c>
      <c r="K12" s="56">
        <v>5317</v>
      </c>
      <c r="L12" s="56">
        <v>42964</v>
      </c>
      <c r="M12" s="56">
        <v>42563</v>
      </c>
      <c r="N12" s="56">
        <v>33166</v>
      </c>
      <c r="O12" s="56">
        <v>31805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7"/>
      <c r="B13" s="64"/>
      <c r="C13" s="55" t="s">
        <v>54</v>
      </c>
      <c r="D13" s="55"/>
      <c r="E13" s="69" t="s">
        <v>45</v>
      </c>
      <c r="F13" s="56">
        <v>0</v>
      </c>
      <c r="G13" s="56">
        <v>0</v>
      </c>
      <c r="H13" s="70">
        <v>0</v>
      </c>
      <c r="I13" s="70">
        <v>0</v>
      </c>
      <c r="J13" s="70">
        <v>0</v>
      </c>
      <c r="K13" s="70">
        <v>0</v>
      </c>
      <c r="L13" s="56">
        <v>438</v>
      </c>
      <c r="M13" s="56">
        <v>372</v>
      </c>
      <c r="N13" s="56">
        <v>0</v>
      </c>
      <c r="O13" s="56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7"/>
      <c r="B14" s="55" t="s">
        <v>55</v>
      </c>
      <c r="C14" s="55"/>
      <c r="D14" s="55"/>
      <c r="E14" s="69" t="s">
        <v>96</v>
      </c>
      <c r="F14" s="56">
        <f t="shared" ref="F14:O14" si="0">F9-F12</f>
        <v>2637</v>
      </c>
      <c r="G14" s="56">
        <f t="shared" si="0"/>
        <v>2178</v>
      </c>
      <c r="H14" s="56">
        <f t="shared" si="0"/>
        <v>2539</v>
      </c>
      <c r="I14" s="56">
        <f t="shared" si="0"/>
        <v>2232</v>
      </c>
      <c r="J14" s="56">
        <f t="shared" si="0"/>
        <v>4545</v>
      </c>
      <c r="K14" s="56">
        <f t="shared" si="0"/>
        <v>746</v>
      </c>
      <c r="L14" s="56">
        <f t="shared" si="0"/>
        <v>912</v>
      </c>
      <c r="M14" s="56">
        <f t="shared" si="0"/>
        <v>477</v>
      </c>
      <c r="N14" s="56">
        <f t="shared" si="0"/>
        <v>-2390</v>
      </c>
      <c r="O14" s="56">
        <f t="shared" si="0"/>
        <v>-1046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7"/>
      <c r="B15" s="55" t="s">
        <v>56</v>
      </c>
      <c r="C15" s="55"/>
      <c r="D15" s="55"/>
      <c r="E15" s="69" t="s">
        <v>97</v>
      </c>
      <c r="F15" s="56">
        <f t="shared" ref="F15:O15" si="1">F10-F13</f>
        <v>0</v>
      </c>
      <c r="G15" s="56">
        <f t="shared" si="1"/>
        <v>0</v>
      </c>
      <c r="H15" s="56">
        <f t="shared" si="1"/>
        <v>0</v>
      </c>
      <c r="I15" s="56">
        <f t="shared" si="1"/>
        <v>0</v>
      </c>
      <c r="J15" s="56">
        <f t="shared" si="1"/>
        <v>0</v>
      </c>
      <c r="K15" s="56">
        <f t="shared" si="1"/>
        <v>180</v>
      </c>
      <c r="L15" s="56">
        <f t="shared" si="1"/>
        <v>-412</v>
      </c>
      <c r="M15" s="56">
        <f t="shared" si="1"/>
        <v>21</v>
      </c>
      <c r="N15" s="56">
        <f t="shared" si="1"/>
        <v>0</v>
      </c>
      <c r="O15" s="56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7"/>
      <c r="B16" s="55" t="s">
        <v>57</v>
      </c>
      <c r="C16" s="55"/>
      <c r="D16" s="55"/>
      <c r="E16" s="69" t="s">
        <v>98</v>
      </c>
      <c r="F16" s="56">
        <f t="shared" ref="F16:O16" si="2">F8-F11</f>
        <v>2637</v>
      </c>
      <c r="G16" s="56">
        <f t="shared" si="2"/>
        <v>2178</v>
      </c>
      <c r="H16" s="56">
        <f t="shared" si="2"/>
        <v>2539</v>
      </c>
      <c r="I16" s="56">
        <f t="shared" si="2"/>
        <v>2232</v>
      </c>
      <c r="J16" s="56">
        <f t="shared" si="2"/>
        <v>4545</v>
      </c>
      <c r="K16" s="56">
        <f t="shared" si="2"/>
        <v>926</v>
      </c>
      <c r="L16" s="56">
        <f t="shared" si="2"/>
        <v>500</v>
      </c>
      <c r="M16" s="56">
        <f t="shared" si="2"/>
        <v>497</v>
      </c>
      <c r="N16" s="56">
        <f t="shared" si="2"/>
        <v>-2390</v>
      </c>
      <c r="O16" s="56">
        <f t="shared" si="2"/>
        <v>-1046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7"/>
      <c r="B17" s="55" t="s">
        <v>58</v>
      </c>
      <c r="C17" s="55"/>
      <c r="D17" s="55"/>
      <c r="E17" s="53"/>
      <c r="F17" s="56">
        <v>0</v>
      </c>
      <c r="G17" s="56">
        <v>0</v>
      </c>
      <c r="H17" s="70">
        <v>0</v>
      </c>
      <c r="I17" s="70">
        <v>0</v>
      </c>
      <c r="J17" s="56">
        <v>0</v>
      </c>
      <c r="K17" s="56">
        <v>0</v>
      </c>
      <c r="L17" s="56">
        <v>44103</v>
      </c>
      <c r="M17" s="56">
        <v>45582</v>
      </c>
      <c r="N17" s="70">
        <v>0</v>
      </c>
      <c r="O17" s="71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7"/>
      <c r="B18" s="55" t="s">
        <v>59</v>
      </c>
      <c r="C18" s="55"/>
      <c r="D18" s="55"/>
      <c r="E18" s="53"/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7" t="s">
        <v>83</v>
      </c>
      <c r="B19" s="63" t="s">
        <v>60</v>
      </c>
      <c r="C19" s="55"/>
      <c r="D19" s="55"/>
      <c r="E19" s="69"/>
      <c r="F19" s="56">
        <v>6071</v>
      </c>
      <c r="G19" s="56">
        <v>8846</v>
      </c>
      <c r="H19" s="56">
        <v>6011</v>
      </c>
      <c r="I19" s="56">
        <v>5579</v>
      </c>
      <c r="J19" s="56">
        <v>30888</v>
      </c>
      <c r="K19" s="56">
        <v>10311</v>
      </c>
      <c r="L19" s="56">
        <v>2977</v>
      </c>
      <c r="M19" s="56">
        <v>3466</v>
      </c>
      <c r="N19" s="56">
        <v>18449</v>
      </c>
      <c r="O19" s="56">
        <v>17864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7"/>
      <c r="B20" s="64"/>
      <c r="C20" s="55" t="s">
        <v>61</v>
      </c>
      <c r="D20" s="55"/>
      <c r="E20" s="69"/>
      <c r="F20" s="56">
        <v>2648</v>
      </c>
      <c r="G20" s="56">
        <v>4152</v>
      </c>
      <c r="H20" s="56">
        <v>3933</v>
      </c>
      <c r="I20" s="56">
        <v>3612</v>
      </c>
      <c r="J20" s="56">
        <v>26000</v>
      </c>
      <c r="K20" s="70">
        <v>6000</v>
      </c>
      <c r="L20" s="56">
        <v>1180</v>
      </c>
      <c r="M20" s="56">
        <v>1338</v>
      </c>
      <c r="N20" s="56">
        <v>7009</v>
      </c>
      <c r="O20" s="56">
        <v>5979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7"/>
      <c r="B21" s="55" t="s">
        <v>62</v>
      </c>
      <c r="C21" s="55"/>
      <c r="D21" s="55"/>
      <c r="E21" s="69" t="s">
        <v>99</v>
      </c>
      <c r="F21" s="56">
        <v>6071</v>
      </c>
      <c r="G21" s="56">
        <v>8846</v>
      </c>
      <c r="H21" s="56">
        <v>6011</v>
      </c>
      <c r="I21" s="56">
        <v>5579</v>
      </c>
      <c r="J21" s="56">
        <v>30888</v>
      </c>
      <c r="K21" s="56">
        <v>10311</v>
      </c>
      <c r="L21" s="56">
        <v>2977</v>
      </c>
      <c r="M21" s="56">
        <v>3466</v>
      </c>
      <c r="N21" s="56">
        <v>18449</v>
      </c>
      <c r="O21" s="56">
        <v>17864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7"/>
      <c r="B22" s="63" t="s">
        <v>63</v>
      </c>
      <c r="C22" s="55"/>
      <c r="D22" s="55"/>
      <c r="E22" s="69" t="s">
        <v>100</v>
      </c>
      <c r="F22" s="56">
        <v>25980</v>
      </c>
      <c r="G22" s="56">
        <v>24652</v>
      </c>
      <c r="H22" s="56">
        <v>16561</v>
      </c>
      <c r="I22" s="56">
        <v>15879</v>
      </c>
      <c r="J22" s="56">
        <v>58523</v>
      </c>
      <c r="K22" s="56">
        <v>41358</v>
      </c>
      <c r="L22" s="56">
        <v>4228</v>
      </c>
      <c r="M22" s="56">
        <v>4970</v>
      </c>
      <c r="N22" s="56">
        <v>22989</v>
      </c>
      <c r="O22" s="56">
        <v>22293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7"/>
      <c r="B23" s="64" t="s">
        <v>64</v>
      </c>
      <c r="C23" s="55" t="s">
        <v>65</v>
      </c>
      <c r="D23" s="55"/>
      <c r="E23" s="69"/>
      <c r="F23" s="56">
        <v>10506</v>
      </c>
      <c r="G23" s="56">
        <v>10825</v>
      </c>
      <c r="H23" s="56">
        <v>6988</v>
      </c>
      <c r="I23" s="56">
        <v>6752</v>
      </c>
      <c r="J23" s="56">
        <v>44984</v>
      </c>
      <c r="K23" s="56">
        <v>27267</v>
      </c>
      <c r="L23" s="56">
        <v>2361</v>
      </c>
      <c r="M23" s="56">
        <v>2705</v>
      </c>
      <c r="N23" s="56">
        <v>9004</v>
      </c>
      <c r="O23" s="56">
        <v>8159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7"/>
      <c r="B24" s="55" t="s">
        <v>101</v>
      </c>
      <c r="C24" s="55"/>
      <c r="D24" s="55"/>
      <c r="E24" s="69" t="s">
        <v>102</v>
      </c>
      <c r="F24" s="56">
        <f t="shared" ref="F24:O24" si="3">F21-F22</f>
        <v>-19909</v>
      </c>
      <c r="G24" s="56">
        <f t="shared" si="3"/>
        <v>-15806</v>
      </c>
      <c r="H24" s="56">
        <f t="shared" si="3"/>
        <v>-10550</v>
      </c>
      <c r="I24" s="56">
        <f t="shared" si="3"/>
        <v>-10300</v>
      </c>
      <c r="J24" s="56">
        <f t="shared" si="3"/>
        <v>-27635</v>
      </c>
      <c r="K24" s="56">
        <f>K21-K22+1</f>
        <v>-31046</v>
      </c>
      <c r="L24" s="56">
        <f>L21-L22+1</f>
        <v>-1250</v>
      </c>
      <c r="M24" s="56">
        <f t="shared" si="3"/>
        <v>-1504</v>
      </c>
      <c r="N24" s="56">
        <f>N21-N22+1</f>
        <v>-4539</v>
      </c>
      <c r="O24" s="56">
        <f t="shared" si="3"/>
        <v>-4429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7"/>
      <c r="B25" s="63" t="s">
        <v>66</v>
      </c>
      <c r="C25" s="63"/>
      <c r="D25" s="63"/>
      <c r="E25" s="122" t="s">
        <v>103</v>
      </c>
      <c r="F25" s="111">
        <v>19909</v>
      </c>
      <c r="G25" s="111">
        <v>15806</v>
      </c>
      <c r="H25" s="111">
        <v>10550</v>
      </c>
      <c r="I25" s="111">
        <v>10300</v>
      </c>
      <c r="J25" s="111">
        <v>27635</v>
      </c>
      <c r="K25" s="111">
        <v>31046</v>
      </c>
      <c r="L25" s="111">
        <v>1250</v>
      </c>
      <c r="M25" s="111">
        <v>1504</v>
      </c>
      <c r="N25" s="111">
        <v>4539</v>
      </c>
      <c r="O25" s="111">
        <v>4429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7"/>
      <c r="B26" s="84" t="s">
        <v>67</v>
      </c>
      <c r="C26" s="84"/>
      <c r="D26" s="84"/>
      <c r="E26" s="123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7"/>
      <c r="B27" s="55" t="s">
        <v>104</v>
      </c>
      <c r="C27" s="55"/>
      <c r="D27" s="55"/>
      <c r="E27" s="69" t="s">
        <v>105</v>
      </c>
      <c r="F27" s="56">
        <f>F24+F25</f>
        <v>0</v>
      </c>
      <c r="G27" s="56">
        <f t="shared" ref="G27:O27" si="4">G24+G25</f>
        <v>0</v>
      </c>
      <c r="H27" s="56">
        <f t="shared" si="4"/>
        <v>0</v>
      </c>
      <c r="I27" s="56">
        <f t="shared" si="4"/>
        <v>0</v>
      </c>
      <c r="J27" s="56">
        <f t="shared" si="4"/>
        <v>0</v>
      </c>
      <c r="K27" s="56">
        <f t="shared" si="4"/>
        <v>0</v>
      </c>
      <c r="L27" s="56">
        <f t="shared" si="4"/>
        <v>0</v>
      </c>
      <c r="M27" s="56">
        <f t="shared" si="4"/>
        <v>0</v>
      </c>
      <c r="N27" s="56">
        <f t="shared" si="4"/>
        <v>0</v>
      </c>
      <c r="O27" s="56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9"/>
      <c r="K29" s="29"/>
      <c r="L29" s="28"/>
      <c r="M29" s="27"/>
      <c r="N29" s="27"/>
      <c r="O29" s="29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9"/>
    </row>
    <row r="30" spans="1:25" ht="15.95" customHeight="1">
      <c r="A30" s="121" t="s">
        <v>68</v>
      </c>
      <c r="B30" s="121"/>
      <c r="C30" s="121"/>
      <c r="D30" s="121"/>
      <c r="E30" s="121"/>
      <c r="F30" s="116" t="s">
        <v>252</v>
      </c>
      <c r="G30" s="115"/>
      <c r="H30" s="115"/>
      <c r="I30" s="115"/>
      <c r="J30" s="115"/>
      <c r="K30" s="115"/>
      <c r="L30" s="115"/>
      <c r="M30" s="115"/>
      <c r="N30" s="115"/>
      <c r="O30" s="115"/>
      <c r="P30" s="30"/>
      <c r="Q30" s="28"/>
      <c r="R30" s="30"/>
      <c r="S30" s="28"/>
      <c r="T30" s="30"/>
      <c r="U30" s="28"/>
      <c r="V30" s="30"/>
      <c r="W30" s="28"/>
      <c r="X30" s="30"/>
      <c r="Y30" s="28"/>
    </row>
    <row r="31" spans="1:25" ht="15.95" customHeight="1">
      <c r="A31" s="121"/>
      <c r="B31" s="121"/>
      <c r="C31" s="121"/>
      <c r="D31" s="121"/>
      <c r="E31" s="121"/>
      <c r="F31" s="53" t="s">
        <v>234</v>
      </c>
      <c r="G31" s="68" t="s">
        <v>233</v>
      </c>
      <c r="H31" s="53" t="s">
        <v>234</v>
      </c>
      <c r="I31" s="68" t="s">
        <v>233</v>
      </c>
      <c r="J31" s="53" t="s">
        <v>234</v>
      </c>
      <c r="K31" s="68" t="s">
        <v>233</v>
      </c>
      <c r="L31" s="53" t="s">
        <v>234</v>
      </c>
      <c r="M31" s="68" t="s">
        <v>233</v>
      </c>
      <c r="N31" s="53" t="s">
        <v>234</v>
      </c>
      <c r="O31" s="68" t="s">
        <v>233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95" customHeight="1">
      <c r="A32" s="117" t="s">
        <v>84</v>
      </c>
      <c r="B32" s="63" t="s">
        <v>49</v>
      </c>
      <c r="C32" s="55"/>
      <c r="D32" s="55"/>
      <c r="E32" s="69" t="s">
        <v>40</v>
      </c>
      <c r="F32" s="56">
        <v>1269</v>
      </c>
      <c r="G32" s="56">
        <v>3178</v>
      </c>
      <c r="H32" s="56"/>
      <c r="I32" s="56"/>
      <c r="J32" s="56"/>
      <c r="K32" s="56"/>
      <c r="L32" s="56"/>
      <c r="M32" s="56"/>
      <c r="N32" s="56"/>
      <c r="O32" s="56"/>
      <c r="P32" s="32"/>
      <c r="Q32" s="32"/>
      <c r="R32" s="32"/>
      <c r="S32" s="32"/>
      <c r="T32" s="33"/>
      <c r="U32" s="33"/>
      <c r="V32" s="32"/>
      <c r="W32" s="32"/>
      <c r="X32" s="33"/>
      <c r="Y32" s="33"/>
    </row>
    <row r="33" spans="1:25" ht="15.95" customHeight="1">
      <c r="A33" s="124"/>
      <c r="B33" s="65"/>
      <c r="C33" s="63" t="s">
        <v>69</v>
      </c>
      <c r="D33" s="55"/>
      <c r="E33" s="69"/>
      <c r="F33" s="56">
        <v>1180</v>
      </c>
      <c r="G33" s="56">
        <v>1134</v>
      </c>
      <c r="H33" s="56"/>
      <c r="I33" s="56"/>
      <c r="J33" s="56"/>
      <c r="K33" s="56"/>
      <c r="L33" s="56"/>
      <c r="M33" s="56"/>
      <c r="N33" s="56"/>
      <c r="O33" s="56"/>
      <c r="P33" s="32"/>
      <c r="Q33" s="32"/>
      <c r="R33" s="32"/>
      <c r="S33" s="32"/>
      <c r="T33" s="33"/>
      <c r="U33" s="33"/>
      <c r="V33" s="32"/>
      <c r="W33" s="32"/>
      <c r="X33" s="33"/>
      <c r="Y33" s="33"/>
    </row>
    <row r="34" spans="1:25" ht="15.95" customHeight="1">
      <c r="A34" s="124"/>
      <c r="B34" s="65"/>
      <c r="C34" s="64"/>
      <c r="D34" s="55" t="s">
        <v>70</v>
      </c>
      <c r="E34" s="69"/>
      <c r="F34" s="56">
        <v>1155</v>
      </c>
      <c r="G34" s="56">
        <v>1110</v>
      </c>
      <c r="H34" s="56"/>
      <c r="I34" s="56"/>
      <c r="J34" s="56"/>
      <c r="K34" s="56"/>
      <c r="L34" s="56"/>
      <c r="M34" s="56"/>
      <c r="N34" s="56"/>
      <c r="O34" s="56"/>
      <c r="P34" s="32"/>
      <c r="Q34" s="32"/>
      <c r="R34" s="32"/>
      <c r="S34" s="32"/>
      <c r="T34" s="33"/>
      <c r="U34" s="33"/>
      <c r="V34" s="32"/>
      <c r="W34" s="32"/>
      <c r="X34" s="33"/>
      <c r="Y34" s="33"/>
    </row>
    <row r="35" spans="1:25" ht="15.95" customHeight="1">
      <c r="A35" s="124"/>
      <c r="B35" s="64"/>
      <c r="C35" s="55" t="s">
        <v>71</v>
      </c>
      <c r="D35" s="55"/>
      <c r="E35" s="69"/>
      <c r="F35" s="56">
        <v>89</v>
      </c>
      <c r="G35" s="56">
        <v>2045</v>
      </c>
      <c r="H35" s="56"/>
      <c r="I35" s="56"/>
      <c r="J35" s="71"/>
      <c r="K35" s="71"/>
      <c r="L35" s="56"/>
      <c r="M35" s="56"/>
      <c r="N35" s="56"/>
      <c r="O35" s="56"/>
      <c r="P35" s="32"/>
      <c r="Q35" s="32"/>
      <c r="R35" s="32"/>
      <c r="S35" s="32"/>
      <c r="T35" s="33"/>
      <c r="U35" s="33"/>
      <c r="V35" s="32"/>
      <c r="W35" s="32"/>
      <c r="X35" s="33"/>
      <c r="Y35" s="33"/>
    </row>
    <row r="36" spans="1:25" ht="15.95" customHeight="1">
      <c r="A36" s="124"/>
      <c r="B36" s="63" t="s">
        <v>52</v>
      </c>
      <c r="C36" s="55"/>
      <c r="D36" s="55"/>
      <c r="E36" s="69" t="s">
        <v>41</v>
      </c>
      <c r="F36" s="56">
        <v>596</v>
      </c>
      <c r="G36" s="56">
        <v>1389</v>
      </c>
      <c r="H36" s="56"/>
      <c r="I36" s="56"/>
      <c r="J36" s="56"/>
      <c r="K36" s="56"/>
      <c r="L36" s="56"/>
      <c r="M36" s="56"/>
      <c r="N36" s="56"/>
      <c r="O36" s="56"/>
      <c r="P36" s="32"/>
      <c r="Q36" s="32"/>
      <c r="R36" s="32"/>
      <c r="S36" s="32"/>
      <c r="T36" s="32"/>
      <c r="U36" s="32"/>
      <c r="V36" s="32"/>
      <c r="W36" s="32"/>
      <c r="X36" s="33"/>
      <c r="Y36" s="33"/>
    </row>
    <row r="37" spans="1:25" ht="15.95" customHeight="1">
      <c r="A37" s="124"/>
      <c r="B37" s="65"/>
      <c r="C37" s="55" t="s">
        <v>72</v>
      </c>
      <c r="D37" s="55"/>
      <c r="E37" s="69"/>
      <c r="F37" s="56">
        <v>521</v>
      </c>
      <c r="G37" s="56">
        <v>526</v>
      </c>
      <c r="H37" s="56"/>
      <c r="I37" s="56"/>
      <c r="J37" s="56"/>
      <c r="K37" s="56"/>
      <c r="L37" s="56"/>
      <c r="M37" s="56"/>
      <c r="N37" s="56"/>
      <c r="O37" s="56"/>
      <c r="P37" s="32"/>
      <c r="Q37" s="32"/>
      <c r="R37" s="32"/>
      <c r="S37" s="32"/>
      <c r="T37" s="32"/>
      <c r="U37" s="32"/>
      <c r="V37" s="32"/>
      <c r="W37" s="32"/>
      <c r="X37" s="33"/>
      <c r="Y37" s="33"/>
    </row>
    <row r="38" spans="1:25" ht="15.95" customHeight="1">
      <c r="A38" s="124"/>
      <c r="B38" s="64"/>
      <c r="C38" s="55" t="s">
        <v>73</v>
      </c>
      <c r="D38" s="55"/>
      <c r="E38" s="69"/>
      <c r="F38" s="56">
        <v>75</v>
      </c>
      <c r="G38" s="56">
        <v>863</v>
      </c>
      <c r="H38" s="56"/>
      <c r="I38" s="56"/>
      <c r="J38" s="56"/>
      <c r="K38" s="71"/>
      <c r="L38" s="56"/>
      <c r="M38" s="56"/>
      <c r="N38" s="56"/>
      <c r="O38" s="56"/>
      <c r="P38" s="32"/>
      <c r="Q38" s="32"/>
      <c r="R38" s="33"/>
      <c r="S38" s="33"/>
      <c r="T38" s="32"/>
      <c r="U38" s="32"/>
      <c r="V38" s="32"/>
      <c r="W38" s="32"/>
      <c r="X38" s="33"/>
      <c r="Y38" s="33"/>
    </row>
    <row r="39" spans="1:25" ht="15.95" customHeight="1">
      <c r="A39" s="124"/>
      <c r="B39" s="49" t="s">
        <v>74</v>
      </c>
      <c r="C39" s="49"/>
      <c r="D39" s="49"/>
      <c r="E39" s="69" t="s">
        <v>107</v>
      </c>
      <c r="F39" s="56">
        <v>673</v>
      </c>
      <c r="G39" s="56">
        <f t="shared" ref="G39:O39" si="5">G32-G36</f>
        <v>1789</v>
      </c>
      <c r="H39" s="56">
        <f t="shared" si="5"/>
        <v>0</v>
      </c>
      <c r="I39" s="56">
        <f t="shared" si="5"/>
        <v>0</v>
      </c>
      <c r="J39" s="56">
        <f t="shared" si="5"/>
        <v>0</v>
      </c>
      <c r="K39" s="56">
        <f t="shared" si="5"/>
        <v>0</v>
      </c>
      <c r="L39" s="56">
        <f t="shared" si="5"/>
        <v>0</v>
      </c>
      <c r="M39" s="56">
        <f t="shared" si="5"/>
        <v>0</v>
      </c>
      <c r="N39" s="56">
        <f t="shared" si="5"/>
        <v>0</v>
      </c>
      <c r="O39" s="56">
        <f t="shared" si="5"/>
        <v>0</v>
      </c>
      <c r="P39" s="32"/>
      <c r="Q39" s="32"/>
      <c r="R39" s="32"/>
      <c r="S39" s="32"/>
      <c r="T39" s="32"/>
      <c r="U39" s="32"/>
      <c r="V39" s="32"/>
      <c r="W39" s="32"/>
      <c r="X39" s="33"/>
      <c r="Y39" s="33"/>
    </row>
    <row r="40" spans="1:25" ht="15.95" customHeight="1">
      <c r="A40" s="117" t="s">
        <v>85</v>
      </c>
      <c r="B40" s="63" t="s">
        <v>75</v>
      </c>
      <c r="C40" s="55"/>
      <c r="D40" s="55"/>
      <c r="E40" s="69" t="s">
        <v>43</v>
      </c>
      <c r="F40" s="56">
        <v>2617</v>
      </c>
      <c r="G40" s="56">
        <v>573</v>
      </c>
      <c r="H40" s="56"/>
      <c r="I40" s="56"/>
      <c r="J40" s="56"/>
      <c r="K40" s="56"/>
      <c r="L40" s="56"/>
      <c r="M40" s="56"/>
      <c r="N40" s="56"/>
      <c r="O40" s="56"/>
      <c r="P40" s="32"/>
      <c r="Q40" s="32"/>
      <c r="R40" s="32"/>
      <c r="S40" s="32"/>
      <c r="T40" s="33"/>
      <c r="U40" s="33"/>
      <c r="V40" s="33"/>
      <c r="W40" s="33"/>
      <c r="X40" s="32"/>
      <c r="Y40" s="32"/>
    </row>
    <row r="41" spans="1:25" ht="15.95" customHeight="1">
      <c r="A41" s="118"/>
      <c r="B41" s="64"/>
      <c r="C41" s="55" t="s">
        <v>76</v>
      </c>
      <c r="D41" s="55"/>
      <c r="E41" s="69"/>
      <c r="F41" s="71">
        <v>1976</v>
      </c>
      <c r="G41" s="71">
        <v>573</v>
      </c>
      <c r="H41" s="71"/>
      <c r="I41" s="71"/>
      <c r="J41" s="56"/>
      <c r="K41" s="56"/>
      <c r="L41" s="56"/>
      <c r="M41" s="56"/>
      <c r="N41" s="56"/>
      <c r="O41" s="56"/>
      <c r="P41" s="33"/>
      <c r="Q41" s="33"/>
      <c r="R41" s="33"/>
      <c r="S41" s="33"/>
      <c r="T41" s="33"/>
      <c r="U41" s="33"/>
      <c r="V41" s="33"/>
      <c r="W41" s="33"/>
      <c r="X41" s="32"/>
      <c r="Y41" s="32"/>
    </row>
    <row r="42" spans="1:25" ht="15.95" customHeight="1">
      <c r="A42" s="118"/>
      <c r="B42" s="63" t="s">
        <v>63</v>
      </c>
      <c r="C42" s="55"/>
      <c r="D42" s="55"/>
      <c r="E42" s="69" t="s">
        <v>44</v>
      </c>
      <c r="F42" s="56">
        <v>3423</v>
      </c>
      <c r="G42" s="56">
        <v>3281</v>
      </c>
      <c r="H42" s="56"/>
      <c r="I42" s="56"/>
      <c r="J42" s="56"/>
      <c r="K42" s="56"/>
      <c r="L42" s="56"/>
      <c r="M42" s="56"/>
      <c r="N42" s="56"/>
      <c r="O42" s="56"/>
      <c r="P42" s="32"/>
      <c r="Q42" s="32"/>
      <c r="R42" s="32"/>
      <c r="S42" s="32"/>
      <c r="T42" s="33"/>
      <c r="U42" s="33"/>
      <c r="V42" s="32"/>
      <c r="W42" s="32"/>
      <c r="X42" s="32"/>
      <c r="Y42" s="32"/>
    </row>
    <row r="43" spans="1:25" ht="15.95" customHeight="1">
      <c r="A43" s="118"/>
      <c r="B43" s="64"/>
      <c r="C43" s="55" t="s">
        <v>77</v>
      </c>
      <c r="D43" s="55"/>
      <c r="E43" s="69"/>
      <c r="F43" s="56">
        <v>714</v>
      </c>
      <c r="G43" s="56">
        <v>691</v>
      </c>
      <c r="H43" s="56"/>
      <c r="I43" s="56"/>
      <c r="J43" s="71"/>
      <c r="K43" s="71"/>
      <c r="L43" s="56"/>
      <c r="M43" s="56"/>
      <c r="N43" s="56"/>
      <c r="O43" s="56"/>
      <c r="P43" s="32"/>
      <c r="Q43" s="32"/>
      <c r="R43" s="33"/>
      <c r="S43" s="32"/>
      <c r="T43" s="33"/>
      <c r="U43" s="33"/>
      <c r="V43" s="32"/>
      <c r="W43" s="32"/>
      <c r="X43" s="33"/>
      <c r="Y43" s="33"/>
    </row>
    <row r="44" spans="1:25" ht="15.95" customHeight="1">
      <c r="A44" s="118"/>
      <c r="B44" s="55" t="s">
        <v>74</v>
      </c>
      <c r="C44" s="55"/>
      <c r="D44" s="55"/>
      <c r="E44" s="69" t="s">
        <v>108</v>
      </c>
      <c r="F44" s="71">
        <v>-806</v>
      </c>
      <c r="G44" s="71">
        <f t="shared" ref="G44:O44" si="6">G40-G42</f>
        <v>-2708</v>
      </c>
      <c r="H44" s="71">
        <f t="shared" si="6"/>
        <v>0</v>
      </c>
      <c r="I44" s="71">
        <f t="shared" si="6"/>
        <v>0</v>
      </c>
      <c r="J44" s="71">
        <f t="shared" si="6"/>
        <v>0</v>
      </c>
      <c r="K44" s="71">
        <f t="shared" si="6"/>
        <v>0</v>
      </c>
      <c r="L44" s="71">
        <f t="shared" si="6"/>
        <v>0</v>
      </c>
      <c r="M44" s="71">
        <f t="shared" si="6"/>
        <v>0</v>
      </c>
      <c r="N44" s="71">
        <f t="shared" si="6"/>
        <v>0</v>
      </c>
      <c r="O44" s="71">
        <f t="shared" si="6"/>
        <v>0</v>
      </c>
      <c r="P44" s="33"/>
      <c r="Q44" s="33"/>
      <c r="R44" s="32"/>
      <c r="S44" s="32"/>
      <c r="T44" s="33"/>
      <c r="U44" s="33"/>
      <c r="V44" s="32"/>
      <c r="W44" s="32"/>
      <c r="X44" s="32"/>
      <c r="Y44" s="32"/>
    </row>
    <row r="45" spans="1:25" ht="15.95" customHeight="1">
      <c r="A45" s="117" t="s">
        <v>86</v>
      </c>
      <c r="B45" s="49" t="s">
        <v>78</v>
      </c>
      <c r="C45" s="49"/>
      <c r="D45" s="49"/>
      <c r="E45" s="69" t="s">
        <v>109</v>
      </c>
      <c r="F45" s="56">
        <v>-133</v>
      </c>
      <c r="G45" s="56">
        <f t="shared" ref="G45:O45" si="7">G39+G44</f>
        <v>-919</v>
      </c>
      <c r="H45" s="56">
        <f t="shared" si="7"/>
        <v>0</v>
      </c>
      <c r="I45" s="56">
        <f t="shared" si="7"/>
        <v>0</v>
      </c>
      <c r="J45" s="56">
        <f t="shared" si="7"/>
        <v>0</v>
      </c>
      <c r="K45" s="56">
        <f t="shared" si="7"/>
        <v>0</v>
      </c>
      <c r="L45" s="56">
        <f t="shared" si="7"/>
        <v>0</v>
      </c>
      <c r="M45" s="56">
        <f t="shared" si="7"/>
        <v>0</v>
      </c>
      <c r="N45" s="56">
        <f t="shared" si="7"/>
        <v>0</v>
      </c>
      <c r="O45" s="56">
        <f t="shared" si="7"/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5.95" customHeight="1">
      <c r="A46" s="118"/>
      <c r="B46" s="55" t="s">
        <v>79</v>
      </c>
      <c r="C46" s="55"/>
      <c r="D46" s="55"/>
      <c r="E46" s="55"/>
      <c r="F46" s="71">
        <v>0</v>
      </c>
      <c r="G46" s="71">
        <v>0</v>
      </c>
      <c r="H46" s="71"/>
      <c r="I46" s="71"/>
      <c r="J46" s="71"/>
      <c r="K46" s="71"/>
      <c r="L46" s="56"/>
      <c r="M46" s="56"/>
      <c r="N46" s="71"/>
      <c r="O46" s="71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5.95" customHeight="1">
      <c r="A47" s="118"/>
      <c r="B47" s="55" t="s">
        <v>80</v>
      </c>
      <c r="C47" s="55"/>
      <c r="D47" s="55"/>
      <c r="E47" s="55"/>
      <c r="F47" s="56">
        <v>0</v>
      </c>
      <c r="G47" s="56">
        <v>0</v>
      </c>
      <c r="H47" s="56"/>
      <c r="I47" s="56"/>
      <c r="J47" s="56"/>
      <c r="K47" s="56"/>
      <c r="L47" s="56"/>
      <c r="M47" s="56"/>
      <c r="N47" s="56"/>
      <c r="O47" s="56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95" customHeight="1">
      <c r="A48" s="118"/>
      <c r="B48" s="55" t="s">
        <v>81</v>
      </c>
      <c r="C48" s="55"/>
      <c r="D48" s="55"/>
      <c r="E48" s="55"/>
      <c r="F48" s="56">
        <v>0</v>
      </c>
      <c r="G48" s="56">
        <v>0</v>
      </c>
      <c r="H48" s="56"/>
      <c r="I48" s="56"/>
      <c r="J48" s="56"/>
      <c r="K48" s="56"/>
      <c r="L48" s="56"/>
      <c r="M48" s="56"/>
      <c r="N48" s="56"/>
      <c r="O48" s="56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16" ht="15.95" customHeight="1">
      <c r="A49" s="8" t="s">
        <v>110</v>
      </c>
      <c r="O49" s="7"/>
      <c r="P49" s="7"/>
    </row>
    <row r="50" spans="1:16" ht="15.95" customHeight="1">
      <c r="A50" s="8"/>
      <c r="O50" s="7"/>
      <c r="P50" s="7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I45" sqref="I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254</v>
      </c>
      <c r="F1" s="1"/>
    </row>
    <row r="3" spans="1:9" ht="14.25">
      <c r="A3" s="10" t="s">
        <v>111</v>
      </c>
    </row>
    <row r="5" spans="1:9">
      <c r="A5" s="17" t="s">
        <v>236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61"/>
      <c r="F7" s="50" t="s">
        <v>237</v>
      </c>
      <c r="G7" s="50"/>
      <c r="H7" s="50" t="s">
        <v>238</v>
      </c>
      <c r="I7" s="72" t="s">
        <v>21</v>
      </c>
    </row>
    <row r="8" spans="1:9" ht="17.100000000000001" customHeight="1">
      <c r="A8" s="18"/>
      <c r="B8" s="19"/>
      <c r="C8" s="19"/>
      <c r="D8" s="19"/>
      <c r="E8" s="62"/>
      <c r="F8" s="53" t="s">
        <v>249</v>
      </c>
      <c r="G8" s="53" t="s">
        <v>2</v>
      </c>
      <c r="H8" s="53" t="s">
        <v>249</v>
      </c>
      <c r="I8" s="54"/>
    </row>
    <row r="9" spans="1:9" ht="18" customHeight="1">
      <c r="A9" s="107" t="s">
        <v>87</v>
      </c>
      <c r="B9" s="107" t="s">
        <v>89</v>
      </c>
      <c r="C9" s="63" t="s">
        <v>3</v>
      </c>
      <c r="D9" s="55"/>
      <c r="E9" s="55"/>
      <c r="F9" s="56">
        <v>1216710</v>
      </c>
      <c r="G9" s="57">
        <f>F9/$F$27*100</f>
        <v>46.439862456387843</v>
      </c>
      <c r="H9" s="56">
        <v>1228458</v>
      </c>
      <c r="I9" s="57">
        <f t="shared" ref="I9:I45" si="0">(F9/H9-1)*100</f>
        <v>-0.95632085101811093</v>
      </c>
    </row>
    <row r="10" spans="1:9" ht="18" customHeight="1">
      <c r="A10" s="107"/>
      <c r="B10" s="107"/>
      <c r="C10" s="65"/>
      <c r="D10" s="63" t="s">
        <v>22</v>
      </c>
      <c r="E10" s="55"/>
      <c r="F10" s="56">
        <v>357843</v>
      </c>
      <c r="G10" s="57">
        <f t="shared" ref="G10:G27" si="1">F10/$F$27*100</f>
        <v>13.65829137673003</v>
      </c>
      <c r="H10" s="56">
        <v>374997</v>
      </c>
      <c r="I10" s="57">
        <f t="shared" si="0"/>
        <v>-4.5744365954927595</v>
      </c>
    </row>
    <row r="11" spans="1:9" ht="18" customHeight="1">
      <c r="A11" s="107"/>
      <c r="B11" s="107"/>
      <c r="C11" s="65"/>
      <c r="D11" s="65"/>
      <c r="E11" s="49" t="s">
        <v>23</v>
      </c>
      <c r="F11" s="56">
        <v>285084</v>
      </c>
      <c r="G11" s="57">
        <f t="shared" si="1"/>
        <v>10.881197449282796</v>
      </c>
      <c r="H11" s="56">
        <v>282697</v>
      </c>
      <c r="I11" s="57">
        <f t="shared" si="0"/>
        <v>0.84436693703859866</v>
      </c>
    </row>
    <row r="12" spans="1:9" ht="18" customHeight="1">
      <c r="A12" s="107"/>
      <c r="B12" s="107"/>
      <c r="C12" s="65"/>
      <c r="D12" s="65"/>
      <c r="E12" s="49" t="s">
        <v>24</v>
      </c>
      <c r="F12" s="56">
        <v>29312</v>
      </c>
      <c r="G12" s="57">
        <f t="shared" si="1"/>
        <v>1.1187918635678513</v>
      </c>
      <c r="H12" s="56">
        <v>53117</v>
      </c>
      <c r="I12" s="57">
        <f t="shared" si="0"/>
        <v>-44.816160551235953</v>
      </c>
    </row>
    <row r="13" spans="1:9" ht="18" customHeight="1">
      <c r="A13" s="107"/>
      <c r="B13" s="107"/>
      <c r="C13" s="65"/>
      <c r="D13" s="64"/>
      <c r="E13" s="49" t="s">
        <v>25</v>
      </c>
      <c r="F13" s="56">
        <v>2231</v>
      </c>
      <c r="G13" s="57">
        <f t="shared" si="1"/>
        <v>8.5153679299258891E-2</v>
      </c>
      <c r="H13" s="56">
        <v>1922</v>
      </c>
      <c r="I13" s="57">
        <f t="shared" si="0"/>
        <v>16.077003121748177</v>
      </c>
    </row>
    <row r="14" spans="1:9" ht="18" customHeight="1">
      <c r="A14" s="107"/>
      <c r="B14" s="107"/>
      <c r="C14" s="65"/>
      <c r="D14" s="63" t="s">
        <v>26</v>
      </c>
      <c r="E14" s="55"/>
      <c r="F14" s="56">
        <v>316892</v>
      </c>
      <c r="G14" s="57">
        <f t="shared" si="1"/>
        <v>12.095257615643543</v>
      </c>
      <c r="H14" s="56">
        <v>339425</v>
      </c>
      <c r="I14" s="57">
        <f t="shared" si="0"/>
        <v>-6.6385799513883796</v>
      </c>
    </row>
    <row r="15" spans="1:9" ht="18" customHeight="1">
      <c r="A15" s="107"/>
      <c r="B15" s="107"/>
      <c r="C15" s="65"/>
      <c r="D15" s="65"/>
      <c r="E15" s="49" t="s">
        <v>27</v>
      </c>
      <c r="F15" s="56">
        <v>14641</v>
      </c>
      <c r="G15" s="57">
        <f t="shared" si="1"/>
        <v>0.55882340592579527</v>
      </c>
      <c r="H15" s="56">
        <v>14450</v>
      </c>
      <c r="I15" s="57">
        <f t="shared" si="0"/>
        <v>1.3217993079584822</v>
      </c>
    </row>
    <row r="16" spans="1:9" ht="18" customHeight="1">
      <c r="A16" s="107"/>
      <c r="B16" s="107"/>
      <c r="C16" s="65"/>
      <c r="D16" s="64"/>
      <c r="E16" s="49" t="s">
        <v>28</v>
      </c>
      <c r="F16" s="56">
        <v>302251</v>
      </c>
      <c r="G16" s="57">
        <f t="shared" si="1"/>
        <v>11.536434209717749</v>
      </c>
      <c r="H16" s="56">
        <v>324975</v>
      </c>
      <c r="I16" s="57">
        <f t="shared" si="0"/>
        <v>-6.9925378875298154</v>
      </c>
    </row>
    <row r="17" spans="1:9" ht="18" customHeight="1">
      <c r="A17" s="107"/>
      <c r="B17" s="107"/>
      <c r="C17" s="65"/>
      <c r="D17" s="108" t="s">
        <v>29</v>
      </c>
      <c r="E17" s="109"/>
      <c r="F17" s="56">
        <v>323749</v>
      </c>
      <c r="G17" s="57">
        <f t="shared" si="1"/>
        <v>12.356978269590213</v>
      </c>
      <c r="H17" s="56">
        <v>286230</v>
      </c>
      <c r="I17" s="57">
        <f t="shared" si="0"/>
        <v>13.107990077909371</v>
      </c>
    </row>
    <row r="18" spans="1:9" ht="18" customHeight="1">
      <c r="A18" s="107"/>
      <c r="B18" s="107"/>
      <c r="C18" s="65"/>
      <c r="D18" s="108" t="s">
        <v>93</v>
      </c>
      <c r="E18" s="110"/>
      <c r="F18" s="56">
        <v>26104</v>
      </c>
      <c r="G18" s="57">
        <f t="shared" si="1"/>
        <v>0.99634766670903352</v>
      </c>
      <c r="H18" s="56">
        <v>26991</v>
      </c>
      <c r="I18" s="57">
        <f t="shared" si="0"/>
        <v>-3.2862806120558696</v>
      </c>
    </row>
    <row r="19" spans="1:9" ht="18" customHeight="1">
      <c r="A19" s="107"/>
      <c r="B19" s="107"/>
      <c r="C19" s="64"/>
      <c r="D19" s="108" t="s">
        <v>94</v>
      </c>
      <c r="E19" s="110"/>
      <c r="F19" s="56">
        <v>2250</v>
      </c>
      <c r="G19" s="57">
        <f t="shared" si="1"/>
        <v>8.5878878719557364E-2</v>
      </c>
      <c r="H19" s="56">
        <v>2480</v>
      </c>
      <c r="I19" s="57">
        <f t="shared" si="0"/>
        <v>-9.2741935483870996</v>
      </c>
    </row>
    <row r="20" spans="1:9" ht="18" customHeight="1">
      <c r="A20" s="107"/>
      <c r="B20" s="107"/>
      <c r="C20" s="55" t="s">
        <v>4</v>
      </c>
      <c r="D20" s="55"/>
      <c r="E20" s="55"/>
      <c r="F20" s="56">
        <v>111669</v>
      </c>
      <c r="G20" s="57">
        <f t="shared" si="1"/>
        <v>4.2622260034374451</v>
      </c>
      <c r="H20" s="56">
        <v>131190</v>
      </c>
      <c r="I20" s="57">
        <f t="shared" si="0"/>
        <v>-14.879945117768123</v>
      </c>
    </row>
    <row r="21" spans="1:9" ht="18" customHeight="1">
      <c r="A21" s="107"/>
      <c r="B21" s="107"/>
      <c r="C21" s="55" t="s">
        <v>5</v>
      </c>
      <c r="D21" s="55"/>
      <c r="E21" s="55"/>
      <c r="F21" s="56">
        <v>97711</v>
      </c>
      <c r="G21" s="57">
        <f t="shared" si="1"/>
        <v>3.7294716082518531</v>
      </c>
      <c r="H21" s="56">
        <v>74356</v>
      </c>
      <c r="I21" s="57">
        <f t="shared" si="0"/>
        <v>31.409704664048622</v>
      </c>
    </row>
    <row r="22" spans="1:9" ht="18" customHeight="1">
      <c r="A22" s="107"/>
      <c r="B22" s="107"/>
      <c r="C22" s="55" t="s">
        <v>30</v>
      </c>
      <c r="D22" s="55"/>
      <c r="E22" s="55"/>
      <c r="F22" s="56">
        <v>48459</v>
      </c>
      <c r="G22" s="57">
        <f t="shared" si="1"/>
        <v>1.8496020372760138</v>
      </c>
      <c r="H22" s="56">
        <v>49734</v>
      </c>
      <c r="I22" s="57">
        <f t="shared" si="0"/>
        <v>-2.563638557123904</v>
      </c>
    </row>
    <row r="23" spans="1:9" ht="18" customHeight="1">
      <c r="A23" s="107"/>
      <c r="B23" s="107"/>
      <c r="C23" s="55" t="s">
        <v>6</v>
      </c>
      <c r="D23" s="55"/>
      <c r="E23" s="55"/>
      <c r="F23" s="56">
        <v>493423</v>
      </c>
      <c r="G23" s="57">
        <f t="shared" si="1"/>
        <v>18.833161766417845</v>
      </c>
      <c r="H23" s="56">
        <v>196462</v>
      </c>
      <c r="I23" s="57">
        <f t="shared" si="0"/>
        <v>151.15442172023089</v>
      </c>
    </row>
    <row r="24" spans="1:9" ht="18" customHeight="1">
      <c r="A24" s="107"/>
      <c r="B24" s="107"/>
      <c r="C24" s="55" t="s">
        <v>31</v>
      </c>
      <c r="D24" s="55"/>
      <c r="E24" s="55"/>
      <c r="F24" s="56">
        <v>5459</v>
      </c>
      <c r="G24" s="57">
        <f t="shared" si="1"/>
        <v>0.2083612439689172</v>
      </c>
      <c r="H24" s="56">
        <v>8026</v>
      </c>
      <c r="I24" s="57">
        <f t="shared" si="0"/>
        <v>-31.983553451283331</v>
      </c>
    </row>
    <row r="25" spans="1:9" ht="18" customHeight="1">
      <c r="A25" s="107"/>
      <c r="B25" s="107"/>
      <c r="C25" s="55" t="s">
        <v>7</v>
      </c>
      <c r="D25" s="55"/>
      <c r="E25" s="55"/>
      <c r="F25" s="56">
        <v>350651</v>
      </c>
      <c r="G25" s="57">
        <f t="shared" si="1"/>
        <v>13.383784311951782</v>
      </c>
      <c r="H25" s="56">
        <v>309805</v>
      </c>
      <c r="I25" s="57">
        <f t="shared" si="0"/>
        <v>13.184422459288903</v>
      </c>
    </row>
    <row r="26" spans="1:9" ht="18" customHeight="1">
      <c r="A26" s="107"/>
      <c r="B26" s="107"/>
      <c r="C26" s="55" t="s">
        <v>8</v>
      </c>
      <c r="D26" s="55"/>
      <c r="E26" s="55"/>
      <c r="F26" s="56">
        <v>295887</v>
      </c>
      <c r="G26" s="57">
        <f t="shared" si="1"/>
        <v>11.293530572308299</v>
      </c>
      <c r="H26" s="56">
        <v>297853</v>
      </c>
      <c r="I26" s="57">
        <f t="shared" si="0"/>
        <v>-0.6600571422816004</v>
      </c>
    </row>
    <row r="27" spans="1:9" ht="18" customHeight="1">
      <c r="A27" s="107"/>
      <c r="B27" s="107"/>
      <c r="C27" s="55" t="s">
        <v>9</v>
      </c>
      <c r="D27" s="55"/>
      <c r="E27" s="55"/>
      <c r="F27" s="56">
        <f>SUM(F9,F20:F26)</f>
        <v>2619969</v>
      </c>
      <c r="G27" s="57">
        <f t="shared" si="1"/>
        <v>100</v>
      </c>
      <c r="H27" s="56">
        <f>SUM(H9,H20:H26)</f>
        <v>2295884</v>
      </c>
      <c r="I27" s="57">
        <f t="shared" si="0"/>
        <v>14.115913521763289</v>
      </c>
    </row>
    <row r="28" spans="1:9" ht="18" customHeight="1">
      <c r="A28" s="107"/>
      <c r="B28" s="107" t="s">
        <v>88</v>
      </c>
      <c r="C28" s="63" t="s">
        <v>10</v>
      </c>
      <c r="D28" s="55"/>
      <c r="E28" s="55"/>
      <c r="F28" s="56">
        <v>1014405</v>
      </c>
      <c r="G28" s="57">
        <f t="shared" ref="G28:G45" si="2">F28/$F$45*100</f>
        <v>39.666240574719701</v>
      </c>
      <c r="H28" s="56">
        <v>1015379</v>
      </c>
      <c r="I28" s="57">
        <f t="shared" si="0"/>
        <v>-9.5924772917299617E-2</v>
      </c>
    </row>
    <row r="29" spans="1:9" ht="18" customHeight="1">
      <c r="A29" s="107"/>
      <c r="B29" s="107"/>
      <c r="C29" s="65"/>
      <c r="D29" s="55" t="s">
        <v>11</v>
      </c>
      <c r="E29" s="55"/>
      <c r="F29" s="56">
        <v>592286</v>
      </c>
      <c r="G29" s="57">
        <f t="shared" si="2"/>
        <v>23.160137188833289</v>
      </c>
      <c r="H29" s="56">
        <v>591537</v>
      </c>
      <c r="I29" s="57">
        <f t="shared" si="0"/>
        <v>0.12661929853923226</v>
      </c>
    </row>
    <row r="30" spans="1:9" ht="18" customHeight="1">
      <c r="A30" s="107"/>
      <c r="B30" s="107"/>
      <c r="C30" s="65"/>
      <c r="D30" s="55" t="s">
        <v>32</v>
      </c>
      <c r="E30" s="55"/>
      <c r="F30" s="56">
        <v>47920</v>
      </c>
      <c r="G30" s="57">
        <f t="shared" si="2"/>
        <v>1.8738139582716646</v>
      </c>
      <c r="H30" s="56">
        <v>47301</v>
      </c>
      <c r="I30" s="57">
        <f t="shared" si="0"/>
        <v>1.3086404092936821</v>
      </c>
    </row>
    <row r="31" spans="1:9" ht="18" customHeight="1">
      <c r="A31" s="107"/>
      <c r="B31" s="107"/>
      <c r="C31" s="64"/>
      <c r="D31" s="55" t="s">
        <v>12</v>
      </c>
      <c r="E31" s="55"/>
      <c r="F31" s="56">
        <v>374199</v>
      </c>
      <c r="G31" s="57">
        <f t="shared" si="2"/>
        <v>14.632289427614747</v>
      </c>
      <c r="H31" s="56">
        <v>376541</v>
      </c>
      <c r="I31" s="57">
        <f t="shared" si="0"/>
        <v>-0.62197742078551332</v>
      </c>
    </row>
    <row r="32" spans="1:9" ht="18" customHeight="1">
      <c r="A32" s="107"/>
      <c r="B32" s="107"/>
      <c r="C32" s="63" t="s">
        <v>13</v>
      </c>
      <c r="D32" s="55"/>
      <c r="E32" s="55"/>
      <c r="F32" s="56">
        <v>1252993</v>
      </c>
      <c r="G32" s="57">
        <f t="shared" si="2"/>
        <v>48.995738168127879</v>
      </c>
      <c r="H32" s="56">
        <v>936738</v>
      </c>
      <c r="I32" s="57">
        <f t="shared" si="0"/>
        <v>33.761307857693403</v>
      </c>
    </row>
    <row r="33" spans="1:9" ht="18" customHeight="1">
      <c r="A33" s="107"/>
      <c r="B33" s="107"/>
      <c r="C33" s="65"/>
      <c r="D33" s="55" t="s">
        <v>14</v>
      </c>
      <c r="E33" s="55"/>
      <c r="F33" s="56">
        <v>82984</v>
      </c>
      <c r="G33" s="57">
        <f t="shared" si="2"/>
        <v>3.2449202319118493</v>
      </c>
      <c r="H33" s="56">
        <v>69908</v>
      </c>
      <c r="I33" s="57">
        <f t="shared" si="0"/>
        <v>18.704583166447343</v>
      </c>
    </row>
    <row r="34" spans="1:9" ht="18" customHeight="1">
      <c r="A34" s="107"/>
      <c r="B34" s="107"/>
      <c r="C34" s="65"/>
      <c r="D34" s="55" t="s">
        <v>33</v>
      </c>
      <c r="E34" s="55"/>
      <c r="F34" s="56">
        <v>21579</v>
      </c>
      <c r="G34" s="57">
        <f t="shared" si="2"/>
        <v>0.84380282565826914</v>
      </c>
      <c r="H34" s="56">
        <v>21055</v>
      </c>
      <c r="I34" s="57">
        <f t="shared" si="0"/>
        <v>2.4887200189978698</v>
      </c>
    </row>
    <row r="35" spans="1:9" ht="18" customHeight="1">
      <c r="A35" s="107"/>
      <c r="B35" s="107"/>
      <c r="C35" s="65"/>
      <c r="D35" s="55" t="s">
        <v>34</v>
      </c>
      <c r="E35" s="55"/>
      <c r="F35" s="56">
        <v>901372</v>
      </c>
      <c r="G35" s="57">
        <f t="shared" si="2"/>
        <v>35.246315425610334</v>
      </c>
      <c r="H35" s="56">
        <v>603644</v>
      </c>
      <c r="I35" s="57">
        <f t="shared" si="0"/>
        <v>49.321785688253343</v>
      </c>
    </row>
    <row r="36" spans="1:9" ht="18" customHeight="1">
      <c r="A36" s="107"/>
      <c r="B36" s="107"/>
      <c r="C36" s="65"/>
      <c r="D36" s="55" t="s">
        <v>35</v>
      </c>
      <c r="E36" s="55"/>
      <c r="F36" s="56">
        <v>35752</v>
      </c>
      <c r="G36" s="57">
        <f t="shared" si="2"/>
        <v>1.3980091117722988</v>
      </c>
      <c r="H36" s="56">
        <v>36820</v>
      </c>
      <c r="I36" s="57">
        <f t="shared" si="0"/>
        <v>-2.9005975013579599</v>
      </c>
    </row>
    <row r="37" spans="1:9" ht="18" customHeight="1">
      <c r="A37" s="107"/>
      <c r="B37" s="107"/>
      <c r="C37" s="65"/>
      <c r="D37" s="55" t="s">
        <v>15</v>
      </c>
      <c r="E37" s="55"/>
      <c r="F37" s="56">
        <v>22439</v>
      </c>
      <c r="G37" s="57">
        <f t="shared" si="2"/>
        <v>0.87743137332341159</v>
      </c>
      <c r="H37" s="56">
        <v>16336</v>
      </c>
      <c r="I37" s="57">
        <f t="shared" si="0"/>
        <v>37.359206660137126</v>
      </c>
    </row>
    <row r="38" spans="1:9" ht="18" customHeight="1">
      <c r="A38" s="107"/>
      <c r="B38" s="107"/>
      <c r="C38" s="64"/>
      <c r="D38" s="55" t="s">
        <v>36</v>
      </c>
      <c r="E38" s="55"/>
      <c r="F38" s="56">
        <v>188867</v>
      </c>
      <c r="G38" s="57">
        <f t="shared" si="2"/>
        <v>7.3852591998517223</v>
      </c>
      <c r="H38" s="56">
        <v>188975</v>
      </c>
      <c r="I38" s="57">
        <f t="shared" si="0"/>
        <v>-5.7150416721785113E-2</v>
      </c>
    </row>
    <row r="39" spans="1:9" ht="18" customHeight="1">
      <c r="A39" s="107"/>
      <c r="B39" s="107"/>
      <c r="C39" s="63" t="s">
        <v>16</v>
      </c>
      <c r="D39" s="55"/>
      <c r="E39" s="55"/>
      <c r="F39" s="56">
        <v>289953</v>
      </c>
      <c r="G39" s="57">
        <f t="shared" si="2"/>
        <v>11.338021257152421</v>
      </c>
      <c r="H39" s="56">
        <v>304745</v>
      </c>
      <c r="I39" s="57">
        <f t="shared" si="0"/>
        <v>-4.8538942394460989</v>
      </c>
    </row>
    <row r="40" spans="1:9" ht="18" customHeight="1">
      <c r="A40" s="107"/>
      <c r="B40" s="107"/>
      <c r="C40" s="65"/>
      <c r="D40" s="63" t="s">
        <v>17</v>
      </c>
      <c r="E40" s="55"/>
      <c r="F40" s="56">
        <v>289247</v>
      </c>
      <c r="G40" s="57">
        <f t="shared" si="2"/>
        <v>11.310414565697084</v>
      </c>
      <c r="H40" s="56">
        <v>304077</v>
      </c>
      <c r="I40" s="57">
        <f t="shared" si="0"/>
        <v>-4.8770541672010665</v>
      </c>
    </row>
    <row r="41" spans="1:9" ht="18" customHeight="1">
      <c r="A41" s="107"/>
      <c r="B41" s="107"/>
      <c r="C41" s="65"/>
      <c r="D41" s="65"/>
      <c r="E41" s="59" t="s">
        <v>91</v>
      </c>
      <c r="F41" s="56">
        <v>198585</v>
      </c>
      <c r="G41" s="57">
        <f t="shared" si="2"/>
        <v>7.7652617884678321</v>
      </c>
      <c r="H41" s="56">
        <v>165601</v>
      </c>
      <c r="I41" s="60">
        <f t="shared" si="0"/>
        <v>19.917754119842268</v>
      </c>
    </row>
    <row r="42" spans="1:9" ht="18" customHeight="1">
      <c r="A42" s="107"/>
      <c r="B42" s="107"/>
      <c r="C42" s="65"/>
      <c r="D42" s="64"/>
      <c r="E42" s="49" t="s">
        <v>37</v>
      </c>
      <c r="F42" s="56">
        <v>90662</v>
      </c>
      <c r="G42" s="57">
        <f t="shared" si="2"/>
        <v>3.5451527772292506</v>
      </c>
      <c r="H42" s="56">
        <v>138476</v>
      </c>
      <c r="I42" s="60">
        <f t="shared" si="0"/>
        <v>-34.528726999624482</v>
      </c>
    </row>
    <row r="43" spans="1:9" ht="18" customHeight="1">
      <c r="A43" s="107"/>
      <c r="B43" s="107"/>
      <c r="C43" s="65"/>
      <c r="D43" s="55" t="s">
        <v>38</v>
      </c>
      <c r="E43" s="55"/>
      <c r="F43" s="56">
        <v>706</v>
      </c>
      <c r="G43" s="57">
        <f t="shared" si="2"/>
        <v>2.7606691455337964E-2</v>
      </c>
      <c r="H43" s="56">
        <v>668</v>
      </c>
      <c r="I43" s="60">
        <f t="shared" si="0"/>
        <v>5.6886227544910239</v>
      </c>
    </row>
    <row r="44" spans="1:9" ht="18" customHeight="1">
      <c r="A44" s="107"/>
      <c r="B44" s="107"/>
      <c r="C44" s="64"/>
      <c r="D44" s="55" t="s">
        <v>39</v>
      </c>
      <c r="E44" s="55"/>
      <c r="F44" s="56">
        <v>0</v>
      </c>
      <c r="G44" s="57">
        <f t="shared" si="2"/>
        <v>0</v>
      </c>
      <c r="H44" s="56">
        <v>0</v>
      </c>
      <c r="I44" s="57">
        <v>0</v>
      </c>
    </row>
    <row r="45" spans="1:9" ht="18" customHeight="1">
      <c r="A45" s="107"/>
      <c r="B45" s="107"/>
      <c r="C45" s="49" t="s">
        <v>18</v>
      </c>
      <c r="D45" s="49"/>
      <c r="E45" s="49"/>
      <c r="F45" s="56">
        <f>SUM(F28,F32,F39)</f>
        <v>2557351</v>
      </c>
      <c r="G45" s="57">
        <f t="shared" si="2"/>
        <v>100</v>
      </c>
      <c r="H45" s="56">
        <f>SUM(H28,H32,H39)</f>
        <v>2256862</v>
      </c>
      <c r="I45" s="57">
        <f t="shared" si="0"/>
        <v>13.314460520847081</v>
      </c>
    </row>
    <row r="46" spans="1:9">
      <c r="A46" s="23" t="s">
        <v>19</v>
      </c>
    </row>
    <row r="47" spans="1:9">
      <c r="A47" s="24" t="s">
        <v>20</v>
      </c>
    </row>
    <row r="57" spans="9:9">
      <c r="I57" s="7"/>
    </row>
    <row r="58" spans="9:9">
      <c r="I58" s="7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22" activePane="bottomRight" state="frozen"/>
      <selection activeCell="L8" sqref="L8"/>
      <selection pane="topRight" activeCell="L8" sqref="L8"/>
      <selection pane="bottomLeft" activeCell="L8" sqref="L8"/>
      <selection pane="bottomRight" activeCell="H24" sqref="H24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4" t="s">
        <v>0</v>
      </c>
      <c r="B1" s="34"/>
      <c r="C1" s="21" t="s">
        <v>251</v>
      </c>
      <c r="D1" s="35"/>
      <c r="E1" s="35"/>
    </row>
    <row r="4" spans="1:9">
      <c r="A4" s="36" t="s">
        <v>112</v>
      </c>
    </row>
    <row r="5" spans="1:9">
      <c r="I5" s="9" t="s">
        <v>113</v>
      </c>
    </row>
    <row r="6" spans="1:9" s="38" customFormat="1" ht="29.25" customHeight="1">
      <c r="A6" s="52" t="s">
        <v>114</v>
      </c>
      <c r="B6" s="73"/>
      <c r="C6" s="73"/>
      <c r="D6" s="73"/>
      <c r="E6" s="37" t="s">
        <v>240</v>
      </c>
      <c r="F6" s="37" t="s">
        <v>241</v>
      </c>
      <c r="G6" s="37" t="s">
        <v>242</v>
      </c>
      <c r="H6" s="37" t="s">
        <v>243</v>
      </c>
      <c r="I6" s="37" t="s">
        <v>244</v>
      </c>
    </row>
    <row r="7" spans="1:9" ht="27" customHeight="1">
      <c r="A7" s="125" t="s">
        <v>115</v>
      </c>
      <c r="B7" s="63" t="s">
        <v>116</v>
      </c>
      <c r="C7" s="55"/>
      <c r="D7" s="69" t="s">
        <v>117</v>
      </c>
      <c r="E7" s="74">
        <v>2263393</v>
      </c>
      <c r="F7" s="37">
        <v>2282712</v>
      </c>
      <c r="G7" s="37">
        <v>2301799</v>
      </c>
      <c r="H7" s="37">
        <v>2295883</v>
      </c>
      <c r="I7" s="37">
        <v>2619969</v>
      </c>
    </row>
    <row r="8" spans="1:9" ht="27" customHeight="1">
      <c r="A8" s="107"/>
      <c r="B8" s="84"/>
      <c r="C8" s="55" t="s">
        <v>118</v>
      </c>
      <c r="D8" s="69" t="s">
        <v>41</v>
      </c>
      <c r="E8" s="75">
        <v>1475821</v>
      </c>
      <c r="F8" s="75">
        <v>1425372</v>
      </c>
      <c r="G8" s="75">
        <v>1498806</v>
      </c>
      <c r="H8" s="75">
        <v>1443632</v>
      </c>
      <c r="I8" s="76">
        <v>1432586</v>
      </c>
    </row>
    <row r="9" spans="1:9" ht="27" customHeight="1">
      <c r="A9" s="107"/>
      <c r="B9" s="55" t="s">
        <v>119</v>
      </c>
      <c r="C9" s="55"/>
      <c r="D9" s="69"/>
      <c r="E9" s="75">
        <v>2236594</v>
      </c>
      <c r="F9" s="75">
        <v>2254887</v>
      </c>
      <c r="G9" s="75">
        <v>2270879</v>
      </c>
      <c r="H9" s="75">
        <v>2256861</v>
      </c>
      <c r="I9" s="77">
        <v>2557351</v>
      </c>
    </row>
    <row r="10" spans="1:9" ht="27" customHeight="1">
      <c r="A10" s="107"/>
      <c r="B10" s="55" t="s">
        <v>120</v>
      </c>
      <c r="C10" s="55"/>
      <c r="D10" s="69"/>
      <c r="E10" s="75">
        <v>26799</v>
      </c>
      <c r="F10" s="75">
        <v>27824</v>
      </c>
      <c r="G10" s="75">
        <v>30920</v>
      </c>
      <c r="H10" s="75">
        <v>39022</v>
      </c>
      <c r="I10" s="77">
        <v>62618</v>
      </c>
    </row>
    <row r="11" spans="1:9" ht="27" customHeight="1">
      <c r="A11" s="107"/>
      <c r="B11" s="55" t="s">
        <v>121</v>
      </c>
      <c r="C11" s="55"/>
      <c r="D11" s="69"/>
      <c r="E11" s="75">
        <v>7939</v>
      </c>
      <c r="F11" s="75">
        <v>7261</v>
      </c>
      <c r="G11" s="75">
        <v>9458</v>
      </c>
      <c r="H11" s="75">
        <v>8911</v>
      </c>
      <c r="I11" s="77">
        <v>8247</v>
      </c>
    </row>
    <row r="12" spans="1:9" ht="27" customHeight="1">
      <c r="A12" s="107"/>
      <c r="B12" s="55" t="s">
        <v>122</v>
      </c>
      <c r="C12" s="55"/>
      <c r="D12" s="69"/>
      <c r="E12" s="75">
        <v>18860</v>
      </c>
      <c r="F12" s="75">
        <v>20563</v>
      </c>
      <c r="G12" s="75">
        <v>21462</v>
      </c>
      <c r="H12" s="75">
        <v>30111</v>
      </c>
      <c r="I12" s="77">
        <v>54371</v>
      </c>
    </row>
    <row r="13" spans="1:9" ht="27" customHeight="1">
      <c r="A13" s="107"/>
      <c r="B13" s="55" t="s">
        <v>123</v>
      </c>
      <c r="C13" s="55"/>
      <c r="D13" s="69"/>
      <c r="E13" s="75">
        <v>6112</v>
      </c>
      <c r="F13" s="75">
        <v>1703</v>
      </c>
      <c r="G13" s="75">
        <v>899</v>
      </c>
      <c r="H13" s="75">
        <v>8649</v>
      </c>
      <c r="I13" s="77">
        <v>24260</v>
      </c>
    </row>
    <row r="14" spans="1:9" ht="27" customHeight="1">
      <c r="A14" s="107"/>
      <c r="B14" s="55" t="s">
        <v>124</v>
      </c>
      <c r="C14" s="55"/>
      <c r="D14" s="69"/>
      <c r="E14" s="75">
        <v>0</v>
      </c>
      <c r="F14" s="75">
        <v>0</v>
      </c>
      <c r="G14" s="75">
        <v>0</v>
      </c>
      <c r="H14" s="75">
        <v>0</v>
      </c>
      <c r="I14" s="77">
        <v>0</v>
      </c>
    </row>
    <row r="15" spans="1:9" ht="27" customHeight="1">
      <c r="A15" s="107"/>
      <c r="B15" s="55" t="s">
        <v>125</v>
      </c>
      <c r="C15" s="55"/>
      <c r="D15" s="69"/>
      <c r="E15" s="75">
        <v>6136</v>
      </c>
      <c r="F15" s="75">
        <v>1719</v>
      </c>
      <c r="G15" s="75">
        <v>40916</v>
      </c>
      <c r="H15" s="75">
        <v>-6181</v>
      </c>
      <c r="I15" s="77">
        <v>24306</v>
      </c>
    </row>
    <row r="16" spans="1:9" ht="27" customHeight="1">
      <c r="A16" s="107"/>
      <c r="B16" s="55" t="s">
        <v>126</v>
      </c>
      <c r="C16" s="55"/>
      <c r="D16" s="69" t="s">
        <v>42</v>
      </c>
      <c r="E16" s="75">
        <v>248477</v>
      </c>
      <c r="F16" s="75">
        <v>256892</v>
      </c>
      <c r="G16" s="75">
        <v>283149</v>
      </c>
      <c r="H16" s="75">
        <v>270627</v>
      </c>
      <c r="I16" s="77">
        <v>273626</v>
      </c>
    </row>
    <row r="17" spans="1:9" ht="27" customHeight="1">
      <c r="A17" s="107"/>
      <c r="B17" s="55" t="s">
        <v>127</v>
      </c>
      <c r="C17" s="55"/>
      <c r="D17" s="69" t="s">
        <v>43</v>
      </c>
      <c r="E17" s="75">
        <v>307030</v>
      </c>
      <c r="F17" s="75">
        <v>295212</v>
      </c>
      <c r="G17" s="75">
        <v>237830</v>
      </c>
      <c r="H17" s="75">
        <v>190647</v>
      </c>
      <c r="I17" s="77">
        <v>266777</v>
      </c>
    </row>
    <row r="18" spans="1:9" ht="27" customHeight="1">
      <c r="A18" s="107"/>
      <c r="B18" s="55" t="s">
        <v>128</v>
      </c>
      <c r="C18" s="55"/>
      <c r="D18" s="69" t="s">
        <v>44</v>
      </c>
      <c r="E18" s="75">
        <v>4787056</v>
      </c>
      <c r="F18" s="75">
        <v>4783148</v>
      </c>
      <c r="G18" s="75">
        <v>4739333</v>
      </c>
      <c r="H18" s="75">
        <v>4719088</v>
      </c>
      <c r="I18" s="77">
        <v>4735097</v>
      </c>
    </row>
    <row r="19" spans="1:9" ht="27" customHeight="1">
      <c r="A19" s="107"/>
      <c r="B19" s="55" t="s">
        <v>129</v>
      </c>
      <c r="C19" s="55"/>
      <c r="D19" s="69" t="s">
        <v>130</v>
      </c>
      <c r="E19" s="75">
        <f>E17+E18-E16</f>
        <v>4845609</v>
      </c>
      <c r="F19" s="75">
        <f>F17+F18-F16</f>
        <v>4821468</v>
      </c>
      <c r="G19" s="75">
        <f>G17+G18-G16</f>
        <v>4694014</v>
      </c>
      <c r="H19" s="75">
        <f>H17+H18-H16</f>
        <v>4639108</v>
      </c>
      <c r="I19" s="75">
        <f>I17+I18-I16</f>
        <v>4728248</v>
      </c>
    </row>
    <row r="20" spans="1:9" ht="27" customHeight="1">
      <c r="A20" s="107"/>
      <c r="B20" s="55" t="s">
        <v>131</v>
      </c>
      <c r="C20" s="55"/>
      <c r="D20" s="69" t="s">
        <v>132</v>
      </c>
      <c r="E20" s="78">
        <f>E18/E8</f>
        <v>3.2436562428641413</v>
      </c>
      <c r="F20" s="78">
        <f>F18/F8</f>
        <v>3.3557190684256462</v>
      </c>
      <c r="G20" s="78">
        <f>G18/G8</f>
        <v>3.1620723429182962</v>
      </c>
      <c r="H20" s="78">
        <f>H18/H8</f>
        <v>3.2688995533487759</v>
      </c>
      <c r="I20" s="78">
        <f>I18/I8</f>
        <v>3.3052794038193869</v>
      </c>
    </row>
    <row r="21" spans="1:9" ht="27" customHeight="1">
      <c r="A21" s="107"/>
      <c r="B21" s="55" t="s">
        <v>133</v>
      </c>
      <c r="C21" s="55"/>
      <c r="D21" s="69" t="s">
        <v>134</v>
      </c>
      <c r="E21" s="78">
        <f>E19/E8</f>
        <v>3.2833311085829515</v>
      </c>
      <c r="F21" s="78">
        <f>F19/F8</f>
        <v>3.3826032783020854</v>
      </c>
      <c r="G21" s="78">
        <f>G19/G8</f>
        <v>3.1318356078104839</v>
      </c>
      <c r="H21" s="78">
        <f>H19/H8</f>
        <v>3.2134976226628393</v>
      </c>
      <c r="I21" s="78">
        <f>I19/I8</f>
        <v>3.300498539005686</v>
      </c>
    </row>
    <row r="22" spans="1:9" ht="27" customHeight="1">
      <c r="A22" s="107"/>
      <c r="B22" s="55" t="s">
        <v>135</v>
      </c>
      <c r="C22" s="55"/>
      <c r="D22" s="69" t="s">
        <v>136</v>
      </c>
      <c r="E22" s="75">
        <f>E18/E24*1000000</f>
        <v>639713.23222053668</v>
      </c>
      <c r="F22" s="75">
        <f>F18/F24*1000000</f>
        <v>639190.99071938905</v>
      </c>
      <c r="G22" s="75">
        <f>G18/G24*1000000</f>
        <v>633335.81892492017</v>
      </c>
      <c r="H22" s="75">
        <f>H18/H24*1000000</f>
        <v>630630.39948000351</v>
      </c>
      <c r="I22" s="75">
        <f>I18/I24*1000000</f>
        <v>627481.64902244729</v>
      </c>
    </row>
    <row r="23" spans="1:9" ht="27" customHeight="1">
      <c r="A23" s="107"/>
      <c r="B23" s="55" t="s">
        <v>137</v>
      </c>
      <c r="C23" s="55"/>
      <c r="D23" s="69" t="s">
        <v>138</v>
      </c>
      <c r="E23" s="75">
        <f>E19/E24*1000000</f>
        <v>647537.90126268053</v>
      </c>
      <c r="F23" s="75">
        <f>F19/F24*1000000</f>
        <v>644311.84392409166</v>
      </c>
      <c r="G23" s="75">
        <f>G19/G24*1000000</f>
        <v>627279.66166020406</v>
      </c>
      <c r="H23" s="75">
        <f>H19/H24*1000000</f>
        <v>619942.35565661849</v>
      </c>
      <c r="I23" s="75">
        <f>I19/I24*1000000</f>
        <v>626574.03893248411</v>
      </c>
    </row>
    <row r="24" spans="1:9" ht="27" customHeight="1">
      <c r="A24" s="107"/>
      <c r="B24" s="79" t="s">
        <v>139</v>
      </c>
      <c r="C24" s="80"/>
      <c r="D24" s="69" t="s">
        <v>140</v>
      </c>
      <c r="E24" s="75">
        <v>7483128</v>
      </c>
      <c r="F24" s="75">
        <f>E24</f>
        <v>7483128</v>
      </c>
      <c r="G24" s="75">
        <f>F24</f>
        <v>7483128</v>
      </c>
      <c r="H24" s="77">
        <f>G24</f>
        <v>7483128</v>
      </c>
      <c r="I24" s="76">
        <v>7546192</v>
      </c>
    </row>
    <row r="25" spans="1:9" ht="27" customHeight="1">
      <c r="A25" s="107"/>
      <c r="B25" s="49" t="s">
        <v>141</v>
      </c>
      <c r="C25" s="49"/>
      <c r="D25" s="49"/>
      <c r="E25" s="75">
        <v>1412218</v>
      </c>
      <c r="F25" s="75">
        <v>1360098</v>
      </c>
      <c r="G25" s="75">
        <v>1345868</v>
      </c>
      <c r="H25" s="75">
        <v>1370066</v>
      </c>
      <c r="I25" s="56">
        <v>1373511</v>
      </c>
    </row>
    <row r="26" spans="1:9" ht="27" customHeight="1">
      <c r="A26" s="107"/>
      <c r="B26" s="49" t="s">
        <v>142</v>
      </c>
      <c r="C26" s="49"/>
      <c r="D26" s="49"/>
      <c r="E26" s="81">
        <v>0.92100000000000004</v>
      </c>
      <c r="F26" s="81">
        <v>0.92554000000000003</v>
      </c>
      <c r="G26" s="81">
        <v>0.91700000000000004</v>
      </c>
      <c r="H26" s="81">
        <v>0.92</v>
      </c>
      <c r="I26" s="82">
        <v>0.91200000000000003</v>
      </c>
    </row>
    <row r="27" spans="1:9" ht="27" customHeight="1">
      <c r="A27" s="107"/>
      <c r="B27" s="49" t="s">
        <v>143</v>
      </c>
      <c r="C27" s="49"/>
      <c r="D27" s="49"/>
      <c r="E27" s="60">
        <v>1.3</v>
      </c>
      <c r="F27" s="60">
        <v>1.5</v>
      </c>
      <c r="G27" s="60">
        <v>1.6</v>
      </c>
      <c r="H27" s="60">
        <v>2.2000000000000002</v>
      </c>
      <c r="I27" s="57">
        <v>4</v>
      </c>
    </row>
    <row r="28" spans="1:9" ht="27" customHeight="1">
      <c r="A28" s="107"/>
      <c r="B28" s="49" t="s">
        <v>144</v>
      </c>
      <c r="C28" s="49"/>
      <c r="D28" s="49"/>
      <c r="E28" s="60">
        <v>99.6</v>
      </c>
      <c r="F28" s="60">
        <v>99.1</v>
      </c>
      <c r="G28" s="60">
        <v>95.7</v>
      </c>
      <c r="H28" s="60">
        <v>99.8</v>
      </c>
      <c r="I28" s="57">
        <v>100</v>
      </c>
    </row>
    <row r="29" spans="1:9" ht="27" customHeight="1">
      <c r="A29" s="107"/>
      <c r="B29" s="49" t="s">
        <v>145</v>
      </c>
      <c r="C29" s="49"/>
      <c r="D29" s="49"/>
      <c r="E29" s="60">
        <v>70.8</v>
      </c>
      <c r="F29" s="60">
        <v>68.599999999999994</v>
      </c>
      <c r="G29" s="60">
        <v>69.3</v>
      </c>
      <c r="H29" s="60">
        <v>68.5</v>
      </c>
      <c r="I29" s="57">
        <v>59.5</v>
      </c>
    </row>
    <row r="30" spans="1:9" ht="27" customHeight="1">
      <c r="A30" s="107"/>
      <c r="B30" s="125" t="s">
        <v>146</v>
      </c>
      <c r="C30" s="49" t="s">
        <v>147</v>
      </c>
      <c r="D30" s="49"/>
      <c r="E30" s="60">
        <v>0</v>
      </c>
      <c r="F30" s="60">
        <v>0</v>
      </c>
      <c r="G30" s="60">
        <v>0</v>
      </c>
      <c r="H30" s="60">
        <v>0</v>
      </c>
      <c r="I30" s="57">
        <v>0</v>
      </c>
    </row>
    <row r="31" spans="1:9" ht="27" customHeight="1">
      <c r="A31" s="107"/>
      <c r="B31" s="107"/>
      <c r="C31" s="49" t="s">
        <v>148</v>
      </c>
      <c r="D31" s="49"/>
      <c r="E31" s="60">
        <v>0</v>
      </c>
      <c r="F31" s="60">
        <v>0</v>
      </c>
      <c r="G31" s="60">
        <v>0</v>
      </c>
      <c r="H31" s="60">
        <v>0</v>
      </c>
      <c r="I31" s="57">
        <v>0</v>
      </c>
    </row>
    <row r="32" spans="1:9" ht="27" customHeight="1">
      <c r="A32" s="107"/>
      <c r="B32" s="107"/>
      <c r="C32" s="49" t="s">
        <v>149</v>
      </c>
      <c r="D32" s="49"/>
      <c r="E32" s="60">
        <v>13.8</v>
      </c>
      <c r="F32" s="60">
        <v>13.6</v>
      </c>
      <c r="G32" s="60">
        <v>13.7</v>
      </c>
      <c r="H32" s="60">
        <v>13.7</v>
      </c>
      <c r="I32" s="57">
        <v>13.6</v>
      </c>
    </row>
    <row r="33" spans="1:9" ht="27" customHeight="1">
      <c r="A33" s="107"/>
      <c r="B33" s="107"/>
      <c r="C33" s="49" t="s">
        <v>150</v>
      </c>
      <c r="D33" s="49"/>
      <c r="E33" s="60">
        <v>192.7</v>
      </c>
      <c r="F33" s="60">
        <v>193</v>
      </c>
      <c r="G33" s="60">
        <v>190.1</v>
      </c>
      <c r="H33" s="60">
        <v>187.3</v>
      </c>
      <c r="I33" s="83">
        <v>185.6</v>
      </c>
    </row>
    <row r="34" spans="1:9" ht="27" customHeight="1">
      <c r="A34" s="2" t="s">
        <v>239</v>
      </c>
      <c r="B34" s="7"/>
      <c r="C34" s="7"/>
      <c r="D34" s="7"/>
      <c r="E34" s="39"/>
      <c r="F34" s="39"/>
      <c r="G34" s="39"/>
      <c r="H34" s="39"/>
      <c r="I34" s="40"/>
    </row>
    <row r="35" spans="1:9" ht="27" customHeight="1">
      <c r="A35" s="8" t="s">
        <v>110</v>
      </c>
    </row>
    <row r="36" spans="1:9">
      <c r="A36" s="41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23" activePane="bottomRight" state="frozen"/>
      <selection activeCell="L8" sqref="L8"/>
      <selection pane="topRight" activeCell="L8" sqref="L8"/>
      <selection pane="bottomLeft" activeCell="L8" sqref="L8"/>
      <selection pane="bottomRight" activeCell="D2" sqref="D2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7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266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245</v>
      </c>
      <c r="B5" s="12"/>
      <c r="C5" s="12"/>
      <c r="D5" s="12"/>
      <c r="K5" s="15"/>
      <c r="O5" s="15" t="s">
        <v>47</v>
      </c>
    </row>
    <row r="6" spans="1:25" ht="15.95" customHeight="1">
      <c r="A6" s="119" t="s">
        <v>48</v>
      </c>
      <c r="B6" s="120"/>
      <c r="C6" s="120"/>
      <c r="D6" s="120"/>
      <c r="E6" s="120"/>
      <c r="F6" s="113" t="s">
        <v>260</v>
      </c>
      <c r="G6" s="114"/>
      <c r="H6" s="113" t="s">
        <v>261</v>
      </c>
      <c r="I6" s="114"/>
      <c r="J6" s="113" t="s">
        <v>262</v>
      </c>
      <c r="K6" s="114"/>
      <c r="L6" s="113" t="s">
        <v>263</v>
      </c>
      <c r="M6" s="114"/>
      <c r="N6" s="113" t="s">
        <v>264</v>
      </c>
      <c r="O6" s="114"/>
    </row>
    <row r="7" spans="1:25" ht="15.95" customHeight="1">
      <c r="A7" s="120"/>
      <c r="B7" s="120"/>
      <c r="C7" s="120"/>
      <c r="D7" s="120"/>
      <c r="E7" s="120"/>
      <c r="F7" s="85" t="s">
        <v>237</v>
      </c>
      <c r="G7" s="85" t="s">
        <v>247</v>
      </c>
      <c r="H7" s="85" t="s">
        <v>237</v>
      </c>
      <c r="I7" s="86" t="s">
        <v>246</v>
      </c>
      <c r="J7" s="85" t="s">
        <v>237</v>
      </c>
      <c r="K7" s="86" t="s">
        <v>246</v>
      </c>
      <c r="L7" s="85" t="s">
        <v>237</v>
      </c>
      <c r="M7" s="86" t="s">
        <v>246</v>
      </c>
      <c r="N7" s="85" t="s">
        <v>237</v>
      </c>
      <c r="O7" s="86" t="s">
        <v>246</v>
      </c>
    </row>
    <row r="8" spans="1:25" ht="15.95" customHeight="1">
      <c r="A8" s="117" t="s">
        <v>82</v>
      </c>
      <c r="B8" s="63" t="s">
        <v>49</v>
      </c>
      <c r="C8" s="55"/>
      <c r="D8" s="55"/>
      <c r="E8" s="69" t="s">
        <v>40</v>
      </c>
      <c r="F8" s="56">
        <v>32618</v>
      </c>
      <c r="G8" s="56">
        <v>32405</v>
      </c>
      <c r="H8" s="56">
        <v>14560</v>
      </c>
      <c r="I8" s="56">
        <v>14788</v>
      </c>
      <c r="J8" s="56">
        <v>47952</v>
      </c>
      <c r="K8" s="56">
        <v>90760</v>
      </c>
      <c r="L8" s="56">
        <v>40189</v>
      </c>
      <c r="M8" s="56">
        <v>38683</v>
      </c>
      <c r="N8" s="56">
        <v>29669</v>
      </c>
      <c r="O8" s="56">
        <v>30762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7"/>
      <c r="B9" s="65"/>
      <c r="C9" s="55" t="s">
        <v>50</v>
      </c>
      <c r="D9" s="55"/>
      <c r="E9" s="69" t="s">
        <v>41</v>
      </c>
      <c r="F9" s="56">
        <v>32547</v>
      </c>
      <c r="G9" s="56">
        <v>32405</v>
      </c>
      <c r="H9" s="56">
        <v>14560</v>
      </c>
      <c r="I9" s="56">
        <v>14788</v>
      </c>
      <c r="J9" s="56">
        <v>47952</v>
      </c>
      <c r="K9" s="56">
        <v>90735</v>
      </c>
      <c r="L9" s="56">
        <v>39439</v>
      </c>
      <c r="M9" s="56">
        <v>38348</v>
      </c>
      <c r="N9" s="56">
        <v>29669</v>
      </c>
      <c r="O9" s="56">
        <v>28621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7"/>
      <c r="B10" s="64"/>
      <c r="C10" s="55" t="s">
        <v>51</v>
      </c>
      <c r="D10" s="55"/>
      <c r="E10" s="69" t="s">
        <v>42</v>
      </c>
      <c r="F10" s="56">
        <v>71</v>
      </c>
      <c r="G10" s="56">
        <v>0</v>
      </c>
      <c r="H10" s="56">
        <v>0</v>
      </c>
      <c r="I10" s="56">
        <v>0</v>
      </c>
      <c r="J10" s="70">
        <v>0</v>
      </c>
      <c r="K10" s="70">
        <v>25</v>
      </c>
      <c r="L10" s="56">
        <v>750</v>
      </c>
      <c r="M10" s="56">
        <v>335</v>
      </c>
      <c r="N10" s="56">
        <v>0</v>
      </c>
      <c r="O10" s="56">
        <v>2141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7"/>
      <c r="B11" s="63" t="s">
        <v>52</v>
      </c>
      <c r="C11" s="55"/>
      <c r="D11" s="55"/>
      <c r="E11" s="69" t="s">
        <v>43</v>
      </c>
      <c r="F11" s="56">
        <v>29960</v>
      </c>
      <c r="G11" s="56">
        <v>30082</v>
      </c>
      <c r="H11" s="56">
        <v>12314</v>
      </c>
      <c r="I11" s="56">
        <v>12483</v>
      </c>
      <c r="J11" s="56">
        <v>43170</v>
      </c>
      <c r="K11" s="56">
        <v>86341</v>
      </c>
      <c r="L11" s="56">
        <v>39497</v>
      </c>
      <c r="M11" s="56">
        <v>39339</v>
      </c>
      <c r="N11" s="56">
        <v>29596</v>
      </c>
      <c r="O11" s="56">
        <v>29577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7"/>
      <c r="B12" s="65"/>
      <c r="C12" s="55" t="s">
        <v>53</v>
      </c>
      <c r="D12" s="55"/>
      <c r="E12" s="69" t="s">
        <v>44</v>
      </c>
      <c r="F12" s="56">
        <v>29960</v>
      </c>
      <c r="G12" s="56">
        <v>30082</v>
      </c>
      <c r="H12" s="56">
        <v>12314</v>
      </c>
      <c r="I12" s="56">
        <v>12483</v>
      </c>
      <c r="J12" s="56">
        <v>43170</v>
      </c>
      <c r="K12" s="56">
        <v>86341</v>
      </c>
      <c r="L12" s="56">
        <v>39381</v>
      </c>
      <c r="M12" s="56">
        <v>39103</v>
      </c>
      <c r="N12" s="56">
        <v>29596</v>
      </c>
      <c r="O12" s="56">
        <v>29372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7"/>
      <c r="B13" s="64"/>
      <c r="C13" s="55" t="s">
        <v>54</v>
      </c>
      <c r="D13" s="55"/>
      <c r="E13" s="69" t="s">
        <v>45</v>
      </c>
      <c r="F13" s="56">
        <v>0</v>
      </c>
      <c r="G13" s="56">
        <v>0</v>
      </c>
      <c r="H13" s="70">
        <v>0</v>
      </c>
      <c r="I13" s="70">
        <v>0</v>
      </c>
      <c r="J13" s="70">
        <v>0</v>
      </c>
      <c r="K13" s="70">
        <v>0</v>
      </c>
      <c r="L13" s="56">
        <v>116</v>
      </c>
      <c r="M13" s="56">
        <v>236</v>
      </c>
      <c r="N13" s="56">
        <v>0</v>
      </c>
      <c r="O13" s="56">
        <v>205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7"/>
      <c r="B14" s="55" t="s">
        <v>55</v>
      </c>
      <c r="C14" s="55"/>
      <c r="D14" s="55"/>
      <c r="E14" s="69" t="s">
        <v>152</v>
      </c>
      <c r="F14" s="56">
        <f t="shared" ref="F14:N15" si="0">F9-F12</f>
        <v>2587</v>
      </c>
      <c r="G14" s="56">
        <f t="shared" si="0"/>
        <v>2323</v>
      </c>
      <c r="H14" s="56">
        <f t="shared" si="0"/>
        <v>2246</v>
      </c>
      <c r="I14" s="56">
        <f t="shared" si="0"/>
        <v>2305</v>
      </c>
      <c r="J14" s="56">
        <f t="shared" si="0"/>
        <v>4782</v>
      </c>
      <c r="K14" s="56">
        <v>4394</v>
      </c>
      <c r="L14" s="56">
        <f t="shared" si="0"/>
        <v>58</v>
      </c>
      <c r="M14" s="56">
        <v>-755</v>
      </c>
      <c r="N14" s="56">
        <f t="shared" si="0"/>
        <v>73</v>
      </c>
      <c r="O14" s="56">
        <v>-751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7"/>
      <c r="B15" s="55" t="s">
        <v>56</v>
      </c>
      <c r="C15" s="55"/>
      <c r="D15" s="55"/>
      <c r="E15" s="69" t="s">
        <v>153</v>
      </c>
      <c r="F15" s="56">
        <f t="shared" si="0"/>
        <v>71</v>
      </c>
      <c r="G15" s="56">
        <f t="shared" si="0"/>
        <v>0</v>
      </c>
      <c r="H15" s="56">
        <f t="shared" si="0"/>
        <v>0</v>
      </c>
      <c r="I15" s="56">
        <f t="shared" si="0"/>
        <v>0</v>
      </c>
      <c r="J15" s="56">
        <f t="shared" si="0"/>
        <v>0</v>
      </c>
      <c r="K15" s="56">
        <v>25</v>
      </c>
      <c r="L15" s="56">
        <f t="shared" si="0"/>
        <v>634</v>
      </c>
      <c r="M15" s="56">
        <v>99</v>
      </c>
      <c r="N15" s="56">
        <f t="shared" si="0"/>
        <v>0</v>
      </c>
      <c r="O15" s="56">
        <v>1936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7"/>
      <c r="B16" s="55" t="s">
        <v>57</v>
      </c>
      <c r="C16" s="55"/>
      <c r="D16" s="55"/>
      <c r="E16" s="69" t="s">
        <v>154</v>
      </c>
      <c r="F16" s="56">
        <f t="shared" ref="F16:N16" si="1">F8-F11</f>
        <v>2658</v>
      </c>
      <c r="G16" s="56">
        <f t="shared" si="1"/>
        <v>2323</v>
      </c>
      <c r="H16" s="56">
        <f t="shared" si="1"/>
        <v>2246</v>
      </c>
      <c r="I16" s="56">
        <f t="shared" si="1"/>
        <v>2305</v>
      </c>
      <c r="J16" s="56">
        <f t="shared" si="1"/>
        <v>4782</v>
      </c>
      <c r="K16" s="56">
        <v>4419</v>
      </c>
      <c r="L16" s="56">
        <f t="shared" si="1"/>
        <v>692</v>
      </c>
      <c r="M16" s="56">
        <v>-656</v>
      </c>
      <c r="N16" s="56">
        <f t="shared" si="1"/>
        <v>73</v>
      </c>
      <c r="O16" s="56">
        <v>1185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7"/>
      <c r="B17" s="55" t="s">
        <v>58</v>
      </c>
      <c r="C17" s="55"/>
      <c r="D17" s="55"/>
      <c r="E17" s="53"/>
      <c r="F17" s="70">
        <v>0</v>
      </c>
      <c r="G17" s="70">
        <v>0</v>
      </c>
      <c r="H17" s="70">
        <v>0</v>
      </c>
      <c r="I17" s="70">
        <v>0</v>
      </c>
      <c r="J17" s="56">
        <v>0</v>
      </c>
      <c r="K17" s="56">
        <v>0</v>
      </c>
      <c r="L17" s="56">
        <v>45918</v>
      </c>
      <c r="M17" s="56">
        <v>46610</v>
      </c>
      <c r="N17" s="70">
        <v>0</v>
      </c>
      <c r="O17" s="71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7"/>
      <c r="B18" s="55" t="s">
        <v>59</v>
      </c>
      <c r="C18" s="55"/>
      <c r="D18" s="55"/>
      <c r="E18" s="53"/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7" t="s">
        <v>83</v>
      </c>
      <c r="B19" s="63" t="s">
        <v>60</v>
      </c>
      <c r="C19" s="55"/>
      <c r="D19" s="55"/>
      <c r="E19" s="69"/>
      <c r="F19" s="56">
        <v>9370</v>
      </c>
      <c r="G19" s="56">
        <v>8051</v>
      </c>
      <c r="H19" s="56">
        <v>6033</v>
      </c>
      <c r="I19" s="56">
        <v>4366</v>
      </c>
      <c r="J19" s="56">
        <v>11805</v>
      </c>
      <c r="K19" s="56">
        <v>15539</v>
      </c>
      <c r="L19" s="56">
        <v>3139</v>
      </c>
      <c r="M19" s="56">
        <v>3829</v>
      </c>
      <c r="N19" s="56">
        <v>17445</v>
      </c>
      <c r="O19" s="56">
        <v>15181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7"/>
      <c r="B20" s="64"/>
      <c r="C20" s="55" t="s">
        <v>61</v>
      </c>
      <c r="D20" s="55"/>
      <c r="E20" s="69"/>
      <c r="F20" s="56">
        <v>3603</v>
      </c>
      <c r="G20" s="56">
        <v>3828</v>
      </c>
      <c r="H20" s="56">
        <v>3931</v>
      </c>
      <c r="I20" s="56">
        <v>2685</v>
      </c>
      <c r="J20" s="56">
        <v>4490</v>
      </c>
      <c r="K20" s="70">
        <v>0</v>
      </c>
      <c r="L20" s="56">
        <v>1018</v>
      </c>
      <c r="M20" s="56">
        <v>1911</v>
      </c>
      <c r="N20" s="56">
        <v>6031</v>
      </c>
      <c r="O20" s="56">
        <v>5959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7"/>
      <c r="B21" s="84" t="s">
        <v>62</v>
      </c>
      <c r="C21" s="55"/>
      <c r="D21" s="55"/>
      <c r="E21" s="69" t="s">
        <v>155</v>
      </c>
      <c r="F21" s="56">
        <v>8699</v>
      </c>
      <c r="G21" s="56">
        <v>7493</v>
      </c>
      <c r="H21" s="56">
        <v>6033</v>
      </c>
      <c r="I21" s="56">
        <v>4366</v>
      </c>
      <c r="J21" s="56">
        <v>11805</v>
      </c>
      <c r="K21" s="56">
        <v>15539</v>
      </c>
      <c r="L21" s="56">
        <v>3139</v>
      </c>
      <c r="M21" s="56">
        <v>3829</v>
      </c>
      <c r="N21" s="56">
        <v>16419</v>
      </c>
      <c r="O21" s="56">
        <v>13814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7"/>
      <c r="B22" s="63" t="s">
        <v>63</v>
      </c>
      <c r="C22" s="55"/>
      <c r="D22" s="55"/>
      <c r="E22" s="69" t="s">
        <v>156</v>
      </c>
      <c r="F22" s="56">
        <v>25221</v>
      </c>
      <c r="G22" s="56">
        <v>24102</v>
      </c>
      <c r="H22" s="56">
        <v>14082</v>
      </c>
      <c r="I22" s="56">
        <v>12887</v>
      </c>
      <c r="J22" s="56">
        <v>14769</v>
      </c>
      <c r="K22" s="56">
        <v>22595</v>
      </c>
      <c r="L22" s="56">
        <v>4627</v>
      </c>
      <c r="M22" s="56">
        <v>5348</v>
      </c>
      <c r="N22" s="56">
        <v>22076</v>
      </c>
      <c r="O22" s="56">
        <v>18526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7"/>
      <c r="B23" s="64" t="s">
        <v>64</v>
      </c>
      <c r="C23" s="55" t="s">
        <v>65</v>
      </c>
      <c r="D23" s="55"/>
      <c r="E23" s="69"/>
      <c r="F23" s="56">
        <v>3460</v>
      </c>
      <c r="G23" s="56">
        <v>3363</v>
      </c>
      <c r="H23" s="56">
        <v>2784</v>
      </c>
      <c r="I23" s="56">
        <v>2811</v>
      </c>
      <c r="J23" s="56">
        <v>0</v>
      </c>
      <c r="K23" s="56">
        <v>2800</v>
      </c>
      <c r="L23" s="56">
        <v>2661</v>
      </c>
      <c r="M23" s="56">
        <v>2595</v>
      </c>
      <c r="N23" s="56">
        <v>8254</v>
      </c>
      <c r="O23" s="56">
        <v>8352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7"/>
      <c r="B24" s="55" t="s">
        <v>157</v>
      </c>
      <c r="C24" s="55"/>
      <c r="D24" s="55"/>
      <c r="E24" s="69" t="s">
        <v>158</v>
      </c>
      <c r="F24" s="56">
        <f t="shared" ref="F24:L24" si="2">F21-F22</f>
        <v>-16522</v>
      </c>
      <c r="G24" s="56">
        <f t="shared" si="2"/>
        <v>-16609</v>
      </c>
      <c r="H24" s="56">
        <f>H21-H22-1</f>
        <v>-8050</v>
      </c>
      <c r="I24" s="56">
        <f t="shared" si="2"/>
        <v>-8521</v>
      </c>
      <c r="J24" s="56">
        <f t="shared" si="2"/>
        <v>-2964</v>
      </c>
      <c r="K24" s="56">
        <v>-7056</v>
      </c>
      <c r="L24" s="56">
        <f t="shared" si="2"/>
        <v>-1488</v>
      </c>
      <c r="M24" s="56">
        <v>-1518</v>
      </c>
      <c r="N24" s="56">
        <f>N21-N22+1</f>
        <v>-5656</v>
      </c>
      <c r="O24" s="56">
        <v>-4712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7"/>
      <c r="B25" s="63" t="s">
        <v>66</v>
      </c>
      <c r="C25" s="63"/>
      <c r="D25" s="63"/>
      <c r="E25" s="122" t="s">
        <v>159</v>
      </c>
      <c r="F25" s="111">
        <v>15689</v>
      </c>
      <c r="G25" s="111">
        <v>15938</v>
      </c>
      <c r="H25" s="111">
        <v>8050</v>
      </c>
      <c r="I25" s="111">
        <v>8521</v>
      </c>
      <c r="J25" s="111">
        <v>2964</v>
      </c>
      <c r="K25" s="111">
        <v>7056</v>
      </c>
      <c r="L25" s="111">
        <v>1488</v>
      </c>
      <c r="M25" s="111">
        <v>1518</v>
      </c>
      <c r="N25" s="111">
        <v>5560</v>
      </c>
      <c r="O25" s="111">
        <v>4616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7"/>
      <c r="B26" s="84" t="s">
        <v>67</v>
      </c>
      <c r="C26" s="84"/>
      <c r="D26" s="84"/>
      <c r="E26" s="123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7"/>
      <c r="B27" s="55" t="s">
        <v>160</v>
      </c>
      <c r="C27" s="55"/>
      <c r="D27" s="55"/>
      <c r="E27" s="69" t="s">
        <v>161</v>
      </c>
      <c r="F27" s="56">
        <f>F24+F25+1</f>
        <v>-832</v>
      </c>
      <c r="G27" s="56">
        <f t="shared" ref="G27:O27" si="3">G24+G25</f>
        <v>-671</v>
      </c>
      <c r="H27" s="56">
        <f t="shared" si="3"/>
        <v>0</v>
      </c>
      <c r="I27" s="56">
        <f t="shared" si="3"/>
        <v>0</v>
      </c>
      <c r="J27" s="56">
        <f t="shared" si="3"/>
        <v>0</v>
      </c>
      <c r="K27" s="56">
        <f t="shared" si="3"/>
        <v>0</v>
      </c>
      <c r="L27" s="56">
        <f t="shared" si="3"/>
        <v>0</v>
      </c>
      <c r="M27" s="56">
        <f t="shared" si="3"/>
        <v>0</v>
      </c>
      <c r="N27" s="56">
        <f t="shared" si="3"/>
        <v>-96</v>
      </c>
      <c r="O27" s="56">
        <f t="shared" si="3"/>
        <v>-96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9"/>
      <c r="K29" s="29"/>
      <c r="L29" s="28"/>
      <c r="M29" s="27"/>
      <c r="N29" s="27"/>
      <c r="O29" s="29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9"/>
    </row>
    <row r="30" spans="1:25" ht="15.95" customHeight="1">
      <c r="A30" s="121" t="s">
        <v>68</v>
      </c>
      <c r="B30" s="121"/>
      <c r="C30" s="121"/>
      <c r="D30" s="121"/>
      <c r="E30" s="121"/>
      <c r="F30" s="116" t="s">
        <v>265</v>
      </c>
      <c r="G30" s="115"/>
      <c r="H30" s="115"/>
      <c r="I30" s="115"/>
      <c r="J30" s="115"/>
      <c r="K30" s="115"/>
      <c r="L30" s="115"/>
      <c r="M30" s="115"/>
      <c r="N30" s="115"/>
      <c r="O30" s="115"/>
      <c r="P30" s="30"/>
      <c r="Q30" s="28"/>
      <c r="R30" s="30"/>
      <c r="S30" s="28"/>
      <c r="T30" s="30"/>
      <c r="U30" s="28"/>
      <c r="V30" s="30"/>
      <c r="W30" s="28"/>
      <c r="X30" s="30"/>
      <c r="Y30" s="28"/>
    </row>
    <row r="31" spans="1:25" ht="15.95" customHeight="1">
      <c r="A31" s="121"/>
      <c r="B31" s="121"/>
      <c r="C31" s="121"/>
      <c r="D31" s="121"/>
      <c r="E31" s="121"/>
      <c r="F31" s="85" t="s">
        <v>237</v>
      </c>
      <c r="G31" s="86" t="s">
        <v>246</v>
      </c>
      <c r="H31" s="85" t="s">
        <v>237</v>
      </c>
      <c r="I31" s="86" t="s">
        <v>246</v>
      </c>
      <c r="J31" s="85" t="s">
        <v>237</v>
      </c>
      <c r="K31" s="86" t="s">
        <v>246</v>
      </c>
      <c r="L31" s="85" t="s">
        <v>237</v>
      </c>
      <c r="M31" s="86" t="s">
        <v>246</v>
      </c>
      <c r="N31" s="85" t="s">
        <v>237</v>
      </c>
      <c r="O31" s="86" t="s">
        <v>246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95" customHeight="1">
      <c r="A32" s="117" t="s">
        <v>84</v>
      </c>
      <c r="B32" s="63" t="s">
        <v>49</v>
      </c>
      <c r="C32" s="55"/>
      <c r="D32" s="55"/>
      <c r="E32" s="69" t="s">
        <v>40</v>
      </c>
      <c r="F32" s="56">
        <v>3792</v>
      </c>
      <c r="G32" s="56">
        <v>2591</v>
      </c>
      <c r="H32" s="56"/>
      <c r="I32" s="56"/>
      <c r="J32" s="56"/>
      <c r="K32" s="56"/>
      <c r="L32" s="56"/>
      <c r="M32" s="56"/>
      <c r="N32" s="56"/>
      <c r="O32" s="56"/>
      <c r="P32" s="32"/>
      <c r="Q32" s="32"/>
      <c r="R32" s="32"/>
      <c r="S32" s="32"/>
      <c r="T32" s="33"/>
      <c r="U32" s="33"/>
      <c r="V32" s="32"/>
      <c r="W32" s="32"/>
      <c r="X32" s="33"/>
      <c r="Y32" s="33"/>
    </row>
    <row r="33" spans="1:25" ht="15.95" customHeight="1">
      <c r="A33" s="124"/>
      <c r="B33" s="65"/>
      <c r="C33" s="63" t="s">
        <v>69</v>
      </c>
      <c r="D33" s="55"/>
      <c r="E33" s="69"/>
      <c r="F33" s="56">
        <v>1160</v>
      </c>
      <c r="G33" s="56">
        <v>1193</v>
      </c>
      <c r="H33" s="56"/>
      <c r="I33" s="56"/>
      <c r="J33" s="56"/>
      <c r="K33" s="56"/>
      <c r="L33" s="56"/>
      <c r="M33" s="56"/>
      <c r="N33" s="56"/>
      <c r="O33" s="56"/>
      <c r="P33" s="32"/>
      <c r="Q33" s="32"/>
      <c r="R33" s="32"/>
      <c r="S33" s="32"/>
      <c r="T33" s="33"/>
      <c r="U33" s="33"/>
      <c r="V33" s="32"/>
      <c r="W33" s="32"/>
      <c r="X33" s="33"/>
      <c r="Y33" s="33"/>
    </row>
    <row r="34" spans="1:25" ht="15.95" customHeight="1">
      <c r="A34" s="124"/>
      <c r="B34" s="65"/>
      <c r="C34" s="64"/>
      <c r="D34" s="55" t="s">
        <v>70</v>
      </c>
      <c r="E34" s="69"/>
      <c r="F34" s="56">
        <v>1135</v>
      </c>
      <c r="G34" s="56">
        <v>1169</v>
      </c>
      <c r="H34" s="56"/>
      <c r="I34" s="56"/>
      <c r="J34" s="56"/>
      <c r="K34" s="56"/>
      <c r="L34" s="56"/>
      <c r="M34" s="56"/>
      <c r="N34" s="56"/>
      <c r="O34" s="56"/>
      <c r="P34" s="32"/>
      <c r="Q34" s="32"/>
      <c r="R34" s="32"/>
      <c r="S34" s="32"/>
      <c r="T34" s="33"/>
      <c r="U34" s="33"/>
      <c r="V34" s="32"/>
      <c r="W34" s="32"/>
      <c r="X34" s="33"/>
      <c r="Y34" s="33"/>
    </row>
    <row r="35" spans="1:25" ht="15.95" customHeight="1">
      <c r="A35" s="124"/>
      <c r="B35" s="64"/>
      <c r="C35" s="84" t="s">
        <v>71</v>
      </c>
      <c r="D35" s="55"/>
      <c r="E35" s="69"/>
      <c r="F35" s="56">
        <v>2632</v>
      </c>
      <c r="G35" s="56">
        <v>1398</v>
      </c>
      <c r="H35" s="56"/>
      <c r="I35" s="56"/>
      <c r="J35" s="71"/>
      <c r="K35" s="71"/>
      <c r="L35" s="56"/>
      <c r="M35" s="56"/>
      <c r="N35" s="56"/>
      <c r="O35" s="56"/>
      <c r="P35" s="32"/>
      <c r="Q35" s="32"/>
      <c r="R35" s="32"/>
      <c r="S35" s="32"/>
      <c r="T35" s="33"/>
      <c r="U35" s="33"/>
      <c r="V35" s="32"/>
      <c r="W35" s="32"/>
      <c r="X35" s="33"/>
      <c r="Y35" s="33"/>
    </row>
    <row r="36" spans="1:25" ht="15.95" customHeight="1">
      <c r="A36" s="124"/>
      <c r="B36" s="63" t="s">
        <v>52</v>
      </c>
      <c r="C36" s="55"/>
      <c r="D36" s="55"/>
      <c r="E36" s="69" t="s">
        <v>41</v>
      </c>
      <c r="F36" s="56">
        <v>698</v>
      </c>
      <c r="G36" s="56">
        <v>587</v>
      </c>
      <c r="H36" s="56"/>
      <c r="I36" s="56"/>
      <c r="J36" s="56"/>
      <c r="K36" s="56"/>
      <c r="L36" s="56"/>
      <c r="M36" s="56"/>
      <c r="N36" s="56"/>
      <c r="O36" s="56"/>
      <c r="P36" s="32"/>
      <c r="Q36" s="32"/>
      <c r="R36" s="32"/>
      <c r="S36" s="32"/>
      <c r="T36" s="32"/>
      <c r="U36" s="32"/>
      <c r="V36" s="32"/>
      <c r="W36" s="32"/>
      <c r="X36" s="33"/>
      <c r="Y36" s="33"/>
    </row>
    <row r="37" spans="1:25" ht="15.95" customHeight="1">
      <c r="A37" s="124"/>
      <c r="B37" s="65"/>
      <c r="C37" s="55" t="s">
        <v>72</v>
      </c>
      <c r="D37" s="55"/>
      <c r="E37" s="69"/>
      <c r="F37" s="56">
        <v>626</v>
      </c>
      <c r="G37" s="56">
        <v>505</v>
      </c>
      <c r="H37" s="56"/>
      <c r="I37" s="56"/>
      <c r="J37" s="56"/>
      <c r="K37" s="56"/>
      <c r="L37" s="56"/>
      <c r="M37" s="56"/>
      <c r="N37" s="56"/>
      <c r="O37" s="56"/>
      <c r="P37" s="32"/>
      <c r="Q37" s="32"/>
      <c r="R37" s="32"/>
      <c r="S37" s="32"/>
      <c r="T37" s="32"/>
      <c r="U37" s="32"/>
      <c r="V37" s="32"/>
      <c r="W37" s="32"/>
      <c r="X37" s="33"/>
      <c r="Y37" s="33"/>
    </row>
    <row r="38" spans="1:25" ht="15.95" customHeight="1">
      <c r="A38" s="124"/>
      <c r="B38" s="64"/>
      <c r="C38" s="55" t="s">
        <v>73</v>
      </c>
      <c r="D38" s="55"/>
      <c r="E38" s="69"/>
      <c r="F38" s="56">
        <v>72</v>
      </c>
      <c r="G38" s="56">
        <v>82</v>
      </c>
      <c r="H38" s="56"/>
      <c r="I38" s="56"/>
      <c r="J38" s="56"/>
      <c r="K38" s="71"/>
      <c r="L38" s="56"/>
      <c r="M38" s="56"/>
      <c r="N38" s="56"/>
      <c r="O38" s="56"/>
      <c r="P38" s="32"/>
      <c r="Q38" s="32"/>
      <c r="R38" s="33"/>
      <c r="S38" s="33"/>
      <c r="T38" s="32"/>
      <c r="U38" s="32"/>
      <c r="V38" s="32"/>
      <c r="W38" s="32"/>
      <c r="X38" s="33"/>
      <c r="Y38" s="33"/>
    </row>
    <row r="39" spans="1:25" ht="15.95" customHeight="1">
      <c r="A39" s="124"/>
      <c r="B39" s="49" t="s">
        <v>74</v>
      </c>
      <c r="C39" s="49"/>
      <c r="D39" s="49"/>
      <c r="E39" s="69" t="s">
        <v>163</v>
      </c>
      <c r="F39" s="56">
        <f t="shared" ref="F39:O39" si="4">F32-F36</f>
        <v>3094</v>
      </c>
      <c r="G39" s="56">
        <v>2004</v>
      </c>
      <c r="H39" s="56">
        <f t="shared" si="4"/>
        <v>0</v>
      </c>
      <c r="I39" s="56">
        <f t="shared" si="4"/>
        <v>0</v>
      </c>
      <c r="J39" s="56">
        <f t="shared" si="4"/>
        <v>0</v>
      </c>
      <c r="K39" s="56">
        <f t="shared" si="4"/>
        <v>0</v>
      </c>
      <c r="L39" s="56">
        <f t="shared" si="4"/>
        <v>0</v>
      </c>
      <c r="M39" s="56">
        <f t="shared" si="4"/>
        <v>0</v>
      </c>
      <c r="N39" s="56">
        <f t="shared" si="4"/>
        <v>0</v>
      </c>
      <c r="O39" s="56">
        <f t="shared" si="4"/>
        <v>0</v>
      </c>
      <c r="P39" s="32"/>
      <c r="Q39" s="32"/>
      <c r="R39" s="32"/>
      <c r="S39" s="32"/>
      <c r="T39" s="32"/>
      <c r="U39" s="32"/>
      <c r="V39" s="32"/>
      <c r="W39" s="32"/>
      <c r="X39" s="33"/>
      <c r="Y39" s="33"/>
    </row>
    <row r="40" spans="1:25" ht="15.95" customHeight="1">
      <c r="A40" s="117" t="s">
        <v>85</v>
      </c>
      <c r="B40" s="63" t="s">
        <v>75</v>
      </c>
      <c r="C40" s="55"/>
      <c r="D40" s="55"/>
      <c r="E40" s="69" t="s">
        <v>43</v>
      </c>
      <c r="F40" s="56">
        <v>970</v>
      </c>
      <c r="G40" s="56">
        <v>1130</v>
      </c>
      <c r="H40" s="56"/>
      <c r="I40" s="56"/>
      <c r="J40" s="56"/>
      <c r="K40" s="56"/>
      <c r="L40" s="56"/>
      <c r="M40" s="56"/>
      <c r="N40" s="56"/>
      <c r="O40" s="56"/>
      <c r="P40" s="32"/>
      <c r="Q40" s="32"/>
      <c r="R40" s="32"/>
      <c r="S40" s="32"/>
      <c r="T40" s="33"/>
      <c r="U40" s="33"/>
      <c r="V40" s="33"/>
      <c r="W40" s="33"/>
      <c r="X40" s="32"/>
      <c r="Y40" s="32"/>
    </row>
    <row r="41" spans="1:25" ht="15.95" customHeight="1">
      <c r="A41" s="118"/>
      <c r="B41" s="64"/>
      <c r="C41" s="55" t="s">
        <v>76</v>
      </c>
      <c r="D41" s="55"/>
      <c r="E41" s="69"/>
      <c r="F41" s="71">
        <v>876</v>
      </c>
      <c r="G41" s="71">
        <v>1130</v>
      </c>
      <c r="H41" s="71"/>
      <c r="I41" s="71"/>
      <c r="J41" s="56"/>
      <c r="K41" s="56"/>
      <c r="L41" s="56"/>
      <c r="M41" s="56"/>
      <c r="N41" s="56"/>
      <c r="O41" s="56"/>
      <c r="P41" s="33"/>
      <c r="Q41" s="33"/>
      <c r="R41" s="33"/>
      <c r="S41" s="33"/>
      <c r="T41" s="33"/>
      <c r="U41" s="33"/>
      <c r="V41" s="33"/>
      <c r="W41" s="33"/>
      <c r="X41" s="32"/>
      <c r="Y41" s="32"/>
    </row>
    <row r="42" spans="1:25" ht="15.95" customHeight="1">
      <c r="A42" s="118"/>
      <c r="B42" s="63" t="s">
        <v>63</v>
      </c>
      <c r="C42" s="55"/>
      <c r="D42" s="55"/>
      <c r="E42" s="69" t="s">
        <v>44</v>
      </c>
      <c r="F42" s="56">
        <v>4078</v>
      </c>
      <c r="G42" s="56">
        <v>3121</v>
      </c>
      <c r="H42" s="56"/>
      <c r="I42" s="56"/>
      <c r="J42" s="56"/>
      <c r="K42" s="56"/>
      <c r="L42" s="56"/>
      <c r="M42" s="56"/>
      <c r="N42" s="56"/>
      <c r="O42" s="56"/>
      <c r="P42" s="32"/>
      <c r="Q42" s="32"/>
      <c r="R42" s="32"/>
      <c r="S42" s="32"/>
      <c r="T42" s="33"/>
      <c r="U42" s="33"/>
      <c r="V42" s="32"/>
      <c r="W42" s="32"/>
      <c r="X42" s="32"/>
      <c r="Y42" s="32"/>
    </row>
    <row r="43" spans="1:25" ht="15.95" customHeight="1">
      <c r="A43" s="118"/>
      <c r="B43" s="64"/>
      <c r="C43" s="55" t="s">
        <v>77</v>
      </c>
      <c r="D43" s="55"/>
      <c r="E43" s="69"/>
      <c r="F43" s="56">
        <v>597</v>
      </c>
      <c r="G43" s="56">
        <v>585</v>
      </c>
      <c r="H43" s="56"/>
      <c r="I43" s="56"/>
      <c r="J43" s="71"/>
      <c r="K43" s="71"/>
      <c r="L43" s="56"/>
      <c r="M43" s="56"/>
      <c r="N43" s="56"/>
      <c r="O43" s="56"/>
      <c r="P43" s="32"/>
      <c r="Q43" s="32"/>
      <c r="R43" s="33"/>
      <c r="S43" s="32"/>
      <c r="T43" s="33"/>
      <c r="U43" s="33"/>
      <c r="V43" s="32"/>
      <c r="W43" s="32"/>
      <c r="X43" s="33"/>
      <c r="Y43" s="33"/>
    </row>
    <row r="44" spans="1:25" ht="15.95" customHeight="1">
      <c r="A44" s="118"/>
      <c r="B44" s="55" t="s">
        <v>74</v>
      </c>
      <c r="C44" s="55"/>
      <c r="D44" s="55"/>
      <c r="E44" s="69" t="s">
        <v>164</v>
      </c>
      <c r="F44" s="71">
        <f t="shared" ref="F44:O44" si="5">F40-F42</f>
        <v>-3108</v>
      </c>
      <c r="G44" s="71">
        <v>-1991</v>
      </c>
      <c r="H44" s="71">
        <f t="shared" si="5"/>
        <v>0</v>
      </c>
      <c r="I44" s="71">
        <f t="shared" si="5"/>
        <v>0</v>
      </c>
      <c r="J44" s="71">
        <f t="shared" si="5"/>
        <v>0</v>
      </c>
      <c r="K44" s="71">
        <f t="shared" si="5"/>
        <v>0</v>
      </c>
      <c r="L44" s="71">
        <f t="shared" si="5"/>
        <v>0</v>
      </c>
      <c r="M44" s="71">
        <f t="shared" si="5"/>
        <v>0</v>
      </c>
      <c r="N44" s="71">
        <f t="shared" si="5"/>
        <v>0</v>
      </c>
      <c r="O44" s="71">
        <f t="shared" si="5"/>
        <v>0</v>
      </c>
      <c r="P44" s="33"/>
      <c r="Q44" s="33"/>
      <c r="R44" s="32"/>
      <c r="S44" s="32"/>
      <c r="T44" s="33"/>
      <c r="U44" s="33"/>
      <c r="V44" s="32"/>
      <c r="W44" s="32"/>
      <c r="X44" s="32"/>
      <c r="Y44" s="32"/>
    </row>
    <row r="45" spans="1:25" ht="15.95" customHeight="1">
      <c r="A45" s="117" t="s">
        <v>86</v>
      </c>
      <c r="B45" s="49" t="s">
        <v>78</v>
      </c>
      <c r="C45" s="49"/>
      <c r="D45" s="49"/>
      <c r="E45" s="69" t="s">
        <v>165</v>
      </c>
      <c r="F45" s="56">
        <f t="shared" ref="F45:O45" si="6">F39+F44</f>
        <v>-14</v>
      </c>
      <c r="G45" s="56">
        <v>13</v>
      </c>
      <c r="H45" s="56">
        <f t="shared" si="6"/>
        <v>0</v>
      </c>
      <c r="I45" s="56">
        <f t="shared" si="6"/>
        <v>0</v>
      </c>
      <c r="J45" s="56">
        <f t="shared" si="6"/>
        <v>0</v>
      </c>
      <c r="K45" s="56">
        <f t="shared" si="6"/>
        <v>0</v>
      </c>
      <c r="L45" s="56">
        <f t="shared" si="6"/>
        <v>0</v>
      </c>
      <c r="M45" s="56">
        <f t="shared" si="6"/>
        <v>0</v>
      </c>
      <c r="N45" s="56">
        <f t="shared" si="6"/>
        <v>0</v>
      </c>
      <c r="O45" s="56">
        <f t="shared" si="6"/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5.95" customHeight="1">
      <c r="A46" s="118"/>
      <c r="B46" s="55" t="s">
        <v>79</v>
      </c>
      <c r="C46" s="55"/>
      <c r="D46" s="55"/>
      <c r="E46" s="55"/>
      <c r="F46" s="71">
        <v>0</v>
      </c>
      <c r="G46" s="71">
        <v>0</v>
      </c>
      <c r="H46" s="71"/>
      <c r="I46" s="71"/>
      <c r="J46" s="71"/>
      <c r="K46" s="71"/>
      <c r="L46" s="56"/>
      <c r="M46" s="56"/>
      <c r="N46" s="71"/>
      <c r="O46" s="71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5.95" customHeight="1">
      <c r="A47" s="118"/>
      <c r="B47" s="55" t="s">
        <v>80</v>
      </c>
      <c r="C47" s="55"/>
      <c r="D47" s="55"/>
      <c r="E47" s="55"/>
      <c r="F47" s="56">
        <v>277</v>
      </c>
      <c r="G47" s="56">
        <v>291</v>
      </c>
      <c r="H47" s="56"/>
      <c r="I47" s="56"/>
      <c r="J47" s="56"/>
      <c r="K47" s="56"/>
      <c r="L47" s="56"/>
      <c r="M47" s="56"/>
      <c r="N47" s="56"/>
      <c r="O47" s="56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95" customHeight="1">
      <c r="A48" s="118"/>
      <c r="B48" s="55" t="s">
        <v>81</v>
      </c>
      <c r="C48" s="55"/>
      <c r="D48" s="55"/>
      <c r="E48" s="55"/>
      <c r="F48" s="56">
        <v>276</v>
      </c>
      <c r="G48" s="56">
        <v>290</v>
      </c>
      <c r="H48" s="56"/>
      <c r="I48" s="56"/>
      <c r="J48" s="56"/>
      <c r="K48" s="56"/>
      <c r="L48" s="56"/>
      <c r="M48" s="56"/>
      <c r="N48" s="56"/>
      <c r="O48" s="56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15" ht="15.95" customHeight="1">
      <c r="A49" s="8" t="s">
        <v>166</v>
      </c>
      <c r="O49" s="6"/>
    </row>
    <row r="50" spans="1:15" ht="15.95" customHeight="1">
      <c r="A50" s="8"/>
      <c r="O50" s="7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I1" sqref="I1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4" t="s">
        <v>0</v>
      </c>
      <c r="B1" s="34"/>
      <c r="C1" s="42" t="s">
        <v>268</v>
      </c>
      <c r="D1" s="43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4"/>
      <c r="B5" s="44" t="s">
        <v>269</v>
      </c>
      <c r="C5" s="44"/>
      <c r="D5" s="44"/>
      <c r="H5" s="15"/>
      <c r="L5" s="15"/>
      <c r="N5" s="15" t="s">
        <v>168</v>
      </c>
    </row>
    <row r="6" spans="1:14" ht="15" customHeight="1">
      <c r="A6" s="45"/>
      <c r="B6" s="46"/>
      <c r="C6" s="46"/>
      <c r="D6" s="93"/>
      <c r="E6" s="126" t="s">
        <v>270</v>
      </c>
      <c r="F6" s="126"/>
      <c r="G6" s="126" t="s">
        <v>271</v>
      </c>
      <c r="H6" s="126"/>
      <c r="I6" s="128" t="s">
        <v>272</v>
      </c>
      <c r="J6" s="129"/>
      <c r="K6" s="126" t="s">
        <v>273</v>
      </c>
      <c r="L6" s="126"/>
      <c r="M6" s="126" t="s">
        <v>274</v>
      </c>
      <c r="N6" s="126"/>
    </row>
    <row r="7" spans="1:14" ht="15" customHeight="1">
      <c r="A7" s="18"/>
      <c r="B7" s="19"/>
      <c r="C7" s="19"/>
      <c r="D7" s="62"/>
      <c r="E7" s="98" t="s">
        <v>237</v>
      </c>
      <c r="F7" s="94" t="s">
        <v>246</v>
      </c>
      <c r="G7" s="98" t="s">
        <v>237</v>
      </c>
      <c r="H7" s="98" t="s">
        <v>246</v>
      </c>
      <c r="I7" s="98" t="s">
        <v>237</v>
      </c>
      <c r="J7" s="98" t="s">
        <v>246</v>
      </c>
      <c r="K7" s="98" t="s">
        <v>237</v>
      </c>
      <c r="L7" s="98" t="s">
        <v>246</v>
      </c>
      <c r="M7" s="98" t="s">
        <v>237</v>
      </c>
      <c r="N7" s="98" t="s">
        <v>246</v>
      </c>
    </row>
    <row r="8" spans="1:14" ht="18" customHeight="1">
      <c r="A8" s="107" t="s">
        <v>169</v>
      </c>
      <c r="B8" s="87" t="s">
        <v>170</v>
      </c>
      <c r="C8" s="88"/>
      <c r="D8" s="88"/>
      <c r="E8" s="89">
        <v>1</v>
      </c>
      <c r="F8" s="99">
        <v>1</v>
      </c>
      <c r="G8" s="89">
        <v>1</v>
      </c>
      <c r="H8" s="99">
        <v>1</v>
      </c>
      <c r="I8" s="89">
        <v>2</v>
      </c>
      <c r="J8" s="99">
        <v>2</v>
      </c>
      <c r="K8" s="89">
        <v>2</v>
      </c>
      <c r="L8" s="99">
        <v>2</v>
      </c>
      <c r="M8" s="89">
        <v>34</v>
      </c>
      <c r="N8" s="89">
        <v>34</v>
      </c>
    </row>
    <row r="9" spans="1:14" ht="18" customHeight="1">
      <c r="A9" s="107"/>
      <c r="B9" s="107" t="s">
        <v>171</v>
      </c>
      <c r="C9" s="95" t="s">
        <v>172</v>
      </c>
      <c r="D9" s="95"/>
      <c r="E9" s="89">
        <v>100</v>
      </c>
      <c r="F9" s="100">
        <v>100</v>
      </c>
      <c r="G9" s="89">
        <v>33</v>
      </c>
      <c r="H9" s="100">
        <v>33</v>
      </c>
      <c r="I9" s="89">
        <v>73580</v>
      </c>
      <c r="J9" s="100">
        <v>73580</v>
      </c>
      <c r="K9" s="89">
        <v>318248</v>
      </c>
      <c r="L9" s="100">
        <v>318038</v>
      </c>
      <c r="M9" s="89">
        <v>100</v>
      </c>
      <c r="N9" s="89">
        <v>100</v>
      </c>
    </row>
    <row r="10" spans="1:14" ht="18" customHeight="1">
      <c r="A10" s="107"/>
      <c r="B10" s="107"/>
      <c r="C10" s="95" t="s">
        <v>173</v>
      </c>
      <c r="D10" s="95"/>
      <c r="E10" s="89">
        <v>100</v>
      </c>
      <c r="F10" s="100">
        <v>100</v>
      </c>
      <c r="G10" s="89">
        <v>33</v>
      </c>
      <c r="H10" s="100">
        <v>33</v>
      </c>
      <c r="I10" s="89">
        <v>73531</v>
      </c>
      <c r="J10" s="100">
        <v>73531</v>
      </c>
      <c r="K10" s="89">
        <v>159124</v>
      </c>
      <c r="L10" s="100">
        <v>159019</v>
      </c>
      <c r="M10" s="89">
        <v>54</v>
      </c>
      <c r="N10" s="89">
        <v>54</v>
      </c>
    </row>
    <row r="11" spans="1:14" ht="18" customHeight="1">
      <c r="A11" s="107"/>
      <c r="B11" s="107"/>
      <c r="C11" s="95" t="s">
        <v>174</v>
      </c>
      <c r="D11" s="95"/>
      <c r="E11" s="89">
        <v>0</v>
      </c>
      <c r="F11" s="100">
        <v>0</v>
      </c>
      <c r="G11" s="89">
        <v>0</v>
      </c>
      <c r="H11" s="100">
        <v>0</v>
      </c>
      <c r="I11" s="89">
        <v>49</v>
      </c>
      <c r="J11" s="100">
        <v>49</v>
      </c>
      <c r="K11" s="89">
        <v>159124</v>
      </c>
      <c r="L11" s="100">
        <v>159019</v>
      </c>
      <c r="M11" s="89">
        <v>36</v>
      </c>
      <c r="N11" s="89">
        <v>36</v>
      </c>
    </row>
    <row r="12" spans="1:14" ht="18" customHeight="1">
      <c r="A12" s="107"/>
      <c r="B12" s="107"/>
      <c r="C12" s="95" t="s">
        <v>175</v>
      </c>
      <c r="D12" s="95"/>
      <c r="E12" s="89">
        <v>0</v>
      </c>
      <c r="F12" s="100">
        <v>0</v>
      </c>
      <c r="G12" s="89">
        <v>0</v>
      </c>
      <c r="H12" s="100">
        <v>0</v>
      </c>
      <c r="I12" s="89">
        <v>0</v>
      </c>
      <c r="J12" s="100">
        <v>0</v>
      </c>
      <c r="K12" s="89">
        <v>0</v>
      </c>
      <c r="L12" s="100">
        <v>0</v>
      </c>
      <c r="M12" s="89">
        <v>10</v>
      </c>
      <c r="N12" s="89">
        <v>10</v>
      </c>
    </row>
    <row r="13" spans="1:14" ht="18" customHeight="1">
      <c r="A13" s="107"/>
      <c r="B13" s="107"/>
      <c r="C13" s="95" t="s">
        <v>176</v>
      </c>
      <c r="D13" s="95"/>
      <c r="E13" s="89">
        <v>0</v>
      </c>
      <c r="F13" s="100">
        <v>0</v>
      </c>
      <c r="G13" s="89">
        <v>0</v>
      </c>
      <c r="H13" s="100">
        <v>0</v>
      </c>
      <c r="I13" s="89">
        <v>0</v>
      </c>
      <c r="J13" s="100">
        <v>0</v>
      </c>
      <c r="K13" s="89">
        <v>0</v>
      </c>
      <c r="L13" s="100">
        <v>0</v>
      </c>
      <c r="M13" s="89">
        <v>0</v>
      </c>
      <c r="N13" s="89">
        <v>0</v>
      </c>
    </row>
    <row r="14" spans="1:14" ht="18" customHeight="1">
      <c r="A14" s="107"/>
      <c r="B14" s="107"/>
      <c r="C14" s="95" t="s">
        <v>177</v>
      </c>
      <c r="D14" s="95"/>
      <c r="E14" s="89">
        <v>0</v>
      </c>
      <c r="F14" s="100">
        <v>0</v>
      </c>
      <c r="G14" s="89">
        <v>0</v>
      </c>
      <c r="H14" s="100">
        <v>0</v>
      </c>
      <c r="I14" s="89">
        <v>0</v>
      </c>
      <c r="J14" s="100">
        <v>0</v>
      </c>
      <c r="K14" s="89">
        <v>0</v>
      </c>
      <c r="L14" s="100">
        <v>0</v>
      </c>
      <c r="M14" s="89">
        <v>0</v>
      </c>
      <c r="N14" s="89">
        <v>0</v>
      </c>
    </row>
    <row r="15" spans="1:14" ht="18" customHeight="1">
      <c r="A15" s="125" t="s">
        <v>178</v>
      </c>
      <c r="B15" s="107" t="s">
        <v>179</v>
      </c>
      <c r="C15" s="95" t="s">
        <v>180</v>
      </c>
      <c r="D15" s="95"/>
      <c r="E15" s="96">
        <v>7347</v>
      </c>
      <c r="F15" s="101">
        <v>6322</v>
      </c>
      <c r="G15" s="96">
        <v>3781</v>
      </c>
      <c r="H15" s="101">
        <v>4515</v>
      </c>
      <c r="I15" s="96">
        <v>17955</v>
      </c>
      <c r="J15" s="101">
        <v>23972</v>
      </c>
      <c r="K15" s="96">
        <v>19460</v>
      </c>
      <c r="L15" s="101">
        <v>9893</v>
      </c>
      <c r="M15" s="96">
        <v>1778</v>
      </c>
      <c r="N15" s="96">
        <v>2094</v>
      </c>
    </row>
    <row r="16" spans="1:14" ht="18" customHeight="1">
      <c r="A16" s="107"/>
      <c r="B16" s="107"/>
      <c r="C16" s="95" t="s">
        <v>181</v>
      </c>
      <c r="D16" s="95"/>
      <c r="E16" s="96">
        <v>0.3</v>
      </c>
      <c r="F16" s="101">
        <v>0.3</v>
      </c>
      <c r="G16" s="96">
        <v>34934</v>
      </c>
      <c r="H16" s="101">
        <v>34813</v>
      </c>
      <c r="I16" s="96">
        <v>313679</v>
      </c>
      <c r="J16" s="101">
        <v>313260</v>
      </c>
      <c r="K16" s="96">
        <v>1678962</v>
      </c>
      <c r="L16" s="101">
        <v>1677113</v>
      </c>
      <c r="M16" s="96">
        <v>748</v>
      </c>
      <c r="N16" s="96">
        <v>647</v>
      </c>
    </row>
    <row r="17" spans="1:15" ht="18" customHeight="1">
      <c r="A17" s="107"/>
      <c r="B17" s="107"/>
      <c r="C17" s="95" t="s">
        <v>182</v>
      </c>
      <c r="D17" s="95"/>
      <c r="E17" s="96">
        <v>0</v>
      </c>
      <c r="F17" s="101">
        <v>0</v>
      </c>
      <c r="G17" s="96">
        <v>0</v>
      </c>
      <c r="H17" s="101">
        <v>0</v>
      </c>
      <c r="I17" s="96">
        <v>0</v>
      </c>
      <c r="J17" s="101">
        <v>0</v>
      </c>
      <c r="K17" s="96">
        <v>1009</v>
      </c>
      <c r="L17" s="101">
        <v>1003</v>
      </c>
      <c r="M17" s="96">
        <v>0</v>
      </c>
      <c r="N17" s="96">
        <v>0</v>
      </c>
    </row>
    <row r="18" spans="1:15" ht="18" customHeight="1">
      <c r="A18" s="107"/>
      <c r="B18" s="107"/>
      <c r="C18" s="95" t="s">
        <v>183</v>
      </c>
      <c r="D18" s="95"/>
      <c r="E18" s="96">
        <v>7347</v>
      </c>
      <c r="F18" s="102">
        <v>6322</v>
      </c>
      <c r="G18" s="96">
        <v>38715</v>
      </c>
      <c r="H18" s="102">
        <v>39328</v>
      </c>
      <c r="I18" s="96">
        <v>331634</v>
      </c>
      <c r="J18" s="102">
        <v>337232</v>
      </c>
      <c r="K18" s="96">
        <v>1699432</v>
      </c>
      <c r="L18" s="102">
        <v>1688009</v>
      </c>
      <c r="M18" s="96">
        <v>2526</v>
      </c>
      <c r="N18" s="96">
        <v>2741</v>
      </c>
    </row>
    <row r="19" spans="1:15" ht="18" customHeight="1">
      <c r="A19" s="107"/>
      <c r="B19" s="107" t="s">
        <v>184</v>
      </c>
      <c r="C19" s="95" t="s">
        <v>185</v>
      </c>
      <c r="D19" s="95"/>
      <c r="E19" s="96">
        <v>1052</v>
      </c>
      <c r="F19" s="102">
        <v>1038</v>
      </c>
      <c r="G19" s="96">
        <v>2595</v>
      </c>
      <c r="H19" s="102">
        <v>6485</v>
      </c>
      <c r="I19" s="96">
        <v>7121</v>
      </c>
      <c r="J19" s="102">
        <v>11690</v>
      </c>
      <c r="K19" s="96">
        <v>80808</v>
      </c>
      <c r="L19" s="102">
        <v>81346</v>
      </c>
      <c r="M19" s="96">
        <v>302</v>
      </c>
      <c r="N19" s="96">
        <v>300</v>
      </c>
    </row>
    <row r="20" spans="1:15" ht="18" customHeight="1">
      <c r="A20" s="107"/>
      <c r="B20" s="107"/>
      <c r="C20" s="95" t="s">
        <v>186</v>
      </c>
      <c r="D20" s="95"/>
      <c r="E20" s="96">
        <v>5714</v>
      </c>
      <c r="F20" s="102">
        <v>4705</v>
      </c>
      <c r="G20" s="96">
        <v>33240</v>
      </c>
      <c r="H20" s="102">
        <v>30306</v>
      </c>
      <c r="I20" s="96">
        <v>27286</v>
      </c>
      <c r="J20" s="102">
        <v>33399</v>
      </c>
      <c r="K20" s="96">
        <v>554882</v>
      </c>
      <c r="L20" s="102">
        <v>572970</v>
      </c>
      <c r="M20" s="96">
        <v>33</v>
      </c>
      <c r="N20" s="96">
        <v>28</v>
      </c>
    </row>
    <row r="21" spans="1:15" s="47" customFormat="1" ht="18" customHeight="1">
      <c r="A21" s="107"/>
      <c r="B21" s="107"/>
      <c r="C21" s="90" t="s">
        <v>187</v>
      </c>
      <c r="D21" s="90"/>
      <c r="E21" s="91">
        <v>0</v>
      </c>
      <c r="F21" s="103">
        <v>0</v>
      </c>
      <c r="G21" s="91">
        <v>0</v>
      </c>
      <c r="H21" s="103">
        <v>0</v>
      </c>
      <c r="I21" s="91">
        <v>223647</v>
      </c>
      <c r="J21" s="103">
        <v>218563</v>
      </c>
      <c r="K21" s="91">
        <v>745493</v>
      </c>
      <c r="L21" s="103">
        <v>715656</v>
      </c>
      <c r="M21" s="91">
        <v>0</v>
      </c>
      <c r="N21" s="96">
        <v>0</v>
      </c>
    </row>
    <row r="22" spans="1:15" ht="18" customHeight="1">
      <c r="A22" s="107"/>
      <c r="B22" s="107"/>
      <c r="C22" s="49" t="s">
        <v>188</v>
      </c>
      <c r="D22" s="49"/>
      <c r="E22" s="96">
        <v>6767</v>
      </c>
      <c r="F22" s="102">
        <v>5743</v>
      </c>
      <c r="G22" s="96">
        <v>35835</v>
      </c>
      <c r="H22" s="102">
        <v>36792</v>
      </c>
      <c r="I22" s="96">
        <v>258055</v>
      </c>
      <c r="J22" s="102">
        <v>263652</v>
      </c>
      <c r="K22" s="96">
        <v>1381184</v>
      </c>
      <c r="L22" s="102">
        <v>1369971</v>
      </c>
      <c r="M22" s="96">
        <v>335</v>
      </c>
      <c r="N22" s="96">
        <v>328</v>
      </c>
    </row>
    <row r="23" spans="1:15" ht="18" customHeight="1">
      <c r="A23" s="107"/>
      <c r="B23" s="107" t="s">
        <v>189</v>
      </c>
      <c r="C23" s="95" t="s">
        <v>190</v>
      </c>
      <c r="D23" s="95"/>
      <c r="E23" s="96">
        <v>100</v>
      </c>
      <c r="F23" s="102">
        <v>100</v>
      </c>
      <c r="G23" s="96">
        <v>33</v>
      </c>
      <c r="H23" s="102">
        <v>33</v>
      </c>
      <c r="I23" s="96">
        <v>73580</v>
      </c>
      <c r="J23" s="102">
        <v>73580</v>
      </c>
      <c r="K23" s="96">
        <v>318248</v>
      </c>
      <c r="L23" s="102">
        <v>318038</v>
      </c>
      <c r="M23" s="96">
        <v>100</v>
      </c>
      <c r="N23" s="96">
        <v>100</v>
      </c>
    </row>
    <row r="24" spans="1:15" ht="18" customHeight="1">
      <c r="A24" s="107"/>
      <c r="B24" s="107"/>
      <c r="C24" s="95" t="s">
        <v>191</v>
      </c>
      <c r="D24" s="95"/>
      <c r="E24" s="96">
        <v>0</v>
      </c>
      <c r="F24" s="102">
        <v>0</v>
      </c>
      <c r="G24" s="96">
        <v>2847</v>
      </c>
      <c r="H24" s="102">
        <v>2504</v>
      </c>
      <c r="I24" s="96">
        <v>0.2</v>
      </c>
      <c r="J24" s="102">
        <v>0.1</v>
      </c>
      <c r="K24" s="96">
        <v>0</v>
      </c>
      <c r="L24" s="100">
        <v>0</v>
      </c>
      <c r="M24" s="96">
        <v>2092</v>
      </c>
      <c r="N24" s="96">
        <v>2313</v>
      </c>
    </row>
    <row r="25" spans="1:15" ht="18" customHeight="1">
      <c r="A25" s="107"/>
      <c r="B25" s="107"/>
      <c r="C25" s="95" t="s">
        <v>192</v>
      </c>
      <c r="D25" s="95"/>
      <c r="E25" s="96">
        <v>481</v>
      </c>
      <c r="F25" s="102">
        <v>479</v>
      </c>
      <c r="G25" s="96">
        <v>0</v>
      </c>
      <c r="H25" s="102">
        <v>0</v>
      </c>
      <c r="I25" s="96">
        <v>0</v>
      </c>
      <c r="J25" s="102">
        <v>0</v>
      </c>
      <c r="K25" s="96">
        <v>0</v>
      </c>
      <c r="L25" s="100">
        <v>0</v>
      </c>
      <c r="M25" s="96">
        <v>0</v>
      </c>
      <c r="N25" s="89">
        <v>0</v>
      </c>
    </row>
    <row r="26" spans="1:15" ht="18" customHeight="1">
      <c r="A26" s="107"/>
      <c r="B26" s="107"/>
      <c r="C26" s="95" t="s">
        <v>193</v>
      </c>
      <c r="D26" s="95"/>
      <c r="E26" s="96">
        <v>581</v>
      </c>
      <c r="F26" s="102">
        <v>579</v>
      </c>
      <c r="G26" s="96">
        <v>2880</v>
      </c>
      <c r="H26" s="102">
        <v>2536</v>
      </c>
      <c r="I26" s="96">
        <v>73580</v>
      </c>
      <c r="J26" s="104">
        <v>73580</v>
      </c>
      <c r="K26" s="96">
        <v>318248</v>
      </c>
      <c r="L26" s="102">
        <v>318038</v>
      </c>
      <c r="M26" s="96">
        <v>2192</v>
      </c>
      <c r="N26" s="96">
        <v>2413</v>
      </c>
    </row>
    <row r="27" spans="1:15" ht="18" customHeight="1">
      <c r="A27" s="107"/>
      <c r="B27" s="95" t="s">
        <v>194</v>
      </c>
      <c r="C27" s="95"/>
      <c r="D27" s="95"/>
      <c r="E27" s="96">
        <v>7347</v>
      </c>
      <c r="F27" s="102">
        <v>6322</v>
      </c>
      <c r="G27" s="96">
        <v>38715</v>
      </c>
      <c r="H27" s="102">
        <v>39328</v>
      </c>
      <c r="I27" s="96">
        <v>331634</v>
      </c>
      <c r="J27" s="102">
        <v>337232</v>
      </c>
      <c r="K27" s="96">
        <v>1699432</v>
      </c>
      <c r="L27" s="102">
        <v>1688009</v>
      </c>
      <c r="M27" s="96">
        <v>2526</v>
      </c>
      <c r="N27" s="96">
        <v>2741</v>
      </c>
    </row>
    <row r="28" spans="1:15" ht="18" customHeight="1">
      <c r="A28" s="107" t="s">
        <v>195</v>
      </c>
      <c r="B28" s="107" t="s">
        <v>196</v>
      </c>
      <c r="C28" s="95" t="s">
        <v>197</v>
      </c>
      <c r="D28" s="92" t="s">
        <v>40</v>
      </c>
      <c r="E28" s="96">
        <v>3728</v>
      </c>
      <c r="F28" s="102">
        <v>13409</v>
      </c>
      <c r="G28" s="96">
        <v>10420</v>
      </c>
      <c r="H28" s="102">
        <v>9871</v>
      </c>
      <c r="I28" s="96">
        <v>6164</v>
      </c>
      <c r="J28" s="102">
        <v>6392</v>
      </c>
      <c r="K28" s="96">
        <v>67652</v>
      </c>
      <c r="L28" s="102">
        <v>77665</v>
      </c>
      <c r="M28" s="96">
        <v>1018</v>
      </c>
      <c r="N28" s="96">
        <v>1605</v>
      </c>
    </row>
    <row r="29" spans="1:15" ht="18" customHeight="1">
      <c r="A29" s="107"/>
      <c r="B29" s="107"/>
      <c r="C29" s="95" t="s">
        <v>198</v>
      </c>
      <c r="D29" s="92" t="s">
        <v>41</v>
      </c>
      <c r="E29" s="96">
        <v>3677</v>
      </c>
      <c r="F29" s="102">
        <v>13354</v>
      </c>
      <c r="G29" s="96">
        <v>9881</v>
      </c>
      <c r="H29" s="102">
        <v>9465</v>
      </c>
      <c r="I29" s="96">
        <v>3305</v>
      </c>
      <c r="J29" s="102">
        <v>3734</v>
      </c>
      <c r="K29" s="96">
        <v>30316</v>
      </c>
      <c r="L29" s="102">
        <v>38989</v>
      </c>
      <c r="M29" s="96">
        <v>1173</v>
      </c>
      <c r="N29" s="96">
        <v>1172</v>
      </c>
    </row>
    <row r="30" spans="1:15" ht="18" customHeight="1">
      <c r="A30" s="107"/>
      <c r="B30" s="107"/>
      <c r="C30" s="95" t="s">
        <v>199</v>
      </c>
      <c r="D30" s="92" t="s">
        <v>200</v>
      </c>
      <c r="E30" s="96">
        <v>42</v>
      </c>
      <c r="F30" s="102">
        <v>41</v>
      </c>
      <c r="G30" s="96">
        <v>102</v>
      </c>
      <c r="H30" s="101">
        <v>100</v>
      </c>
      <c r="I30" s="96">
        <v>423</v>
      </c>
      <c r="J30" s="102">
        <v>441</v>
      </c>
      <c r="K30" s="96">
        <v>1897</v>
      </c>
      <c r="L30" s="102">
        <v>2004</v>
      </c>
      <c r="M30" s="96">
        <v>122</v>
      </c>
      <c r="N30" s="96">
        <v>129</v>
      </c>
    </row>
    <row r="31" spans="1:15" ht="18" customHeight="1">
      <c r="A31" s="107"/>
      <c r="B31" s="107"/>
      <c r="C31" s="49" t="s">
        <v>201</v>
      </c>
      <c r="D31" s="92" t="s">
        <v>202</v>
      </c>
      <c r="E31" s="96">
        <f t="shared" ref="E31:N31" si="0">E28-E29-E30</f>
        <v>9</v>
      </c>
      <c r="F31" s="102">
        <f>F28-F29-F30</f>
        <v>14</v>
      </c>
      <c r="G31" s="96">
        <f t="shared" si="0"/>
        <v>437</v>
      </c>
      <c r="H31" s="102">
        <f t="shared" si="0"/>
        <v>306</v>
      </c>
      <c r="I31" s="96">
        <f t="shared" si="0"/>
        <v>2436</v>
      </c>
      <c r="J31" s="102">
        <f t="shared" si="0"/>
        <v>2217</v>
      </c>
      <c r="K31" s="96">
        <f t="shared" si="0"/>
        <v>35439</v>
      </c>
      <c r="L31" s="102">
        <f t="shared" si="0"/>
        <v>36672</v>
      </c>
      <c r="M31" s="96">
        <f t="shared" si="0"/>
        <v>-277</v>
      </c>
      <c r="N31" s="96">
        <f t="shared" si="0"/>
        <v>304</v>
      </c>
      <c r="O31" s="7"/>
    </row>
    <row r="32" spans="1:15" ht="18" customHeight="1">
      <c r="A32" s="107"/>
      <c r="B32" s="107"/>
      <c r="C32" s="95" t="s">
        <v>203</v>
      </c>
      <c r="D32" s="92" t="s">
        <v>204</v>
      </c>
      <c r="E32" s="96">
        <v>2</v>
      </c>
      <c r="F32" s="102">
        <v>2</v>
      </c>
      <c r="G32" s="96">
        <v>32</v>
      </c>
      <c r="H32" s="102">
        <v>53</v>
      </c>
      <c r="I32" s="96">
        <v>222</v>
      </c>
      <c r="J32" s="102">
        <v>638</v>
      </c>
      <c r="K32" s="96">
        <v>103</v>
      </c>
      <c r="L32" s="102">
        <v>102</v>
      </c>
      <c r="M32" s="96">
        <v>57</v>
      </c>
      <c r="N32" s="96">
        <v>14</v>
      </c>
    </row>
    <row r="33" spans="1:14" ht="18" customHeight="1">
      <c r="A33" s="107"/>
      <c r="B33" s="107"/>
      <c r="C33" s="95" t="s">
        <v>205</v>
      </c>
      <c r="D33" s="92" t="s">
        <v>206</v>
      </c>
      <c r="E33" s="96">
        <v>9</v>
      </c>
      <c r="F33" s="102">
        <v>15</v>
      </c>
      <c r="G33" s="96">
        <v>125</v>
      </c>
      <c r="H33" s="102">
        <v>120</v>
      </c>
      <c r="I33" s="96">
        <v>49</v>
      </c>
      <c r="J33" s="102">
        <v>64</v>
      </c>
      <c r="K33" s="96">
        <v>5705</v>
      </c>
      <c r="L33" s="102">
        <v>6404</v>
      </c>
      <c r="M33" s="96">
        <v>0.1</v>
      </c>
      <c r="N33" s="96">
        <v>0.32800000000000001</v>
      </c>
    </row>
    <row r="34" spans="1:14" ht="18" customHeight="1">
      <c r="A34" s="107"/>
      <c r="B34" s="107"/>
      <c r="C34" s="49" t="s">
        <v>207</v>
      </c>
      <c r="D34" s="92" t="s">
        <v>208</v>
      </c>
      <c r="E34" s="96">
        <f t="shared" ref="E34:N34" si="1">E31+E32-E33</f>
        <v>2</v>
      </c>
      <c r="F34" s="102">
        <f t="shared" si="1"/>
        <v>1</v>
      </c>
      <c r="G34" s="96">
        <f t="shared" si="1"/>
        <v>344</v>
      </c>
      <c r="H34" s="102">
        <f t="shared" si="1"/>
        <v>239</v>
      </c>
      <c r="I34" s="96">
        <f t="shared" si="1"/>
        <v>2609</v>
      </c>
      <c r="J34" s="102">
        <f t="shared" si="1"/>
        <v>2791</v>
      </c>
      <c r="K34" s="96">
        <f t="shared" si="1"/>
        <v>29837</v>
      </c>
      <c r="L34" s="102">
        <f t="shared" si="1"/>
        <v>30370</v>
      </c>
      <c r="M34" s="96">
        <f t="shared" si="1"/>
        <v>-220.1</v>
      </c>
      <c r="N34" s="96">
        <f t="shared" si="1"/>
        <v>317.67200000000003</v>
      </c>
    </row>
    <row r="35" spans="1:14" ht="18" customHeight="1">
      <c r="A35" s="107"/>
      <c r="B35" s="107" t="s">
        <v>209</v>
      </c>
      <c r="C35" s="95" t="s">
        <v>210</v>
      </c>
      <c r="D35" s="92" t="s">
        <v>211</v>
      </c>
      <c r="E35" s="96">
        <v>0</v>
      </c>
      <c r="F35" s="102">
        <v>0</v>
      </c>
      <c r="G35" s="96">
        <v>0</v>
      </c>
      <c r="H35" s="102">
        <v>0</v>
      </c>
      <c r="I35" s="96">
        <v>0</v>
      </c>
      <c r="J35" s="102">
        <v>0</v>
      </c>
      <c r="K35" s="96">
        <v>0</v>
      </c>
      <c r="L35" s="102">
        <v>0</v>
      </c>
      <c r="M35" s="96">
        <v>0</v>
      </c>
      <c r="N35" s="96">
        <v>0</v>
      </c>
    </row>
    <row r="36" spans="1:14" ht="18" customHeight="1">
      <c r="A36" s="107"/>
      <c r="B36" s="107"/>
      <c r="C36" s="95" t="s">
        <v>212</v>
      </c>
      <c r="D36" s="92" t="s">
        <v>213</v>
      </c>
      <c r="E36" s="96">
        <v>0</v>
      </c>
      <c r="F36" s="102">
        <v>0</v>
      </c>
      <c r="G36" s="96">
        <v>0</v>
      </c>
      <c r="H36" s="102">
        <v>0</v>
      </c>
      <c r="I36" s="96">
        <v>0</v>
      </c>
      <c r="J36" s="102">
        <v>0</v>
      </c>
      <c r="K36" s="96">
        <v>0</v>
      </c>
      <c r="L36" s="102">
        <v>0</v>
      </c>
      <c r="M36" s="96">
        <v>0</v>
      </c>
      <c r="N36" s="96">
        <v>0</v>
      </c>
    </row>
    <row r="37" spans="1:14" ht="18" customHeight="1">
      <c r="A37" s="107"/>
      <c r="B37" s="107"/>
      <c r="C37" s="95" t="s">
        <v>214</v>
      </c>
      <c r="D37" s="92" t="s">
        <v>215</v>
      </c>
      <c r="E37" s="96">
        <f t="shared" ref="E37:N37" si="2">E34+E35-E36</f>
        <v>2</v>
      </c>
      <c r="F37" s="102">
        <f t="shared" si="2"/>
        <v>1</v>
      </c>
      <c r="G37" s="96">
        <f t="shared" si="2"/>
        <v>344</v>
      </c>
      <c r="H37" s="102">
        <f t="shared" si="2"/>
        <v>239</v>
      </c>
      <c r="I37" s="96">
        <f t="shared" si="2"/>
        <v>2609</v>
      </c>
      <c r="J37" s="102">
        <f t="shared" si="2"/>
        <v>2791</v>
      </c>
      <c r="K37" s="96">
        <f t="shared" si="2"/>
        <v>29837</v>
      </c>
      <c r="L37" s="102">
        <f t="shared" si="2"/>
        <v>30370</v>
      </c>
      <c r="M37" s="96">
        <f t="shared" si="2"/>
        <v>-220.1</v>
      </c>
      <c r="N37" s="96">
        <f t="shared" si="2"/>
        <v>317.67200000000003</v>
      </c>
    </row>
    <row r="38" spans="1:14" ht="18" customHeight="1">
      <c r="A38" s="107"/>
      <c r="B38" s="107"/>
      <c r="C38" s="95" t="s">
        <v>216</v>
      </c>
      <c r="D38" s="92" t="s">
        <v>217</v>
      </c>
      <c r="E38" s="96">
        <v>0</v>
      </c>
      <c r="F38" s="102">
        <v>0</v>
      </c>
      <c r="G38" s="96">
        <v>0</v>
      </c>
      <c r="H38" s="102">
        <v>0</v>
      </c>
      <c r="I38" s="96">
        <v>0</v>
      </c>
      <c r="J38" s="102">
        <v>0</v>
      </c>
      <c r="K38" s="96">
        <v>0</v>
      </c>
      <c r="L38" s="102">
        <v>0</v>
      </c>
      <c r="M38" s="96">
        <v>0</v>
      </c>
      <c r="N38" s="96">
        <v>0</v>
      </c>
    </row>
    <row r="39" spans="1:14" ht="18" customHeight="1">
      <c r="A39" s="107"/>
      <c r="B39" s="107"/>
      <c r="C39" s="95" t="s">
        <v>218</v>
      </c>
      <c r="D39" s="92" t="s">
        <v>219</v>
      </c>
      <c r="E39" s="96">
        <v>0</v>
      </c>
      <c r="F39" s="102">
        <v>0</v>
      </c>
      <c r="G39" s="96">
        <v>0</v>
      </c>
      <c r="H39" s="102">
        <v>0</v>
      </c>
      <c r="I39" s="96">
        <v>0</v>
      </c>
      <c r="J39" s="102">
        <v>0</v>
      </c>
      <c r="K39" s="96">
        <v>0</v>
      </c>
      <c r="L39" s="102">
        <v>0</v>
      </c>
      <c r="M39" s="96">
        <v>0</v>
      </c>
      <c r="N39" s="96">
        <v>0</v>
      </c>
    </row>
    <row r="40" spans="1:14" ht="18" customHeight="1">
      <c r="A40" s="107"/>
      <c r="B40" s="107"/>
      <c r="C40" s="95" t="s">
        <v>220</v>
      </c>
      <c r="D40" s="92" t="s">
        <v>221</v>
      </c>
      <c r="E40" s="96">
        <v>0</v>
      </c>
      <c r="F40" s="102">
        <v>0</v>
      </c>
      <c r="G40" s="96">
        <v>0</v>
      </c>
      <c r="H40" s="102">
        <v>0</v>
      </c>
      <c r="I40" s="96">
        <v>0</v>
      </c>
      <c r="J40" s="102">
        <v>0</v>
      </c>
      <c r="K40" s="96">
        <v>0</v>
      </c>
      <c r="L40" s="102">
        <v>0</v>
      </c>
      <c r="M40" s="96">
        <v>2</v>
      </c>
      <c r="N40" s="96">
        <v>2</v>
      </c>
    </row>
    <row r="41" spans="1:14" ht="18" customHeight="1">
      <c r="A41" s="107"/>
      <c r="B41" s="107"/>
      <c r="C41" s="49" t="s">
        <v>222</v>
      </c>
      <c r="D41" s="92" t="s">
        <v>223</v>
      </c>
      <c r="E41" s="96">
        <f>E34+E35-E36-E40</f>
        <v>2</v>
      </c>
      <c r="F41" s="102">
        <f>F34+F35-F36-F40</f>
        <v>1</v>
      </c>
      <c r="G41" s="96"/>
      <c r="H41" s="102"/>
      <c r="I41" s="96">
        <f t="shared" ref="I41:N41" si="3">I34+I35-I36-I40</f>
        <v>2609</v>
      </c>
      <c r="J41" s="102">
        <f t="shared" si="3"/>
        <v>2791</v>
      </c>
      <c r="K41" s="96">
        <f t="shared" si="3"/>
        <v>29837</v>
      </c>
      <c r="L41" s="102">
        <f t="shared" si="3"/>
        <v>30370</v>
      </c>
      <c r="M41" s="96">
        <f t="shared" si="3"/>
        <v>-222.1</v>
      </c>
      <c r="N41" s="96">
        <f t="shared" si="3"/>
        <v>315.67200000000003</v>
      </c>
    </row>
    <row r="42" spans="1:14" ht="18" customHeight="1">
      <c r="A42" s="107"/>
      <c r="B42" s="107"/>
      <c r="C42" s="127" t="s">
        <v>224</v>
      </c>
      <c r="D42" s="127"/>
      <c r="E42" s="96"/>
      <c r="F42" s="101"/>
      <c r="G42" s="96">
        <f>G37+G38-G39-G40</f>
        <v>344</v>
      </c>
      <c r="H42" s="101">
        <f>H37+H38-H39-H40</f>
        <v>239</v>
      </c>
      <c r="I42" s="96"/>
      <c r="J42" s="101"/>
      <c r="K42" s="96"/>
      <c r="L42" s="101"/>
      <c r="M42" s="96"/>
      <c r="N42" s="96"/>
    </row>
    <row r="43" spans="1:14" ht="18" customHeight="1">
      <c r="A43" s="107"/>
      <c r="B43" s="107"/>
      <c r="C43" s="95" t="s">
        <v>225</v>
      </c>
      <c r="D43" s="92" t="s">
        <v>226</v>
      </c>
      <c r="E43" s="96">
        <v>479</v>
      </c>
      <c r="F43" s="103">
        <v>477</v>
      </c>
      <c r="G43" s="96">
        <v>1675</v>
      </c>
      <c r="H43" s="102">
        <v>1436</v>
      </c>
      <c r="I43" s="96">
        <v>194726</v>
      </c>
      <c r="J43" s="102">
        <v>191935</v>
      </c>
      <c r="K43" s="96">
        <v>715656</v>
      </c>
      <c r="L43" s="102">
        <v>685285</v>
      </c>
      <c r="M43" s="96">
        <v>1076</v>
      </c>
      <c r="N43" s="96">
        <v>761</v>
      </c>
    </row>
    <row r="44" spans="1:14" ht="18" customHeight="1">
      <c r="A44" s="107"/>
      <c r="B44" s="107"/>
      <c r="C44" s="49" t="s">
        <v>227</v>
      </c>
      <c r="D44" s="97" t="s">
        <v>228</v>
      </c>
      <c r="E44" s="96">
        <f>E41+E43</f>
        <v>481</v>
      </c>
      <c r="F44" s="105">
        <f t="shared" ref="F44:N44" si="4">F41+F43</f>
        <v>478</v>
      </c>
      <c r="G44" s="106">
        <f>G42+G43</f>
        <v>2019</v>
      </c>
      <c r="H44" s="105">
        <f>H42+H43</f>
        <v>1675</v>
      </c>
      <c r="I44" s="106">
        <f t="shared" si="4"/>
        <v>197335</v>
      </c>
      <c r="J44" s="105">
        <f t="shared" si="4"/>
        <v>194726</v>
      </c>
      <c r="K44" s="106">
        <f t="shared" si="4"/>
        <v>745493</v>
      </c>
      <c r="L44" s="105">
        <f t="shared" si="4"/>
        <v>715655</v>
      </c>
      <c r="M44" s="106">
        <f t="shared" si="4"/>
        <v>853.9</v>
      </c>
      <c r="N44" s="106">
        <f t="shared" si="4"/>
        <v>1076.672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8"/>
    </row>
  </sheetData>
  <mergeCells count="15"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I6:J6"/>
  </mergeCells>
  <phoneticPr fontId="14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2022-08-26T05:26:06Z</cp:lastPrinted>
  <dcterms:created xsi:type="dcterms:W3CDTF">1999-07-06T05:17:05Z</dcterms:created>
  <dcterms:modified xsi:type="dcterms:W3CDTF">2022-09-20T10:13:43Z</dcterms:modified>
</cp:coreProperties>
</file>