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6252497A-7AB2-4FE6-86B4-93E96A931C15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2" l="1"/>
  <c r="K31" i="8" l="1"/>
  <c r="K34" i="8" s="1"/>
  <c r="K37" i="8" s="1"/>
  <c r="K42" i="8" s="1"/>
  <c r="L31" i="8"/>
  <c r="L34" i="8" s="1"/>
  <c r="L37" i="8" s="1"/>
  <c r="L42" i="8" s="1"/>
  <c r="G24" i="4"/>
  <c r="E19" i="6"/>
  <c r="E21" i="6" s="1"/>
  <c r="F19" i="6"/>
  <c r="F21" i="6" s="1"/>
  <c r="G19" i="6"/>
  <c r="G21" i="6" s="1"/>
  <c r="H19" i="6"/>
  <c r="E20" i="6"/>
  <c r="F20" i="6"/>
  <c r="G20" i="6"/>
  <c r="H20" i="6"/>
  <c r="E22" i="6"/>
  <c r="F24" i="6"/>
  <c r="F22" i="6" s="1"/>
  <c r="L41" i="8" l="1"/>
  <c r="L44" i="8" s="1"/>
  <c r="K41" i="8"/>
  <c r="K44" i="8" s="1"/>
  <c r="E23" i="6"/>
  <c r="H21" i="6"/>
  <c r="G24" i="6"/>
  <c r="F23" i="6"/>
  <c r="G23" i="6" l="1"/>
  <c r="G22" i="6"/>
  <c r="H24" i="6"/>
  <c r="H22" i="6" l="1"/>
  <c r="H23" i="6"/>
  <c r="I9" i="2" l="1"/>
  <c r="F45" i="2"/>
  <c r="G28" i="2" s="1"/>
  <c r="F27" i="2"/>
  <c r="G27" i="2" s="1"/>
  <c r="H45" i="5"/>
  <c r="F45" i="5"/>
  <c r="G29" i="5" s="1"/>
  <c r="F27" i="5"/>
  <c r="G19" i="5" s="1"/>
  <c r="F44" i="4"/>
  <c r="F39" i="4"/>
  <c r="F45" i="4" s="1"/>
  <c r="H45" i="2"/>
  <c r="P31" i="8"/>
  <c r="P34" i="8" s="1"/>
  <c r="O31" i="8"/>
  <c r="O34" i="8" s="1"/>
  <c r="N31" i="8"/>
  <c r="N34" i="8"/>
  <c r="N37" i="8" s="1"/>
  <c r="N42" i="8" s="1"/>
  <c r="M31" i="8"/>
  <c r="M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 s="1"/>
  <c r="G41" i="8" s="1"/>
  <c r="F31" i="8"/>
  <c r="F34" i="8" s="1"/>
  <c r="E31" i="8"/>
  <c r="E34" i="8" s="1"/>
  <c r="O44" i="7"/>
  <c r="N44" i="7"/>
  <c r="M44" i="7"/>
  <c r="L44" i="7"/>
  <c r="K44" i="7"/>
  <c r="J44" i="7"/>
  <c r="I44" i="7"/>
  <c r="H44" i="7"/>
  <c r="G44" i="7"/>
  <c r="F44" i="7"/>
  <c r="O39" i="7"/>
  <c r="O45" i="7" s="1"/>
  <c r="N39" i="7"/>
  <c r="M39" i="7"/>
  <c r="L39" i="7"/>
  <c r="K39" i="7"/>
  <c r="K45" i="7" s="1"/>
  <c r="J39" i="7"/>
  <c r="I39" i="7"/>
  <c r="H39" i="7"/>
  <c r="G39" i="7"/>
  <c r="G45" i="7" s="1"/>
  <c r="F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N16" i="7"/>
  <c r="M16" i="7"/>
  <c r="L16" i="7"/>
  <c r="J16" i="7"/>
  <c r="I16" i="7"/>
  <c r="H16" i="7"/>
  <c r="G16" i="7"/>
  <c r="F16" i="7"/>
  <c r="O15" i="7"/>
  <c r="N15" i="7"/>
  <c r="M15" i="7"/>
  <c r="L15" i="7"/>
  <c r="K15" i="7"/>
  <c r="J15" i="7"/>
  <c r="I15" i="7"/>
  <c r="H15" i="7"/>
  <c r="G15" i="7"/>
  <c r="F15" i="7"/>
  <c r="O14" i="7"/>
  <c r="N14" i="7"/>
  <c r="M14" i="7"/>
  <c r="L14" i="7"/>
  <c r="K14" i="7"/>
  <c r="J14" i="7"/>
  <c r="I14" i="7"/>
  <c r="H14" i="7"/>
  <c r="G14" i="7"/>
  <c r="F14" i="7"/>
  <c r="I20" i="6"/>
  <c r="I19" i="6"/>
  <c r="I21" i="6" s="1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N39" i="4"/>
  <c r="N44" i="4"/>
  <c r="M39" i="4"/>
  <c r="M45" i="4"/>
  <c r="M44" i="4"/>
  <c r="L39" i="4"/>
  <c r="L45" i="4" s="1"/>
  <c r="L44" i="4"/>
  <c r="K39" i="4"/>
  <c r="K45" i="4" s="1"/>
  <c r="K44" i="4"/>
  <c r="J39" i="4"/>
  <c r="J45" i="4" s="1"/>
  <c r="J44" i="4"/>
  <c r="I39" i="4"/>
  <c r="I44" i="4"/>
  <c r="H39" i="4"/>
  <c r="H44" i="4"/>
  <c r="G39" i="4"/>
  <c r="G44" i="4"/>
  <c r="O24" i="4"/>
  <c r="O27" i="4" s="1"/>
  <c r="N24" i="4"/>
  <c r="N27" i="4" s="1"/>
  <c r="M24" i="4"/>
  <c r="M27" i="4" s="1"/>
  <c r="L24" i="4"/>
  <c r="L27" i="4" s="1"/>
  <c r="K24" i="4"/>
  <c r="K27" i="4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7" i="4"/>
  <c r="G16" i="4"/>
  <c r="G15" i="4"/>
  <c r="G14" i="4"/>
  <c r="F24" i="4"/>
  <c r="F27" i="4" s="1"/>
  <c r="F16" i="4"/>
  <c r="F15" i="4"/>
  <c r="F14" i="4"/>
  <c r="G35" i="5"/>
  <c r="G33" i="5"/>
  <c r="G37" i="5"/>
  <c r="G43" i="5"/>
  <c r="G28" i="5"/>
  <c r="G30" i="5"/>
  <c r="G32" i="5"/>
  <c r="G36" i="5"/>
  <c r="G42" i="5"/>
  <c r="J45" i="7" l="1"/>
  <c r="N45" i="4"/>
  <c r="O45" i="4"/>
  <c r="M45" i="7"/>
  <c r="H45" i="4"/>
  <c r="G14" i="2"/>
  <c r="G16" i="2"/>
  <c r="G9" i="2"/>
  <c r="G21" i="2"/>
  <c r="G18" i="2"/>
  <c r="G29" i="2"/>
  <c r="G41" i="2"/>
  <c r="G45" i="2"/>
  <c r="G31" i="5"/>
  <c r="G45" i="5"/>
  <c r="G40" i="5"/>
  <c r="G38" i="5"/>
  <c r="G41" i="5"/>
  <c r="G44" i="5"/>
  <c r="G34" i="5"/>
  <c r="G39" i="5"/>
  <c r="I45" i="5"/>
  <c r="J37" i="8"/>
  <c r="J42" i="8" s="1"/>
  <c r="I45" i="4"/>
  <c r="G45" i="4"/>
  <c r="G37" i="8"/>
  <c r="G42" i="8" s="1"/>
  <c r="G44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H45" i="7"/>
  <c r="G26" i="2"/>
  <c r="G32" i="2"/>
  <c r="G13" i="2"/>
  <c r="G40" i="2"/>
  <c r="I45" i="7"/>
  <c r="G20" i="2"/>
  <c r="G17" i="2"/>
  <c r="G10" i="2"/>
  <c r="G31" i="2"/>
  <c r="N45" i="7"/>
  <c r="I24" i="6"/>
  <c r="I23" i="6" s="1"/>
  <c r="E41" i="8"/>
  <c r="E44" i="8" s="1"/>
  <c r="E37" i="8"/>
  <c r="E42" i="8" s="1"/>
  <c r="F41" i="8"/>
  <c r="F44" i="8" s="1"/>
  <c r="F37" i="8"/>
  <c r="F42" i="8" s="1"/>
  <c r="M37" i="8"/>
  <c r="M42" i="8" s="1"/>
  <c r="M41" i="8"/>
  <c r="M44" i="8" s="1"/>
  <c r="H37" i="8"/>
  <c r="H42" i="8" s="1"/>
  <c r="H41" i="8"/>
  <c r="H44" i="8" s="1"/>
  <c r="O41" i="8"/>
  <c r="O44" i="8" s="1"/>
  <c r="O37" i="8"/>
  <c r="O42" i="8" s="1"/>
  <c r="P37" i="8"/>
  <c r="P42" i="8" s="1"/>
  <c r="P41" i="8"/>
  <c r="P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N41" i="8"/>
  <c r="N44" i="8" s="1"/>
  <c r="G37" i="2"/>
  <c r="G20" i="5"/>
  <c r="G44" i="2"/>
  <c r="G17" i="5"/>
  <c r="I41" i="8"/>
  <c r="I44" i="8" s="1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<sst xmlns="http://schemas.openxmlformats.org/spreadsheetml/2006/main" count="446" uniqueCount="270">
  <si>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</si>
  <si>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</si>
  <si>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</si>
  <si>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</si>
  <si>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</si>
  <si>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</si>
  <si>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</si>
  <si>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</si>
  <si>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</si>
  <si>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</si>
  <si>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</si>
  <si>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</si>
  <si>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</si>
  <si>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</si>
  <si>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</si>
  <si>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</si>
  <si>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</si>
  <si>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</si>
  <si>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</si>
  <si>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</si>
  <si>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</si>
  <si>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</si>
  <si>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</si>
  <si>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</si>
  <si>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</si>
  <si>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</si>
  <si>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</si>
  <si>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</si>
  <si>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</si>
  <si>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</si>
  <si>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</si>
  <si>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</si>
  <si>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</si>
  <si>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</si>
  <si>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</si>
  <si>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</si>
  <si>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</si>
  <si>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</si>
  <si>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</si>
  <si>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</si>
  <si>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</si>
  <si>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</si>
  <si>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</si>
  <si>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</si>
  <si>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</si>
  <si>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</si>
  <si>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</si>
  <si>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</si>
  <si>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</si>
  <si>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</si>
  <si>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</si>
  <si>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</si>
  <si>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</si>
  <si>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</si>
  <si>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</si>
  <si>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</si>
  <si>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</si>
  <si>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</si>
  <si>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</si>
  <si>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</si>
  <si>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</si>
  <si>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</si>
  <si>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</si>
  <si>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</si>
  <si>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</si>
  <si>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</si>
  <si>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</si>
  <si>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</si>
  <si>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</si>
  <si>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</si>
  <si>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</si>
  <si>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</si>
  <si>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</si>
  <si>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</si>
  <si>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</si>
  <si>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</si>
  <si>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</si>
  <si>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</si>
  <si>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</si>
  <si>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</si>
  <si>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</si>
  <si>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</si>
  <si>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</si>
  <si>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</si>
  <si>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</si>
  <si>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</si>
  <si>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</si>
  <si>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</si>
  <si>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</si>
  <si>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</si>
  <si>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</si>
  <si>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</si>
  <si>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</si>
  <si>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</si>
  <si>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</si>
  <si>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</si>
  <si>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</si>
  <si>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</si>
  <si>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</si>
  <si>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</si>
  <si>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</si>
  <si>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</si>
  <si>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</si>
  <si>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</si>
  <si>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</si>
  <si>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</si>
  <si>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</si>
  <si>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</si>
  <si>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</si>
  <si>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</si>
  <si>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</si>
  <si>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</si>
  <si>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</si>
  <si>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</si>
  <si>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</si>
  <si>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</si>
  <si>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</si>
  <si>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</si>
  <si>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</si>
  <si>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</si>
  <si>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</si>
  <si>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</si>
  <si>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</si>
  <si>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</si>
  <si>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</si>
  <si>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</si>
  <si>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</si>
  <si>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</si>
  <si>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</si>
  <si>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</si>
  <si>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</si>
  <si>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</si>
  <si>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</si>
  <si>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</si>
  <si>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</si>
  <si>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</si>
  <si>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</si>
  <si>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</si>
  <si>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</si>
  <si>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</si>
  <si>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</si>
  <si>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</si>
  <si>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</si>
  <si>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</si>
  <si>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</si>
  <si>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</si>
  <si>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</si>
  <si>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</si>
  <si>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</si>
  <si>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</si>
  <si>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</si>
  <si>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</si>
  <si>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</si>
  <si>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</si>
  <si>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</si>
  <si>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</si>
  <si>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</si>
  <si>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</si>
  <si>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</si>
  <si>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</si>
  <si>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</si>
  <si>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</si>
  <si>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</si>
  <si>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</si>
  <si>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</si>
  <si>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</si>
  <si>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</si>
  <si>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</si>
  <si>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</si>
  <si>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</si>
  <si>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</si>
  <si>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</si>
  <si>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</si>
  <si>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</si>
  <si>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</si>
  <si>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</si>
  <si>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</si>
  <si>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</si>
  <si>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</si>
  <si>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</si>
  <si>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</si>
  <si>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</si>
  <si>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</si>
  <si>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</si>
  <si>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</si>
  <si>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</si>
  <si>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</si>
  <si>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</si>
  <si>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</si>
  <si>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</si>
  <si>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</si>
  <si>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</si>
  <si>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</si>
  <si>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</si>
  <si>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</si>
  <si>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</si>
  <si>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</si>
  <si>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</si>
  <si>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</si>
  <si>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</si>
  <si>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</si>
  <si>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</si>
  <si>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</si>
  <si>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</si>
  <si>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</si>
  <si>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</si>
  <si>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</si>
  <si>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</si>
  <si>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</si>
  <si>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</si>
  <si>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</si>
  <si>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</si>
  <si>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</si>
  <si>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</si>
  <si>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</si>
  <si>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</si>
  <si>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</si>
  <si>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</si>
  <si>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</si>
  <si>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</si>
  <si>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</si>
  <si>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</si>
  <si>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</si>
  <si>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</si>
  <si>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</si>
  <si>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</si>
  <si>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</si>
  <si>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</si>
  <si>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</si>
  <si>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</si>
  <si>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</si>
  <si>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</si>
  <si>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</si>
  <si>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</si>
  <si>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</si>
  <si>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</si>
  <si>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</si>
  <si>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</si>
  <si>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</si>
  <si>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</si>
  <si>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</si>
  <si>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</si>
  <si>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</si>
  <si>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</si>
  <si>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</si>
  <si>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</si>
  <si>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</si>
  <si>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</si>
  <si>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</si>
  <si>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</si>
  <si>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</si>
  <si>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工業用水道事業</t>
    <rPh sb="0" eb="3">
      <t>コウギョウヨウ</t>
    </rPh>
    <rPh sb="3" eb="5">
      <t>スイドウ</t>
    </rPh>
    <rPh sb="5" eb="7">
      <t>ジギョウ</t>
    </rPh>
    <phoneticPr fontId="9"/>
  </si>
  <si>
    <t>土地造成事業</t>
    <rPh sb="0" eb="2">
      <t>トチ</t>
    </rPh>
    <rPh sb="2" eb="4">
      <t>ゾウセイ</t>
    </rPh>
    <rPh sb="4" eb="6">
      <t>ジギョウ</t>
    </rPh>
    <phoneticPr fontId="9"/>
  </si>
  <si>
    <t>水道用水供給事業</t>
    <rPh sb="0" eb="2">
      <t>スイドウ</t>
    </rPh>
    <rPh sb="2" eb="4">
      <t>ヨウスイ</t>
    </rPh>
    <rPh sb="4" eb="6">
      <t>キョウキュウ</t>
    </rPh>
    <rPh sb="6" eb="8">
      <t>ジギョウ</t>
    </rPh>
    <phoneticPr fontId="9"/>
  </si>
  <si>
    <t>病院事業会計</t>
    <rPh sb="0" eb="2">
      <t>ビョウイン</t>
    </rPh>
    <rPh sb="2" eb="4">
      <t>ジギョウ</t>
    </rPh>
    <rPh sb="4" eb="6">
      <t>カイケイ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</si>
  <si>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</si>
  <si>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 xml:space="preserve"> 特定環境保全公共下水道事業 </t>
  </si>
  <si>
    <t>港湾整備事業</t>
    <rPh sb="0" eb="2">
      <t>コウワン</t>
    </rPh>
    <rPh sb="2" eb="4">
      <t>セイビ</t>
    </rPh>
    <rPh sb="4" eb="6">
      <t>ジギョウ</t>
    </rPh>
    <phoneticPr fontId="9"/>
  </si>
  <si>
    <t>広島県</t>
    <rPh sb="0" eb="3">
      <t>ヒロシマケン</t>
    </rPh>
    <phoneticPr fontId="16"/>
  </si>
  <si>
    <t>広島県</t>
    <rPh sb="0" eb="3">
      <t>ヒロシマケン</t>
    </rPh>
    <phoneticPr fontId="9"/>
  </si>
  <si>
    <t>広島県</t>
    <rPh sb="0" eb="3">
      <t>ヒロシマケン</t>
    </rPh>
    <phoneticPr fontId="9"/>
  </si>
  <si>
    <t>流域下水道事業</t>
  </si>
  <si>
    <t>特定環境保全公共下水道事業</t>
  </si>
  <si>
    <t>港湾整備事業</t>
  </si>
  <si>
    <t>広島県土地開発公社</t>
    <rPh sb="0" eb="3">
      <t>ヒロシマケン</t>
    </rPh>
    <phoneticPr fontId="14"/>
  </si>
  <si>
    <t>広島県住宅供給公社</t>
  </si>
  <si>
    <t>広島県道路公社</t>
    <rPh sb="0" eb="3">
      <t>ヒロシマケン</t>
    </rPh>
    <phoneticPr fontId="14"/>
  </si>
  <si>
    <t xml:space="preserve"> 広島高速道路公社 </t>
  </si>
  <si>
    <t>㈱ひろしま港湾管理センター</t>
  </si>
  <si>
    <t>㈱ひろしまイノベーション推進機構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</si>
</sst>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3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vertical="center"/>
    </xf>
    <xf numFmtId="0" fontId="0" fillId="0" borderId="8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2" fillId="0" borderId="8" xfId="1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41" fontId="10" fillId="0" borderId="8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9" xfId="0" applyNumberFormat="1" applyBorder="1" applyAlignment="1">
      <alignment horizontal="left"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 shrinkToFit="1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1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82" fontId="0" fillId="0" borderId="8" xfId="0" applyNumberFormat="1" applyBorder="1" applyAlignment="1">
      <alignment vertical="center"/>
    </xf>
    <xf numFmtId="182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left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8" xfId="0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2" fillId="0" borderId="3" xfId="1" applyNumberFormat="1" applyBorder="1" applyAlignment="1">
      <alignment vertical="center"/>
    </xf>
    <xf numFmtId="0" fontId="0" fillId="0" borderId="8" xfId="0" applyBorder="1" applyAlignment="1">
      <alignment horizontal="center" vertical="center" textRotation="255"/>
    </xf>
    <xf numFmtId="41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180" fontId="15" fillId="0" borderId="8" xfId="1" applyNumberFormat="1" applyFont="1" applyBorder="1" applyAlignment="1">
      <alignment vertical="center" textRotation="255"/>
    </xf>
    <xf numFmtId="0" fontId="13" fillId="0" borderId="8" xfId="3" applyFont="1" applyBorder="1" applyAlignment="1">
      <alignment vertical="center"/>
    </xf>
    <xf numFmtId="0" fontId="12" fillId="0" borderId="8" xfId="2" applyNumberFormat="1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8" xfId="3" applyFont="1" applyBorder="1" applyAlignment="1">
      <alignment vertical="center" textRotation="255"/>
    </xf>
    <xf numFmtId="0" fontId="2" fillId="0" borderId="8" xfId="0" applyNumberFormat="1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41" fontId="0" fillId="0" borderId="12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 vertical="center"/>
    </xf>
    <xf numFmtId="41" fontId="10" fillId="0" borderId="12" xfId="0" applyNumberFormat="1" applyFont="1" applyFill="1" applyBorder="1" applyAlignment="1">
      <alignment horizontal="center" vertical="center"/>
    </xf>
    <xf numFmtId="41" fontId="10" fillId="0" borderId="13" xfId="0" applyNumberFormat="1" applyFon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17" fillId="0" borderId="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3" sqref="F3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260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2"/>
      <c r="F7" s="51" t="s">
        <v>232</v>
      </c>
      <c r="G7" s="51"/>
      <c r="H7" s="51" t="s">
        <v>233</v>
      </c>
      <c r="I7" s="52" t="s">
        <v>21</v>
      </c>
    </row>
    <row r="8" spans="1:11" ht="17.100000000000001" customHeight="1">
      <c r="A8" s="19"/>
      <c r="B8" s="20"/>
      <c r="C8" s="20"/>
      <c r="D8" s="20"/>
      <c r="E8" s="63"/>
      <c r="F8" s="54" t="s">
        <v>90</v>
      </c>
      <c r="G8" s="54" t="s">
        <v>2</v>
      </c>
      <c r="H8" s="69" t="s">
        <v>249</v>
      </c>
      <c r="I8" s="55"/>
    </row>
    <row r="9" spans="1:11" ht="18" customHeight="1">
      <c r="A9" s="100" t="s">
        <v>87</v>
      </c>
      <c r="B9" s="100" t="s">
        <v>89</v>
      </c>
      <c r="C9" s="64" t="s">
        <v>3</v>
      </c>
      <c r="D9" s="56"/>
      <c r="E9" s="56"/>
      <c r="F9" s="99">
        <v>395179</v>
      </c>
      <c r="G9" s="58">
        <f>F9/$F$27*100</f>
        <v>36.49825349531833</v>
      </c>
      <c r="H9" s="99">
        <f>312198+123600-76262</f>
        <v>359536</v>
      </c>
      <c r="I9" s="58">
        <f>(F9/H9-1)*100</f>
        <v>9.9136108762404973</v>
      </c>
      <c r="K9" s="26"/>
    </row>
    <row r="10" spans="1:11" ht="18" customHeight="1">
      <c r="A10" s="100"/>
      <c r="B10" s="100"/>
      <c r="C10" s="66"/>
      <c r="D10" s="68" t="s">
        <v>22</v>
      </c>
      <c r="E10" s="56"/>
      <c r="F10" s="57">
        <v>97203</v>
      </c>
      <c r="G10" s="58">
        <f t="shared" ref="G10:G26" si="0">F10/$F$27*100</f>
        <v>8.9775512729811755</v>
      </c>
      <c r="H10" s="57">
        <v>92318</v>
      </c>
      <c r="I10" s="58">
        <f t="shared" ref="I10:I27" si="1">(F10/H10-1)*100</f>
        <v>5.2914924500097493</v>
      </c>
    </row>
    <row r="11" spans="1:11" ht="18" customHeight="1">
      <c r="A11" s="100"/>
      <c r="B11" s="100"/>
      <c r="C11" s="66"/>
      <c r="D11" s="66"/>
      <c r="E11" s="50" t="s">
        <v>23</v>
      </c>
      <c r="F11" s="57">
        <v>78299</v>
      </c>
      <c r="G11" s="58">
        <f t="shared" si="0"/>
        <v>7.2316007440423959</v>
      </c>
      <c r="H11" s="57">
        <v>75848</v>
      </c>
      <c r="I11" s="58">
        <f t="shared" si="1"/>
        <v>3.2314629258517025</v>
      </c>
    </row>
    <row r="12" spans="1:11" ht="18" customHeight="1">
      <c r="A12" s="100"/>
      <c r="B12" s="100"/>
      <c r="C12" s="66"/>
      <c r="D12" s="66"/>
      <c r="E12" s="50" t="s">
        <v>24</v>
      </c>
      <c r="F12" s="57">
        <v>4391</v>
      </c>
      <c r="G12" s="58">
        <f t="shared" si="0"/>
        <v>0.40554743824429634</v>
      </c>
      <c r="H12" s="57">
        <v>3314</v>
      </c>
      <c r="I12" s="58">
        <f t="shared" si="1"/>
        <v>32.498491249245617</v>
      </c>
    </row>
    <row r="13" spans="1:11" ht="18" customHeight="1">
      <c r="A13" s="100"/>
      <c r="B13" s="100"/>
      <c r="C13" s="66"/>
      <c r="D13" s="67"/>
      <c r="E13" s="50" t="s">
        <v>25</v>
      </c>
      <c r="F13" s="57">
        <v>685</v>
      </c>
      <c r="G13" s="58">
        <f t="shared" si="0"/>
        <v>6.3265769801262361E-2</v>
      </c>
      <c r="H13" s="57">
        <v>702</v>
      </c>
      <c r="I13" s="58">
        <f t="shared" si="1"/>
        <v>-2.4216524216524205</v>
      </c>
    </row>
    <row r="14" spans="1:11" ht="18" customHeight="1">
      <c r="A14" s="100"/>
      <c r="B14" s="100"/>
      <c r="C14" s="66"/>
      <c r="D14" s="64" t="s">
        <v>26</v>
      </c>
      <c r="E14" s="56"/>
      <c r="F14" s="57">
        <v>93058</v>
      </c>
      <c r="G14" s="58">
        <f t="shared" si="0"/>
        <v>8.5947240965925147</v>
      </c>
      <c r="H14" s="57">
        <v>67197</v>
      </c>
      <c r="I14" s="58">
        <f t="shared" si="1"/>
        <v>38.485349048320614</v>
      </c>
    </row>
    <row r="15" spans="1:11" ht="18" customHeight="1">
      <c r="A15" s="100"/>
      <c r="B15" s="100"/>
      <c r="C15" s="66"/>
      <c r="D15" s="66"/>
      <c r="E15" s="50" t="s">
        <v>27</v>
      </c>
      <c r="F15" s="57">
        <v>4253</v>
      </c>
      <c r="G15" s="58">
        <f t="shared" si="0"/>
        <v>0.39280192549601289</v>
      </c>
      <c r="H15" s="57">
        <v>3248</v>
      </c>
      <c r="I15" s="58">
        <f t="shared" si="1"/>
        <v>30.942118226600979</v>
      </c>
    </row>
    <row r="16" spans="1:11" ht="18" customHeight="1">
      <c r="A16" s="100"/>
      <c r="B16" s="100"/>
      <c r="C16" s="66"/>
      <c r="D16" s="67"/>
      <c r="E16" s="50" t="s">
        <v>28</v>
      </c>
      <c r="F16" s="57">
        <v>88805</v>
      </c>
      <c r="G16" s="58">
        <f t="shared" si="0"/>
        <v>8.201922171096502</v>
      </c>
      <c r="H16" s="57">
        <v>63949</v>
      </c>
      <c r="I16" s="58">
        <f t="shared" si="1"/>
        <v>38.868473314672627</v>
      </c>
      <c r="K16" s="27"/>
    </row>
    <row r="17" spans="1:26" ht="18" customHeight="1">
      <c r="A17" s="100"/>
      <c r="B17" s="100"/>
      <c r="C17" s="66"/>
      <c r="D17" s="101" t="s">
        <v>29</v>
      </c>
      <c r="E17" s="102"/>
      <c r="F17" s="57">
        <v>79210</v>
      </c>
      <c r="G17" s="58">
        <f t="shared" si="0"/>
        <v>7.3157395999386736</v>
      </c>
      <c r="H17" s="57">
        <v>82023</v>
      </c>
      <c r="I17" s="58">
        <f t="shared" si="1"/>
        <v>-3.4295258646964921</v>
      </c>
    </row>
    <row r="18" spans="1:26" ht="18" customHeight="1">
      <c r="A18" s="100"/>
      <c r="B18" s="100"/>
      <c r="C18" s="66"/>
      <c r="D18" s="101" t="s">
        <v>93</v>
      </c>
      <c r="E18" s="103"/>
      <c r="F18" s="57">
        <v>7486</v>
      </c>
      <c r="G18" s="58">
        <f t="shared" si="0"/>
        <v>0.69139788720036499</v>
      </c>
      <c r="H18" s="57">
        <v>7521</v>
      </c>
      <c r="I18" s="58">
        <f t="shared" si="1"/>
        <v>-0.46536364845100042</v>
      </c>
    </row>
    <row r="19" spans="1:26" ht="18" customHeight="1">
      <c r="A19" s="100"/>
      <c r="B19" s="100"/>
      <c r="C19" s="65"/>
      <c r="D19" s="101" t="s">
        <v>94</v>
      </c>
      <c r="E19" s="103"/>
      <c r="F19" s="59">
        <v>0</v>
      </c>
      <c r="G19" s="58">
        <f t="shared" si="0"/>
        <v>0</v>
      </c>
      <c r="H19" s="57">
        <v>0</v>
      </c>
      <c r="I19" s="58">
        <v>0</v>
      </c>
      <c r="Z19" s="2" t="s">
        <v>95</v>
      </c>
    </row>
    <row r="20" spans="1:26" ht="18" customHeight="1">
      <c r="A20" s="100"/>
      <c r="B20" s="100"/>
      <c r="C20" s="56" t="s">
        <v>4</v>
      </c>
      <c r="D20" s="56"/>
      <c r="E20" s="56"/>
      <c r="F20" s="57">
        <v>52023</v>
      </c>
      <c r="G20" s="58">
        <f t="shared" si="0"/>
        <v>4.8047812297387908</v>
      </c>
      <c r="H20" s="57">
        <v>34129</v>
      </c>
      <c r="I20" s="58">
        <f t="shared" si="1"/>
        <v>52.430484338832088</v>
      </c>
    </row>
    <row r="21" spans="1:26" ht="18" customHeight="1">
      <c r="A21" s="100"/>
      <c r="B21" s="100"/>
      <c r="C21" s="56" t="s">
        <v>5</v>
      </c>
      <c r="D21" s="56"/>
      <c r="E21" s="56"/>
      <c r="F21" s="57">
        <v>185006</v>
      </c>
      <c r="G21" s="58">
        <f t="shared" si="0"/>
        <v>17.086929938470576</v>
      </c>
      <c r="H21" s="57">
        <v>180690</v>
      </c>
      <c r="I21" s="58">
        <f t="shared" si="1"/>
        <v>2.3886213957607039</v>
      </c>
    </row>
    <row r="22" spans="1:26" ht="18" customHeight="1">
      <c r="A22" s="100"/>
      <c r="B22" s="100"/>
      <c r="C22" s="56" t="s">
        <v>30</v>
      </c>
      <c r="D22" s="56"/>
      <c r="E22" s="56"/>
      <c r="F22" s="57">
        <v>12678</v>
      </c>
      <c r="G22" s="58">
        <f t="shared" si="0"/>
        <v>1.1709247146575243</v>
      </c>
      <c r="H22" s="57">
        <v>12795</v>
      </c>
      <c r="I22" s="58">
        <f t="shared" si="1"/>
        <v>-0.9144196951934358</v>
      </c>
    </row>
    <row r="23" spans="1:26" ht="18" customHeight="1">
      <c r="A23" s="100"/>
      <c r="B23" s="100"/>
      <c r="C23" s="56" t="s">
        <v>6</v>
      </c>
      <c r="D23" s="56"/>
      <c r="E23" s="56"/>
      <c r="F23" s="57">
        <v>166015</v>
      </c>
      <c r="G23" s="58">
        <f t="shared" si="0"/>
        <v>15.332944194973097</v>
      </c>
      <c r="H23" s="57">
        <v>115624</v>
      </c>
      <c r="I23" s="58">
        <f t="shared" si="1"/>
        <v>43.581782328928242</v>
      </c>
    </row>
    <row r="24" spans="1:26" ht="18" customHeight="1">
      <c r="A24" s="100"/>
      <c r="B24" s="100"/>
      <c r="C24" s="56" t="s">
        <v>31</v>
      </c>
      <c r="D24" s="56"/>
      <c r="E24" s="56"/>
      <c r="F24" s="57">
        <v>2275</v>
      </c>
      <c r="G24" s="58">
        <f t="shared" si="0"/>
        <v>0.21011624277061589</v>
      </c>
      <c r="H24" s="57">
        <v>6251</v>
      </c>
      <c r="I24" s="58">
        <f t="shared" si="1"/>
        <v>-63.605823068309064</v>
      </c>
    </row>
    <row r="25" spans="1:26" ht="18" customHeight="1">
      <c r="A25" s="100"/>
      <c r="B25" s="100"/>
      <c r="C25" s="56" t="s">
        <v>7</v>
      </c>
      <c r="D25" s="56"/>
      <c r="E25" s="56"/>
      <c r="F25" s="57">
        <v>103792</v>
      </c>
      <c r="G25" s="58">
        <f t="shared" si="0"/>
        <v>9.5861033273176979</v>
      </c>
      <c r="H25" s="57">
        <v>150369</v>
      </c>
      <c r="I25" s="58">
        <f t="shared" si="1"/>
        <v>-30.975134502457291</v>
      </c>
    </row>
    <row r="26" spans="1:26" ht="18" customHeight="1">
      <c r="A26" s="100"/>
      <c r="B26" s="100"/>
      <c r="C26" s="56" t="s">
        <v>8</v>
      </c>
      <c r="D26" s="56"/>
      <c r="E26" s="56"/>
      <c r="F26" s="57">
        <v>165766</v>
      </c>
      <c r="G26" s="58">
        <f t="shared" si="0"/>
        <v>15.309946856753367</v>
      </c>
      <c r="H26" s="57">
        <v>164708</v>
      </c>
      <c r="I26" s="58">
        <f t="shared" si="1"/>
        <v>0.64234888408578605</v>
      </c>
    </row>
    <row r="27" spans="1:26" ht="18" customHeight="1">
      <c r="A27" s="100"/>
      <c r="B27" s="100"/>
      <c r="C27" s="56" t="s">
        <v>9</v>
      </c>
      <c r="D27" s="56"/>
      <c r="E27" s="56"/>
      <c r="F27" s="57">
        <f>SUM(F9,F20:F26)</f>
        <v>1082734</v>
      </c>
      <c r="G27" s="58">
        <f>F27/$F$27*100</f>
        <v>100</v>
      </c>
      <c r="H27" s="57">
        <v>1024102</v>
      </c>
      <c r="I27" s="58">
        <f t="shared" si="1"/>
        <v>5.7252109653139982</v>
      </c>
    </row>
    <row r="28" spans="1:26" ht="18" customHeight="1">
      <c r="A28" s="100"/>
      <c r="B28" s="100" t="s">
        <v>88</v>
      </c>
      <c r="C28" s="64" t="s">
        <v>10</v>
      </c>
      <c r="D28" s="56"/>
      <c r="E28" s="56"/>
      <c r="F28" s="57">
        <v>410710</v>
      </c>
      <c r="G28" s="58">
        <f>F28/$F$45*100</f>
        <v>37.932677832228414</v>
      </c>
      <c r="H28" s="57">
        <v>410311</v>
      </c>
      <c r="I28" s="58">
        <f>(F28/H28-1)*100</f>
        <v>9.7243310561978547E-2</v>
      </c>
    </row>
    <row r="29" spans="1:26" ht="18" customHeight="1">
      <c r="A29" s="100"/>
      <c r="B29" s="100"/>
      <c r="C29" s="66"/>
      <c r="D29" s="56" t="s">
        <v>11</v>
      </c>
      <c r="E29" s="56"/>
      <c r="F29" s="57">
        <v>238402</v>
      </c>
      <c r="G29" s="58">
        <f t="shared" ref="G29:G44" si="2">F29/$F$45*100</f>
        <v>22.018519784175982</v>
      </c>
      <c r="H29" s="57">
        <v>240270</v>
      </c>
      <c r="I29" s="58">
        <f t="shared" ref="I29:I45" si="3">(F29/H29-1)*100</f>
        <v>-0.77745869230448905</v>
      </c>
    </row>
    <row r="30" spans="1:26" ht="18" customHeight="1">
      <c r="A30" s="100"/>
      <c r="B30" s="100"/>
      <c r="C30" s="66"/>
      <c r="D30" s="56" t="s">
        <v>32</v>
      </c>
      <c r="E30" s="56"/>
      <c r="F30" s="57">
        <v>22028</v>
      </c>
      <c r="G30" s="58">
        <f t="shared" si="2"/>
        <v>2.0344793827477479</v>
      </c>
      <c r="H30" s="57">
        <v>20999</v>
      </c>
      <c r="I30" s="58">
        <f t="shared" si="3"/>
        <v>4.9002333444449819</v>
      </c>
    </row>
    <row r="31" spans="1:26" ht="18" customHeight="1">
      <c r="A31" s="100"/>
      <c r="B31" s="100"/>
      <c r="C31" s="65"/>
      <c r="D31" s="56" t="s">
        <v>12</v>
      </c>
      <c r="E31" s="56"/>
      <c r="F31" s="57">
        <v>150280</v>
      </c>
      <c r="G31" s="58">
        <f t="shared" si="2"/>
        <v>13.879678665304681</v>
      </c>
      <c r="H31" s="57">
        <v>149043</v>
      </c>
      <c r="I31" s="58">
        <f t="shared" si="3"/>
        <v>0.82996182309802435</v>
      </c>
    </row>
    <row r="32" spans="1:26" ht="18" customHeight="1">
      <c r="A32" s="100"/>
      <c r="B32" s="100"/>
      <c r="C32" s="64" t="s">
        <v>13</v>
      </c>
      <c r="D32" s="56"/>
      <c r="E32" s="56"/>
      <c r="F32" s="57">
        <v>515181</v>
      </c>
      <c r="G32" s="58">
        <f t="shared" si="2"/>
        <v>47.581492776619186</v>
      </c>
      <c r="H32" s="57">
        <v>472719</v>
      </c>
      <c r="I32" s="58">
        <f t="shared" si="3"/>
        <v>8.9825033476547347</v>
      </c>
    </row>
    <row r="33" spans="1:9" ht="18" customHeight="1">
      <c r="A33" s="100"/>
      <c r="B33" s="100"/>
      <c r="C33" s="66"/>
      <c r="D33" s="56" t="s">
        <v>14</v>
      </c>
      <c r="E33" s="56"/>
      <c r="F33" s="57">
        <v>51777</v>
      </c>
      <c r="G33" s="58">
        <f t="shared" si="2"/>
        <v>4.7820609678831554</v>
      </c>
      <c r="H33" s="57">
        <v>35932</v>
      </c>
      <c r="I33" s="58">
        <f t="shared" si="3"/>
        <v>44.097183568963594</v>
      </c>
    </row>
    <row r="34" spans="1:9" ht="18" customHeight="1">
      <c r="A34" s="100"/>
      <c r="B34" s="100"/>
      <c r="C34" s="66"/>
      <c r="D34" s="56" t="s">
        <v>33</v>
      </c>
      <c r="E34" s="56"/>
      <c r="F34" s="57">
        <v>15477</v>
      </c>
      <c r="G34" s="58">
        <f t="shared" si="2"/>
        <v>1.4294369623564052</v>
      </c>
      <c r="H34" s="57">
        <v>13868</v>
      </c>
      <c r="I34" s="58">
        <f t="shared" si="3"/>
        <v>11.602249783674656</v>
      </c>
    </row>
    <row r="35" spans="1:9" ht="18" customHeight="1">
      <c r="A35" s="100"/>
      <c r="B35" s="100"/>
      <c r="C35" s="66"/>
      <c r="D35" s="56" t="s">
        <v>34</v>
      </c>
      <c r="E35" s="56"/>
      <c r="F35" s="57">
        <v>340281</v>
      </c>
      <c r="G35" s="58">
        <f t="shared" si="2"/>
        <v>31.427940749990302</v>
      </c>
      <c r="H35" s="57">
        <v>315617</v>
      </c>
      <c r="I35" s="58">
        <f t="shared" si="3"/>
        <v>7.8145347050380787</v>
      </c>
    </row>
    <row r="36" spans="1:9" ht="18" customHeight="1">
      <c r="A36" s="100"/>
      <c r="B36" s="100"/>
      <c r="C36" s="66"/>
      <c r="D36" s="56" t="s">
        <v>35</v>
      </c>
      <c r="E36" s="56"/>
      <c r="F36" s="57">
        <v>13174</v>
      </c>
      <c r="G36" s="58">
        <f t="shared" si="2"/>
        <v>1.2167346735209201</v>
      </c>
      <c r="H36" s="57">
        <v>12466</v>
      </c>
      <c r="I36" s="58">
        <f t="shared" si="3"/>
        <v>5.6794480988288099</v>
      </c>
    </row>
    <row r="37" spans="1:9" ht="18" customHeight="1">
      <c r="A37" s="100"/>
      <c r="B37" s="100"/>
      <c r="C37" s="66"/>
      <c r="D37" s="56" t="s">
        <v>15</v>
      </c>
      <c r="E37" s="56"/>
      <c r="F37" s="57">
        <v>9870</v>
      </c>
      <c r="G37" s="58">
        <f t="shared" si="2"/>
        <v>0.91158123786636436</v>
      </c>
      <c r="H37" s="57">
        <v>9012</v>
      </c>
      <c r="I37" s="58">
        <f t="shared" si="3"/>
        <v>9.5206391478029229</v>
      </c>
    </row>
    <row r="38" spans="1:9" ht="18" customHeight="1">
      <c r="A38" s="100"/>
      <c r="B38" s="100"/>
      <c r="C38" s="65"/>
      <c r="D38" s="56" t="s">
        <v>36</v>
      </c>
      <c r="E38" s="56"/>
      <c r="F38" s="57">
        <v>83602</v>
      </c>
      <c r="G38" s="58">
        <f t="shared" si="2"/>
        <v>7.7213793969710007</v>
      </c>
      <c r="H38" s="57">
        <v>84825</v>
      </c>
      <c r="I38" s="58">
        <f t="shared" si="3"/>
        <v>-1.4417919245505506</v>
      </c>
    </row>
    <row r="39" spans="1:9" ht="18" customHeight="1">
      <c r="A39" s="100"/>
      <c r="B39" s="100"/>
      <c r="C39" s="64" t="s">
        <v>16</v>
      </c>
      <c r="D39" s="56"/>
      <c r="E39" s="56"/>
      <c r="F39" s="57">
        <v>156843</v>
      </c>
      <c r="G39" s="58">
        <f t="shared" si="2"/>
        <v>14.485829391152397</v>
      </c>
      <c r="H39" s="57">
        <v>141072</v>
      </c>
      <c r="I39" s="58">
        <f t="shared" si="3"/>
        <v>11.179397754338204</v>
      </c>
    </row>
    <row r="40" spans="1:9" ht="18" customHeight="1">
      <c r="A40" s="100"/>
      <c r="B40" s="100"/>
      <c r="C40" s="66"/>
      <c r="D40" s="64" t="s">
        <v>17</v>
      </c>
      <c r="E40" s="56"/>
      <c r="F40" s="57">
        <v>128669</v>
      </c>
      <c r="G40" s="58">
        <f t="shared" si="2"/>
        <v>11.883712897165879</v>
      </c>
      <c r="H40" s="57">
        <v>121634</v>
      </c>
      <c r="I40" s="58">
        <f t="shared" si="3"/>
        <v>5.7837446766529022</v>
      </c>
    </row>
    <row r="41" spans="1:9" ht="18" customHeight="1">
      <c r="A41" s="100"/>
      <c r="B41" s="100"/>
      <c r="C41" s="66"/>
      <c r="D41" s="66"/>
      <c r="E41" s="60" t="s">
        <v>91</v>
      </c>
      <c r="F41" s="57">
        <v>78781</v>
      </c>
      <c r="G41" s="58">
        <f t="shared" si="2"/>
        <v>7.2761176798733578</v>
      </c>
      <c r="H41" s="57">
        <v>71522</v>
      </c>
      <c r="I41" s="61">
        <f t="shared" si="3"/>
        <v>10.149324683314219</v>
      </c>
    </row>
    <row r="42" spans="1:9" ht="18" customHeight="1">
      <c r="A42" s="100"/>
      <c r="B42" s="100"/>
      <c r="C42" s="66"/>
      <c r="D42" s="65"/>
      <c r="E42" s="50" t="s">
        <v>37</v>
      </c>
      <c r="F42" s="57">
        <v>49888</v>
      </c>
      <c r="G42" s="58">
        <f t="shared" si="2"/>
        <v>4.6075952172925208</v>
      </c>
      <c r="H42" s="57">
        <v>50111</v>
      </c>
      <c r="I42" s="61">
        <f t="shared" si="3"/>
        <v>-0.4450120731975038</v>
      </c>
    </row>
    <row r="43" spans="1:9" ht="18" customHeight="1">
      <c r="A43" s="100"/>
      <c r="B43" s="100"/>
      <c r="C43" s="66"/>
      <c r="D43" s="56" t="s">
        <v>38</v>
      </c>
      <c r="E43" s="56"/>
      <c r="F43" s="57">
        <v>28174</v>
      </c>
      <c r="G43" s="58">
        <f t="shared" si="2"/>
        <v>2.6021164939865193</v>
      </c>
      <c r="H43" s="57">
        <v>19438</v>
      </c>
      <c r="I43" s="61">
        <f t="shared" si="3"/>
        <v>44.942895359604897</v>
      </c>
    </row>
    <row r="44" spans="1:9" ht="18" customHeight="1">
      <c r="A44" s="100"/>
      <c r="B44" s="100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100"/>
      <c r="B45" s="100"/>
      <c r="C45" s="50" t="s">
        <v>18</v>
      </c>
      <c r="D45" s="50"/>
      <c r="E45" s="50"/>
      <c r="F45" s="57">
        <f>SUM(F28,F32,F39)</f>
        <v>1082734</v>
      </c>
      <c r="G45" s="58">
        <f>F45/$F$45*100</f>
        <v>100</v>
      </c>
      <c r="H45" s="57">
        <f>SUM(H28,H32,H39)</f>
        <v>1024102</v>
      </c>
      <c r="I45" s="58">
        <f t="shared" si="3"/>
        <v>5.7252109653139982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Normal="100" zoomScaleSheetLayoutView="100" workbookViewId="0">
      <pane xSplit="5" ySplit="7" topLeftCell="I2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259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06" t="s">
        <v>48</v>
      </c>
      <c r="B6" s="107"/>
      <c r="C6" s="107"/>
      <c r="D6" s="107"/>
      <c r="E6" s="107"/>
      <c r="F6" s="112" t="s">
        <v>251</v>
      </c>
      <c r="G6" s="112"/>
      <c r="H6" s="112" t="s">
        <v>252</v>
      </c>
      <c r="I6" s="112"/>
      <c r="J6" s="112" t="s">
        <v>253</v>
      </c>
      <c r="K6" s="112"/>
      <c r="L6" s="112" t="s">
        <v>254</v>
      </c>
      <c r="M6" s="112"/>
      <c r="N6" s="112" t="s">
        <v>255</v>
      </c>
      <c r="O6" s="112"/>
    </row>
    <row r="7" spans="1:25" ht="15.95" customHeight="1">
      <c r="A7" s="107"/>
      <c r="B7" s="107"/>
      <c r="C7" s="107"/>
      <c r="D7" s="107"/>
      <c r="E7" s="107"/>
      <c r="F7" s="54" t="s">
        <v>234</v>
      </c>
      <c r="G7" s="69" t="s">
        <v>233</v>
      </c>
      <c r="H7" s="54" t="s">
        <v>234</v>
      </c>
      <c r="I7" s="69" t="s">
        <v>233</v>
      </c>
      <c r="J7" s="54" t="s">
        <v>234</v>
      </c>
      <c r="K7" s="69" t="s">
        <v>233</v>
      </c>
      <c r="L7" s="54" t="s">
        <v>234</v>
      </c>
      <c r="M7" s="69" t="s">
        <v>233</v>
      </c>
      <c r="N7" s="54" t="s">
        <v>234</v>
      </c>
      <c r="O7" s="69" t="s">
        <v>233</v>
      </c>
    </row>
    <row r="8" spans="1:25" ht="15.95" customHeight="1">
      <c r="A8" s="104" t="s">
        <v>82</v>
      </c>
      <c r="B8" s="64" t="s">
        <v>49</v>
      </c>
      <c r="C8" s="56"/>
      <c r="D8" s="56"/>
      <c r="E8" s="70" t="s">
        <v>40</v>
      </c>
      <c r="F8" s="57">
        <v>2936</v>
      </c>
      <c r="G8" s="57">
        <v>3135</v>
      </c>
      <c r="H8" s="57">
        <v>48</v>
      </c>
      <c r="I8" s="57">
        <v>124</v>
      </c>
      <c r="J8" s="57">
        <v>11511.1</v>
      </c>
      <c r="K8" s="57">
        <v>11449</v>
      </c>
      <c r="L8" s="57">
        <v>28181</v>
      </c>
      <c r="M8" s="57">
        <v>28572</v>
      </c>
      <c r="N8" s="57">
        <v>9074.6</v>
      </c>
      <c r="O8" s="57">
        <v>8946.6</v>
      </c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04"/>
      <c r="B9" s="66"/>
      <c r="C9" s="56" t="s">
        <v>50</v>
      </c>
      <c r="D9" s="56"/>
      <c r="E9" s="70" t="s">
        <v>41</v>
      </c>
      <c r="F9" s="57">
        <v>2898.7</v>
      </c>
      <c r="G9" s="57">
        <v>3135</v>
      </c>
      <c r="H9" s="57">
        <v>48</v>
      </c>
      <c r="I9" s="57">
        <v>124</v>
      </c>
      <c r="J9" s="57">
        <v>11450.5</v>
      </c>
      <c r="K9" s="57">
        <v>11449</v>
      </c>
      <c r="L9" s="57">
        <v>28151</v>
      </c>
      <c r="M9" s="57">
        <v>28542</v>
      </c>
      <c r="N9" s="57">
        <v>9069.7999999999993</v>
      </c>
      <c r="O9" s="57">
        <v>8941.2999999999993</v>
      </c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04"/>
      <c r="B10" s="65"/>
      <c r="C10" s="56" t="s">
        <v>51</v>
      </c>
      <c r="D10" s="56"/>
      <c r="E10" s="70" t="s">
        <v>42</v>
      </c>
      <c r="F10" s="57">
        <v>37.299999999999997</v>
      </c>
      <c r="G10" s="57">
        <v>0</v>
      </c>
      <c r="H10" s="57">
        <v>0</v>
      </c>
      <c r="I10" s="57">
        <v>0</v>
      </c>
      <c r="J10" s="71">
        <v>60.6</v>
      </c>
      <c r="K10" s="71">
        <v>0</v>
      </c>
      <c r="L10" s="57">
        <v>30</v>
      </c>
      <c r="M10" s="57">
        <v>30</v>
      </c>
      <c r="N10" s="57">
        <v>4.8</v>
      </c>
      <c r="O10" s="57">
        <v>5.3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04"/>
      <c r="B11" s="64" t="s">
        <v>52</v>
      </c>
      <c r="C11" s="56"/>
      <c r="D11" s="56"/>
      <c r="E11" s="70" t="s">
        <v>43</v>
      </c>
      <c r="F11" s="57">
        <v>2845.8</v>
      </c>
      <c r="G11" s="57">
        <v>2967</v>
      </c>
      <c r="H11" s="57">
        <v>266</v>
      </c>
      <c r="I11" s="57">
        <v>299</v>
      </c>
      <c r="J11" s="57">
        <v>9824.7000000000007</v>
      </c>
      <c r="K11" s="57">
        <v>9445</v>
      </c>
      <c r="L11" s="57">
        <v>28159</v>
      </c>
      <c r="M11" s="57">
        <v>27224</v>
      </c>
      <c r="N11" s="57">
        <v>9058.2000000000007</v>
      </c>
      <c r="O11" s="57">
        <v>8939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04"/>
      <c r="B12" s="66"/>
      <c r="C12" s="56" t="s">
        <v>53</v>
      </c>
      <c r="D12" s="56"/>
      <c r="E12" s="70" t="s">
        <v>44</v>
      </c>
      <c r="F12" s="57">
        <v>2845.8</v>
      </c>
      <c r="G12" s="57">
        <v>2967</v>
      </c>
      <c r="H12" s="57">
        <v>266</v>
      </c>
      <c r="I12" s="57">
        <v>299</v>
      </c>
      <c r="J12" s="57">
        <v>9824.7000000000007</v>
      </c>
      <c r="K12" s="57">
        <v>9441</v>
      </c>
      <c r="L12" s="57">
        <v>28107</v>
      </c>
      <c r="M12" s="57">
        <v>27169</v>
      </c>
      <c r="N12" s="57">
        <v>9038.1</v>
      </c>
      <c r="O12" s="57">
        <v>8916.6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04"/>
      <c r="B13" s="65"/>
      <c r="C13" s="56" t="s">
        <v>54</v>
      </c>
      <c r="D13" s="56"/>
      <c r="E13" s="70" t="s">
        <v>45</v>
      </c>
      <c r="F13" s="57">
        <v>0</v>
      </c>
      <c r="G13" s="57">
        <v>0</v>
      </c>
      <c r="H13" s="71">
        <v>0</v>
      </c>
      <c r="I13" s="71">
        <v>0</v>
      </c>
      <c r="J13" s="71">
        <v>0</v>
      </c>
      <c r="K13" s="71">
        <v>4</v>
      </c>
      <c r="L13" s="57">
        <v>52</v>
      </c>
      <c r="M13" s="57">
        <v>55</v>
      </c>
      <c r="N13" s="57">
        <v>20</v>
      </c>
      <c r="O13" s="57">
        <v>22.1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04"/>
      <c r="B14" s="56" t="s">
        <v>55</v>
      </c>
      <c r="C14" s="56"/>
      <c r="D14" s="56"/>
      <c r="E14" s="70" t="s">
        <v>96</v>
      </c>
      <c r="F14" s="57">
        <f t="shared" ref="F14:O14" si="0">F9-F12</f>
        <v>52.899999999999636</v>
      </c>
      <c r="G14" s="57">
        <f t="shared" si="0"/>
        <v>168</v>
      </c>
      <c r="H14" s="57">
        <f t="shared" si="0"/>
        <v>-218</v>
      </c>
      <c r="I14" s="57">
        <f t="shared" si="0"/>
        <v>-175</v>
      </c>
      <c r="J14" s="57">
        <f t="shared" si="0"/>
        <v>1625.7999999999993</v>
      </c>
      <c r="K14" s="57">
        <f t="shared" si="0"/>
        <v>2008</v>
      </c>
      <c r="L14" s="57">
        <f t="shared" si="0"/>
        <v>44</v>
      </c>
      <c r="M14" s="57">
        <f t="shared" si="0"/>
        <v>1373</v>
      </c>
      <c r="N14" s="57">
        <f t="shared" si="0"/>
        <v>31.699999999998909</v>
      </c>
      <c r="O14" s="57">
        <f t="shared" si="0"/>
        <v>24.699999999998909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04"/>
      <c r="B15" s="56" t="s">
        <v>56</v>
      </c>
      <c r="C15" s="56"/>
      <c r="D15" s="56"/>
      <c r="E15" s="70" t="s">
        <v>97</v>
      </c>
      <c r="F15" s="57">
        <f t="shared" ref="F15:O15" si="1">F10-F13</f>
        <v>37.299999999999997</v>
      </c>
      <c r="G15" s="57">
        <f t="shared" si="1"/>
        <v>0</v>
      </c>
      <c r="H15" s="57">
        <f t="shared" si="1"/>
        <v>0</v>
      </c>
      <c r="I15" s="57">
        <f t="shared" si="1"/>
        <v>0</v>
      </c>
      <c r="J15" s="57">
        <f t="shared" si="1"/>
        <v>60.6</v>
      </c>
      <c r="K15" s="57">
        <f t="shared" si="1"/>
        <v>-4</v>
      </c>
      <c r="L15" s="57">
        <f t="shared" si="1"/>
        <v>-22</v>
      </c>
      <c r="M15" s="57">
        <f t="shared" si="1"/>
        <v>-25</v>
      </c>
      <c r="N15" s="57">
        <f t="shared" si="1"/>
        <v>-15.2</v>
      </c>
      <c r="O15" s="57">
        <f t="shared" si="1"/>
        <v>-16.8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04"/>
      <c r="B16" s="56" t="s">
        <v>57</v>
      </c>
      <c r="C16" s="56"/>
      <c r="D16" s="56"/>
      <c r="E16" s="70" t="s">
        <v>98</v>
      </c>
      <c r="F16" s="57">
        <f t="shared" ref="F16:O16" si="2">F8-F11</f>
        <v>90.199999999999818</v>
      </c>
      <c r="G16" s="57">
        <f t="shared" si="2"/>
        <v>168</v>
      </c>
      <c r="H16" s="57">
        <f t="shared" si="2"/>
        <v>-218</v>
      </c>
      <c r="I16" s="57">
        <f t="shared" si="2"/>
        <v>-175</v>
      </c>
      <c r="J16" s="57">
        <f t="shared" si="2"/>
        <v>1686.3999999999996</v>
      </c>
      <c r="K16" s="57">
        <f t="shared" si="2"/>
        <v>2004</v>
      </c>
      <c r="L16" s="57">
        <f t="shared" si="2"/>
        <v>22</v>
      </c>
      <c r="M16" s="57">
        <f t="shared" si="2"/>
        <v>1348</v>
      </c>
      <c r="N16" s="57">
        <f t="shared" si="2"/>
        <v>16.399999999999636</v>
      </c>
      <c r="O16" s="57">
        <f t="shared" si="2"/>
        <v>7.6000000000003638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04"/>
      <c r="B17" s="56" t="s">
        <v>58</v>
      </c>
      <c r="C17" s="56"/>
      <c r="D17" s="56"/>
      <c r="E17" s="54"/>
      <c r="F17" s="57">
        <v>0</v>
      </c>
      <c r="G17" s="57">
        <v>0</v>
      </c>
      <c r="H17" s="71">
        <v>46057</v>
      </c>
      <c r="I17" s="71">
        <v>45952</v>
      </c>
      <c r="J17" s="57">
        <v>0</v>
      </c>
      <c r="K17" s="57">
        <v>0</v>
      </c>
      <c r="L17" s="57">
        <v>28398</v>
      </c>
      <c r="M17" s="57">
        <v>29745</v>
      </c>
      <c r="N17" s="71">
        <v>0</v>
      </c>
      <c r="O17" s="72">
        <v>0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04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04" t="s">
        <v>83</v>
      </c>
      <c r="B19" s="64" t="s">
        <v>60</v>
      </c>
      <c r="C19" s="56"/>
      <c r="D19" s="56"/>
      <c r="E19" s="70"/>
      <c r="F19" s="57">
        <v>894.3</v>
      </c>
      <c r="G19" s="57">
        <v>1277</v>
      </c>
      <c r="H19" s="57">
        <v>2283</v>
      </c>
      <c r="I19" s="57">
        <v>2052</v>
      </c>
      <c r="J19" s="57">
        <v>2174.4</v>
      </c>
      <c r="K19" s="57">
        <v>3329</v>
      </c>
      <c r="L19" s="57">
        <v>1915</v>
      </c>
      <c r="M19" s="57">
        <v>2936</v>
      </c>
      <c r="N19" s="57">
        <v>3513.6</v>
      </c>
      <c r="O19" s="57">
        <v>2769.8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04"/>
      <c r="B20" s="65"/>
      <c r="C20" s="56" t="s">
        <v>61</v>
      </c>
      <c r="D20" s="56"/>
      <c r="E20" s="70"/>
      <c r="F20" s="57">
        <v>527.1</v>
      </c>
      <c r="G20" s="57">
        <v>808</v>
      </c>
      <c r="H20" s="57">
        <v>0</v>
      </c>
      <c r="I20" s="57">
        <v>2046</v>
      </c>
      <c r="J20" s="57">
        <v>0</v>
      </c>
      <c r="K20" s="71">
        <v>0</v>
      </c>
      <c r="L20" s="57">
        <v>1151</v>
      </c>
      <c r="M20" s="57">
        <v>2050</v>
      </c>
      <c r="N20" s="57">
        <v>741.5</v>
      </c>
      <c r="O20" s="57">
        <v>561.79999999999995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04"/>
      <c r="B21" s="56" t="s">
        <v>62</v>
      </c>
      <c r="C21" s="56"/>
      <c r="D21" s="56"/>
      <c r="E21" s="70" t="s">
        <v>99</v>
      </c>
      <c r="F21" s="57">
        <v>894.3</v>
      </c>
      <c r="G21" s="57">
        <v>1277</v>
      </c>
      <c r="H21" s="57">
        <v>2283</v>
      </c>
      <c r="I21" s="57">
        <v>2052</v>
      </c>
      <c r="J21" s="57">
        <v>2174.4</v>
      </c>
      <c r="K21" s="57">
        <v>3329</v>
      </c>
      <c r="L21" s="57">
        <v>1915</v>
      </c>
      <c r="M21" s="57">
        <v>2936</v>
      </c>
      <c r="N21" s="57">
        <v>3513.6</v>
      </c>
      <c r="O21" s="57">
        <v>2769.8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04"/>
      <c r="B22" s="64" t="s">
        <v>63</v>
      </c>
      <c r="C22" s="56"/>
      <c r="D22" s="56"/>
      <c r="E22" s="70" t="s">
        <v>100</v>
      </c>
      <c r="F22" s="57">
        <v>1672</v>
      </c>
      <c r="G22" s="57">
        <v>2404</v>
      </c>
      <c r="H22" s="57">
        <v>3727</v>
      </c>
      <c r="I22" s="57">
        <v>12011</v>
      </c>
      <c r="J22" s="57">
        <v>8152.1</v>
      </c>
      <c r="K22" s="57">
        <v>9652</v>
      </c>
      <c r="L22" s="57">
        <v>3450</v>
      </c>
      <c r="M22" s="57">
        <v>4694</v>
      </c>
      <c r="N22" s="57">
        <v>4398.2</v>
      </c>
      <c r="O22" s="57">
        <v>3642.7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04"/>
      <c r="B23" s="65" t="s">
        <v>64</v>
      </c>
      <c r="C23" s="56" t="s">
        <v>65</v>
      </c>
      <c r="D23" s="56"/>
      <c r="E23" s="70"/>
      <c r="F23" s="57">
        <v>640.29999999999995</v>
      </c>
      <c r="G23" s="57">
        <v>613</v>
      </c>
      <c r="H23" s="57">
        <v>3250</v>
      </c>
      <c r="I23" s="57">
        <v>11308</v>
      </c>
      <c r="J23" s="57">
        <v>2098.1</v>
      </c>
      <c r="K23" s="57">
        <v>2088</v>
      </c>
      <c r="L23" s="57">
        <v>2243</v>
      </c>
      <c r="M23" s="57">
        <v>2473</v>
      </c>
      <c r="N23" s="57">
        <v>1291.7</v>
      </c>
      <c r="O23" s="57">
        <v>1367.4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04"/>
      <c r="B24" s="56" t="s">
        <v>101</v>
      </c>
      <c r="C24" s="56"/>
      <c r="D24" s="56"/>
      <c r="E24" s="70" t="s">
        <v>102</v>
      </c>
      <c r="F24" s="57">
        <f t="shared" ref="F24:O24" si="3">F21-F22</f>
        <v>-777.7</v>
      </c>
      <c r="G24" s="57">
        <f t="shared" si="3"/>
        <v>-1127</v>
      </c>
      <c r="H24" s="57">
        <f t="shared" si="3"/>
        <v>-1444</v>
      </c>
      <c r="I24" s="57">
        <f t="shared" si="3"/>
        <v>-9959</v>
      </c>
      <c r="J24" s="57">
        <f t="shared" si="3"/>
        <v>-5977.7000000000007</v>
      </c>
      <c r="K24" s="57">
        <f t="shared" si="3"/>
        <v>-6323</v>
      </c>
      <c r="L24" s="57">
        <f t="shared" si="3"/>
        <v>-1535</v>
      </c>
      <c r="M24" s="57">
        <f t="shared" si="3"/>
        <v>-1758</v>
      </c>
      <c r="N24" s="57">
        <f t="shared" si="3"/>
        <v>-884.59999999999991</v>
      </c>
      <c r="O24" s="57">
        <f t="shared" si="3"/>
        <v>-872.89999999999964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04"/>
      <c r="B25" s="64" t="s">
        <v>66</v>
      </c>
      <c r="C25" s="64"/>
      <c r="D25" s="64"/>
      <c r="E25" s="109" t="s">
        <v>103</v>
      </c>
      <c r="F25" s="113">
        <v>777.7</v>
      </c>
      <c r="G25" s="113">
        <v>1127</v>
      </c>
      <c r="H25" s="113">
        <v>1444</v>
      </c>
      <c r="I25" s="113">
        <v>9959</v>
      </c>
      <c r="J25" s="113">
        <v>5977.7</v>
      </c>
      <c r="K25" s="113">
        <v>6323</v>
      </c>
      <c r="L25" s="113">
        <v>1535</v>
      </c>
      <c r="M25" s="113">
        <v>1758</v>
      </c>
      <c r="N25" s="113">
        <v>884.6</v>
      </c>
      <c r="O25" s="113">
        <v>872.9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04"/>
      <c r="B26" s="85" t="s">
        <v>67</v>
      </c>
      <c r="C26" s="85"/>
      <c r="D26" s="85"/>
      <c r="E26" s="110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04"/>
      <c r="B27" s="56" t="s">
        <v>104</v>
      </c>
      <c r="C27" s="56"/>
      <c r="D27" s="56"/>
      <c r="E27" s="70" t="s">
        <v>105</v>
      </c>
      <c r="F27" s="57">
        <f>F24+F25</f>
        <v>0</v>
      </c>
      <c r="G27" s="57">
        <f t="shared" ref="G27:O27" si="4">G24+G25</f>
        <v>0</v>
      </c>
      <c r="H27" s="57">
        <f t="shared" si="4"/>
        <v>0</v>
      </c>
      <c r="I27" s="57">
        <f t="shared" si="4"/>
        <v>0</v>
      </c>
      <c r="J27" s="57">
        <f t="shared" si="4"/>
        <v>0</v>
      </c>
      <c r="K27" s="57">
        <f t="shared" si="4"/>
        <v>0</v>
      </c>
      <c r="L27" s="57">
        <f t="shared" si="4"/>
        <v>0</v>
      </c>
      <c r="M27" s="57">
        <f t="shared" si="4"/>
        <v>0</v>
      </c>
      <c r="N27" s="57">
        <f t="shared" si="4"/>
        <v>0</v>
      </c>
      <c r="O27" s="57">
        <f t="shared" si="4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08" t="s">
        <v>68</v>
      </c>
      <c r="B30" s="108"/>
      <c r="C30" s="108"/>
      <c r="D30" s="108"/>
      <c r="E30" s="108"/>
      <c r="F30" s="115" t="s">
        <v>256</v>
      </c>
      <c r="G30" s="115"/>
      <c r="H30" s="115" t="s">
        <v>257</v>
      </c>
      <c r="I30" s="115"/>
      <c r="J30" s="115"/>
      <c r="K30" s="115"/>
      <c r="L30" s="115"/>
      <c r="M30" s="115"/>
      <c r="N30" s="115"/>
      <c r="O30" s="115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08"/>
      <c r="B31" s="108"/>
      <c r="C31" s="108"/>
      <c r="D31" s="108"/>
      <c r="E31" s="108"/>
      <c r="F31" s="54" t="s">
        <v>234</v>
      </c>
      <c r="G31" s="69" t="s">
        <v>233</v>
      </c>
      <c r="H31" s="54" t="s">
        <v>234</v>
      </c>
      <c r="I31" s="69" t="s">
        <v>233</v>
      </c>
      <c r="J31" s="54" t="s">
        <v>234</v>
      </c>
      <c r="K31" s="69" t="s">
        <v>233</v>
      </c>
      <c r="L31" s="54" t="s">
        <v>234</v>
      </c>
      <c r="M31" s="69" t="s">
        <v>233</v>
      </c>
      <c r="N31" s="54" t="s">
        <v>234</v>
      </c>
      <c r="O31" s="69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04" t="s">
        <v>84</v>
      </c>
      <c r="B32" s="64" t="s">
        <v>49</v>
      </c>
      <c r="C32" s="56"/>
      <c r="D32" s="56"/>
      <c r="E32" s="70" t="s">
        <v>40</v>
      </c>
      <c r="F32" s="57">
        <v>9</v>
      </c>
      <c r="G32" s="57">
        <v>10</v>
      </c>
      <c r="H32" s="57">
        <v>2827</v>
      </c>
      <c r="I32" s="57">
        <v>3251.7715250000001</v>
      </c>
      <c r="J32" s="57"/>
      <c r="K32" s="57"/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11"/>
      <c r="B33" s="66"/>
      <c r="C33" s="64" t="s">
        <v>69</v>
      </c>
      <c r="D33" s="56"/>
      <c r="E33" s="70"/>
      <c r="F33" s="57">
        <v>0</v>
      </c>
      <c r="G33" s="57">
        <v>0</v>
      </c>
      <c r="H33" s="57">
        <v>2815</v>
      </c>
      <c r="I33" s="57">
        <v>3066.7189370000001</v>
      </c>
      <c r="J33" s="57"/>
      <c r="K33" s="57"/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11"/>
      <c r="B34" s="66"/>
      <c r="C34" s="65"/>
      <c r="D34" s="56" t="s">
        <v>70</v>
      </c>
      <c r="E34" s="70"/>
      <c r="F34" s="57">
        <v>0</v>
      </c>
      <c r="G34" s="57">
        <v>0</v>
      </c>
      <c r="H34" s="57">
        <v>2335</v>
      </c>
      <c r="I34" s="57">
        <v>2587.837974</v>
      </c>
      <c r="J34" s="57"/>
      <c r="K34" s="57"/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11"/>
      <c r="B35" s="65"/>
      <c r="C35" s="56" t="s">
        <v>71</v>
      </c>
      <c r="D35" s="56"/>
      <c r="E35" s="70"/>
      <c r="F35" s="57">
        <v>9</v>
      </c>
      <c r="G35" s="57">
        <v>10</v>
      </c>
      <c r="H35" s="57">
        <v>12</v>
      </c>
      <c r="I35" s="57">
        <v>185.05258799999999</v>
      </c>
      <c r="J35" s="72"/>
      <c r="K35" s="72"/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11"/>
      <c r="B36" s="64" t="s">
        <v>52</v>
      </c>
      <c r="C36" s="56"/>
      <c r="D36" s="56"/>
      <c r="E36" s="70" t="s">
        <v>41</v>
      </c>
      <c r="F36" s="57">
        <v>9</v>
      </c>
      <c r="G36" s="57">
        <v>10</v>
      </c>
      <c r="H36" s="57">
        <v>2165</v>
      </c>
      <c r="I36" s="57">
        <v>2199.1325729999999</v>
      </c>
      <c r="J36" s="57"/>
      <c r="K36" s="57"/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11"/>
      <c r="B37" s="66"/>
      <c r="C37" s="56" t="s">
        <v>72</v>
      </c>
      <c r="D37" s="56"/>
      <c r="E37" s="70"/>
      <c r="F37" s="57">
        <v>0</v>
      </c>
      <c r="G37" s="57">
        <v>0</v>
      </c>
      <c r="H37" s="57">
        <v>1581</v>
      </c>
      <c r="I37" s="57">
        <v>1580.114</v>
      </c>
      <c r="J37" s="57"/>
      <c r="K37" s="57"/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11"/>
      <c r="B38" s="65"/>
      <c r="C38" s="56" t="s">
        <v>73</v>
      </c>
      <c r="D38" s="56"/>
      <c r="E38" s="70"/>
      <c r="F38" s="57">
        <v>9</v>
      </c>
      <c r="G38" s="57">
        <v>10</v>
      </c>
      <c r="H38" s="57">
        <v>584</v>
      </c>
      <c r="I38" s="57">
        <v>619.01857299999995</v>
      </c>
      <c r="J38" s="57"/>
      <c r="K38" s="72"/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11"/>
      <c r="B39" s="50" t="s">
        <v>74</v>
      </c>
      <c r="C39" s="50"/>
      <c r="D39" s="50"/>
      <c r="E39" s="70" t="s">
        <v>107</v>
      </c>
      <c r="F39" s="57">
        <f>F32-F36</f>
        <v>0</v>
      </c>
      <c r="G39" s="57">
        <f t="shared" ref="G39:O39" si="5">G32-G36</f>
        <v>0</v>
      </c>
      <c r="H39" s="57">
        <f t="shared" si="5"/>
        <v>662</v>
      </c>
      <c r="I39" s="57">
        <f t="shared" si="5"/>
        <v>1052.6389520000002</v>
      </c>
      <c r="J39" s="57">
        <f t="shared" si="5"/>
        <v>0</v>
      </c>
      <c r="K39" s="57">
        <f t="shared" si="5"/>
        <v>0</v>
      </c>
      <c r="L39" s="57">
        <f t="shared" si="5"/>
        <v>0</v>
      </c>
      <c r="M39" s="57">
        <f t="shared" si="5"/>
        <v>0</v>
      </c>
      <c r="N39" s="57">
        <f t="shared" si="5"/>
        <v>0</v>
      </c>
      <c r="O39" s="57">
        <f t="shared" si="5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04" t="s">
        <v>85</v>
      </c>
      <c r="B40" s="64" t="s">
        <v>75</v>
      </c>
      <c r="C40" s="56"/>
      <c r="D40" s="56"/>
      <c r="E40" s="70" t="s">
        <v>43</v>
      </c>
      <c r="F40" s="57">
        <v>50</v>
      </c>
      <c r="G40" s="57">
        <v>49</v>
      </c>
      <c r="H40" s="57">
        <v>13219</v>
      </c>
      <c r="I40" s="57">
        <v>12249.498475</v>
      </c>
      <c r="J40" s="57"/>
      <c r="K40" s="57"/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05"/>
      <c r="B41" s="65"/>
      <c r="C41" s="56" t="s">
        <v>76</v>
      </c>
      <c r="D41" s="56"/>
      <c r="E41" s="70"/>
      <c r="F41" s="72">
        <v>0</v>
      </c>
      <c r="G41" s="72">
        <v>0</v>
      </c>
      <c r="H41" s="72">
        <v>9137</v>
      </c>
      <c r="I41" s="72">
        <v>11266.3</v>
      </c>
      <c r="J41" s="57"/>
      <c r="K41" s="57"/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05"/>
      <c r="B42" s="64" t="s">
        <v>63</v>
      </c>
      <c r="C42" s="56"/>
      <c r="D42" s="56"/>
      <c r="E42" s="70" t="s">
        <v>44</v>
      </c>
      <c r="F42" s="57">
        <v>50</v>
      </c>
      <c r="G42" s="57">
        <v>49</v>
      </c>
      <c r="H42" s="57">
        <v>10270</v>
      </c>
      <c r="I42" s="57">
        <v>12343.390837999999</v>
      </c>
      <c r="J42" s="57"/>
      <c r="K42" s="57"/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05"/>
      <c r="B43" s="65"/>
      <c r="C43" s="56" t="s">
        <v>77</v>
      </c>
      <c r="D43" s="56"/>
      <c r="E43" s="70"/>
      <c r="F43" s="57">
        <v>50</v>
      </c>
      <c r="G43" s="57">
        <v>49</v>
      </c>
      <c r="H43" s="57">
        <v>7273</v>
      </c>
      <c r="I43" s="57">
        <v>10010.490838</v>
      </c>
      <c r="J43" s="72"/>
      <c r="K43" s="72"/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05"/>
      <c r="B44" s="56" t="s">
        <v>74</v>
      </c>
      <c r="C44" s="56"/>
      <c r="D44" s="56"/>
      <c r="E44" s="70" t="s">
        <v>108</v>
      </c>
      <c r="F44" s="72">
        <f>F40-F42</f>
        <v>0</v>
      </c>
      <c r="G44" s="72">
        <f t="shared" ref="G44:O44" si="6">G40-G42</f>
        <v>0</v>
      </c>
      <c r="H44" s="72">
        <f t="shared" si="6"/>
        <v>2949</v>
      </c>
      <c r="I44" s="72">
        <f t="shared" si="6"/>
        <v>-93.892362999999023</v>
      </c>
      <c r="J44" s="72">
        <f t="shared" si="6"/>
        <v>0</v>
      </c>
      <c r="K44" s="72">
        <f t="shared" si="6"/>
        <v>0</v>
      </c>
      <c r="L44" s="72">
        <f t="shared" si="6"/>
        <v>0</v>
      </c>
      <c r="M44" s="72">
        <f t="shared" si="6"/>
        <v>0</v>
      </c>
      <c r="N44" s="72">
        <f t="shared" si="6"/>
        <v>0</v>
      </c>
      <c r="O44" s="72">
        <f t="shared" si="6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04" t="s">
        <v>86</v>
      </c>
      <c r="B45" s="50" t="s">
        <v>78</v>
      </c>
      <c r="C45" s="50"/>
      <c r="D45" s="50"/>
      <c r="E45" s="70" t="s">
        <v>109</v>
      </c>
      <c r="F45" s="57">
        <f>F39+F44</f>
        <v>0</v>
      </c>
      <c r="G45" s="57">
        <f t="shared" ref="G45:O45" si="7">G39+G44</f>
        <v>0</v>
      </c>
      <c r="H45" s="57">
        <f t="shared" si="7"/>
        <v>3611</v>
      </c>
      <c r="I45" s="57">
        <f t="shared" si="7"/>
        <v>958.74658900000122</v>
      </c>
      <c r="J45" s="57">
        <f t="shared" si="7"/>
        <v>0</v>
      </c>
      <c r="K45" s="57">
        <f t="shared" si="7"/>
        <v>0</v>
      </c>
      <c r="L45" s="57">
        <f t="shared" si="7"/>
        <v>0</v>
      </c>
      <c r="M45" s="57">
        <f t="shared" si="7"/>
        <v>0</v>
      </c>
      <c r="N45" s="57">
        <f t="shared" si="7"/>
        <v>0</v>
      </c>
      <c r="O45" s="57">
        <f t="shared" si="7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05"/>
      <c r="B46" s="56" t="s">
        <v>79</v>
      </c>
      <c r="C46" s="56"/>
      <c r="D46" s="56"/>
      <c r="E46" s="56"/>
      <c r="F46" s="72">
        <v>0</v>
      </c>
      <c r="G46" s="72">
        <v>0</v>
      </c>
      <c r="H46" s="72">
        <v>3611</v>
      </c>
      <c r="I46" s="72">
        <v>959</v>
      </c>
      <c r="J46" s="72"/>
      <c r="K46" s="72"/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05"/>
      <c r="B47" s="56" t="s">
        <v>80</v>
      </c>
      <c r="C47" s="56"/>
      <c r="D47" s="56"/>
      <c r="E47" s="56"/>
      <c r="F47" s="57">
        <v>0</v>
      </c>
      <c r="G47" s="57">
        <v>0</v>
      </c>
      <c r="H47" s="57">
        <v>0</v>
      </c>
      <c r="I47" s="57">
        <v>0</v>
      </c>
      <c r="J47" s="57"/>
      <c r="K47" s="57"/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05"/>
      <c r="B48" s="56" t="s">
        <v>81</v>
      </c>
      <c r="C48" s="56"/>
      <c r="D48" s="56"/>
      <c r="E48" s="56"/>
      <c r="F48" s="57">
        <v>0</v>
      </c>
      <c r="G48" s="57">
        <v>0</v>
      </c>
      <c r="H48" s="57">
        <v>0</v>
      </c>
      <c r="I48" s="57">
        <v>0</v>
      </c>
      <c r="J48" s="57"/>
      <c r="K48" s="57"/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559055118110237" top="0.39370078740157483" bottom="0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30" activePane="bottomRight" state="frozen"/>
      <selection activeCell="L8" sqref="L8"/>
      <selection pane="topRight" activeCell="L8" sqref="L8"/>
      <selection pane="bottomLeft" activeCell="L8" sqref="L8"/>
      <selection pane="bottomRight" activeCell="I45" sqref="I45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258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2"/>
      <c r="F7" s="51" t="s">
        <v>237</v>
      </c>
      <c r="G7" s="51"/>
      <c r="H7" s="51" t="s">
        <v>238</v>
      </c>
      <c r="I7" s="73" t="s">
        <v>21</v>
      </c>
    </row>
    <row r="8" spans="1:9" ht="17.100000000000001" customHeight="1">
      <c r="A8" s="19"/>
      <c r="B8" s="20"/>
      <c r="C8" s="20"/>
      <c r="D8" s="20"/>
      <c r="E8" s="63"/>
      <c r="F8" s="54" t="s">
        <v>250</v>
      </c>
      <c r="G8" s="54" t="s">
        <v>2</v>
      </c>
      <c r="H8" s="54" t="s">
        <v>250</v>
      </c>
      <c r="I8" s="55"/>
    </row>
    <row r="9" spans="1:9" ht="18" customHeight="1">
      <c r="A9" s="100" t="s">
        <v>87</v>
      </c>
      <c r="B9" s="100" t="s">
        <v>89</v>
      </c>
      <c r="C9" s="64" t="s">
        <v>3</v>
      </c>
      <c r="D9" s="56"/>
      <c r="E9" s="56"/>
      <c r="F9" s="57">
        <v>371874</v>
      </c>
      <c r="G9" s="58">
        <f>F9/$F$27*100</f>
        <v>32.652061332918898</v>
      </c>
      <c r="H9" s="57">
        <v>365430</v>
      </c>
      <c r="I9" s="58">
        <f t="shared" ref="I9:I45" si="0">(F9/H9-1)*100</f>
        <v>1.763402019538618</v>
      </c>
    </row>
    <row r="10" spans="1:9" ht="18" customHeight="1">
      <c r="A10" s="100"/>
      <c r="B10" s="100"/>
      <c r="C10" s="66"/>
      <c r="D10" s="64" t="s">
        <v>22</v>
      </c>
      <c r="E10" s="56"/>
      <c r="F10" s="57">
        <v>99054</v>
      </c>
      <c r="G10" s="58">
        <f t="shared" ref="G10:G27" si="1">F10/$F$27*100</f>
        <v>8.6973471747714228</v>
      </c>
      <c r="H10" s="57">
        <v>99976</v>
      </c>
      <c r="I10" s="58">
        <f t="shared" si="0"/>
        <v>-0.92222133311994359</v>
      </c>
    </row>
    <row r="11" spans="1:9" ht="18" customHeight="1">
      <c r="A11" s="100"/>
      <c r="B11" s="100"/>
      <c r="C11" s="66"/>
      <c r="D11" s="66"/>
      <c r="E11" s="50" t="s">
        <v>23</v>
      </c>
      <c r="F11" s="57">
        <v>79360</v>
      </c>
      <c r="G11" s="58">
        <f t="shared" si="1"/>
        <v>6.968133258524241</v>
      </c>
      <c r="H11" s="57">
        <v>77607</v>
      </c>
      <c r="I11" s="58">
        <f t="shared" si="0"/>
        <v>2.2588168593039359</v>
      </c>
    </row>
    <row r="12" spans="1:9" ht="18" customHeight="1">
      <c r="A12" s="100"/>
      <c r="B12" s="100"/>
      <c r="C12" s="66"/>
      <c r="D12" s="66"/>
      <c r="E12" s="50" t="s">
        <v>24</v>
      </c>
      <c r="F12" s="57">
        <v>6486</v>
      </c>
      <c r="G12" s="58">
        <f t="shared" si="1"/>
        <v>0.56949738299884367</v>
      </c>
      <c r="H12" s="57">
        <v>10181</v>
      </c>
      <c r="I12" s="58">
        <f t="shared" si="0"/>
        <v>-36.293094980846675</v>
      </c>
    </row>
    <row r="13" spans="1:9" ht="18" customHeight="1">
      <c r="A13" s="100"/>
      <c r="B13" s="100"/>
      <c r="C13" s="66"/>
      <c r="D13" s="65"/>
      <c r="E13" s="50" t="s">
        <v>25</v>
      </c>
      <c r="F13" s="57">
        <v>784</v>
      </c>
      <c r="G13" s="58">
        <f t="shared" si="1"/>
        <v>6.8838413239453181E-2</v>
      </c>
      <c r="H13" s="57">
        <v>706</v>
      </c>
      <c r="I13" s="58">
        <f t="shared" si="0"/>
        <v>11.048158640226635</v>
      </c>
    </row>
    <row r="14" spans="1:9" ht="18" customHeight="1">
      <c r="A14" s="100"/>
      <c r="B14" s="100"/>
      <c r="C14" s="66"/>
      <c r="D14" s="64" t="s">
        <v>26</v>
      </c>
      <c r="E14" s="56"/>
      <c r="F14" s="57">
        <v>82283</v>
      </c>
      <c r="G14" s="58">
        <f t="shared" si="1"/>
        <v>7.224784638497356</v>
      </c>
      <c r="H14" s="57">
        <v>86961</v>
      </c>
      <c r="I14" s="58">
        <f t="shared" si="0"/>
        <v>-5.3794229597175729</v>
      </c>
    </row>
    <row r="15" spans="1:9" ht="18" customHeight="1">
      <c r="A15" s="100"/>
      <c r="B15" s="100"/>
      <c r="C15" s="66"/>
      <c r="D15" s="66"/>
      <c r="E15" s="50" t="s">
        <v>27</v>
      </c>
      <c r="F15" s="57">
        <v>4135</v>
      </c>
      <c r="G15" s="58">
        <f t="shared" si="1"/>
        <v>0.36306994737900372</v>
      </c>
      <c r="H15" s="57">
        <v>3964</v>
      </c>
      <c r="I15" s="58">
        <f t="shared" si="0"/>
        <v>4.3138244197780118</v>
      </c>
    </row>
    <row r="16" spans="1:9" ht="18" customHeight="1">
      <c r="A16" s="100"/>
      <c r="B16" s="100"/>
      <c r="C16" s="66"/>
      <c r="D16" s="65"/>
      <c r="E16" s="50" t="s">
        <v>28</v>
      </c>
      <c r="F16" s="57">
        <v>78148</v>
      </c>
      <c r="G16" s="58">
        <f t="shared" si="1"/>
        <v>6.861714691118352</v>
      </c>
      <c r="H16" s="57">
        <v>82997</v>
      </c>
      <c r="I16" s="58">
        <f t="shared" si="0"/>
        <v>-5.842379845054646</v>
      </c>
    </row>
    <row r="17" spans="1:9" ht="18" customHeight="1">
      <c r="A17" s="100"/>
      <c r="B17" s="100"/>
      <c r="C17" s="66"/>
      <c r="D17" s="101" t="s">
        <v>29</v>
      </c>
      <c r="E17" s="102"/>
      <c r="F17" s="57">
        <v>76189</v>
      </c>
      <c r="G17" s="58">
        <f t="shared" si="1"/>
        <v>6.6897064621182389</v>
      </c>
      <c r="H17" s="57">
        <v>65376</v>
      </c>
      <c r="I17" s="58">
        <f t="shared" si="0"/>
        <v>16.539708761625072</v>
      </c>
    </row>
    <row r="18" spans="1:9" ht="18" customHeight="1">
      <c r="A18" s="100"/>
      <c r="B18" s="100"/>
      <c r="C18" s="66"/>
      <c r="D18" s="101" t="s">
        <v>93</v>
      </c>
      <c r="E18" s="103"/>
      <c r="F18" s="57">
        <v>8150</v>
      </c>
      <c r="G18" s="58">
        <f t="shared" si="1"/>
        <v>0.71560340293564217</v>
      </c>
      <c r="H18" s="57">
        <v>8702</v>
      </c>
      <c r="I18" s="58">
        <f t="shared" si="0"/>
        <v>-6.3433693403815212</v>
      </c>
    </row>
    <row r="19" spans="1:9" ht="18" customHeight="1">
      <c r="A19" s="100"/>
      <c r="B19" s="100"/>
      <c r="C19" s="65"/>
      <c r="D19" s="101" t="s">
        <v>94</v>
      </c>
      <c r="E19" s="103"/>
      <c r="F19" s="57">
        <v>0</v>
      </c>
      <c r="G19" s="58">
        <f t="shared" si="1"/>
        <v>0</v>
      </c>
      <c r="H19" s="57">
        <v>0</v>
      </c>
      <c r="I19" s="58">
        <v>0</v>
      </c>
    </row>
    <row r="20" spans="1:9" ht="18" customHeight="1">
      <c r="A20" s="100"/>
      <c r="B20" s="100"/>
      <c r="C20" s="56" t="s">
        <v>4</v>
      </c>
      <c r="D20" s="56"/>
      <c r="E20" s="56"/>
      <c r="F20" s="57">
        <v>43796</v>
      </c>
      <c r="G20" s="58">
        <f t="shared" si="1"/>
        <v>3.8454682987692501</v>
      </c>
      <c r="H20" s="57">
        <v>49320</v>
      </c>
      <c r="I20" s="58">
        <f t="shared" si="0"/>
        <v>-11.200324412003248</v>
      </c>
    </row>
    <row r="21" spans="1:9" ht="18" customHeight="1">
      <c r="A21" s="100"/>
      <c r="B21" s="100"/>
      <c r="C21" s="56" t="s">
        <v>5</v>
      </c>
      <c r="D21" s="56"/>
      <c r="E21" s="56"/>
      <c r="F21" s="57">
        <v>177414</v>
      </c>
      <c r="G21" s="58">
        <f t="shared" si="1"/>
        <v>15.577676334775955</v>
      </c>
      <c r="H21" s="57">
        <v>169088</v>
      </c>
      <c r="I21" s="58">
        <f t="shared" si="0"/>
        <v>4.9240632096896331</v>
      </c>
    </row>
    <row r="22" spans="1:9" ht="18" customHeight="1">
      <c r="A22" s="100"/>
      <c r="B22" s="100"/>
      <c r="C22" s="56" t="s">
        <v>30</v>
      </c>
      <c r="D22" s="56"/>
      <c r="E22" s="56"/>
      <c r="F22" s="57">
        <v>12813</v>
      </c>
      <c r="G22" s="58">
        <f t="shared" si="1"/>
        <v>1.1250339143330532</v>
      </c>
      <c r="H22" s="57">
        <v>13513</v>
      </c>
      <c r="I22" s="58">
        <f t="shared" si="0"/>
        <v>-5.1801968474802003</v>
      </c>
    </row>
    <row r="23" spans="1:9" ht="18" customHeight="1">
      <c r="A23" s="100"/>
      <c r="B23" s="100"/>
      <c r="C23" s="56" t="s">
        <v>6</v>
      </c>
      <c r="D23" s="56"/>
      <c r="E23" s="56"/>
      <c r="F23" s="57">
        <v>228814</v>
      </c>
      <c r="G23" s="58">
        <f t="shared" si="1"/>
        <v>20.090806998689086</v>
      </c>
      <c r="H23" s="57">
        <v>117920</v>
      </c>
      <c r="I23" s="58">
        <f t="shared" si="0"/>
        <v>94.041723202170971</v>
      </c>
    </row>
    <row r="24" spans="1:9" ht="18" customHeight="1">
      <c r="A24" s="100"/>
      <c r="B24" s="100"/>
      <c r="C24" s="56" t="s">
        <v>31</v>
      </c>
      <c r="D24" s="56"/>
      <c r="E24" s="56"/>
      <c r="F24" s="57">
        <v>13010</v>
      </c>
      <c r="G24" s="58">
        <f t="shared" si="1"/>
        <v>1.1423313217414361</v>
      </c>
      <c r="H24" s="57">
        <v>10379</v>
      </c>
      <c r="I24" s="58">
        <f t="shared" si="0"/>
        <v>25.349262934772131</v>
      </c>
    </row>
    <row r="25" spans="1:9" ht="18" customHeight="1">
      <c r="A25" s="100"/>
      <c r="B25" s="100"/>
      <c r="C25" s="56" t="s">
        <v>7</v>
      </c>
      <c r="D25" s="56"/>
      <c r="E25" s="56"/>
      <c r="F25" s="57">
        <v>147531</v>
      </c>
      <c r="G25" s="58">
        <f t="shared" si="1"/>
        <v>12.95382645871144</v>
      </c>
      <c r="H25" s="57">
        <v>131271</v>
      </c>
      <c r="I25" s="58">
        <f t="shared" si="0"/>
        <v>12.386589574239547</v>
      </c>
    </row>
    <row r="26" spans="1:9" ht="18" customHeight="1">
      <c r="A26" s="100"/>
      <c r="B26" s="100"/>
      <c r="C26" s="56" t="s">
        <v>8</v>
      </c>
      <c r="D26" s="56"/>
      <c r="E26" s="56"/>
      <c r="F26" s="57">
        <v>143647</v>
      </c>
      <c r="G26" s="58">
        <f t="shared" si="1"/>
        <v>12.612795340060885</v>
      </c>
      <c r="H26" s="57">
        <v>107465</v>
      </c>
      <c r="I26" s="58">
        <f t="shared" si="0"/>
        <v>33.668636300190769</v>
      </c>
    </row>
    <row r="27" spans="1:9" ht="18" customHeight="1">
      <c r="A27" s="100"/>
      <c r="B27" s="100"/>
      <c r="C27" s="56" t="s">
        <v>9</v>
      </c>
      <c r="D27" s="56"/>
      <c r="E27" s="56"/>
      <c r="F27" s="57">
        <f>SUM(F9,F20:F26)</f>
        <v>1138899</v>
      </c>
      <c r="G27" s="58">
        <f t="shared" si="1"/>
        <v>100</v>
      </c>
      <c r="H27" s="57">
        <v>964386</v>
      </c>
      <c r="I27" s="58">
        <f t="shared" si="0"/>
        <v>18.095762485145993</v>
      </c>
    </row>
    <row r="28" spans="1:9" ht="18" customHeight="1">
      <c r="A28" s="100"/>
      <c r="B28" s="100" t="s">
        <v>88</v>
      </c>
      <c r="C28" s="64" t="s">
        <v>10</v>
      </c>
      <c r="D28" s="56"/>
      <c r="E28" s="56"/>
      <c r="F28" s="57">
        <v>399479</v>
      </c>
      <c r="G28" s="58">
        <f t="shared" ref="G28:G45" si="2">F28/$F$45*100</f>
        <v>36.338042518199536</v>
      </c>
      <c r="H28" s="57">
        <v>407085</v>
      </c>
      <c r="I28" s="58">
        <f t="shared" si="0"/>
        <v>-1.8684058611837862</v>
      </c>
    </row>
    <row r="29" spans="1:9" ht="18" customHeight="1">
      <c r="A29" s="100"/>
      <c r="B29" s="100"/>
      <c r="C29" s="66"/>
      <c r="D29" s="56" t="s">
        <v>11</v>
      </c>
      <c r="E29" s="56"/>
      <c r="F29" s="57">
        <v>235766</v>
      </c>
      <c r="G29" s="58">
        <f t="shared" si="2"/>
        <v>21.446120903341185</v>
      </c>
      <c r="H29" s="57">
        <v>235553</v>
      </c>
      <c r="I29" s="58">
        <f t="shared" si="0"/>
        <v>9.0425509333358356E-2</v>
      </c>
    </row>
    <row r="30" spans="1:9" ht="18" customHeight="1">
      <c r="A30" s="100"/>
      <c r="B30" s="100"/>
      <c r="C30" s="66"/>
      <c r="D30" s="56" t="s">
        <v>32</v>
      </c>
      <c r="E30" s="56"/>
      <c r="F30" s="57">
        <v>21947</v>
      </c>
      <c r="G30" s="58">
        <f t="shared" si="2"/>
        <v>1.9963778299908763</v>
      </c>
      <c r="H30" s="57">
        <v>22003</v>
      </c>
      <c r="I30" s="58">
        <f t="shared" si="0"/>
        <v>-0.25451074853428679</v>
      </c>
    </row>
    <row r="31" spans="1:9" ht="18" customHeight="1">
      <c r="A31" s="100"/>
      <c r="B31" s="100"/>
      <c r="C31" s="65"/>
      <c r="D31" s="56" t="s">
        <v>12</v>
      </c>
      <c r="E31" s="56"/>
      <c r="F31" s="57">
        <v>141766</v>
      </c>
      <c r="G31" s="58">
        <f t="shared" si="2"/>
        <v>12.895543784867481</v>
      </c>
      <c r="H31" s="57">
        <v>149529</v>
      </c>
      <c r="I31" s="58">
        <f t="shared" si="0"/>
        <v>-5.1916350674451106</v>
      </c>
    </row>
    <row r="32" spans="1:9" ht="18" customHeight="1">
      <c r="A32" s="100"/>
      <c r="B32" s="100"/>
      <c r="C32" s="64" t="s">
        <v>13</v>
      </c>
      <c r="D32" s="56"/>
      <c r="E32" s="56"/>
      <c r="F32" s="57">
        <v>531231</v>
      </c>
      <c r="G32" s="58">
        <f t="shared" si="2"/>
        <v>48.322676949190466</v>
      </c>
      <c r="H32" s="57">
        <v>379025</v>
      </c>
      <c r="I32" s="58">
        <f t="shared" si="0"/>
        <v>40.157245564276757</v>
      </c>
    </row>
    <row r="33" spans="1:9" ht="18" customHeight="1">
      <c r="A33" s="100"/>
      <c r="B33" s="100"/>
      <c r="C33" s="66"/>
      <c r="D33" s="56" t="s">
        <v>14</v>
      </c>
      <c r="E33" s="56"/>
      <c r="F33" s="57">
        <v>35790</v>
      </c>
      <c r="G33" s="58">
        <f t="shared" si="2"/>
        <v>3.2555867560656795</v>
      </c>
      <c r="H33" s="57">
        <v>29569</v>
      </c>
      <c r="I33" s="58">
        <f t="shared" si="0"/>
        <v>21.038925902127236</v>
      </c>
    </row>
    <row r="34" spans="1:9" ht="18" customHeight="1">
      <c r="A34" s="100"/>
      <c r="B34" s="100"/>
      <c r="C34" s="66"/>
      <c r="D34" s="56" t="s">
        <v>33</v>
      </c>
      <c r="E34" s="56"/>
      <c r="F34" s="57">
        <v>12398</v>
      </c>
      <c r="G34" s="58">
        <f t="shared" si="2"/>
        <v>1.1277665437748614</v>
      </c>
      <c r="H34" s="57">
        <v>10444</v>
      </c>
      <c r="I34" s="58">
        <f t="shared" si="0"/>
        <v>18.709306779011882</v>
      </c>
    </row>
    <row r="35" spans="1:9" ht="18" customHeight="1">
      <c r="A35" s="100"/>
      <c r="B35" s="100"/>
      <c r="C35" s="66"/>
      <c r="D35" s="56" t="s">
        <v>34</v>
      </c>
      <c r="E35" s="56"/>
      <c r="F35" s="57">
        <v>375464</v>
      </c>
      <c r="G35" s="58">
        <f t="shared" si="2"/>
        <v>34.153551991602242</v>
      </c>
      <c r="H35" s="57">
        <v>270403</v>
      </c>
      <c r="I35" s="58">
        <f t="shared" si="0"/>
        <v>38.853489051526793</v>
      </c>
    </row>
    <row r="36" spans="1:9" ht="18" customHeight="1">
      <c r="A36" s="100"/>
      <c r="B36" s="100"/>
      <c r="C36" s="66"/>
      <c r="D36" s="56" t="s">
        <v>35</v>
      </c>
      <c r="E36" s="56"/>
      <c r="F36" s="57">
        <v>14603</v>
      </c>
      <c r="G36" s="58">
        <f t="shared" si="2"/>
        <v>1.3283412517135265</v>
      </c>
      <c r="H36" s="57">
        <v>14913</v>
      </c>
      <c r="I36" s="58">
        <f t="shared" si="0"/>
        <v>-2.078723261583848</v>
      </c>
    </row>
    <row r="37" spans="1:9" ht="18" customHeight="1">
      <c r="A37" s="100"/>
      <c r="B37" s="100"/>
      <c r="C37" s="66"/>
      <c r="D37" s="56" t="s">
        <v>15</v>
      </c>
      <c r="E37" s="56"/>
      <c r="F37" s="57">
        <v>18006</v>
      </c>
      <c r="G37" s="58">
        <f t="shared" si="2"/>
        <v>1.637890336119548</v>
      </c>
      <c r="H37" s="57">
        <v>13929</v>
      </c>
      <c r="I37" s="58">
        <f t="shared" si="0"/>
        <v>29.269868619427086</v>
      </c>
    </row>
    <row r="38" spans="1:9" ht="18" customHeight="1">
      <c r="A38" s="100"/>
      <c r="B38" s="100"/>
      <c r="C38" s="65"/>
      <c r="D38" s="56" t="s">
        <v>36</v>
      </c>
      <c r="E38" s="56"/>
      <c r="F38" s="57">
        <v>74970</v>
      </c>
      <c r="G38" s="58">
        <f t="shared" si="2"/>
        <v>6.8195400699146118</v>
      </c>
      <c r="H38" s="57">
        <v>39767</v>
      </c>
      <c r="I38" s="58">
        <f t="shared" si="0"/>
        <v>88.523147333215974</v>
      </c>
    </row>
    <row r="39" spans="1:9" ht="18" customHeight="1">
      <c r="A39" s="100"/>
      <c r="B39" s="100"/>
      <c r="C39" s="64" t="s">
        <v>16</v>
      </c>
      <c r="D39" s="56"/>
      <c r="E39" s="56"/>
      <c r="F39" s="57">
        <v>168631</v>
      </c>
      <c r="G39" s="58">
        <f t="shared" si="2"/>
        <v>15.339280532609992</v>
      </c>
      <c r="H39" s="57">
        <v>152398</v>
      </c>
      <c r="I39" s="58">
        <f t="shared" si="0"/>
        <v>10.651714589430306</v>
      </c>
    </row>
    <row r="40" spans="1:9" ht="18" customHeight="1">
      <c r="A40" s="100"/>
      <c r="B40" s="100"/>
      <c r="C40" s="66"/>
      <c r="D40" s="64" t="s">
        <v>17</v>
      </c>
      <c r="E40" s="56"/>
      <c r="F40" s="57">
        <v>134619</v>
      </c>
      <c r="G40" s="58">
        <f t="shared" si="2"/>
        <v>12.245427033104377</v>
      </c>
      <c r="H40" s="57">
        <v>123839</v>
      </c>
      <c r="I40" s="58">
        <f t="shared" si="0"/>
        <v>8.7048506528637937</v>
      </c>
    </row>
    <row r="41" spans="1:9" ht="18" customHeight="1">
      <c r="A41" s="100"/>
      <c r="B41" s="100"/>
      <c r="C41" s="66"/>
      <c r="D41" s="66"/>
      <c r="E41" s="60" t="s">
        <v>91</v>
      </c>
      <c r="F41" s="57">
        <v>98462</v>
      </c>
      <c r="G41" s="58">
        <f t="shared" si="2"/>
        <v>8.956456640842104</v>
      </c>
      <c r="H41" s="57">
        <v>82781</v>
      </c>
      <c r="I41" s="61">
        <f t="shared" si="0"/>
        <v>18.942752563994159</v>
      </c>
    </row>
    <row r="42" spans="1:9" ht="18" customHeight="1">
      <c r="A42" s="100"/>
      <c r="B42" s="100"/>
      <c r="C42" s="66"/>
      <c r="D42" s="65"/>
      <c r="E42" s="50" t="s">
        <v>37</v>
      </c>
      <c r="F42" s="57">
        <v>36157</v>
      </c>
      <c r="G42" s="58">
        <f t="shared" si="2"/>
        <v>3.2889703922622733</v>
      </c>
      <c r="H42" s="57">
        <v>41058</v>
      </c>
      <c r="I42" s="61">
        <f t="shared" si="0"/>
        <v>-11.936772370792536</v>
      </c>
    </row>
    <row r="43" spans="1:9" ht="18" customHeight="1">
      <c r="A43" s="100"/>
      <c r="B43" s="100"/>
      <c r="C43" s="66"/>
      <c r="D43" s="56" t="s">
        <v>38</v>
      </c>
      <c r="E43" s="56"/>
      <c r="F43" s="57">
        <v>34012</v>
      </c>
      <c r="G43" s="58">
        <f t="shared" si="2"/>
        <v>3.0938534995056126</v>
      </c>
      <c r="H43" s="57">
        <v>28559</v>
      </c>
      <c r="I43" s="61">
        <f t="shared" si="0"/>
        <v>19.093805805525399</v>
      </c>
    </row>
    <row r="44" spans="1:9" ht="18" customHeight="1">
      <c r="A44" s="100"/>
      <c r="B44" s="100"/>
      <c r="C44" s="65"/>
      <c r="D44" s="56" t="s">
        <v>39</v>
      </c>
      <c r="E44" s="56"/>
      <c r="F44" s="57">
        <v>0</v>
      </c>
      <c r="G44" s="58">
        <f t="shared" si="2"/>
        <v>0</v>
      </c>
      <c r="H44" s="57">
        <v>0</v>
      </c>
      <c r="I44" s="58">
        <v>0</v>
      </c>
    </row>
    <row r="45" spans="1:9" ht="18" customHeight="1">
      <c r="A45" s="100"/>
      <c r="B45" s="100"/>
      <c r="C45" s="50" t="s">
        <v>18</v>
      </c>
      <c r="D45" s="50"/>
      <c r="E45" s="50"/>
      <c r="F45" s="57">
        <f>SUM(F28,F32,F39)</f>
        <v>1099341</v>
      </c>
      <c r="G45" s="58">
        <f t="shared" si="2"/>
        <v>100</v>
      </c>
      <c r="H45" s="57">
        <f>SUM(H28,H32,H39)</f>
        <v>938508</v>
      </c>
      <c r="I45" s="58">
        <f t="shared" si="0"/>
        <v>17.137094196320124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xSplit="4" ySplit="6" topLeftCell="E28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258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3" t="s">
        <v>114</v>
      </c>
      <c r="B6" s="74"/>
      <c r="C6" s="74"/>
      <c r="D6" s="74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16" t="s">
        <v>115</v>
      </c>
      <c r="B7" s="64" t="s">
        <v>116</v>
      </c>
      <c r="C7" s="56"/>
      <c r="D7" s="70" t="s">
        <v>117</v>
      </c>
      <c r="E7" s="75">
        <v>923347</v>
      </c>
      <c r="F7" s="38">
        <v>899318</v>
      </c>
      <c r="G7" s="38">
        <v>922739</v>
      </c>
      <c r="H7" s="38">
        <v>964387</v>
      </c>
      <c r="I7" s="38">
        <v>1138899</v>
      </c>
    </row>
    <row r="8" spans="1:9" ht="27" customHeight="1">
      <c r="A8" s="100"/>
      <c r="B8" s="85"/>
      <c r="C8" s="56" t="s">
        <v>118</v>
      </c>
      <c r="D8" s="70" t="s">
        <v>41</v>
      </c>
      <c r="E8" s="76">
        <v>613742</v>
      </c>
      <c r="F8" s="76">
        <v>604363</v>
      </c>
      <c r="G8" s="76">
        <v>602823</v>
      </c>
      <c r="H8" s="76">
        <v>587600</v>
      </c>
      <c r="I8" s="77">
        <v>595406</v>
      </c>
    </row>
    <row r="9" spans="1:9" ht="27" customHeight="1">
      <c r="A9" s="100"/>
      <c r="B9" s="56" t="s">
        <v>119</v>
      </c>
      <c r="C9" s="56"/>
      <c r="D9" s="70"/>
      <c r="E9" s="76">
        <v>911113</v>
      </c>
      <c r="F9" s="76">
        <v>887433</v>
      </c>
      <c r="G9" s="76">
        <v>900877</v>
      </c>
      <c r="H9" s="76">
        <v>938508</v>
      </c>
      <c r="I9" s="78">
        <v>1099341</v>
      </c>
    </row>
    <row r="10" spans="1:9" ht="27" customHeight="1">
      <c r="A10" s="100"/>
      <c r="B10" s="56" t="s">
        <v>120</v>
      </c>
      <c r="C10" s="56"/>
      <c r="D10" s="70"/>
      <c r="E10" s="76">
        <v>12234</v>
      </c>
      <c r="F10" s="76">
        <v>11885</v>
      </c>
      <c r="G10" s="76">
        <v>21862</v>
      </c>
      <c r="H10" s="76">
        <v>25879</v>
      </c>
      <c r="I10" s="78">
        <v>39558</v>
      </c>
    </row>
    <row r="11" spans="1:9" ht="27" customHeight="1">
      <c r="A11" s="100"/>
      <c r="B11" s="56" t="s">
        <v>121</v>
      </c>
      <c r="C11" s="56"/>
      <c r="D11" s="70"/>
      <c r="E11" s="76">
        <v>9495</v>
      </c>
      <c r="F11" s="76">
        <v>9932</v>
      </c>
      <c r="G11" s="76">
        <v>16969</v>
      </c>
      <c r="H11" s="76">
        <v>20506</v>
      </c>
      <c r="I11" s="78">
        <v>17983</v>
      </c>
    </row>
    <row r="12" spans="1:9" ht="27" customHeight="1">
      <c r="A12" s="100"/>
      <c r="B12" s="56" t="s">
        <v>122</v>
      </c>
      <c r="C12" s="56"/>
      <c r="D12" s="70"/>
      <c r="E12" s="76">
        <v>2739</v>
      </c>
      <c r="F12" s="76">
        <v>1953</v>
      </c>
      <c r="G12" s="76">
        <v>4893</v>
      </c>
      <c r="H12" s="76">
        <v>5373</v>
      </c>
      <c r="I12" s="78">
        <v>21575</v>
      </c>
    </row>
    <row r="13" spans="1:9" ht="27" customHeight="1">
      <c r="A13" s="100"/>
      <c r="B13" s="56" t="s">
        <v>123</v>
      </c>
      <c r="C13" s="56"/>
      <c r="D13" s="70"/>
      <c r="E13" s="76">
        <v>108</v>
      </c>
      <c r="F13" s="76">
        <v>-786</v>
      </c>
      <c r="G13" s="76">
        <v>2940</v>
      </c>
      <c r="H13" s="76">
        <v>480</v>
      </c>
      <c r="I13" s="78">
        <v>16202</v>
      </c>
    </row>
    <row r="14" spans="1:9" ht="27" customHeight="1">
      <c r="A14" s="100"/>
      <c r="B14" s="56" t="s">
        <v>124</v>
      </c>
      <c r="C14" s="56"/>
      <c r="D14" s="70"/>
      <c r="E14" s="76">
        <v>0</v>
      </c>
      <c r="F14" s="76">
        <v>0</v>
      </c>
      <c r="G14" s="76">
        <v>0</v>
      </c>
      <c r="H14" s="76">
        <v>0</v>
      </c>
      <c r="I14" s="98">
        <v>0</v>
      </c>
    </row>
    <row r="15" spans="1:9" ht="27" customHeight="1">
      <c r="A15" s="100"/>
      <c r="B15" s="56" t="s">
        <v>125</v>
      </c>
      <c r="C15" s="56"/>
      <c r="D15" s="70"/>
      <c r="E15" s="76">
        <v>-413</v>
      </c>
      <c r="F15" s="76">
        <v>-1173</v>
      </c>
      <c r="G15" s="76">
        <v>-953</v>
      </c>
      <c r="H15" s="76">
        <v>-11144</v>
      </c>
      <c r="I15" s="78">
        <v>21536</v>
      </c>
    </row>
    <row r="16" spans="1:9" ht="27" customHeight="1">
      <c r="A16" s="100"/>
      <c r="B16" s="56" t="s">
        <v>126</v>
      </c>
      <c r="C16" s="56"/>
      <c r="D16" s="70" t="s">
        <v>42</v>
      </c>
      <c r="E16" s="76">
        <v>149358</v>
      </c>
      <c r="F16" s="76">
        <v>143058</v>
      </c>
      <c r="G16" s="76">
        <v>134494</v>
      </c>
      <c r="H16" s="76">
        <v>123103</v>
      </c>
      <c r="I16" s="78">
        <v>128017</v>
      </c>
    </row>
    <row r="17" spans="1:9" ht="27" customHeight="1">
      <c r="A17" s="100"/>
      <c r="B17" s="56" t="s">
        <v>127</v>
      </c>
      <c r="C17" s="56"/>
      <c r="D17" s="70" t="s">
        <v>43</v>
      </c>
      <c r="E17" s="76">
        <v>67503</v>
      </c>
      <c r="F17" s="76">
        <v>64937</v>
      </c>
      <c r="G17" s="76">
        <v>76474</v>
      </c>
      <c r="H17" s="76">
        <v>89649</v>
      </c>
      <c r="I17" s="78">
        <v>129214</v>
      </c>
    </row>
    <row r="18" spans="1:9" ht="27" customHeight="1">
      <c r="A18" s="100"/>
      <c r="B18" s="56" t="s">
        <v>128</v>
      </c>
      <c r="C18" s="56"/>
      <c r="D18" s="70" t="s">
        <v>44</v>
      </c>
      <c r="E18" s="76">
        <v>2123019</v>
      </c>
      <c r="F18" s="76">
        <v>2089220</v>
      </c>
      <c r="G18" s="76">
        <v>2078989</v>
      </c>
      <c r="H18" s="76">
        <v>2077901</v>
      </c>
      <c r="I18" s="78">
        <v>2098367</v>
      </c>
    </row>
    <row r="19" spans="1:9" ht="27" customHeight="1">
      <c r="A19" s="100"/>
      <c r="B19" s="56" t="s">
        <v>129</v>
      </c>
      <c r="C19" s="56"/>
      <c r="D19" s="70" t="s">
        <v>130</v>
      </c>
      <c r="E19" s="76">
        <f>E17+E18-E16</f>
        <v>2041164</v>
      </c>
      <c r="F19" s="76">
        <f>F17+F18-F16</f>
        <v>2011099</v>
      </c>
      <c r="G19" s="76">
        <f>G17+G18-G16</f>
        <v>2020969</v>
      </c>
      <c r="H19" s="76">
        <f>H17+H18-H16</f>
        <v>2044447</v>
      </c>
      <c r="I19" s="76">
        <f>I17+I18-I16</f>
        <v>2099564</v>
      </c>
    </row>
    <row r="20" spans="1:9" ht="27" customHeight="1">
      <c r="A20" s="100"/>
      <c r="B20" s="56" t="s">
        <v>131</v>
      </c>
      <c r="C20" s="56"/>
      <c r="D20" s="70" t="s">
        <v>132</v>
      </c>
      <c r="E20" s="79">
        <f>E18/E8</f>
        <v>3.4591391822622537</v>
      </c>
      <c r="F20" s="79">
        <f>F18/F8</f>
        <v>3.4568959383681661</v>
      </c>
      <c r="G20" s="79">
        <f>G18/G8</f>
        <v>3.4487552731066997</v>
      </c>
      <c r="H20" s="79">
        <f>H18/H8</f>
        <v>3.5362508509189925</v>
      </c>
      <c r="I20" s="79">
        <f>I18/I8</f>
        <v>3.5242624360520383</v>
      </c>
    </row>
    <row r="21" spans="1:9" ht="27" customHeight="1">
      <c r="A21" s="100"/>
      <c r="B21" s="56" t="s">
        <v>133</v>
      </c>
      <c r="C21" s="56"/>
      <c r="D21" s="70" t="s">
        <v>134</v>
      </c>
      <c r="E21" s="79">
        <f>E19/E8</f>
        <v>3.3257688083917998</v>
      </c>
      <c r="F21" s="79">
        <f>F19/F8</f>
        <v>3.327634219831459</v>
      </c>
      <c r="G21" s="79">
        <f>G19/G8</f>
        <v>3.3525081159809762</v>
      </c>
      <c r="H21" s="79">
        <f>H19/H8</f>
        <v>3.4793175629680055</v>
      </c>
      <c r="I21" s="79">
        <f>I19/I8</f>
        <v>3.5262728289604071</v>
      </c>
    </row>
    <row r="22" spans="1:9" ht="27" customHeight="1">
      <c r="A22" s="100"/>
      <c r="B22" s="56" t="s">
        <v>135</v>
      </c>
      <c r="C22" s="56"/>
      <c r="D22" s="70" t="s">
        <v>136</v>
      </c>
      <c r="E22" s="76">
        <f>E18/E24*1000000</f>
        <v>746493.13112915307</v>
      </c>
      <c r="F22" s="76">
        <f>F18/F24*1000000</f>
        <v>734608.77147950593</v>
      </c>
      <c r="G22" s="76">
        <f>G18/G24*1000000</f>
        <v>731011.36079944018</v>
      </c>
      <c r="H22" s="76">
        <f>H18/H24*1000000</f>
        <v>730628.7996793238</v>
      </c>
      <c r="I22" s="76">
        <f>I18/I24*1000000</f>
        <v>737825.02751416143</v>
      </c>
    </row>
    <row r="23" spans="1:9" ht="27" customHeight="1">
      <c r="A23" s="100"/>
      <c r="B23" s="56" t="s">
        <v>137</v>
      </c>
      <c r="C23" s="56"/>
      <c r="D23" s="70" t="s">
        <v>138</v>
      </c>
      <c r="E23" s="76">
        <f>E19/E24*1000000</f>
        <v>717711.38435789151</v>
      </c>
      <c r="F23" s="76">
        <f>F19/F24*1000000</f>
        <v>707139.96884658525</v>
      </c>
      <c r="G23" s="76">
        <f>G19/G24*1000000</f>
        <v>710610.44518440636</v>
      </c>
      <c r="H23" s="76">
        <f>H19/H24*1000000</f>
        <v>718865.74847309594</v>
      </c>
      <c r="I23" s="76">
        <f>I19/I24*1000000</f>
        <v>738245.9150700249</v>
      </c>
    </row>
    <row r="24" spans="1:9" ht="27" customHeight="1">
      <c r="A24" s="100"/>
      <c r="B24" s="80" t="s">
        <v>139</v>
      </c>
      <c r="C24" s="81"/>
      <c r="D24" s="70" t="s">
        <v>140</v>
      </c>
      <c r="E24" s="76">
        <v>2843990</v>
      </c>
      <c r="F24" s="76">
        <f>E24</f>
        <v>2843990</v>
      </c>
      <c r="G24" s="76">
        <f>F24</f>
        <v>2843990</v>
      </c>
      <c r="H24" s="78">
        <f>G24</f>
        <v>2843990</v>
      </c>
      <c r="I24" s="78">
        <f>H24</f>
        <v>2843990</v>
      </c>
    </row>
    <row r="25" spans="1:9" ht="27" customHeight="1">
      <c r="A25" s="100"/>
      <c r="B25" s="50" t="s">
        <v>141</v>
      </c>
      <c r="C25" s="50"/>
      <c r="D25" s="50"/>
      <c r="E25" s="76">
        <v>607029</v>
      </c>
      <c r="F25" s="76">
        <v>569978</v>
      </c>
      <c r="G25" s="76">
        <v>565879</v>
      </c>
      <c r="H25" s="76">
        <v>563273</v>
      </c>
      <c r="I25" s="57">
        <v>567783</v>
      </c>
    </row>
    <row r="26" spans="1:9" ht="27" customHeight="1">
      <c r="A26" s="100"/>
      <c r="B26" s="50" t="s">
        <v>142</v>
      </c>
      <c r="C26" s="50"/>
      <c r="D26" s="50"/>
      <c r="E26" s="82">
        <v>0.60019999999999996</v>
      </c>
      <c r="F26" s="82">
        <v>0.61499999999999999</v>
      </c>
      <c r="G26" s="82">
        <v>0.61399999999999999</v>
      </c>
      <c r="H26" s="82">
        <v>0.61899999999999999</v>
      </c>
      <c r="I26" s="83">
        <v>0.61799999999999999</v>
      </c>
    </row>
    <row r="27" spans="1:9" ht="27" customHeight="1">
      <c r="A27" s="100"/>
      <c r="B27" s="50" t="s">
        <v>143</v>
      </c>
      <c r="C27" s="50"/>
      <c r="D27" s="50"/>
      <c r="E27" s="61">
        <v>0.5</v>
      </c>
      <c r="F27" s="61">
        <v>0.3</v>
      </c>
      <c r="G27" s="61">
        <v>0.9</v>
      </c>
      <c r="H27" s="61">
        <v>1</v>
      </c>
      <c r="I27" s="58">
        <v>3.8</v>
      </c>
    </row>
    <row r="28" spans="1:9" ht="27" customHeight="1">
      <c r="A28" s="100"/>
      <c r="B28" s="50" t="s">
        <v>144</v>
      </c>
      <c r="C28" s="50"/>
      <c r="D28" s="50"/>
      <c r="E28" s="61">
        <v>95.9</v>
      </c>
      <c r="F28" s="61">
        <v>96.3</v>
      </c>
      <c r="G28" s="61">
        <v>93.9</v>
      </c>
      <c r="H28" s="61">
        <v>96.3</v>
      </c>
      <c r="I28" s="58">
        <v>93.5</v>
      </c>
    </row>
    <row r="29" spans="1:9" ht="27" customHeight="1">
      <c r="A29" s="100"/>
      <c r="B29" s="50" t="s">
        <v>145</v>
      </c>
      <c r="C29" s="50"/>
      <c r="D29" s="50"/>
      <c r="E29" s="61">
        <v>52.3</v>
      </c>
      <c r="F29" s="61">
        <v>54</v>
      </c>
      <c r="G29" s="61">
        <v>51.6</v>
      </c>
      <c r="H29" s="61">
        <v>51.1</v>
      </c>
      <c r="I29" s="58">
        <v>47.3</v>
      </c>
    </row>
    <row r="30" spans="1:9" ht="27" customHeight="1">
      <c r="A30" s="100"/>
      <c r="B30" s="116" t="s">
        <v>146</v>
      </c>
      <c r="C30" s="50" t="s">
        <v>147</v>
      </c>
      <c r="D30" s="50"/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1:9" ht="27" customHeight="1">
      <c r="A31" s="100"/>
      <c r="B31" s="100"/>
      <c r="C31" s="50" t="s">
        <v>148</v>
      </c>
      <c r="D31" s="50"/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1:9" ht="27" customHeight="1">
      <c r="A32" s="100"/>
      <c r="B32" s="100"/>
      <c r="C32" s="50" t="s">
        <v>149</v>
      </c>
      <c r="D32" s="50"/>
      <c r="E32" s="61">
        <v>14.8</v>
      </c>
      <c r="F32" s="61">
        <v>14.2</v>
      </c>
      <c r="G32" s="61">
        <v>13.6</v>
      </c>
      <c r="H32" s="61">
        <v>13.8</v>
      </c>
      <c r="I32" s="58">
        <v>13.1</v>
      </c>
    </row>
    <row r="33" spans="1:9" ht="27" customHeight="1">
      <c r="A33" s="100"/>
      <c r="B33" s="100"/>
      <c r="C33" s="50" t="s">
        <v>150</v>
      </c>
      <c r="D33" s="50"/>
      <c r="E33" s="61">
        <v>224.7</v>
      </c>
      <c r="F33" s="61">
        <v>228.5</v>
      </c>
      <c r="G33" s="61">
        <v>220.3</v>
      </c>
      <c r="H33" s="61">
        <v>223.7</v>
      </c>
      <c r="I33" s="84">
        <v>215.7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59055118110236227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20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258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O5" s="16" t="s">
        <v>47</v>
      </c>
    </row>
    <row r="6" spans="1:25" ht="15.95" customHeight="1">
      <c r="A6" s="106" t="s">
        <v>48</v>
      </c>
      <c r="B6" s="107"/>
      <c r="C6" s="107"/>
      <c r="D6" s="107"/>
      <c r="E6" s="107"/>
      <c r="F6" s="112" t="s">
        <v>251</v>
      </c>
      <c r="G6" s="112"/>
      <c r="H6" s="112" t="s">
        <v>252</v>
      </c>
      <c r="I6" s="112"/>
      <c r="J6" s="112" t="s">
        <v>253</v>
      </c>
      <c r="K6" s="112"/>
      <c r="L6" s="112" t="s">
        <v>254</v>
      </c>
      <c r="M6" s="112"/>
      <c r="N6" s="112" t="s">
        <v>261</v>
      </c>
      <c r="O6" s="112"/>
    </row>
    <row r="7" spans="1:25" ht="15.95" customHeight="1">
      <c r="A7" s="107"/>
      <c r="B7" s="107"/>
      <c r="C7" s="107"/>
      <c r="D7" s="107"/>
      <c r="E7" s="107"/>
      <c r="F7" s="86" t="s">
        <v>237</v>
      </c>
      <c r="G7" s="86" t="s">
        <v>248</v>
      </c>
      <c r="H7" s="86" t="s">
        <v>237</v>
      </c>
      <c r="I7" s="87" t="s">
        <v>246</v>
      </c>
      <c r="J7" s="86" t="s">
        <v>237</v>
      </c>
      <c r="K7" s="87" t="s">
        <v>246</v>
      </c>
      <c r="L7" s="86" t="s">
        <v>237</v>
      </c>
      <c r="M7" s="87" t="s">
        <v>246</v>
      </c>
      <c r="N7" s="86" t="s">
        <v>237</v>
      </c>
      <c r="O7" s="87" t="s">
        <v>246</v>
      </c>
    </row>
    <row r="8" spans="1:25" ht="15.95" customHeight="1">
      <c r="A8" s="104" t="s">
        <v>82</v>
      </c>
      <c r="B8" s="64" t="s">
        <v>49</v>
      </c>
      <c r="C8" s="56"/>
      <c r="D8" s="56"/>
      <c r="E8" s="70" t="s">
        <v>40</v>
      </c>
      <c r="F8" s="57">
        <v>2791.3</v>
      </c>
      <c r="G8" s="57">
        <v>2742.1</v>
      </c>
      <c r="H8" s="57">
        <v>307</v>
      </c>
      <c r="I8" s="57">
        <v>899</v>
      </c>
      <c r="J8" s="57">
        <v>10781.9</v>
      </c>
      <c r="K8" s="57">
        <v>10748.1</v>
      </c>
      <c r="L8" s="57">
        <v>27501</v>
      </c>
      <c r="M8" s="57">
        <v>26081</v>
      </c>
      <c r="N8" s="57">
        <v>8122.9</v>
      </c>
      <c r="O8" s="57">
        <v>8440.9</v>
      </c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04"/>
      <c r="B9" s="66"/>
      <c r="C9" s="56" t="s">
        <v>50</v>
      </c>
      <c r="D9" s="56"/>
      <c r="E9" s="70" t="s">
        <v>41</v>
      </c>
      <c r="F9" s="57">
        <v>2791.3</v>
      </c>
      <c r="G9" s="57">
        <v>2674.4</v>
      </c>
      <c r="H9" s="57">
        <v>145</v>
      </c>
      <c r="I9" s="57">
        <v>899</v>
      </c>
      <c r="J9" s="57">
        <v>10781.9</v>
      </c>
      <c r="K9" s="57">
        <v>10748.1</v>
      </c>
      <c r="L9" s="57">
        <v>27110</v>
      </c>
      <c r="M9" s="57">
        <v>26077</v>
      </c>
      <c r="N9" s="57">
        <v>8122.9</v>
      </c>
      <c r="O9" s="57">
        <v>8156.6</v>
      </c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04"/>
      <c r="B10" s="65"/>
      <c r="C10" s="56" t="s">
        <v>51</v>
      </c>
      <c r="D10" s="56"/>
      <c r="E10" s="70" t="s">
        <v>42</v>
      </c>
      <c r="F10" s="57">
        <v>0</v>
      </c>
      <c r="G10" s="57">
        <v>67.8</v>
      </c>
      <c r="H10" s="57">
        <v>162</v>
      </c>
      <c r="I10" s="57">
        <v>0</v>
      </c>
      <c r="J10" s="71">
        <v>0</v>
      </c>
      <c r="K10" s="71">
        <v>0</v>
      </c>
      <c r="L10" s="57">
        <v>391</v>
      </c>
      <c r="M10" s="57">
        <v>4</v>
      </c>
      <c r="N10" s="57">
        <v>0</v>
      </c>
      <c r="O10" s="57">
        <v>284.3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04"/>
      <c r="B11" s="64" t="s">
        <v>52</v>
      </c>
      <c r="C11" s="56"/>
      <c r="D11" s="56"/>
      <c r="E11" s="70" t="s">
        <v>43</v>
      </c>
      <c r="F11" s="57">
        <v>2490.1</v>
      </c>
      <c r="G11" s="57">
        <v>2652.4</v>
      </c>
      <c r="H11" s="57">
        <v>300</v>
      </c>
      <c r="I11" s="57">
        <v>909</v>
      </c>
      <c r="J11" s="57">
        <v>8410.9</v>
      </c>
      <c r="K11" s="57">
        <v>8512.4</v>
      </c>
      <c r="L11" s="57">
        <v>26900</v>
      </c>
      <c r="M11" s="57">
        <v>26357</v>
      </c>
      <c r="N11" s="57">
        <v>8014.8</v>
      </c>
      <c r="O11" s="57">
        <v>8358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04"/>
      <c r="B12" s="66"/>
      <c r="C12" s="56" t="s">
        <v>53</v>
      </c>
      <c r="D12" s="56"/>
      <c r="E12" s="70" t="s">
        <v>44</v>
      </c>
      <c r="F12" s="57">
        <v>2490.1</v>
      </c>
      <c r="G12" s="57">
        <v>2614.6999999999998</v>
      </c>
      <c r="H12" s="57">
        <v>300</v>
      </c>
      <c r="I12" s="57">
        <v>909</v>
      </c>
      <c r="J12" s="57">
        <v>8400.5</v>
      </c>
      <c r="K12" s="57">
        <v>8501.1</v>
      </c>
      <c r="L12" s="57">
        <v>26507</v>
      </c>
      <c r="M12" s="57">
        <v>26331</v>
      </c>
      <c r="N12" s="57">
        <v>8014.8</v>
      </c>
      <c r="O12" s="57">
        <v>8056.3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04"/>
      <c r="B13" s="65"/>
      <c r="C13" s="56" t="s">
        <v>54</v>
      </c>
      <c r="D13" s="56"/>
      <c r="E13" s="70" t="s">
        <v>45</v>
      </c>
      <c r="F13" s="57">
        <v>0</v>
      </c>
      <c r="G13" s="57">
        <v>37.700000000000003</v>
      </c>
      <c r="H13" s="71">
        <v>0</v>
      </c>
      <c r="I13" s="71">
        <v>0</v>
      </c>
      <c r="J13" s="71">
        <v>10.4</v>
      </c>
      <c r="K13" s="71">
        <v>11.4</v>
      </c>
      <c r="L13" s="57">
        <v>392</v>
      </c>
      <c r="M13" s="57">
        <v>26</v>
      </c>
      <c r="N13" s="57">
        <v>0</v>
      </c>
      <c r="O13" s="57">
        <v>301.60000000000002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04"/>
      <c r="B14" s="56" t="s">
        <v>55</v>
      </c>
      <c r="C14" s="56"/>
      <c r="D14" s="56"/>
      <c r="E14" s="70" t="s">
        <v>152</v>
      </c>
      <c r="F14" s="57">
        <f t="shared" ref="F14:O15" si="0">F9-F12</f>
        <v>301.20000000000027</v>
      </c>
      <c r="G14" s="57">
        <f t="shared" si="0"/>
        <v>59.700000000000273</v>
      </c>
      <c r="H14" s="57">
        <f t="shared" si="0"/>
        <v>-155</v>
      </c>
      <c r="I14" s="57">
        <f t="shared" si="0"/>
        <v>-10</v>
      </c>
      <c r="J14" s="57">
        <f t="shared" si="0"/>
        <v>2381.3999999999996</v>
      </c>
      <c r="K14" s="57">
        <f t="shared" si="0"/>
        <v>2247</v>
      </c>
      <c r="L14" s="57">
        <f t="shared" si="0"/>
        <v>603</v>
      </c>
      <c r="M14" s="57">
        <f t="shared" si="0"/>
        <v>-254</v>
      </c>
      <c r="N14" s="57">
        <f t="shared" si="0"/>
        <v>108.09999999999945</v>
      </c>
      <c r="O14" s="57">
        <f t="shared" si="0"/>
        <v>100.30000000000018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04"/>
      <c r="B15" s="56" t="s">
        <v>56</v>
      </c>
      <c r="C15" s="56"/>
      <c r="D15" s="56"/>
      <c r="E15" s="70" t="s">
        <v>153</v>
      </c>
      <c r="F15" s="57">
        <f t="shared" si="0"/>
        <v>0</v>
      </c>
      <c r="G15" s="57">
        <f t="shared" si="0"/>
        <v>30.099999999999994</v>
      </c>
      <c r="H15" s="57">
        <f t="shared" si="0"/>
        <v>162</v>
      </c>
      <c r="I15" s="57">
        <f t="shared" si="0"/>
        <v>0</v>
      </c>
      <c r="J15" s="57">
        <f t="shared" si="0"/>
        <v>-10.4</v>
      </c>
      <c r="K15" s="57">
        <f t="shared" si="0"/>
        <v>-11.4</v>
      </c>
      <c r="L15" s="57">
        <f t="shared" si="0"/>
        <v>-1</v>
      </c>
      <c r="M15" s="57">
        <f t="shared" si="0"/>
        <v>-22</v>
      </c>
      <c r="N15" s="57">
        <f t="shared" si="0"/>
        <v>0</v>
      </c>
      <c r="O15" s="57">
        <f t="shared" si="0"/>
        <v>-17.300000000000011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04"/>
      <c r="B16" s="56" t="s">
        <v>57</v>
      </c>
      <c r="C16" s="56"/>
      <c r="D16" s="56"/>
      <c r="E16" s="70" t="s">
        <v>154</v>
      </c>
      <c r="F16" s="57">
        <f t="shared" ref="F16:N16" si="1">F8-F11</f>
        <v>301.20000000000027</v>
      </c>
      <c r="G16" s="57">
        <f t="shared" si="1"/>
        <v>89.699999999999818</v>
      </c>
      <c r="H16" s="57">
        <f t="shared" si="1"/>
        <v>7</v>
      </c>
      <c r="I16" s="57">
        <f t="shared" si="1"/>
        <v>-10</v>
      </c>
      <c r="J16" s="57">
        <f t="shared" si="1"/>
        <v>2371</v>
      </c>
      <c r="K16" s="57">
        <v>2235.7000000000007</v>
      </c>
      <c r="L16" s="57">
        <f t="shared" si="1"/>
        <v>601</v>
      </c>
      <c r="M16" s="57">
        <f t="shared" si="1"/>
        <v>-276</v>
      </c>
      <c r="N16" s="57">
        <f t="shared" si="1"/>
        <v>108.09999999999945</v>
      </c>
      <c r="O16" s="57">
        <v>82.899999999999636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04"/>
      <c r="B17" s="56" t="s">
        <v>58</v>
      </c>
      <c r="C17" s="56"/>
      <c r="D17" s="56"/>
      <c r="E17" s="54"/>
      <c r="F17" s="71">
        <v>0</v>
      </c>
      <c r="G17" s="71">
        <v>0</v>
      </c>
      <c r="H17" s="71">
        <v>45667</v>
      </c>
      <c r="I17" s="71">
        <v>45673</v>
      </c>
      <c r="J17" s="57">
        <v>0</v>
      </c>
      <c r="K17" s="57">
        <v>0</v>
      </c>
      <c r="L17" s="57">
        <v>31089</v>
      </c>
      <c r="M17" s="57">
        <v>31688</v>
      </c>
      <c r="N17" s="71">
        <v>0</v>
      </c>
      <c r="O17" s="72">
        <v>0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04"/>
      <c r="B18" s="56" t="s">
        <v>59</v>
      </c>
      <c r="C18" s="56"/>
      <c r="D18" s="56"/>
      <c r="E18" s="54"/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04" t="s">
        <v>83</v>
      </c>
      <c r="B19" s="64" t="s">
        <v>60</v>
      </c>
      <c r="C19" s="56"/>
      <c r="D19" s="56"/>
      <c r="E19" s="70"/>
      <c r="F19" s="57">
        <v>999.1</v>
      </c>
      <c r="G19" s="57">
        <v>1680.6</v>
      </c>
      <c r="H19" s="57">
        <v>1281</v>
      </c>
      <c r="I19" s="57">
        <v>5773</v>
      </c>
      <c r="J19" s="57">
        <v>2109.5</v>
      </c>
      <c r="K19" s="57">
        <v>1428.7</v>
      </c>
      <c r="L19" s="57">
        <v>1916</v>
      </c>
      <c r="M19" s="57">
        <v>1486</v>
      </c>
      <c r="N19" s="57">
        <v>3460.2</v>
      </c>
      <c r="O19" s="57">
        <v>2926.7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04"/>
      <c r="B20" s="65"/>
      <c r="C20" s="56" t="s">
        <v>61</v>
      </c>
      <c r="D20" s="56"/>
      <c r="E20" s="70"/>
      <c r="F20" s="57">
        <v>851.1</v>
      </c>
      <c r="G20" s="57">
        <v>638.70000000000005</v>
      </c>
      <c r="H20" s="57">
        <v>608</v>
      </c>
      <c r="I20" s="57">
        <v>5366</v>
      </c>
      <c r="J20" s="57">
        <v>0</v>
      </c>
      <c r="K20" s="71">
        <v>0</v>
      </c>
      <c r="L20" s="57">
        <v>641</v>
      </c>
      <c r="M20" s="57">
        <v>623</v>
      </c>
      <c r="N20" s="57">
        <v>561.70000000000005</v>
      </c>
      <c r="O20" s="57">
        <v>405.9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04"/>
      <c r="B21" s="85" t="s">
        <v>62</v>
      </c>
      <c r="C21" s="56"/>
      <c r="D21" s="56"/>
      <c r="E21" s="70" t="s">
        <v>155</v>
      </c>
      <c r="F21" s="57">
        <v>999.1</v>
      </c>
      <c r="G21" s="57">
        <v>1680.6</v>
      </c>
      <c r="H21" s="57">
        <v>1281</v>
      </c>
      <c r="I21" s="57">
        <v>5773</v>
      </c>
      <c r="J21" s="57">
        <v>2109.5</v>
      </c>
      <c r="K21" s="57">
        <v>1428.7</v>
      </c>
      <c r="L21" s="57">
        <v>1916</v>
      </c>
      <c r="M21" s="57">
        <v>1486</v>
      </c>
      <c r="N21" s="57">
        <v>3460.2</v>
      </c>
      <c r="O21" s="57">
        <v>2926.7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04"/>
      <c r="B22" s="64" t="s">
        <v>63</v>
      </c>
      <c r="C22" s="56"/>
      <c r="D22" s="56"/>
      <c r="E22" s="70" t="s">
        <v>156</v>
      </c>
      <c r="F22" s="57">
        <v>1749.4</v>
      </c>
      <c r="G22" s="57">
        <v>2619.1999999999998</v>
      </c>
      <c r="H22" s="57">
        <v>2372</v>
      </c>
      <c r="I22" s="57">
        <v>6472</v>
      </c>
      <c r="J22" s="57">
        <v>7145.8</v>
      </c>
      <c r="K22" s="57">
        <v>6102.3</v>
      </c>
      <c r="L22" s="57">
        <v>3655</v>
      </c>
      <c r="M22" s="57">
        <v>3299</v>
      </c>
      <c r="N22" s="57">
        <v>4408.8</v>
      </c>
      <c r="O22" s="57">
        <v>3383.4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04"/>
      <c r="B23" s="65" t="s">
        <v>64</v>
      </c>
      <c r="C23" s="56" t="s">
        <v>65</v>
      </c>
      <c r="D23" s="56"/>
      <c r="E23" s="70"/>
      <c r="F23" s="57">
        <v>590.20000000000005</v>
      </c>
      <c r="G23" s="57">
        <v>564.70000000000005</v>
      </c>
      <c r="H23" s="57">
        <v>0</v>
      </c>
      <c r="I23" s="57">
        <v>5366</v>
      </c>
      <c r="J23" s="57">
        <v>2157.1999999999998</v>
      </c>
      <c r="K23" s="57">
        <v>2086.1999999999998</v>
      </c>
      <c r="L23" s="57">
        <v>2498</v>
      </c>
      <c r="M23" s="57">
        <v>2447</v>
      </c>
      <c r="N23" s="57">
        <v>1369</v>
      </c>
      <c r="O23" s="57">
        <v>1421.2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04"/>
      <c r="B24" s="56" t="s">
        <v>157</v>
      </c>
      <c r="C24" s="56"/>
      <c r="D24" s="56"/>
      <c r="E24" s="70" t="s">
        <v>158</v>
      </c>
      <c r="F24" s="57">
        <f t="shared" ref="F24:O24" si="2">F21-F22</f>
        <v>-750.30000000000007</v>
      </c>
      <c r="G24" s="57">
        <f t="shared" si="2"/>
        <v>-938.59999999999991</v>
      </c>
      <c r="H24" s="57">
        <f t="shared" si="2"/>
        <v>-1091</v>
      </c>
      <c r="I24" s="57">
        <f t="shared" si="2"/>
        <v>-699</v>
      </c>
      <c r="J24" s="57">
        <f t="shared" si="2"/>
        <v>-5036.3</v>
      </c>
      <c r="K24" s="57">
        <f t="shared" si="2"/>
        <v>-4673.6000000000004</v>
      </c>
      <c r="L24" s="57">
        <f t="shared" si="2"/>
        <v>-1739</v>
      </c>
      <c r="M24" s="57">
        <f t="shared" si="2"/>
        <v>-1813</v>
      </c>
      <c r="N24" s="57">
        <f t="shared" si="2"/>
        <v>-948.60000000000036</v>
      </c>
      <c r="O24" s="57">
        <f t="shared" si="2"/>
        <v>-456.70000000000027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04"/>
      <c r="B25" s="64" t="s">
        <v>66</v>
      </c>
      <c r="C25" s="64"/>
      <c r="D25" s="64"/>
      <c r="E25" s="109" t="s">
        <v>159</v>
      </c>
      <c r="F25" s="113">
        <v>750.3</v>
      </c>
      <c r="G25" s="113">
        <v>938.6</v>
      </c>
      <c r="H25" s="113">
        <v>1091</v>
      </c>
      <c r="I25" s="113">
        <v>699</v>
      </c>
      <c r="J25" s="113">
        <v>5036.3</v>
      </c>
      <c r="K25" s="113">
        <v>4673.6000000000004</v>
      </c>
      <c r="L25" s="113">
        <v>1739</v>
      </c>
      <c r="M25" s="113">
        <v>1813</v>
      </c>
      <c r="N25" s="113">
        <v>948.6</v>
      </c>
      <c r="O25" s="113">
        <v>456.7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04"/>
      <c r="B26" s="85" t="s">
        <v>67</v>
      </c>
      <c r="C26" s="85"/>
      <c r="D26" s="85"/>
      <c r="E26" s="110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04"/>
      <c r="B27" s="56" t="s">
        <v>160</v>
      </c>
      <c r="C27" s="56"/>
      <c r="D27" s="56"/>
      <c r="E27" s="70" t="s">
        <v>161</v>
      </c>
      <c r="F27" s="57">
        <f t="shared" ref="F27:O27" si="3">F24+F25</f>
        <v>0</v>
      </c>
      <c r="G27" s="57">
        <f t="shared" si="3"/>
        <v>0</v>
      </c>
      <c r="H27" s="57">
        <f t="shared" si="3"/>
        <v>0</v>
      </c>
      <c r="I27" s="57">
        <f t="shared" si="3"/>
        <v>0</v>
      </c>
      <c r="J27" s="57">
        <f t="shared" si="3"/>
        <v>0</v>
      </c>
      <c r="K27" s="57">
        <f t="shared" si="3"/>
        <v>0</v>
      </c>
      <c r="L27" s="57">
        <f t="shared" si="3"/>
        <v>0</v>
      </c>
      <c r="M27" s="57">
        <f t="shared" si="3"/>
        <v>0</v>
      </c>
      <c r="N27" s="57">
        <f t="shared" si="3"/>
        <v>0</v>
      </c>
      <c r="O27" s="57">
        <f t="shared" si="3"/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08" t="s">
        <v>68</v>
      </c>
      <c r="B30" s="108"/>
      <c r="C30" s="108"/>
      <c r="D30" s="108"/>
      <c r="E30" s="108"/>
      <c r="F30" s="115" t="s">
        <v>262</v>
      </c>
      <c r="G30" s="115"/>
      <c r="H30" s="115" t="s">
        <v>263</v>
      </c>
      <c r="I30" s="115"/>
      <c r="J30" s="115"/>
      <c r="K30" s="115"/>
      <c r="L30" s="115"/>
      <c r="M30" s="115"/>
      <c r="N30" s="115"/>
      <c r="O30" s="115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08"/>
      <c r="B31" s="108"/>
      <c r="C31" s="108"/>
      <c r="D31" s="108"/>
      <c r="E31" s="108"/>
      <c r="F31" s="86" t="s">
        <v>237</v>
      </c>
      <c r="G31" s="87" t="s">
        <v>246</v>
      </c>
      <c r="H31" s="86" t="s">
        <v>237</v>
      </c>
      <c r="I31" s="87" t="s">
        <v>246</v>
      </c>
      <c r="J31" s="86" t="s">
        <v>237</v>
      </c>
      <c r="K31" s="87" t="s">
        <v>246</v>
      </c>
      <c r="L31" s="86" t="s">
        <v>237</v>
      </c>
      <c r="M31" s="87" t="s">
        <v>246</v>
      </c>
      <c r="N31" s="86" t="s">
        <v>237</v>
      </c>
      <c r="O31" s="87" t="s">
        <v>246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04" t="s">
        <v>84</v>
      </c>
      <c r="B32" s="64" t="s">
        <v>49</v>
      </c>
      <c r="C32" s="56"/>
      <c r="D32" s="56"/>
      <c r="E32" s="70" t="s">
        <v>40</v>
      </c>
      <c r="F32" s="57">
        <v>11</v>
      </c>
      <c r="G32" s="57">
        <v>12</v>
      </c>
      <c r="H32" s="57">
        <v>4949</v>
      </c>
      <c r="I32" s="57">
        <v>4811</v>
      </c>
      <c r="J32" s="57"/>
      <c r="K32" s="57"/>
      <c r="L32" s="57"/>
      <c r="M32" s="57"/>
      <c r="N32" s="57"/>
      <c r="O32" s="57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11"/>
      <c r="B33" s="66"/>
      <c r="C33" s="64" t="s">
        <v>69</v>
      </c>
      <c r="D33" s="56"/>
      <c r="E33" s="70"/>
      <c r="F33" s="57">
        <v>0</v>
      </c>
      <c r="G33" s="57">
        <v>0</v>
      </c>
      <c r="H33" s="57">
        <v>2727</v>
      </c>
      <c r="I33" s="57">
        <v>3198</v>
      </c>
      <c r="J33" s="57"/>
      <c r="K33" s="57"/>
      <c r="L33" s="57"/>
      <c r="M33" s="57"/>
      <c r="N33" s="57"/>
      <c r="O33" s="57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11"/>
      <c r="B34" s="66"/>
      <c r="C34" s="65"/>
      <c r="D34" s="56" t="s">
        <v>70</v>
      </c>
      <c r="E34" s="70"/>
      <c r="F34" s="57">
        <v>0</v>
      </c>
      <c r="G34" s="57">
        <v>0</v>
      </c>
      <c r="H34" s="57">
        <v>2527</v>
      </c>
      <c r="I34" s="57">
        <v>2980</v>
      </c>
      <c r="J34" s="57"/>
      <c r="K34" s="57"/>
      <c r="L34" s="57"/>
      <c r="M34" s="57"/>
      <c r="N34" s="57"/>
      <c r="O34" s="57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11"/>
      <c r="B35" s="65"/>
      <c r="C35" s="85" t="s">
        <v>71</v>
      </c>
      <c r="D35" s="56"/>
      <c r="E35" s="70"/>
      <c r="F35" s="57">
        <v>11</v>
      </c>
      <c r="G35" s="57">
        <v>12</v>
      </c>
      <c r="H35" s="57">
        <v>2222</v>
      </c>
      <c r="I35" s="57">
        <v>1613</v>
      </c>
      <c r="J35" s="72"/>
      <c r="K35" s="72"/>
      <c r="L35" s="57"/>
      <c r="M35" s="57"/>
      <c r="N35" s="57"/>
      <c r="O35" s="57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11"/>
      <c r="B36" s="64" t="s">
        <v>52</v>
      </c>
      <c r="C36" s="56"/>
      <c r="D36" s="56"/>
      <c r="E36" s="70" t="s">
        <v>41</v>
      </c>
      <c r="F36" s="57">
        <v>11</v>
      </c>
      <c r="G36" s="57">
        <v>12</v>
      </c>
      <c r="H36" s="57">
        <v>2117</v>
      </c>
      <c r="I36" s="57">
        <v>2011</v>
      </c>
      <c r="J36" s="57"/>
      <c r="K36" s="57"/>
      <c r="L36" s="57"/>
      <c r="M36" s="57"/>
      <c r="N36" s="57"/>
      <c r="O36" s="57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11"/>
      <c r="B37" s="66"/>
      <c r="C37" s="56" t="s">
        <v>72</v>
      </c>
      <c r="D37" s="56"/>
      <c r="E37" s="70"/>
      <c r="F37" s="57">
        <v>0</v>
      </c>
      <c r="G37" s="57">
        <v>0</v>
      </c>
      <c r="H37" s="57">
        <v>1577</v>
      </c>
      <c r="I37" s="57">
        <v>1409</v>
      </c>
      <c r="J37" s="57"/>
      <c r="K37" s="57"/>
      <c r="L37" s="57"/>
      <c r="M37" s="57"/>
      <c r="N37" s="57"/>
      <c r="O37" s="57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11"/>
      <c r="B38" s="65"/>
      <c r="C38" s="56" t="s">
        <v>73</v>
      </c>
      <c r="D38" s="56"/>
      <c r="E38" s="70"/>
      <c r="F38" s="57">
        <v>11</v>
      </c>
      <c r="G38" s="57">
        <v>12</v>
      </c>
      <c r="H38" s="57">
        <v>540</v>
      </c>
      <c r="I38" s="57">
        <v>603</v>
      </c>
      <c r="J38" s="57"/>
      <c r="K38" s="72"/>
      <c r="L38" s="57"/>
      <c r="M38" s="57"/>
      <c r="N38" s="57"/>
      <c r="O38" s="57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11"/>
      <c r="B39" s="50" t="s">
        <v>74</v>
      </c>
      <c r="C39" s="50"/>
      <c r="D39" s="50"/>
      <c r="E39" s="70" t="s">
        <v>163</v>
      </c>
      <c r="F39" s="57">
        <f t="shared" ref="F39:O39" si="4">F32-F36</f>
        <v>0</v>
      </c>
      <c r="G39" s="57">
        <f t="shared" si="4"/>
        <v>0</v>
      </c>
      <c r="H39" s="57">
        <f t="shared" si="4"/>
        <v>2832</v>
      </c>
      <c r="I39" s="57">
        <f t="shared" si="4"/>
        <v>2800</v>
      </c>
      <c r="J39" s="57">
        <f t="shared" si="4"/>
        <v>0</v>
      </c>
      <c r="K39" s="57">
        <f t="shared" si="4"/>
        <v>0</v>
      </c>
      <c r="L39" s="57">
        <f t="shared" si="4"/>
        <v>0</v>
      </c>
      <c r="M39" s="57">
        <f t="shared" si="4"/>
        <v>0</v>
      </c>
      <c r="N39" s="57">
        <f t="shared" si="4"/>
        <v>0</v>
      </c>
      <c r="O39" s="57">
        <f t="shared" si="4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04" t="s">
        <v>85</v>
      </c>
      <c r="B40" s="64" t="s">
        <v>75</v>
      </c>
      <c r="C40" s="56"/>
      <c r="D40" s="56"/>
      <c r="E40" s="70" t="s">
        <v>43</v>
      </c>
      <c r="F40" s="57">
        <v>48</v>
      </c>
      <c r="G40" s="57">
        <v>48</v>
      </c>
      <c r="H40" s="57">
        <v>5405</v>
      </c>
      <c r="I40" s="57">
        <v>8000</v>
      </c>
      <c r="J40" s="57"/>
      <c r="K40" s="57"/>
      <c r="L40" s="57"/>
      <c r="M40" s="57"/>
      <c r="N40" s="57"/>
      <c r="O40" s="57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05"/>
      <c r="B41" s="65"/>
      <c r="C41" s="56" t="s">
        <v>76</v>
      </c>
      <c r="D41" s="56"/>
      <c r="E41" s="70"/>
      <c r="F41" s="72">
        <v>0</v>
      </c>
      <c r="G41" s="72">
        <v>0</v>
      </c>
      <c r="H41" s="72">
        <v>5195</v>
      </c>
      <c r="I41" s="72">
        <v>6313</v>
      </c>
      <c r="J41" s="57"/>
      <c r="K41" s="57"/>
      <c r="L41" s="57"/>
      <c r="M41" s="57"/>
      <c r="N41" s="57"/>
      <c r="O41" s="57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05"/>
      <c r="B42" s="64" t="s">
        <v>63</v>
      </c>
      <c r="C42" s="56"/>
      <c r="D42" s="56"/>
      <c r="E42" s="70" t="s">
        <v>44</v>
      </c>
      <c r="F42" s="57">
        <v>48</v>
      </c>
      <c r="G42" s="57">
        <v>48</v>
      </c>
      <c r="H42" s="57">
        <v>7787</v>
      </c>
      <c r="I42" s="57">
        <v>10180</v>
      </c>
      <c r="J42" s="57"/>
      <c r="K42" s="57"/>
      <c r="L42" s="57"/>
      <c r="M42" s="57"/>
      <c r="N42" s="57"/>
      <c r="O42" s="57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05"/>
      <c r="B43" s="65"/>
      <c r="C43" s="56" t="s">
        <v>77</v>
      </c>
      <c r="D43" s="56"/>
      <c r="E43" s="70"/>
      <c r="F43" s="57">
        <v>48</v>
      </c>
      <c r="G43" s="57">
        <v>48</v>
      </c>
      <c r="H43" s="57">
        <v>6226</v>
      </c>
      <c r="I43" s="57">
        <v>7426</v>
      </c>
      <c r="J43" s="72"/>
      <c r="K43" s="72"/>
      <c r="L43" s="57"/>
      <c r="M43" s="57"/>
      <c r="N43" s="57"/>
      <c r="O43" s="57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05"/>
      <c r="B44" s="56" t="s">
        <v>74</v>
      </c>
      <c r="C44" s="56"/>
      <c r="D44" s="56"/>
      <c r="E44" s="70" t="s">
        <v>164</v>
      </c>
      <c r="F44" s="72">
        <f t="shared" ref="F44:O44" si="5">F40-F42</f>
        <v>0</v>
      </c>
      <c r="G44" s="72">
        <f t="shared" si="5"/>
        <v>0</v>
      </c>
      <c r="H44" s="72">
        <f t="shared" si="5"/>
        <v>-2382</v>
      </c>
      <c r="I44" s="72">
        <f t="shared" si="5"/>
        <v>-2180</v>
      </c>
      <c r="J44" s="72">
        <f t="shared" si="5"/>
        <v>0</v>
      </c>
      <c r="K44" s="72">
        <f t="shared" si="5"/>
        <v>0</v>
      </c>
      <c r="L44" s="72">
        <f t="shared" si="5"/>
        <v>0</v>
      </c>
      <c r="M44" s="72">
        <f t="shared" si="5"/>
        <v>0</v>
      </c>
      <c r="N44" s="72">
        <f t="shared" si="5"/>
        <v>0</v>
      </c>
      <c r="O44" s="72">
        <f t="shared" si="5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04" t="s">
        <v>86</v>
      </c>
      <c r="B45" s="50" t="s">
        <v>78</v>
      </c>
      <c r="C45" s="50"/>
      <c r="D45" s="50"/>
      <c r="E45" s="70" t="s">
        <v>165</v>
      </c>
      <c r="F45" s="57">
        <f t="shared" ref="F45:O45" si="6">F39+F44</f>
        <v>0</v>
      </c>
      <c r="G45" s="57">
        <f t="shared" si="6"/>
        <v>0</v>
      </c>
      <c r="H45" s="59">
        <f t="shared" si="6"/>
        <v>450</v>
      </c>
      <c r="I45" s="57">
        <f t="shared" si="6"/>
        <v>620</v>
      </c>
      <c r="J45" s="57">
        <f t="shared" si="6"/>
        <v>0</v>
      </c>
      <c r="K45" s="57">
        <f t="shared" si="6"/>
        <v>0</v>
      </c>
      <c r="L45" s="57">
        <f t="shared" si="6"/>
        <v>0</v>
      </c>
      <c r="M45" s="57">
        <f t="shared" si="6"/>
        <v>0</v>
      </c>
      <c r="N45" s="57">
        <f t="shared" si="6"/>
        <v>0</v>
      </c>
      <c r="O45" s="57">
        <f t="shared" si="6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05"/>
      <c r="B46" s="56" t="s">
        <v>79</v>
      </c>
      <c r="C46" s="56"/>
      <c r="D46" s="56"/>
      <c r="E46" s="56"/>
      <c r="F46" s="72">
        <v>0</v>
      </c>
      <c r="G46" s="72">
        <v>0</v>
      </c>
      <c r="H46" s="72">
        <v>955</v>
      </c>
      <c r="I46" s="72">
        <v>101</v>
      </c>
      <c r="J46" s="72"/>
      <c r="K46" s="72"/>
      <c r="L46" s="57"/>
      <c r="M46" s="57"/>
      <c r="N46" s="72"/>
      <c r="O46" s="72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05"/>
      <c r="B47" s="56" t="s">
        <v>80</v>
      </c>
      <c r="C47" s="56"/>
      <c r="D47" s="56"/>
      <c r="E47" s="56"/>
      <c r="F47" s="57">
        <v>0</v>
      </c>
      <c r="G47" s="57">
        <v>0</v>
      </c>
      <c r="H47" s="57">
        <v>358</v>
      </c>
      <c r="I47" s="57">
        <v>862</v>
      </c>
      <c r="J47" s="57"/>
      <c r="K47" s="57"/>
      <c r="L47" s="57"/>
      <c r="M47" s="57"/>
      <c r="N47" s="57"/>
      <c r="O47" s="57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05"/>
      <c r="B48" s="56" t="s">
        <v>81</v>
      </c>
      <c r="C48" s="56"/>
      <c r="D48" s="56"/>
      <c r="E48" s="56"/>
      <c r="F48" s="57">
        <v>0</v>
      </c>
      <c r="G48" s="57">
        <v>0</v>
      </c>
      <c r="H48" s="57">
        <v>292</v>
      </c>
      <c r="I48" s="57">
        <v>862</v>
      </c>
      <c r="J48" s="57"/>
      <c r="K48" s="57"/>
      <c r="L48" s="57"/>
      <c r="M48" s="57"/>
      <c r="N48" s="57"/>
      <c r="O48" s="57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7"/>
  <sheetViews>
    <sheetView view="pageBreakPreview" topLeftCell="A25" zoomScaleNormal="100" zoomScaleSheetLayoutView="100" workbookViewId="0"/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16" width="12.625" style="2" customWidth="1"/>
    <col min="17" max="16384" width="9" style="2"/>
  </cols>
  <sheetData>
    <row r="1" spans="1:16" ht="33.950000000000003" customHeight="1">
      <c r="A1" s="35" t="s">
        <v>0</v>
      </c>
      <c r="B1" s="35"/>
      <c r="C1" s="43" t="s">
        <v>258</v>
      </c>
      <c r="D1" s="44"/>
    </row>
    <row r="3" spans="1:16" ht="15" customHeight="1">
      <c r="A3" s="15" t="s">
        <v>167</v>
      </c>
      <c r="B3" s="15"/>
      <c r="C3" s="15"/>
      <c r="D3" s="15"/>
      <c r="E3" s="15"/>
      <c r="F3" s="15"/>
      <c r="I3" s="15"/>
      <c r="J3" s="15"/>
      <c r="K3" s="15"/>
      <c r="L3" s="15"/>
    </row>
    <row r="4" spans="1:16" ht="15" customHeight="1">
      <c r="A4" s="15"/>
      <c r="B4" s="15"/>
      <c r="C4" s="15"/>
      <c r="D4" s="15"/>
      <c r="E4" s="15"/>
      <c r="F4" s="15"/>
      <c r="I4" s="15"/>
      <c r="J4" s="15"/>
      <c r="K4" s="15"/>
      <c r="L4" s="15"/>
    </row>
    <row r="5" spans="1:16" ht="15" customHeight="1">
      <c r="A5" s="45"/>
      <c r="B5" s="45" t="s">
        <v>247</v>
      </c>
      <c r="C5" s="45"/>
      <c r="D5" s="45"/>
      <c r="H5" s="16"/>
      <c r="N5" s="16"/>
      <c r="P5" s="16" t="s">
        <v>168</v>
      </c>
    </row>
    <row r="6" spans="1:16" ht="15" customHeight="1">
      <c r="A6" s="46"/>
      <c r="B6" s="47"/>
      <c r="C6" s="47"/>
      <c r="D6" s="94"/>
      <c r="E6" s="117" t="s">
        <v>264</v>
      </c>
      <c r="F6" s="118"/>
      <c r="G6" s="117" t="s">
        <v>265</v>
      </c>
      <c r="H6" s="118"/>
      <c r="I6" s="117" t="s">
        <v>266</v>
      </c>
      <c r="J6" s="118"/>
      <c r="K6" s="121" t="s">
        <v>267</v>
      </c>
      <c r="L6" s="118"/>
      <c r="M6" s="117" t="s">
        <v>268</v>
      </c>
      <c r="N6" s="118"/>
      <c r="O6" s="119" t="s">
        <v>269</v>
      </c>
      <c r="P6" s="120"/>
    </row>
    <row r="7" spans="1:16" ht="15" customHeight="1">
      <c r="A7" s="19"/>
      <c r="B7" s="20"/>
      <c r="C7" s="20"/>
      <c r="D7" s="63"/>
      <c r="E7" s="38" t="s">
        <v>237</v>
      </c>
      <c r="F7" s="95" t="s">
        <v>246</v>
      </c>
      <c r="G7" s="38" t="s">
        <v>237</v>
      </c>
      <c r="H7" s="38" t="s">
        <v>246</v>
      </c>
      <c r="I7" s="38" t="s">
        <v>237</v>
      </c>
      <c r="J7" s="38" t="s">
        <v>246</v>
      </c>
      <c r="K7" s="97" t="s">
        <v>237</v>
      </c>
      <c r="L7" s="97" t="s">
        <v>246</v>
      </c>
      <c r="M7" s="38" t="s">
        <v>237</v>
      </c>
      <c r="N7" s="38" t="s">
        <v>246</v>
      </c>
      <c r="O7" s="38" t="s">
        <v>237</v>
      </c>
      <c r="P7" s="38" t="s">
        <v>246</v>
      </c>
    </row>
    <row r="8" spans="1:16" ht="18" customHeight="1">
      <c r="A8" s="100" t="s">
        <v>169</v>
      </c>
      <c r="B8" s="88" t="s">
        <v>170</v>
      </c>
      <c r="C8" s="89"/>
      <c r="D8" s="89"/>
      <c r="E8" s="90">
        <v>1</v>
      </c>
      <c r="F8" s="90">
        <v>1</v>
      </c>
      <c r="G8" s="90">
        <v>6</v>
      </c>
      <c r="H8" s="90">
        <v>6</v>
      </c>
      <c r="I8" s="90">
        <v>1</v>
      </c>
      <c r="J8" s="90">
        <v>1</v>
      </c>
      <c r="K8" s="90">
        <v>2</v>
      </c>
      <c r="L8" s="90">
        <v>2</v>
      </c>
      <c r="M8" s="90">
        <v>16</v>
      </c>
      <c r="N8" s="90">
        <v>16</v>
      </c>
      <c r="O8" s="90">
        <v>1</v>
      </c>
      <c r="P8" s="90">
        <v>1</v>
      </c>
    </row>
    <row r="9" spans="1:16" ht="18" customHeight="1">
      <c r="A9" s="100"/>
      <c r="B9" s="100" t="s">
        <v>171</v>
      </c>
      <c r="C9" s="56" t="s">
        <v>172</v>
      </c>
      <c r="D9" s="56"/>
      <c r="E9" s="90">
        <v>30</v>
      </c>
      <c r="F9" s="90">
        <v>30</v>
      </c>
      <c r="G9" s="90">
        <v>10</v>
      </c>
      <c r="H9" s="90">
        <v>10</v>
      </c>
      <c r="I9" s="90">
        <v>3850</v>
      </c>
      <c r="J9" s="90">
        <v>6325</v>
      </c>
      <c r="K9" s="90">
        <v>86627</v>
      </c>
      <c r="L9" s="90">
        <v>85430</v>
      </c>
      <c r="M9" s="90">
        <v>1000</v>
      </c>
      <c r="N9" s="90">
        <v>1000</v>
      </c>
      <c r="O9" s="90">
        <v>100</v>
      </c>
      <c r="P9" s="90">
        <v>100</v>
      </c>
    </row>
    <row r="10" spans="1:16" ht="18" customHeight="1">
      <c r="A10" s="100"/>
      <c r="B10" s="100"/>
      <c r="C10" s="56" t="s">
        <v>173</v>
      </c>
      <c r="D10" s="56"/>
      <c r="E10" s="90">
        <v>30</v>
      </c>
      <c r="F10" s="90">
        <v>30</v>
      </c>
      <c r="G10" s="90">
        <v>8</v>
      </c>
      <c r="H10" s="90">
        <v>8</v>
      </c>
      <c r="I10" s="90">
        <v>3850</v>
      </c>
      <c r="J10" s="90">
        <v>6325</v>
      </c>
      <c r="K10" s="90">
        <v>43314</v>
      </c>
      <c r="L10" s="90">
        <v>42715</v>
      </c>
      <c r="M10" s="90">
        <v>510</v>
      </c>
      <c r="N10" s="90">
        <v>510</v>
      </c>
      <c r="O10" s="90">
        <v>100</v>
      </c>
      <c r="P10" s="90">
        <v>100</v>
      </c>
    </row>
    <row r="11" spans="1:16" ht="18" customHeight="1">
      <c r="A11" s="100"/>
      <c r="B11" s="100"/>
      <c r="C11" s="56" t="s">
        <v>174</v>
      </c>
      <c r="D11" s="56"/>
      <c r="E11" s="90">
        <v>0</v>
      </c>
      <c r="F11" s="90">
        <v>0</v>
      </c>
      <c r="G11" s="90">
        <v>2</v>
      </c>
      <c r="H11" s="90">
        <v>2</v>
      </c>
      <c r="I11" s="90">
        <v>0</v>
      </c>
      <c r="J11" s="90">
        <v>0</v>
      </c>
      <c r="K11" s="90">
        <v>43314</v>
      </c>
      <c r="L11" s="90">
        <v>42715</v>
      </c>
      <c r="M11" s="90">
        <v>90</v>
      </c>
      <c r="N11" s="90">
        <v>90</v>
      </c>
      <c r="O11" s="90">
        <v>0</v>
      </c>
      <c r="P11" s="90">
        <v>0</v>
      </c>
    </row>
    <row r="12" spans="1:16" ht="18" customHeight="1">
      <c r="A12" s="100"/>
      <c r="B12" s="100"/>
      <c r="C12" s="56" t="s">
        <v>175</v>
      </c>
      <c r="D12" s="56"/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225</v>
      </c>
      <c r="N12" s="90">
        <v>225</v>
      </c>
      <c r="O12" s="90">
        <v>0</v>
      </c>
      <c r="P12" s="90">
        <v>0</v>
      </c>
    </row>
    <row r="13" spans="1:16" ht="18" customHeight="1">
      <c r="A13" s="100"/>
      <c r="B13" s="100"/>
      <c r="C13" s="56" t="s">
        <v>176</v>
      </c>
      <c r="D13" s="56"/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</row>
    <row r="14" spans="1:16" ht="18" customHeight="1">
      <c r="A14" s="100"/>
      <c r="B14" s="100"/>
      <c r="C14" s="56" t="s">
        <v>177</v>
      </c>
      <c r="D14" s="56"/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175</v>
      </c>
      <c r="N14" s="90">
        <v>175</v>
      </c>
      <c r="O14" s="90">
        <v>0</v>
      </c>
      <c r="P14" s="90">
        <v>0</v>
      </c>
    </row>
    <row r="15" spans="1:16" ht="18" customHeight="1">
      <c r="A15" s="116" t="s">
        <v>178</v>
      </c>
      <c r="B15" s="100" t="s">
        <v>179</v>
      </c>
      <c r="C15" s="56" t="s">
        <v>180</v>
      </c>
      <c r="D15" s="56"/>
      <c r="E15" s="57">
        <v>30819</v>
      </c>
      <c r="F15" s="57">
        <v>33199</v>
      </c>
      <c r="G15" s="57">
        <v>7346</v>
      </c>
      <c r="H15" s="57">
        <v>7215</v>
      </c>
      <c r="I15" s="57">
        <v>2598</v>
      </c>
      <c r="J15" s="57">
        <v>4801</v>
      </c>
      <c r="K15" s="96">
        <v>14403</v>
      </c>
      <c r="L15" s="96">
        <v>14353</v>
      </c>
      <c r="M15" s="57">
        <v>1525</v>
      </c>
      <c r="N15" s="57">
        <v>1372</v>
      </c>
      <c r="O15" s="57">
        <v>345</v>
      </c>
      <c r="P15" s="57">
        <v>223</v>
      </c>
    </row>
    <row r="16" spans="1:16" ht="18" customHeight="1">
      <c r="A16" s="100"/>
      <c r="B16" s="100"/>
      <c r="C16" s="56" t="s">
        <v>181</v>
      </c>
      <c r="D16" s="56"/>
      <c r="E16" s="57">
        <v>74</v>
      </c>
      <c r="F16" s="57">
        <v>76</v>
      </c>
      <c r="G16" s="57">
        <v>13512</v>
      </c>
      <c r="H16" s="57">
        <v>13822</v>
      </c>
      <c r="I16" s="57">
        <v>10964</v>
      </c>
      <c r="J16" s="57">
        <v>19045</v>
      </c>
      <c r="K16" s="96">
        <v>397513</v>
      </c>
      <c r="L16" s="96">
        <v>392786</v>
      </c>
      <c r="M16" s="57">
        <v>1316</v>
      </c>
      <c r="N16" s="57">
        <v>1310</v>
      </c>
      <c r="O16" s="57">
        <v>47</v>
      </c>
      <c r="P16" s="57">
        <v>73</v>
      </c>
    </row>
    <row r="17" spans="1:17" ht="18" customHeight="1">
      <c r="A17" s="100"/>
      <c r="B17" s="100"/>
      <c r="C17" s="56" t="s">
        <v>182</v>
      </c>
      <c r="D17" s="56"/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96">
        <v>392</v>
      </c>
      <c r="L17" s="96">
        <v>340</v>
      </c>
      <c r="M17" s="57">
        <v>0</v>
      </c>
      <c r="N17" s="57">
        <v>0</v>
      </c>
      <c r="O17" s="57">
        <v>0</v>
      </c>
      <c r="P17" s="57">
        <v>0</v>
      </c>
    </row>
    <row r="18" spans="1:17" ht="18" customHeight="1">
      <c r="A18" s="100"/>
      <c r="B18" s="100"/>
      <c r="C18" s="56" t="s">
        <v>183</v>
      </c>
      <c r="D18" s="56"/>
      <c r="E18" s="57">
        <v>30893</v>
      </c>
      <c r="F18" s="57">
        <v>33274</v>
      </c>
      <c r="G18" s="57">
        <v>20859</v>
      </c>
      <c r="H18" s="57">
        <v>21037</v>
      </c>
      <c r="I18" s="57">
        <v>13562</v>
      </c>
      <c r="J18" s="57">
        <v>23846</v>
      </c>
      <c r="K18" s="96">
        <v>412307</v>
      </c>
      <c r="L18" s="96">
        <v>407479</v>
      </c>
      <c r="M18" s="57">
        <v>2841</v>
      </c>
      <c r="N18" s="57">
        <v>2683</v>
      </c>
      <c r="O18" s="57">
        <v>392</v>
      </c>
      <c r="P18" s="57">
        <v>296</v>
      </c>
    </row>
    <row r="19" spans="1:17" ht="18" customHeight="1">
      <c r="A19" s="100"/>
      <c r="B19" s="100" t="s">
        <v>184</v>
      </c>
      <c r="C19" s="56" t="s">
        <v>185</v>
      </c>
      <c r="D19" s="56"/>
      <c r="E19" s="57">
        <v>10040</v>
      </c>
      <c r="F19" s="57">
        <v>12184</v>
      </c>
      <c r="G19" s="57">
        <v>427</v>
      </c>
      <c r="H19" s="57">
        <v>467</v>
      </c>
      <c r="I19" s="57">
        <v>381</v>
      </c>
      <c r="J19" s="57">
        <v>226</v>
      </c>
      <c r="K19" s="96">
        <v>31240</v>
      </c>
      <c r="L19" s="96">
        <v>34179</v>
      </c>
      <c r="M19" s="57">
        <v>667</v>
      </c>
      <c r="N19" s="57">
        <v>463</v>
      </c>
      <c r="O19" s="57">
        <v>129</v>
      </c>
      <c r="P19" s="57">
        <v>97</v>
      </c>
    </row>
    <row r="20" spans="1:17" ht="18" customHeight="1">
      <c r="A20" s="100"/>
      <c r="B20" s="100"/>
      <c r="C20" s="56" t="s">
        <v>186</v>
      </c>
      <c r="D20" s="56"/>
      <c r="E20" s="57">
        <v>33</v>
      </c>
      <c r="F20" s="57">
        <v>362</v>
      </c>
      <c r="G20" s="57">
        <v>9218</v>
      </c>
      <c r="H20" s="57">
        <v>9537</v>
      </c>
      <c r="I20" s="57">
        <v>3</v>
      </c>
      <c r="J20" s="57">
        <v>0</v>
      </c>
      <c r="K20" s="96">
        <v>214053</v>
      </c>
      <c r="L20" s="96">
        <v>212373</v>
      </c>
      <c r="M20" s="57">
        <v>800</v>
      </c>
      <c r="N20" s="57">
        <v>879</v>
      </c>
      <c r="O20" s="57">
        <v>3</v>
      </c>
      <c r="P20" s="57">
        <v>0.59</v>
      </c>
    </row>
    <row r="21" spans="1:17" s="48" customFormat="1" ht="18" customHeight="1">
      <c r="A21" s="100"/>
      <c r="B21" s="100"/>
      <c r="C21" s="91" t="s">
        <v>187</v>
      </c>
      <c r="D21" s="91"/>
      <c r="E21" s="92">
        <v>0</v>
      </c>
      <c r="F21" s="92">
        <v>0</v>
      </c>
      <c r="G21" s="92">
        <v>0</v>
      </c>
      <c r="H21" s="92">
        <v>0</v>
      </c>
      <c r="I21" s="92">
        <v>9328</v>
      </c>
      <c r="J21" s="92">
        <v>17295</v>
      </c>
      <c r="K21" s="92">
        <v>80253</v>
      </c>
      <c r="L21" s="92">
        <v>75363</v>
      </c>
      <c r="M21" s="92">
        <v>0</v>
      </c>
      <c r="N21" s="92">
        <v>0</v>
      </c>
      <c r="O21" s="92">
        <v>0</v>
      </c>
      <c r="P21" s="92">
        <v>0</v>
      </c>
    </row>
    <row r="22" spans="1:17" ht="18" customHeight="1">
      <c r="A22" s="100"/>
      <c r="B22" s="100"/>
      <c r="C22" s="50" t="s">
        <v>188</v>
      </c>
      <c r="D22" s="50"/>
      <c r="E22" s="57">
        <v>10073</v>
      </c>
      <c r="F22" s="57">
        <v>12546</v>
      </c>
      <c r="G22" s="57">
        <v>9645</v>
      </c>
      <c r="H22" s="57">
        <v>10004</v>
      </c>
      <c r="I22" s="57">
        <v>9712</v>
      </c>
      <c r="J22" s="57">
        <v>17521</v>
      </c>
      <c r="K22" s="96">
        <v>325546</v>
      </c>
      <c r="L22" s="96">
        <v>321915</v>
      </c>
      <c r="M22" s="57">
        <v>1467</v>
      </c>
      <c r="N22" s="57">
        <v>1342</v>
      </c>
      <c r="O22" s="57">
        <v>132</v>
      </c>
      <c r="P22" s="57">
        <v>98</v>
      </c>
    </row>
    <row r="23" spans="1:17" ht="18" customHeight="1">
      <c r="A23" s="100"/>
      <c r="B23" s="100" t="s">
        <v>189</v>
      </c>
      <c r="C23" s="56" t="s">
        <v>190</v>
      </c>
      <c r="D23" s="56"/>
      <c r="E23" s="57">
        <v>30</v>
      </c>
      <c r="F23" s="57">
        <v>30</v>
      </c>
      <c r="G23" s="57">
        <v>10</v>
      </c>
      <c r="H23" s="57">
        <v>10</v>
      </c>
      <c r="I23" s="57">
        <v>3850</v>
      </c>
      <c r="J23" s="57">
        <v>6325</v>
      </c>
      <c r="K23" s="96">
        <v>86627</v>
      </c>
      <c r="L23" s="96">
        <v>85430</v>
      </c>
      <c r="M23" s="57">
        <v>1000</v>
      </c>
      <c r="N23" s="57">
        <v>1000</v>
      </c>
      <c r="O23" s="57">
        <v>50</v>
      </c>
      <c r="P23" s="57">
        <v>50</v>
      </c>
    </row>
    <row r="24" spans="1:17" ht="18" customHeight="1">
      <c r="A24" s="100"/>
      <c r="B24" s="100"/>
      <c r="C24" s="56" t="s">
        <v>191</v>
      </c>
      <c r="D24" s="56"/>
      <c r="E24" s="57">
        <v>20790</v>
      </c>
      <c r="F24" s="57">
        <v>20698</v>
      </c>
      <c r="G24" s="57">
        <v>11204</v>
      </c>
      <c r="H24" s="57">
        <v>11023</v>
      </c>
      <c r="I24" s="57">
        <v>0</v>
      </c>
      <c r="J24" s="57">
        <v>0</v>
      </c>
      <c r="K24" s="96">
        <v>134</v>
      </c>
      <c r="L24" s="96">
        <v>134</v>
      </c>
      <c r="M24" s="57">
        <v>374</v>
      </c>
      <c r="N24" s="57">
        <v>341</v>
      </c>
      <c r="O24" s="57">
        <v>209</v>
      </c>
      <c r="P24" s="57">
        <v>148</v>
      </c>
    </row>
    <row r="25" spans="1:17" ht="18" customHeight="1">
      <c r="A25" s="100"/>
      <c r="B25" s="100"/>
      <c r="C25" s="56" t="s">
        <v>192</v>
      </c>
      <c r="D25" s="56"/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96">
        <v>0</v>
      </c>
      <c r="L25" s="96">
        <v>0</v>
      </c>
      <c r="M25" s="57">
        <v>0</v>
      </c>
      <c r="N25" s="57">
        <v>0</v>
      </c>
      <c r="O25" s="57">
        <v>0</v>
      </c>
      <c r="P25" s="57">
        <v>0</v>
      </c>
    </row>
    <row r="26" spans="1:17" ht="18" customHeight="1">
      <c r="A26" s="100"/>
      <c r="B26" s="100"/>
      <c r="C26" s="56" t="s">
        <v>193</v>
      </c>
      <c r="D26" s="56"/>
      <c r="E26" s="57">
        <v>20820</v>
      </c>
      <c r="F26" s="57">
        <v>20728</v>
      </c>
      <c r="G26" s="57">
        <v>11214</v>
      </c>
      <c r="H26" s="57">
        <v>11033</v>
      </c>
      <c r="I26" s="57">
        <v>3850</v>
      </c>
      <c r="J26" s="57">
        <v>6325</v>
      </c>
      <c r="K26" s="96">
        <v>86762</v>
      </c>
      <c r="L26" s="96">
        <v>85564</v>
      </c>
      <c r="M26" s="57">
        <v>1374</v>
      </c>
      <c r="N26" s="57">
        <v>1341</v>
      </c>
      <c r="O26" s="57">
        <v>259</v>
      </c>
      <c r="P26" s="57">
        <v>198</v>
      </c>
    </row>
    <row r="27" spans="1:17" ht="18" customHeight="1">
      <c r="A27" s="100"/>
      <c r="B27" s="56" t="s">
        <v>194</v>
      </c>
      <c r="C27" s="56"/>
      <c r="D27" s="56"/>
      <c r="E27" s="57">
        <v>30893</v>
      </c>
      <c r="F27" s="57">
        <v>33274</v>
      </c>
      <c r="G27" s="57">
        <v>20859</v>
      </c>
      <c r="H27" s="57">
        <v>21037</v>
      </c>
      <c r="I27" s="57">
        <v>13562</v>
      </c>
      <c r="J27" s="57">
        <v>23846</v>
      </c>
      <c r="K27" s="96">
        <v>412307</v>
      </c>
      <c r="L27" s="96">
        <v>407479</v>
      </c>
      <c r="M27" s="57">
        <v>2841</v>
      </c>
      <c r="N27" s="57">
        <v>2683</v>
      </c>
      <c r="O27" s="57">
        <v>392</v>
      </c>
      <c r="P27" s="57">
        <v>296</v>
      </c>
    </row>
    <row r="28" spans="1:17" ht="18" customHeight="1">
      <c r="A28" s="100" t="s">
        <v>195</v>
      </c>
      <c r="B28" s="100" t="s">
        <v>196</v>
      </c>
      <c r="C28" s="56" t="s">
        <v>197</v>
      </c>
      <c r="D28" s="93" t="s">
        <v>40</v>
      </c>
      <c r="E28" s="57">
        <v>451</v>
      </c>
      <c r="F28" s="57">
        <v>431</v>
      </c>
      <c r="G28" s="57">
        <v>1572</v>
      </c>
      <c r="H28" s="57">
        <v>1659.4</v>
      </c>
      <c r="I28" s="57">
        <v>932</v>
      </c>
      <c r="J28" s="57">
        <v>1205</v>
      </c>
      <c r="K28" s="96">
        <v>11150</v>
      </c>
      <c r="L28" s="96">
        <v>13028</v>
      </c>
      <c r="M28" s="57">
        <v>1877</v>
      </c>
      <c r="N28" s="57">
        <v>1997</v>
      </c>
      <c r="O28" s="57">
        <v>298</v>
      </c>
      <c r="P28" s="57">
        <v>160</v>
      </c>
    </row>
    <row r="29" spans="1:17" ht="18" customHeight="1">
      <c r="A29" s="100"/>
      <c r="B29" s="100"/>
      <c r="C29" s="56" t="s">
        <v>198</v>
      </c>
      <c r="D29" s="93" t="s">
        <v>41</v>
      </c>
      <c r="E29" s="57">
        <v>415</v>
      </c>
      <c r="F29" s="57">
        <v>394</v>
      </c>
      <c r="G29" s="57">
        <v>1258</v>
      </c>
      <c r="H29" s="57">
        <v>1263</v>
      </c>
      <c r="I29" s="57">
        <v>690</v>
      </c>
      <c r="J29" s="57">
        <v>594</v>
      </c>
      <c r="K29" s="96">
        <v>5032</v>
      </c>
      <c r="L29" s="96">
        <v>4385</v>
      </c>
      <c r="M29" s="57">
        <v>1622</v>
      </c>
      <c r="N29" s="57">
        <v>1787</v>
      </c>
      <c r="O29" s="57">
        <v>5</v>
      </c>
      <c r="P29" s="57">
        <v>2</v>
      </c>
    </row>
    <row r="30" spans="1:17" ht="18" customHeight="1">
      <c r="A30" s="100"/>
      <c r="B30" s="100"/>
      <c r="C30" s="56" t="s">
        <v>199</v>
      </c>
      <c r="D30" s="93" t="s">
        <v>200</v>
      </c>
      <c r="E30" s="57">
        <v>76</v>
      </c>
      <c r="F30" s="57">
        <v>76</v>
      </c>
      <c r="G30" s="57">
        <v>101</v>
      </c>
      <c r="H30" s="57">
        <v>119</v>
      </c>
      <c r="I30" s="57">
        <v>122</v>
      </c>
      <c r="J30" s="57">
        <v>120</v>
      </c>
      <c r="K30" s="96">
        <v>359</v>
      </c>
      <c r="L30" s="96">
        <v>358</v>
      </c>
      <c r="M30" s="57">
        <v>202</v>
      </c>
      <c r="N30" s="57">
        <v>202</v>
      </c>
      <c r="O30" s="57">
        <v>195</v>
      </c>
      <c r="P30" s="57">
        <v>205</v>
      </c>
    </row>
    <row r="31" spans="1:17" ht="18" customHeight="1">
      <c r="A31" s="100"/>
      <c r="B31" s="100"/>
      <c r="C31" s="50" t="s">
        <v>201</v>
      </c>
      <c r="D31" s="93" t="s">
        <v>202</v>
      </c>
      <c r="E31" s="57">
        <f t="shared" ref="E31:P31" si="0">E28-E29-E30</f>
        <v>-40</v>
      </c>
      <c r="F31" s="57">
        <f t="shared" si="0"/>
        <v>-39</v>
      </c>
      <c r="G31" s="57">
        <f t="shared" si="0"/>
        <v>213</v>
      </c>
      <c r="H31" s="57">
        <f t="shared" si="0"/>
        <v>277.40000000000009</v>
      </c>
      <c r="I31" s="57">
        <f t="shared" si="0"/>
        <v>120</v>
      </c>
      <c r="J31" s="57">
        <f t="shared" si="0"/>
        <v>491</v>
      </c>
      <c r="K31" s="96">
        <f t="shared" si="0"/>
        <v>5759</v>
      </c>
      <c r="L31" s="96">
        <f t="shared" si="0"/>
        <v>8285</v>
      </c>
      <c r="M31" s="57">
        <f t="shared" si="0"/>
        <v>53</v>
      </c>
      <c r="N31" s="57">
        <f t="shared" si="0"/>
        <v>8</v>
      </c>
      <c r="O31" s="57">
        <f t="shared" si="0"/>
        <v>98</v>
      </c>
      <c r="P31" s="57">
        <f t="shared" si="0"/>
        <v>-47</v>
      </c>
      <c r="Q31" s="7"/>
    </row>
    <row r="32" spans="1:17" ht="18" customHeight="1">
      <c r="A32" s="100"/>
      <c r="B32" s="100"/>
      <c r="C32" s="56" t="s">
        <v>203</v>
      </c>
      <c r="D32" s="93" t="s">
        <v>204</v>
      </c>
      <c r="E32" s="57">
        <v>132</v>
      </c>
      <c r="F32" s="57">
        <v>157</v>
      </c>
      <c r="G32" s="57">
        <v>59</v>
      </c>
      <c r="H32" s="57">
        <v>173</v>
      </c>
      <c r="I32" s="57">
        <v>172</v>
      </c>
      <c r="J32" s="57">
        <v>28.5</v>
      </c>
      <c r="K32" s="96">
        <v>295</v>
      </c>
      <c r="L32" s="96">
        <v>736</v>
      </c>
      <c r="M32" s="57">
        <v>15</v>
      </c>
      <c r="N32" s="57">
        <v>11</v>
      </c>
      <c r="O32" s="57">
        <v>1</v>
      </c>
      <c r="P32" s="57">
        <v>2</v>
      </c>
    </row>
    <row r="33" spans="1:16" ht="18" customHeight="1">
      <c r="A33" s="100"/>
      <c r="B33" s="100"/>
      <c r="C33" s="56" t="s">
        <v>205</v>
      </c>
      <c r="D33" s="93" t="s">
        <v>206</v>
      </c>
      <c r="E33" s="57">
        <v>0</v>
      </c>
      <c r="F33" s="57">
        <v>0</v>
      </c>
      <c r="G33" s="57">
        <v>90</v>
      </c>
      <c r="H33" s="57">
        <v>83.9</v>
      </c>
      <c r="I33" s="57">
        <v>87</v>
      </c>
      <c r="J33" s="57">
        <v>0.2</v>
      </c>
      <c r="K33" s="96">
        <v>1164</v>
      </c>
      <c r="L33" s="96">
        <v>1369</v>
      </c>
      <c r="M33" s="57">
        <v>16</v>
      </c>
      <c r="N33" s="57">
        <v>17</v>
      </c>
      <c r="O33" s="57">
        <v>1</v>
      </c>
      <c r="P33" s="57">
        <v>0</v>
      </c>
    </row>
    <row r="34" spans="1:16" ht="18" customHeight="1">
      <c r="A34" s="100"/>
      <c r="B34" s="100"/>
      <c r="C34" s="50" t="s">
        <v>207</v>
      </c>
      <c r="D34" s="93" t="s">
        <v>208</v>
      </c>
      <c r="E34" s="57">
        <f t="shared" ref="E34:P34" si="1">E31+E32-E33</f>
        <v>92</v>
      </c>
      <c r="F34" s="57">
        <f t="shared" si="1"/>
        <v>118</v>
      </c>
      <c r="G34" s="57">
        <f t="shared" si="1"/>
        <v>182</v>
      </c>
      <c r="H34" s="57">
        <f t="shared" si="1"/>
        <v>366.50000000000011</v>
      </c>
      <c r="I34" s="57">
        <f t="shared" si="1"/>
        <v>205</v>
      </c>
      <c r="J34" s="57">
        <f t="shared" si="1"/>
        <v>519.29999999999995</v>
      </c>
      <c r="K34" s="96">
        <f t="shared" ref="K34:L34" si="2">K31+K32-K33</f>
        <v>4890</v>
      </c>
      <c r="L34" s="96">
        <f t="shared" si="2"/>
        <v>7652</v>
      </c>
      <c r="M34" s="57">
        <f t="shared" si="1"/>
        <v>52</v>
      </c>
      <c r="N34" s="57">
        <f t="shared" si="1"/>
        <v>2</v>
      </c>
      <c r="O34" s="57">
        <f t="shared" si="1"/>
        <v>98</v>
      </c>
      <c r="P34" s="57">
        <f t="shared" si="1"/>
        <v>-45</v>
      </c>
    </row>
    <row r="35" spans="1:16" ht="18" customHeight="1">
      <c r="A35" s="100"/>
      <c r="B35" s="100" t="s">
        <v>209</v>
      </c>
      <c r="C35" s="56" t="s">
        <v>210</v>
      </c>
      <c r="D35" s="93" t="s">
        <v>211</v>
      </c>
      <c r="E35" s="57">
        <v>0</v>
      </c>
      <c r="F35" s="57">
        <v>0</v>
      </c>
      <c r="G35" s="57">
        <v>5</v>
      </c>
      <c r="H35" s="57">
        <v>383</v>
      </c>
      <c r="I35" s="57">
        <v>0</v>
      </c>
      <c r="J35" s="57">
        <v>0</v>
      </c>
      <c r="K35" s="96">
        <v>0</v>
      </c>
      <c r="L35" s="96">
        <v>0</v>
      </c>
      <c r="M35" s="57">
        <v>0</v>
      </c>
      <c r="N35" s="57">
        <v>0</v>
      </c>
      <c r="O35" s="57">
        <v>0</v>
      </c>
      <c r="P35" s="57">
        <v>0</v>
      </c>
    </row>
    <row r="36" spans="1:16" ht="18" customHeight="1">
      <c r="A36" s="100"/>
      <c r="B36" s="100"/>
      <c r="C36" s="56" t="s">
        <v>212</v>
      </c>
      <c r="D36" s="93" t="s">
        <v>213</v>
      </c>
      <c r="E36" s="57">
        <v>0</v>
      </c>
      <c r="F36" s="57">
        <v>0.3</v>
      </c>
      <c r="G36" s="57">
        <v>6</v>
      </c>
      <c r="H36" s="57">
        <v>15.4</v>
      </c>
      <c r="I36" s="57">
        <v>0</v>
      </c>
      <c r="J36" s="57">
        <v>0</v>
      </c>
      <c r="K36" s="96">
        <v>0</v>
      </c>
      <c r="L36" s="96">
        <v>0</v>
      </c>
      <c r="M36" s="57">
        <v>0</v>
      </c>
      <c r="N36" s="57">
        <v>44</v>
      </c>
      <c r="O36" s="57">
        <v>0</v>
      </c>
      <c r="P36" s="57">
        <v>0</v>
      </c>
    </row>
    <row r="37" spans="1:16" ht="18" customHeight="1">
      <c r="A37" s="100"/>
      <c r="B37" s="100"/>
      <c r="C37" s="56" t="s">
        <v>214</v>
      </c>
      <c r="D37" s="93" t="s">
        <v>215</v>
      </c>
      <c r="E37" s="57">
        <f t="shared" ref="E37:P37" si="3">E34+E35-E36</f>
        <v>92</v>
      </c>
      <c r="F37" s="57">
        <f t="shared" si="3"/>
        <v>117.7</v>
      </c>
      <c r="G37" s="57">
        <f t="shared" si="3"/>
        <v>181</v>
      </c>
      <c r="H37" s="57">
        <f t="shared" si="3"/>
        <v>734.10000000000014</v>
      </c>
      <c r="I37" s="57">
        <f t="shared" si="3"/>
        <v>205</v>
      </c>
      <c r="J37" s="57">
        <f t="shared" si="3"/>
        <v>519.29999999999995</v>
      </c>
      <c r="K37" s="96">
        <f t="shared" ref="K37:L37" si="4">K34+K35-K36</f>
        <v>4890</v>
      </c>
      <c r="L37" s="96">
        <f t="shared" si="4"/>
        <v>7652</v>
      </c>
      <c r="M37" s="57">
        <f t="shared" si="3"/>
        <v>52</v>
      </c>
      <c r="N37" s="57">
        <f t="shared" si="3"/>
        <v>-42</v>
      </c>
      <c r="O37" s="57">
        <f t="shared" si="3"/>
        <v>98</v>
      </c>
      <c r="P37" s="57">
        <f t="shared" si="3"/>
        <v>-45</v>
      </c>
    </row>
    <row r="38" spans="1:16" ht="18" customHeight="1">
      <c r="A38" s="100"/>
      <c r="B38" s="100"/>
      <c r="C38" s="56" t="s">
        <v>216</v>
      </c>
      <c r="D38" s="93" t="s">
        <v>217</v>
      </c>
      <c r="E38" s="57">
        <v>0</v>
      </c>
      <c r="F38" s="57">
        <v>0</v>
      </c>
      <c r="G38" s="57">
        <v>48</v>
      </c>
      <c r="H38" s="57">
        <v>0</v>
      </c>
      <c r="I38" s="57">
        <v>0</v>
      </c>
      <c r="J38" s="57">
        <v>0</v>
      </c>
      <c r="K38" s="96">
        <v>0</v>
      </c>
      <c r="L38" s="96">
        <v>0</v>
      </c>
      <c r="M38" s="57">
        <v>0</v>
      </c>
      <c r="N38" s="57">
        <v>0</v>
      </c>
      <c r="O38" s="57">
        <v>0</v>
      </c>
      <c r="P38" s="57">
        <v>0</v>
      </c>
    </row>
    <row r="39" spans="1:16" ht="18" customHeight="1">
      <c r="A39" s="100"/>
      <c r="B39" s="100"/>
      <c r="C39" s="56" t="s">
        <v>218</v>
      </c>
      <c r="D39" s="93" t="s">
        <v>219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96">
        <v>0</v>
      </c>
      <c r="L39" s="96">
        <v>0</v>
      </c>
      <c r="M39" s="57">
        <v>0</v>
      </c>
      <c r="N39" s="57">
        <v>0</v>
      </c>
      <c r="O39" s="57">
        <v>0</v>
      </c>
      <c r="P39" s="57">
        <v>0</v>
      </c>
    </row>
    <row r="40" spans="1:16" ht="18" customHeight="1">
      <c r="A40" s="100"/>
      <c r="B40" s="100"/>
      <c r="C40" s="56" t="s">
        <v>220</v>
      </c>
      <c r="D40" s="93" t="s">
        <v>221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96">
        <v>0</v>
      </c>
      <c r="L40" s="96">
        <v>0</v>
      </c>
      <c r="M40" s="57">
        <v>19</v>
      </c>
      <c r="N40" s="57">
        <v>-11.5</v>
      </c>
      <c r="O40" s="57">
        <v>36</v>
      </c>
      <c r="P40" s="57">
        <v>-14.82</v>
      </c>
    </row>
    <row r="41" spans="1:16" ht="18" customHeight="1">
      <c r="A41" s="100"/>
      <c r="B41" s="100"/>
      <c r="C41" s="50" t="s">
        <v>222</v>
      </c>
      <c r="D41" s="93" t="s">
        <v>223</v>
      </c>
      <c r="E41" s="57">
        <f t="shared" ref="E41:P41" si="5">E34+E35-E36-E40</f>
        <v>92</v>
      </c>
      <c r="F41" s="57">
        <f t="shared" si="5"/>
        <v>117.7</v>
      </c>
      <c r="G41" s="57">
        <f t="shared" si="5"/>
        <v>181</v>
      </c>
      <c r="H41" s="57">
        <f t="shared" si="5"/>
        <v>734.10000000000014</v>
      </c>
      <c r="I41" s="57">
        <f t="shared" si="5"/>
        <v>205</v>
      </c>
      <c r="J41" s="57">
        <f t="shared" si="5"/>
        <v>519.29999999999995</v>
      </c>
      <c r="K41" s="96">
        <f t="shared" ref="K41:L41" si="6">K34+K35-K36-K40</f>
        <v>4890</v>
      </c>
      <c r="L41" s="96">
        <f t="shared" si="6"/>
        <v>7652</v>
      </c>
      <c r="M41" s="57">
        <f t="shared" si="5"/>
        <v>33</v>
      </c>
      <c r="N41" s="57">
        <f t="shared" si="5"/>
        <v>-30.5</v>
      </c>
      <c r="O41" s="57">
        <f t="shared" si="5"/>
        <v>62</v>
      </c>
      <c r="P41" s="57">
        <f t="shared" si="5"/>
        <v>-30.18</v>
      </c>
    </row>
    <row r="42" spans="1:16" ht="18" customHeight="1">
      <c r="A42" s="100"/>
      <c r="B42" s="100"/>
      <c r="C42" s="122" t="s">
        <v>224</v>
      </c>
      <c r="D42" s="122"/>
      <c r="E42" s="57">
        <f t="shared" ref="E42:P42" si="7">E37+E38-E39-E40</f>
        <v>92</v>
      </c>
      <c r="F42" s="57">
        <f t="shared" si="7"/>
        <v>117.7</v>
      </c>
      <c r="G42" s="57">
        <f t="shared" si="7"/>
        <v>229</v>
      </c>
      <c r="H42" s="57">
        <f t="shared" si="7"/>
        <v>734.10000000000014</v>
      </c>
      <c r="I42" s="57">
        <f t="shared" si="7"/>
        <v>205</v>
      </c>
      <c r="J42" s="57">
        <f t="shared" si="7"/>
        <v>519.29999999999995</v>
      </c>
      <c r="K42" s="96">
        <f t="shared" ref="K42:L42" si="8">K37+K38-K39-K40</f>
        <v>4890</v>
      </c>
      <c r="L42" s="96">
        <f t="shared" si="8"/>
        <v>7652</v>
      </c>
      <c r="M42" s="57">
        <f t="shared" si="7"/>
        <v>33</v>
      </c>
      <c r="N42" s="57">
        <f t="shared" si="7"/>
        <v>-30.5</v>
      </c>
      <c r="O42" s="57">
        <f t="shared" si="7"/>
        <v>62</v>
      </c>
      <c r="P42" s="57">
        <f t="shared" si="7"/>
        <v>-30.18</v>
      </c>
    </row>
    <row r="43" spans="1:16" ht="18" customHeight="1">
      <c r="A43" s="100"/>
      <c r="B43" s="100"/>
      <c r="C43" s="56" t="s">
        <v>225</v>
      </c>
      <c r="D43" s="93" t="s">
        <v>226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96">
        <v>0</v>
      </c>
      <c r="L43" s="96">
        <v>0</v>
      </c>
      <c r="M43" s="57">
        <v>0</v>
      </c>
      <c r="N43" s="57">
        <v>0</v>
      </c>
      <c r="O43" s="57">
        <v>0</v>
      </c>
      <c r="P43" s="57">
        <v>0</v>
      </c>
    </row>
    <row r="44" spans="1:16" ht="18" customHeight="1">
      <c r="A44" s="100"/>
      <c r="B44" s="100"/>
      <c r="C44" s="50" t="s">
        <v>227</v>
      </c>
      <c r="D44" s="70" t="s">
        <v>228</v>
      </c>
      <c r="E44" s="57">
        <f t="shared" ref="E44:P44" si="9">E41+E43</f>
        <v>92</v>
      </c>
      <c r="F44" s="57">
        <f t="shared" si="9"/>
        <v>117.7</v>
      </c>
      <c r="G44" s="57">
        <f>G42+G43</f>
        <v>229</v>
      </c>
      <c r="H44" s="57">
        <f t="shared" si="9"/>
        <v>734.10000000000014</v>
      </c>
      <c r="I44" s="57">
        <f t="shared" si="9"/>
        <v>205</v>
      </c>
      <c r="J44" s="57">
        <f t="shared" si="9"/>
        <v>519.29999999999995</v>
      </c>
      <c r="K44" s="96">
        <f t="shared" ref="K44:L44" si="10">K41+K43</f>
        <v>4890</v>
      </c>
      <c r="L44" s="96">
        <f t="shared" si="10"/>
        <v>7652</v>
      </c>
      <c r="M44" s="57">
        <f t="shared" si="9"/>
        <v>33</v>
      </c>
      <c r="N44" s="57">
        <f t="shared" si="9"/>
        <v>-30.5</v>
      </c>
      <c r="O44" s="57">
        <f t="shared" si="9"/>
        <v>62</v>
      </c>
      <c r="P44" s="57">
        <f t="shared" si="9"/>
        <v>-30.18</v>
      </c>
    </row>
    <row r="45" spans="1:16" ht="14.1" customHeight="1">
      <c r="A45" s="9" t="s">
        <v>229</v>
      </c>
    </row>
    <row r="46" spans="1:16" ht="14.1" customHeight="1">
      <c r="A46" s="9" t="s">
        <v>230</v>
      </c>
    </row>
    <row r="47" spans="1:16">
      <c r="A47" s="49"/>
    </row>
  </sheetData>
  <mergeCells count="16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M6:N6"/>
    <mergeCell ref="O6:P6"/>
    <mergeCell ref="A8:A14"/>
    <mergeCell ref="B9:B14"/>
    <mergeCell ref="I6:J6"/>
    <mergeCell ref="K6:L6"/>
  </mergeCells>
  <phoneticPr fontId="16"/>
  <pageMargins left="0.70866141732283472" right="0.23622047244094491" top="0.19685039370078741" bottom="0.23622047244094491" header="0.19685039370078741" footer="0.19685039370078741"/>
  <pageSetup paperSize="9" scale="69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ignoredErrors>
    <ignoredError sqref="G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kishimoto</cp:lastModifiedBy>
  <cp:lastPrinted>2022-08-31T05:26:10Z</cp:lastPrinted>
  <dcterms:created xsi:type="dcterms:W3CDTF">1999-07-06T05:17:05Z</dcterms:created>
  <dcterms:modified xsi:type="dcterms:W3CDTF">2022-09-20T09:47:52Z</dcterms:modified>
</cp:coreProperties>
</file>