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★決算\R04年度決算\20)決算調査関係\0711【地方債協会】都道府県及び指定都市の財政状況について（照会）\03_回答\"/>
    </mc:Choice>
  </mc:AlternateContent>
  <bookViews>
    <workbookView xWindow="-120" yWindow="-120" windowWidth="29040" windowHeight="15840" tabRatio="663"/>
  </bookViews>
  <sheets>
    <sheet name="1.普通会計予算(R3-4年度)" sheetId="2" r:id="rId1"/>
    <sheet name="2.公営企業会計予算(R3-4年度) " sheetId="9" r:id="rId2"/>
    <sheet name="3.(1)普通会計決算（R元-2年度)" sheetId="5" r:id="rId3"/>
    <sheet name="3.(2)財政指標等（H28‐R2年度）" sheetId="6" r:id="rId4"/>
    <sheet name="4.公営企業会計決算（R元-2年度） " sheetId="10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 '!$A$1:$O$49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 '!$A$1:$O$49</definedName>
    <definedName name="_xlnm.Print_Area" localSheetId="5">'5.三セク決算（R元-2年度）'!$A$1:$N$46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2" l="1"/>
  <c r="F34" i="8" l="1"/>
  <c r="F37" i="8" s="1"/>
  <c r="F42" i="8" s="1"/>
  <c r="E34" i="8"/>
  <c r="E37" i="8" s="1"/>
  <c r="E42" i="8" s="1"/>
  <c r="F31" i="8"/>
  <c r="E31" i="8"/>
  <c r="E41" i="8" l="1"/>
  <c r="E44" i="8" s="1"/>
  <c r="F41" i="8"/>
  <c r="F44" i="8" s="1"/>
  <c r="I33" i="2" l="1"/>
  <c r="K44" i="10" l="1"/>
  <c r="J44" i="10"/>
  <c r="I44" i="10"/>
  <c r="H44" i="10"/>
  <c r="G44" i="10"/>
  <c r="F44" i="10"/>
  <c r="K39" i="10"/>
  <c r="K45" i="10" s="1"/>
  <c r="J39" i="10"/>
  <c r="J45" i="10" s="1"/>
  <c r="I39" i="10"/>
  <c r="I45" i="10" s="1"/>
  <c r="H39" i="10"/>
  <c r="H45" i="10" s="1"/>
  <c r="G39" i="10"/>
  <c r="G45" i="10" s="1"/>
  <c r="F39" i="10"/>
  <c r="F45" i="10" s="1"/>
  <c r="K44" i="9"/>
  <c r="J44" i="9"/>
  <c r="I44" i="9"/>
  <c r="H44" i="9"/>
  <c r="G44" i="9"/>
  <c r="F44" i="9"/>
  <c r="K39" i="9"/>
  <c r="K45" i="9" s="1"/>
  <c r="J39" i="9"/>
  <c r="J45" i="9" s="1"/>
  <c r="I39" i="9"/>
  <c r="I45" i="9" s="1"/>
  <c r="H39" i="9"/>
  <c r="H45" i="9" s="1"/>
  <c r="G39" i="9"/>
  <c r="G45" i="9" s="1"/>
  <c r="F39" i="9"/>
  <c r="F45" i="9" s="1"/>
  <c r="F14" i="10" l="1"/>
  <c r="G14" i="10"/>
  <c r="H14" i="10"/>
  <c r="I14" i="10"/>
  <c r="J14" i="10"/>
  <c r="K14" i="10"/>
  <c r="L14" i="10"/>
  <c r="M14" i="10"/>
  <c r="N14" i="10"/>
  <c r="O14" i="10"/>
  <c r="F15" i="10"/>
  <c r="G15" i="10"/>
  <c r="H15" i="10"/>
  <c r="I15" i="10"/>
  <c r="J15" i="10"/>
  <c r="K15" i="10"/>
  <c r="L15" i="10"/>
  <c r="M15" i="10"/>
  <c r="N15" i="10"/>
  <c r="O15" i="10"/>
  <c r="F16" i="10"/>
  <c r="G16" i="10"/>
  <c r="H16" i="10"/>
  <c r="I16" i="10"/>
  <c r="J16" i="10"/>
  <c r="K16" i="10"/>
  <c r="L16" i="10"/>
  <c r="M16" i="10"/>
  <c r="N16" i="10"/>
  <c r="O16" i="10"/>
  <c r="F24" i="10"/>
  <c r="G24" i="10"/>
  <c r="G27" i="10" s="1"/>
  <c r="H24" i="10"/>
  <c r="H27" i="10" s="1"/>
  <c r="I24" i="10"/>
  <c r="J24" i="10"/>
  <c r="K24" i="10"/>
  <c r="K27" i="10" s="1"/>
  <c r="L24" i="10"/>
  <c r="L27" i="10" s="1"/>
  <c r="M24" i="10"/>
  <c r="N24" i="10"/>
  <c r="O24" i="10"/>
  <c r="O27" i="10" s="1"/>
  <c r="F27" i="10"/>
  <c r="I27" i="10"/>
  <c r="J27" i="10"/>
  <c r="M27" i="10"/>
  <c r="N27" i="10"/>
  <c r="L39" i="10"/>
  <c r="M39" i="10"/>
  <c r="N39" i="10"/>
  <c r="O39" i="10"/>
  <c r="L44" i="10"/>
  <c r="M44" i="10"/>
  <c r="M45" i="10" s="1"/>
  <c r="N44" i="10"/>
  <c r="N45" i="10" s="1"/>
  <c r="O44" i="10"/>
  <c r="L45" i="10"/>
  <c r="O45" i="10"/>
  <c r="F14" i="9"/>
  <c r="G14" i="9"/>
  <c r="H14" i="9"/>
  <c r="I14" i="9"/>
  <c r="J14" i="9"/>
  <c r="K14" i="9"/>
  <c r="L14" i="9"/>
  <c r="M14" i="9"/>
  <c r="N14" i="9"/>
  <c r="O14" i="9"/>
  <c r="F15" i="9"/>
  <c r="G15" i="9"/>
  <c r="H15" i="9"/>
  <c r="I15" i="9"/>
  <c r="J15" i="9"/>
  <c r="K15" i="9"/>
  <c r="L15" i="9"/>
  <c r="M15" i="9"/>
  <c r="N15" i="9"/>
  <c r="O15" i="9"/>
  <c r="F16" i="9"/>
  <c r="G16" i="9"/>
  <c r="H16" i="9"/>
  <c r="I16" i="9"/>
  <c r="J16" i="9"/>
  <c r="K16" i="9"/>
  <c r="L16" i="9"/>
  <c r="M16" i="9"/>
  <c r="N16" i="9"/>
  <c r="O16" i="9"/>
  <c r="F24" i="9"/>
  <c r="F27" i="9" s="1"/>
  <c r="G24" i="9"/>
  <c r="G27" i="9" s="1"/>
  <c r="H24" i="9"/>
  <c r="I24" i="9"/>
  <c r="J24" i="9"/>
  <c r="J27" i="9" s="1"/>
  <c r="K24" i="9"/>
  <c r="K27" i="9" s="1"/>
  <c r="L24" i="9"/>
  <c r="M24" i="9"/>
  <c r="N24" i="9"/>
  <c r="N27" i="9" s="1"/>
  <c r="O24" i="9"/>
  <c r="O27" i="9" s="1"/>
  <c r="H27" i="9"/>
  <c r="I27" i="9"/>
  <c r="L27" i="9"/>
  <c r="M27" i="9"/>
  <c r="L39" i="9"/>
  <c r="M39" i="9"/>
  <c r="N39" i="9"/>
  <c r="O39" i="9"/>
  <c r="L44" i="9"/>
  <c r="L45" i="9" s="1"/>
  <c r="M44" i="9"/>
  <c r="M45" i="9" s="1"/>
  <c r="N44" i="9"/>
  <c r="O44" i="9"/>
  <c r="N45" i="9"/>
  <c r="O45" i="9"/>
  <c r="I9" i="2" l="1"/>
  <c r="F45" i="2"/>
  <c r="G41" i="2" s="1"/>
  <c r="G27" i="2"/>
  <c r="F45" i="5"/>
  <c r="I45" i="5" s="1"/>
  <c r="F27" i="5"/>
  <c r="G19" i="5" s="1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H31" i="8"/>
  <c r="H34" i="8" s="1"/>
  <c r="G31" i="8"/>
  <c r="G34" i="8"/>
  <c r="G41" i="8" s="1"/>
  <c r="G44" i="8" s="1"/>
  <c r="I20" i="6"/>
  <c r="I19" i="6"/>
  <c r="I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J37" i="8"/>
  <c r="J42" i="8" s="1"/>
  <c r="G32" i="5" l="1"/>
  <c r="G37" i="5"/>
  <c r="G35" i="5"/>
  <c r="G38" i="5"/>
  <c r="G28" i="5"/>
  <c r="G31" i="5"/>
  <c r="G40" i="5"/>
  <c r="G30" i="5"/>
  <c r="G33" i="5"/>
  <c r="G36" i="5"/>
  <c r="G43" i="5"/>
  <c r="G41" i="5"/>
  <c r="G45" i="2"/>
  <c r="G29" i="2"/>
  <c r="G28" i="2"/>
  <c r="G14" i="2"/>
  <c r="G18" i="2"/>
  <c r="G21" i="2"/>
  <c r="G9" i="2"/>
  <c r="G16" i="2"/>
  <c r="G44" i="5"/>
  <c r="G42" i="5"/>
  <c r="G34" i="5"/>
  <c r="G45" i="5"/>
  <c r="G39" i="5"/>
  <c r="G29" i="5"/>
  <c r="G37" i="8"/>
  <c r="G42" i="8" s="1"/>
  <c r="G19" i="2"/>
  <c r="G25" i="2"/>
  <c r="G24" i="2"/>
  <c r="G36" i="2"/>
  <c r="G12" i="2"/>
  <c r="G39" i="2"/>
  <c r="G11" i="2"/>
  <c r="G38" i="2"/>
  <c r="I27" i="2"/>
  <c r="G22" i="2"/>
  <c r="G15" i="2"/>
  <c r="G43" i="2"/>
  <c r="G23" i="2"/>
  <c r="G30" i="2"/>
  <c r="G26" i="2"/>
  <c r="G32" i="2"/>
  <c r="G13" i="2"/>
  <c r="G40" i="2"/>
  <c r="G20" i="2"/>
  <c r="G17" i="2"/>
  <c r="G10" i="2"/>
  <c r="G31" i="2"/>
  <c r="I23" i="6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<sst xmlns="http://schemas.openxmlformats.org/spreadsheetml/2006/main" count="438" uniqueCount="250">
  <si>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</si>
  <si>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</si>
  <si>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</si>
  <si>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</si>
  <si>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</si>
  <si>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</si>
  <si>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</si>
  <si>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</si>
  <si>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</si>
  <si>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</si>
  <si>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</si>
  <si>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</si>
  <si>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</si>
  <si>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</si>
  <si>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</si>
  <si>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</si>
  <si>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</si>
  <si>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</si>
  <si>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</si>
  <si>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</si>
  <si>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</si>
  <si>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</si>
  <si>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</si>
  <si>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</si>
  <si>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</si>
  <si>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</si>
  <si>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</si>
  <si>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</si>
  <si>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</si>
  <si>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</si>
  <si>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</si>
  <si>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</si>
  <si>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</si>
  <si>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</si>
  <si>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</si>
  <si>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</si>
  <si>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</si>
  <si>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</si>
  <si>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</si>
  <si>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</si>
  <si>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</si>
  <si>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</si>
  <si>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</si>
  <si>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</si>
  <si>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</si>
  <si>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</si>
  <si>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</si>
  <si>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</si>
  <si>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</si>
  <si>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</si>
  <si>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</si>
  <si>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</si>
  <si>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</si>
  <si>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</si>
  <si>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</si>
  <si>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</si>
  <si>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</si>
  <si>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</si>
  <si>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</si>
  <si>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</si>
  <si>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</si>
  <si>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</si>
  <si>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</si>
  <si>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</si>
  <si>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</si>
  <si>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</si>
  <si>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</si>
  <si>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</si>
  <si>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</si>
  <si>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</si>
  <si>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</si>
  <si>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</si>
  <si>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</si>
  <si>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</si>
  <si>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</si>
  <si>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</si>
  <si>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</si>
  <si>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</si>
  <si>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</si>
  <si>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</si>
  <si>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</si>
  <si>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</si>
  <si>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</si>
  <si>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</si>
  <si>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</si>
  <si>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</si>
  <si>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</si>
  <si>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</si>
  <si>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</si>
  <si>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</si>
  <si>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</si>
  <si>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</si>
  <si>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</si>
  <si>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</si>
  <si>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</si>
  <si>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</si>
  <si>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</si>
  <si>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</si>
  <si>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</si>
  <si>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</si>
  <si>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</si>
  <si>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</si>
  <si>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</si>
  <si>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</si>
  <si>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</si>
  <si>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</si>
  <si>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</si>
  <si>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</si>
  <si>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</si>
  <si>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</si>
  <si>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</si>
  <si>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</si>
  <si>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</si>
  <si>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</si>
  <si>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</si>
  <si>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</si>
  <si>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</si>
  <si>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</si>
  <si>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</si>
  <si>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</si>
  <si>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</si>
  <si>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</si>
  <si>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</si>
  <si>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</si>
  <si>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</si>
  <si>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</si>
  <si>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</si>
  <si>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</si>
  <si>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</si>
  <si>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</si>
  <si>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</si>
  <si>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</si>
  <si>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</si>
  <si>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</si>
  <si>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</si>
  <si>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</si>
  <si>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</si>
  <si>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</si>
  <si>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</si>
  <si>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</si>
  <si>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</si>
  <si>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</si>
  <si>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</si>
  <si>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</si>
  <si>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</si>
  <si>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</si>
  <si>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</si>
  <si>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</si>
  <si>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</si>
  <si>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</si>
  <si>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</si>
  <si>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</si>
  <si>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</si>
  <si>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</si>
  <si>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</si>
  <si>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</si>
  <si>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</si>
  <si>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</si>
  <si>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</si>
  <si>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</si>
  <si>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</si>
  <si>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</si>
  <si>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</si>
  <si>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</si>
  <si>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</si>
  <si>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</si>
  <si>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</si>
  <si>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</si>
  <si>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</si>
  <si>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</si>
  <si>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</si>
  <si>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</si>
  <si>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</si>
  <si>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</si>
  <si>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</si>
  <si>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</si>
  <si>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</si>
  <si>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</si>
  <si>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</si>
  <si>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</si>
  <si>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</si>
  <si>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</si>
  <si>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</si>
  <si>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</si>
  <si>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</si>
  <si>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</si>
  <si>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</si>
  <si>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</si>
  <si>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</si>
  <si>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</si>
  <si>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</si>
  <si>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</si>
  <si>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</si>
  <si>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</si>
  <si>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</si>
  <si>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</si>
  <si>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</si>
  <si>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</si>
  <si>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</si>
  <si>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</si>
  <si>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</si>
  <si>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</si>
  <si>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</si>
  <si>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</si>
  <si>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</si>
  <si>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</si>
  <si>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</si>
  <si>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</si>
  <si>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</si>
  <si>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</si>
  <si>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</si>
  <si>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</si>
  <si>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</si>
  <si>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</si>
  <si>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</si>
  <si>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</si>
  <si>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</si>
  <si>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</si>
  <si>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</si>
  <si>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</si>
  <si>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</si>
  <si>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</si>
  <si>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</si>
  <si>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</si>
  <si>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</si>
  <si>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</si>
  <si>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</si>
  <si>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</si>
  <si>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</si>
  <si>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</si>
  <si>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令和元年度</t>
    <rPh sb="0" eb="2">
      <t>レイワ</t>
    </rPh>
    <rPh sb="2" eb="5">
      <t>ガンネンド</t>
    </rPh>
    <phoneticPr fontId="18"/>
  </si>
  <si>
    <t>(令和２年度決算額）</t>
    <phoneticPr fontId="16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</si>
  <si>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</si>
  <si>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</si>
  <si>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</si>
  <si>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-</t>
  </si>
  <si>
    <t>病院事業会計</t>
    <rPh sb="0" eb="2">
      <t>ビョウイン</t>
    </rPh>
    <rPh sb="2" eb="4">
      <t>ジギョウ</t>
    </rPh>
    <rPh sb="4" eb="6">
      <t>カイケイ</t>
    </rPh>
    <phoneticPr fontId="14"/>
  </si>
  <si>
    <t>工業用水道事業会計</t>
    <phoneticPr fontId="14"/>
  </si>
  <si>
    <t>電気事業会計</t>
    <rPh sb="0" eb="2">
      <t>デンキ</t>
    </rPh>
    <rPh sb="2" eb="4">
      <t>ジギョウ</t>
    </rPh>
    <rPh sb="4" eb="6">
      <t>カイケイ</t>
    </rPh>
    <phoneticPr fontId="14"/>
  </si>
  <si>
    <t>愛媛県</t>
    <rPh sb="0" eb="3">
      <t>エヒメケン</t>
    </rPh>
    <phoneticPr fontId="14"/>
  </si>
  <si>
    <t>(令和２年度決算ﾍﾞｰｽ）</t>
    <phoneticPr fontId="14"/>
  </si>
  <si>
    <t>港湾施設整備事業特別会計</t>
    <rPh sb="0" eb="12">
      <t>コウワンシセツセイビジギョウトクベツカイケイ</t>
    </rPh>
    <phoneticPr fontId="9"/>
  </si>
  <si>
    <t>港湾整備</t>
    <rPh sb="0" eb="4">
      <t>コウワンセイビ</t>
    </rPh>
    <phoneticPr fontId="9"/>
  </si>
  <si>
    <t>臨海土地造成</t>
    <rPh sb="0" eb="6">
      <t>リンカイトチゾウセイ</t>
    </rPh>
    <phoneticPr fontId="9"/>
  </si>
  <si>
    <t>港湾施設整備事業特別会計</t>
    <rPh sb="0" eb="12">
      <t>コウワンシセツセイビジギョウトクベツカイケイ</t>
    </rPh>
    <phoneticPr fontId="14"/>
  </si>
  <si>
    <t>港湾整備</t>
    <rPh sb="0" eb="4">
      <t>コウワンセイビ</t>
    </rPh>
    <phoneticPr fontId="14"/>
  </si>
  <si>
    <t>臨海土地造成</t>
    <rPh sb="0" eb="6">
      <t>リンカイトチゾウセイ</t>
    </rPh>
    <phoneticPr fontId="14"/>
  </si>
  <si>
    <t>愛媛県</t>
    <rPh sb="0" eb="3">
      <t>エヒメケン</t>
    </rPh>
    <phoneticPr fontId="9"/>
  </si>
  <si>
    <t>愛媛県土地開発公社</t>
    <phoneticPr fontId="14"/>
  </si>
  <si>
    <t>愛媛県</t>
    <rPh sb="0" eb="3">
      <t>エヒメケン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</si>
</sst>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27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41" fontId="0" fillId="0" borderId="10" xfId="0" applyNumberFormat="1" applyFill="1" applyBorder="1" applyAlignment="1">
      <alignment horizontal="left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0" fontId="1" fillId="0" borderId="5" xfId="0" applyNumberFormat="1" applyFont="1" applyBorder="1" applyAlignment="1">
      <alignment horizontal="distributed" vertical="center"/>
    </xf>
    <xf numFmtId="177" fontId="2" fillId="0" borderId="10" xfId="1" quotePrefix="1" applyNumberFormat="1" applyFont="1" applyFill="1" applyBorder="1" applyAlignment="1">
      <alignment horizontal="right" vertical="center"/>
    </xf>
    <xf numFmtId="177" fontId="0" fillId="0" borderId="10" xfId="1" applyNumberFormat="1" applyFon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Font="1" applyBorder="1" applyAlignment="1">
      <alignment vertical="center"/>
    </xf>
    <xf numFmtId="0" fontId="12" fillId="0" borderId="10" xfId="2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NumberFormat="1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Font="1" applyBorder="1" applyAlignment="1">
      <alignment vertical="center" textRotation="255"/>
    </xf>
    <xf numFmtId="0" fontId="0" fillId="0" borderId="10" xfId="0" applyNumberFormat="1" applyBorder="1" applyAlignment="1">
      <alignment horizontal="center" vertical="center" textRotation="255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view="pageBreakPreview" zoomScaleNormal="100" zoomScaleSheetLayoutView="100" workbookViewId="0">
      <pane xSplit="5" ySplit="8" topLeftCell="F11" activePane="bottomRight" state="frozen"/>
      <selection pane="topRight" activeCell="F1" sqref="F1"/>
      <selection pane="bottomLeft" activeCell="A9" sqref="A9"/>
      <selection pane="bottomRight" activeCell="H28" sqref="H28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7" t="s">
        <v>0</v>
      </c>
      <c r="B1" s="17"/>
      <c r="C1" s="17"/>
      <c r="D1" s="17"/>
      <c r="E1" s="22" t="s">
        <v>247</v>
      </c>
      <c r="F1" s="1"/>
    </row>
    <row r="3" spans="1:11" ht="14.25">
      <c r="A3" s="11" t="s">
        <v>92</v>
      </c>
    </row>
    <row r="5" spans="1:11">
      <c r="A5" s="18" t="s">
        <v>216</v>
      </c>
      <c r="B5" s="18"/>
      <c r="C5" s="18"/>
      <c r="D5" s="18"/>
      <c r="E5" s="18"/>
    </row>
    <row r="6" spans="1:11" ht="14.25">
      <c r="A6" s="3"/>
      <c r="H6" s="4"/>
      <c r="I6" s="10" t="s">
        <v>1</v>
      </c>
    </row>
    <row r="7" spans="1:11" ht="27" customHeight="1">
      <c r="A7" s="5"/>
      <c r="B7" s="6"/>
      <c r="C7" s="6"/>
      <c r="D7" s="6"/>
      <c r="E7" s="61"/>
      <c r="F7" s="50" t="s">
        <v>217</v>
      </c>
      <c r="G7" s="50"/>
      <c r="H7" s="50" t="s">
        <v>218</v>
      </c>
      <c r="I7" s="51" t="s">
        <v>21</v>
      </c>
    </row>
    <row r="8" spans="1:11" ht="17.100000000000001" customHeight="1">
      <c r="A8" s="19"/>
      <c r="B8" s="20"/>
      <c r="C8" s="20"/>
      <c r="D8" s="20"/>
      <c r="E8" s="62"/>
      <c r="F8" s="53" t="s">
        <v>90</v>
      </c>
      <c r="G8" s="53" t="s">
        <v>2</v>
      </c>
      <c r="H8" s="68" t="s">
        <v>233</v>
      </c>
      <c r="I8" s="54"/>
    </row>
    <row r="9" spans="1:11" ht="18" customHeight="1">
      <c r="A9" s="103" t="s">
        <v>87</v>
      </c>
      <c r="B9" s="103" t="s">
        <v>89</v>
      </c>
      <c r="C9" s="63" t="s">
        <v>3</v>
      </c>
      <c r="D9" s="55"/>
      <c r="E9" s="55"/>
      <c r="F9" s="56">
        <v>184045</v>
      </c>
      <c r="G9" s="57">
        <f>F9/$F$27*100</f>
        <v>27.588775912493013</v>
      </c>
      <c r="H9" s="56">
        <v>164854</v>
      </c>
      <c r="I9" s="57">
        <f>(F9/H9-1)*100</f>
        <v>11.641209797760443</v>
      </c>
      <c r="K9" s="25"/>
    </row>
    <row r="10" spans="1:11" ht="18" customHeight="1">
      <c r="A10" s="103"/>
      <c r="B10" s="103"/>
      <c r="C10" s="65"/>
      <c r="D10" s="67" t="s">
        <v>22</v>
      </c>
      <c r="E10" s="55"/>
      <c r="F10" s="56">
        <v>48166</v>
      </c>
      <c r="G10" s="57">
        <f t="shared" ref="G10:G26" si="0">F10/$F$27*100</f>
        <v>7.220196042278455</v>
      </c>
      <c r="H10" s="56">
        <v>43232</v>
      </c>
      <c r="I10" s="57">
        <f t="shared" ref="I10:I27" si="1">(F10/H10-1)*100</f>
        <v>11.412842339008144</v>
      </c>
    </row>
    <row r="11" spans="1:11" ht="18" customHeight="1">
      <c r="A11" s="103"/>
      <c r="B11" s="103"/>
      <c r="C11" s="65"/>
      <c r="D11" s="65"/>
      <c r="E11" s="49" t="s">
        <v>23</v>
      </c>
      <c r="F11" s="56">
        <v>39557</v>
      </c>
      <c r="G11" s="57">
        <f t="shared" si="0"/>
        <v>5.9296868090439077</v>
      </c>
      <c r="H11" s="56">
        <v>36145</v>
      </c>
      <c r="I11" s="57">
        <f t="shared" si="1"/>
        <v>9.4397565361737499</v>
      </c>
    </row>
    <row r="12" spans="1:11" ht="18" customHeight="1">
      <c r="A12" s="103"/>
      <c r="B12" s="103"/>
      <c r="C12" s="65"/>
      <c r="D12" s="65"/>
      <c r="E12" s="49" t="s">
        <v>24</v>
      </c>
      <c r="F12" s="56">
        <v>2068</v>
      </c>
      <c r="G12" s="57">
        <f t="shared" si="0"/>
        <v>0.30999803627936395</v>
      </c>
      <c r="H12" s="56">
        <v>987</v>
      </c>
      <c r="I12" s="57">
        <f t="shared" si="1"/>
        <v>109.52380952380953</v>
      </c>
    </row>
    <row r="13" spans="1:11" ht="18" customHeight="1">
      <c r="A13" s="103"/>
      <c r="B13" s="103"/>
      <c r="C13" s="65"/>
      <c r="D13" s="66"/>
      <c r="E13" s="49" t="s">
        <v>25</v>
      </c>
      <c r="F13" s="56">
        <v>321</v>
      </c>
      <c r="G13" s="57">
        <f t="shared" si="0"/>
        <v>4.8118650699069558E-2</v>
      </c>
      <c r="H13" s="56">
        <v>386</v>
      </c>
      <c r="I13" s="57">
        <f t="shared" si="1"/>
        <v>-16.839378238341972</v>
      </c>
    </row>
    <row r="14" spans="1:11" ht="18" customHeight="1">
      <c r="A14" s="103"/>
      <c r="B14" s="103"/>
      <c r="C14" s="65"/>
      <c r="D14" s="63" t="s">
        <v>26</v>
      </c>
      <c r="E14" s="55"/>
      <c r="F14" s="56">
        <v>41187</v>
      </c>
      <c r="G14" s="57">
        <f t="shared" si="0"/>
        <v>6.1740276210049156</v>
      </c>
      <c r="H14" s="56">
        <v>27873</v>
      </c>
      <c r="I14" s="57">
        <f t="shared" si="1"/>
        <v>47.766655903562594</v>
      </c>
    </row>
    <row r="15" spans="1:11" ht="18" customHeight="1">
      <c r="A15" s="103"/>
      <c r="B15" s="103"/>
      <c r="C15" s="65"/>
      <c r="D15" s="65"/>
      <c r="E15" s="49" t="s">
        <v>27</v>
      </c>
      <c r="F15" s="56">
        <v>1433</v>
      </c>
      <c r="G15" s="57">
        <f t="shared" si="0"/>
        <v>0.2148100512516096</v>
      </c>
      <c r="H15" s="56">
        <v>1068</v>
      </c>
      <c r="I15" s="57">
        <f t="shared" si="1"/>
        <v>34.176029962546806</v>
      </c>
    </row>
    <row r="16" spans="1:11" ht="18" customHeight="1">
      <c r="A16" s="103"/>
      <c r="B16" s="103"/>
      <c r="C16" s="65"/>
      <c r="D16" s="66"/>
      <c r="E16" s="49" t="s">
        <v>28</v>
      </c>
      <c r="F16" s="56">
        <v>39754</v>
      </c>
      <c r="G16" s="57">
        <f t="shared" si="0"/>
        <v>5.9592175697533056</v>
      </c>
      <c r="H16" s="56">
        <v>26805</v>
      </c>
      <c r="I16" s="57">
        <f t="shared" si="1"/>
        <v>48.308151464279049</v>
      </c>
      <c r="K16" s="26"/>
    </row>
    <row r="17" spans="1:26" ht="18" customHeight="1">
      <c r="A17" s="103"/>
      <c r="B17" s="103"/>
      <c r="C17" s="65"/>
      <c r="D17" s="104" t="s">
        <v>29</v>
      </c>
      <c r="E17" s="105"/>
      <c r="F17" s="56">
        <v>61886</v>
      </c>
      <c r="G17" s="57">
        <f t="shared" si="0"/>
        <v>9.2768561282324562</v>
      </c>
      <c r="H17" s="56">
        <v>61058</v>
      </c>
      <c r="I17" s="57">
        <f t="shared" si="1"/>
        <v>1.3560876543614375</v>
      </c>
    </row>
    <row r="18" spans="1:26" ht="18" customHeight="1">
      <c r="A18" s="103"/>
      <c r="B18" s="103"/>
      <c r="C18" s="65"/>
      <c r="D18" s="104" t="s">
        <v>93</v>
      </c>
      <c r="E18" s="106"/>
      <c r="F18" s="56">
        <v>2766</v>
      </c>
      <c r="G18" s="57">
        <f t="shared" si="0"/>
        <v>0.41462986864058071</v>
      </c>
      <c r="H18" s="56">
        <v>3049</v>
      </c>
      <c r="I18" s="57">
        <f t="shared" si="1"/>
        <v>-9.2817317153165</v>
      </c>
    </row>
    <row r="19" spans="1:26" ht="18" customHeight="1">
      <c r="A19" s="103"/>
      <c r="B19" s="103"/>
      <c r="C19" s="64"/>
      <c r="D19" s="104" t="s">
        <v>94</v>
      </c>
      <c r="E19" s="106"/>
      <c r="F19" s="58">
        <v>0</v>
      </c>
      <c r="G19" s="57">
        <f t="shared" si="0"/>
        <v>0</v>
      </c>
      <c r="H19" s="56">
        <v>0</v>
      </c>
      <c r="I19" s="57" t="e">
        <f t="shared" si="1"/>
        <v>#DIV/0!</v>
      </c>
      <c r="Z19" s="2" t="s">
        <v>95</v>
      </c>
    </row>
    <row r="20" spans="1:26" ht="18" customHeight="1">
      <c r="A20" s="103"/>
      <c r="B20" s="103"/>
      <c r="C20" s="55" t="s">
        <v>4</v>
      </c>
      <c r="D20" s="55"/>
      <c r="E20" s="55"/>
      <c r="F20" s="56">
        <v>26056</v>
      </c>
      <c r="G20" s="57">
        <f t="shared" si="0"/>
        <v>3.9058553352490852</v>
      </c>
      <c r="H20" s="56">
        <v>18014</v>
      </c>
      <c r="I20" s="57">
        <f t="shared" si="1"/>
        <v>44.643055401354495</v>
      </c>
    </row>
    <row r="21" spans="1:26" ht="18" customHeight="1">
      <c r="A21" s="103"/>
      <c r="B21" s="103"/>
      <c r="C21" s="55" t="s">
        <v>5</v>
      </c>
      <c r="D21" s="55"/>
      <c r="E21" s="55"/>
      <c r="F21" s="56">
        <v>176500</v>
      </c>
      <c r="G21" s="57">
        <f t="shared" si="0"/>
        <v>26.457762767556936</v>
      </c>
      <c r="H21" s="56">
        <v>176400</v>
      </c>
      <c r="I21" s="57">
        <f t="shared" si="1"/>
        <v>5.6689342403637433E-2</v>
      </c>
    </row>
    <row r="22" spans="1:26" ht="18" customHeight="1">
      <c r="A22" s="103"/>
      <c r="B22" s="103"/>
      <c r="C22" s="55" t="s">
        <v>30</v>
      </c>
      <c r="D22" s="55"/>
      <c r="E22" s="55"/>
      <c r="F22" s="56">
        <v>8106</v>
      </c>
      <c r="G22" s="57">
        <f t="shared" si="0"/>
        <v>1.2151083569054761</v>
      </c>
      <c r="H22" s="56">
        <v>8181</v>
      </c>
      <c r="I22" s="57">
        <f t="shared" si="1"/>
        <v>-0.91675834250091182</v>
      </c>
    </row>
    <row r="23" spans="1:26" ht="18" customHeight="1">
      <c r="A23" s="103"/>
      <c r="B23" s="103"/>
      <c r="C23" s="55" t="s">
        <v>6</v>
      </c>
      <c r="D23" s="55"/>
      <c r="E23" s="55"/>
      <c r="F23" s="56">
        <v>112492</v>
      </c>
      <c r="G23" s="57">
        <f t="shared" si="0"/>
        <v>16.86281387675929</v>
      </c>
      <c r="H23" s="56">
        <v>101323</v>
      </c>
      <c r="I23" s="57">
        <f t="shared" si="1"/>
        <v>11.023163546282678</v>
      </c>
    </row>
    <row r="24" spans="1:26" ht="18" customHeight="1">
      <c r="A24" s="103"/>
      <c r="B24" s="103"/>
      <c r="C24" s="55" t="s">
        <v>31</v>
      </c>
      <c r="D24" s="55"/>
      <c r="E24" s="55"/>
      <c r="F24" s="56">
        <v>1162</v>
      </c>
      <c r="G24" s="57">
        <f t="shared" si="0"/>
        <v>0.17418651748385927</v>
      </c>
      <c r="H24" s="56">
        <v>1213</v>
      </c>
      <c r="I24" s="57">
        <f t="shared" si="1"/>
        <v>-4.2044517724649673</v>
      </c>
    </row>
    <row r="25" spans="1:26" ht="18" customHeight="1">
      <c r="A25" s="103"/>
      <c r="B25" s="103"/>
      <c r="C25" s="55" t="s">
        <v>7</v>
      </c>
      <c r="D25" s="55"/>
      <c r="E25" s="55"/>
      <c r="F25" s="56">
        <v>49907</v>
      </c>
      <c r="G25" s="57">
        <f t="shared" si="0"/>
        <v>7.4811760138269916</v>
      </c>
      <c r="H25" s="56">
        <v>75089</v>
      </c>
      <c r="I25" s="57">
        <f t="shared" si="1"/>
        <v>-33.53620370493681</v>
      </c>
    </row>
    <row r="26" spans="1:26" ht="18" customHeight="1">
      <c r="A26" s="103"/>
      <c r="B26" s="103"/>
      <c r="C26" s="55" t="s">
        <v>8</v>
      </c>
      <c r="D26" s="55"/>
      <c r="E26" s="55"/>
      <c r="F26" s="56">
        <v>108833</v>
      </c>
      <c r="G26" s="57">
        <f t="shared" si="0"/>
        <v>16.31432121972535</v>
      </c>
      <c r="H26" s="56">
        <v>115317</v>
      </c>
      <c r="I26" s="57">
        <f t="shared" si="1"/>
        <v>-5.6227616049671747</v>
      </c>
    </row>
    <row r="27" spans="1:26" ht="18" customHeight="1">
      <c r="A27" s="103"/>
      <c r="B27" s="103"/>
      <c r="C27" s="55" t="s">
        <v>9</v>
      </c>
      <c r="D27" s="55"/>
      <c r="E27" s="55"/>
      <c r="F27" s="56">
        <f>SUM(F9,F20:F26)</f>
        <v>667101</v>
      </c>
      <c r="G27" s="57">
        <f>F27/$F$27*100</f>
        <v>100</v>
      </c>
      <c r="H27" s="56">
        <v>660391</v>
      </c>
      <c r="I27" s="57">
        <f t="shared" si="1"/>
        <v>1.0160647252915211</v>
      </c>
    </row>
    <row r="28" spans="1:26" ht="18" customHeight="1">
      <c r="A28" s="103"/>
      <c r="B28" s="103" t="s">
        <v>88</v>
      </c>
      <c r="C28" s="63" t="s">
        <v>10</v>
      </c>
      <c r="D28" s="55"/>
      <c r="E28" s="55"/>
      <c r="F28" s="56">
        <v>282443</v>
      </c>
      <c r="G28" s="57">
        <f>F28/$F$45*100</f>
        <v>42.33886622865203</v>
      </c>
      <c r="H28" s="56">
        <v>285291</v>
      </c>
      <c r="I28" s="57">
        <f>(F28/H28-1)*100</f>
        <v>-0.99827895026481928</v>
      </c>
    </row>
    <row r="29" spans="1:26" ht="18" customHeight="1">
      <c r="A29" s="103"/>
      <c r="B29" s="103"/>
      <c r="C29" s="65"/>
      <c r="D29" s="55" t="s">
        <v>11</v>
      </c>
      <c r="E29" s="55"/>
      <c r="F29" s="56">
        <v>167694</v>
      </c>
      <c r="G29" s="57">
        <f t="shared" ref="G29:G44" si="2">F29/$F$45*100</f>
        <v>25.137722773612992</v>
      </c>
      <c r="H29" s="56">
        <v>169482</v>
      </c>
      <c r="I29" s="57">
        <f t="shared" ref="I29:I45" si="3">(F29/H29-1)*100</f>
        <v>-1.0549792898360888</v>
      </c>
    </row>
    <row r="30" spans="1:26" ht="18" customHeight="1">
      <c r="A30" s="103"/>
      <c r="B30" s="103"/>
      <c r="C30" s="65"/>
      <c r="D30" s="55" t="s">
        <v>32</v>
      </c>
      <c r="E30" s="55"/>
      <c r="F30" s="56">
        <v>32908</v>
      </c>
      <c r="G30" s="57">
        <f t="shared" si="2"/>
        <v>4.9329861595170748</v>
      </c>
      <c r="H30" s="56">
        <v>32048</v>
      </c>
      <c r="I30" s="57">
        <f t="shared" si="3"/>
        <v>2.6834747878182741</v>
      </c>
    </row>
    <row r="31" spans="1:26" ht="18" customHeight="1">
      <c r="A31" s="103"/>
      <c r="B31" s="103"/>
      <c r="C31" s="64"/>
      <c r="D31" s="55" t="s">
        <v>12</v>
      </c>
      <c r="E31" s="55"/>
      <c r="F31" s="56">
        <v>81841</v>
      </c>
      <c r="G31" s="57">
        <f t="shared" si="2"/>
        <v>12.268157295521966</v>
      </c>
      <c r="H31" s="56">
        <v>83761</v>
      </c>
      <c r="I31" s="57">
        <f t="shared" si="3"/>
        <v>-2.292236243597856</v>
      </c>
    </row>
    <row r="32" spans="1:26" ht="18" customHeight="1">
      <c r="A32" s="103"/>
      <c r="B32" s="103"/>
      <c r="C32" s="63" t="s">
        <v>13</v>
      </c>
      <c r="D32" s="55"/>
      <c r="E32" s="55"/>
      <c r="F32" s="56">
        <v>293157</v>
      </c>
      <c r="G32" s="57">
        <f t="shared" si="2"/>
        <v>43.944919884695125</v>
      </c>
      <c r="H32" s="56">
        <v>281545</v>
      </c>
      <c r="I32" s="57">
        <f t="shared" si="3"/>
        <v>4.1243850894173262</v>
      </c>
    </row>
    <row r="33" spans="1:9" ht="18" customHeight="1">
      <c r="A33" s="103"/>
      <c r="B33" s="103"/>
      <c r="C33" s="65"/>
      <c r="D33" s="55" t="s">
        <v>14</v>
      </c>
      <c r="E33" s="55"/>
      <c r="F33" s="56">
        <v>31844</v>
      </c>
      <c r="G33" s="57">
        <f t="shared" si="2"/>
        <v>4.7734900712186006</v>
      </c>
      <c r="H33" s="56">
        <v>27277</v>
      </c>
      <c r="I33" s="57">
        <f>(F33/H33-1)*100</f>
        <v>16.743043589837605</v>
      </c>
    </row>
    <row r="34" spans="1:9" ht="18" customHeight="1">
      <c r="A34" s="103"/>
      <c r="B34" s="103"/>
      <c r="C34" s="65"/>
      <c r="D34" s="55" t="s">
        <v>33</v>
      </c>
      <c r="E34" s="55"/>
      <c r="F34" s="56">
        <v>1988</v>
      </c>
      <c r="G34" s="57">
        <f t="shared" si="2"/>
        <v>0.29800584918925321</v>
      </c>
      <c r="H34" s="56">
        <v>2022</v>
      </c>
      <c r="I34" s="57">
        <f t="shared" si="3"/>
        <v>-1.6815034619188873</v>
      </c>
    </row>
    <row r="35" spans="1:9" ht="18" customHeight="1">
      <c r="A35" s="103"/>
      <c r="B35" s="103"/>
      <c r="C35" s="65"/>
      <c r="D35" s="55" t="s">
        <v>34</v>
      </c>
      <c r="E35" s="55"/>
      <c r="F35" s="56">
        <v>173196</v>
      </c>
      <c r="G35" s="57">
        <f t="shared" si="2"/>
        <v>25.96248544073536</v>
      </c>
      <c r="H35" s="56">
        <v>156251</v>
      </c>
      <c r="I35" s="57">
        <f t="shared" si="3"/>
        <v>10.844730593724194</v>
      </c>
    </row>
    <row r="36" spans="1:9" ht="18" customHeight="1">
      <c r="A36" s="103"/>
      <c r="B36" s="103"/>
      <c r="C36" s="65"/>
      <c r="D36" s="55" t="s">
        <v>35</v>
      </c>
      <c r="E36" s="55"/>
      <c r="F36" s="56">
        <v>8429</v>
      </c>
      <c r="G36" s="57">
        <f t="shared" si="2"/>
        <v>1.2635268122817984</v>
      </c>
      <c r="H36" s="56">
        <v>8230</v>
      </c>
      <c r="I36" s="57">
        <f t="shared" si="3"/>
        <v>2.4179829890643934</v>
      </c>
    </row>
    <row r="37" spans="1:9" ht="18" customHeight="1">
      <c r="A37" s="103"/>
      <c r="B37" s="103"/>
      <c r="C37" s="65"/>
      <c r="D37" s="55" t="s">
        <v>15</v>
      </c>
      <c r="E37" s="55"/>
      <c r="F37" s="56">
        <v>4361</v>
      </c>
      <c r="G37" s="57">
        <f t="shared" si="2"/>
        <v>0.65372409874966453</v>
      </c>
      <c r="H37" s="56">
        <v>3478</v>
      </c>
      <c r="I37" s="57">
        <f t="shared" si="3"/>
        <v>25.388154111558372</v>
      </c>
    </row>
    <row r="38" spans="1:9" ht="18" customHeight="1">
      <c r="A38" s="103"/>
      <c r="B38" s="103"/>
      <c r="C38" s="64"/>
      <c r="D38" s="55" t="s">
        <v>36</v>
      </c>
      <c r="E38" s="55"/>
      <c r="F38" s="56">
        <v>73339</v>
      </c>
      <c r="G38" s="57">
        <f t="shared" si="2"/>
        <v>10.993687612520443</v>
      </c>
      <c r="H38" s="56">
        <v>84287</v>
      </c>
      <c r="I38" s="57">
        <f t="shared" si="3"/>
        <v>-12.988954405780252</v>
      </c>
    </row>
    <row r="39" spans="1:9" ht="18" customHeight="1">
      <c r="A39" s="103"/>
      <c r="B39" s="103"/>
      <c r="C39" s="63" t="s">
        <v>16</v>
      </c>
      <c r="D39" s="55"/>
      <c r="E39" s="55"/>
      <c r="F39" s="56">
        <v>91501</v>
      </c>
      <c r="G39" s="57">
        <f t="shared" si="2"/>
        <v>13.716213886652845</v>
      </c>
      <c r="H39" s="56">
        <v>93555</v>
      </c>
      <c r="I39" s="57">
        <f t="shared" si="3"/>
        <v>-2.195499973277748</v>
      </c>
    </row>
    <row r="40" spans="1:9" ht="18" customHeight="1">
      <c r="A40" s="103"/>
      <c r="B40" s="103"/>
      <c r="C40" s="65"/>
      <c r="D40" s="63" t="s">
        <v>17</v>
      </c>
      <c r="E40" s="55"/>
      <c r="F40" s="56">
        <v>82744</v>
      </c>
      <c r="G40" s="57">
        <f t="shared" si="2"/>
        <v>12.403519107301593</v>
      </c>
      <c r="H40" s="56">
        <v>81930</v>
      </c>
      <c r="I40" s="57">
        <f t="shared" si="3"/>
        <v>0.99353106310264838</v>
      </c>
    </row>
    <row r="41" spans="1:9" ht="18" customHeight="1">
      <c r="A41" s="103"/>
      <c r="B41" s="103"/>
      <c r="C41" s="65"/>
      <c r="D41" s="65"/>
      <c r="E41" s="59" t="s">
        <v>91</v>
      </c>
      <c r="F41" s="56">
        <v>61885</v>
      </c>
      <c r="G41" s="57">
        <f t="shared" si="2"/>
        <v>9.2767062258938306</v>
      </c>
      <c r="H41" s="56">
        <v>64487</v>
      </c>
      <c r="I41" s="60">
        <f t="shared" si="3"/>
        <v>-4.0349217671778792</v>
      </c>
    </row>
    <row r="42" spans="1:9" ht="18" customHeight="1">
      <c r="A42" s="103"/>
      <c r="B42" s="103"/>
      <c r="C42" s="65"/>
      <c r="D42" s="64"/>
      <c r="E42" s="49" t="s">
        <v>37</v>
      </c>
      <c r="F42" s="56">
        <v>20859</v>
      </c>
      <c r="G42" s="57">
        <f t="shared" si="2"/>
        <v>3.1268128814077629</v>
      </c>
      <c r="H42" s="56">
        <v>17443</v>
      </c>
      <c r="I42" s="60">
        <f t="shared" si="3"/>
        <v>19.583787192570078</v>
      </c>
    </row>
    <row r="43" spans="1:9" ht="18" customHeight="1">
      <c r="A43" s="103"/>
      <c r="B43" s="103"/>
      <c r="C43" s="65"/>
      <c r="D43" s="55" t="s">
        <v>38</v>
      </c>
      <c r="E43" s="55"/>
      <c r="F43" s="56">
        <v>8757</v>
      </c>
      <c r="G43" s="57">
        <f t="shared" si="2"/>
        <v>1.3126947793512527</v>
      </c>
      <c r="H43" s="56">
        <v>11625</v>
      </c>
      <c r="I43" s="60">
        <f t="shared" si="3"/>
        <v>-24.670967741935478</v>
      </c>
    </row>
    <row r="44" spans="1:9" ht="18" customHeight="1">
      <c r="A44" s="103"/>
      <c r="B44" s="103"/>
      <c r="C44" s="64"/>
      <c r="D44" s="55" t="s">
        <v>39</v>
      </c>
      <c r="E44" s="55"/>
      <c r="F44" s="56"/>
      <c r="G44" s="57">
        <f t="shared" si="2"/>
        <v>0</v>
      </c>
      <c r="H44" s="56">
        <v>0</v>
      </c>
      <c r="I44" s="57" t="e">
        <f t="shared" si="3"/>
        <v>#DIV/0!</v>
      </c>
    </row>
    <row r="45" spans="1:9" ht="18" customHeight="1">
      <c r="A45" s="103"/>
      <c r="B45" s="103"/>
      <c r="C45" s="49" t="s">
        <v>18</v>
      </c>
      <c r="D45" s="49"/>
      <c r="E45" s="49"/>
      <c r="F45" s="56">
        <f>SUM(F28,F32,F39)</f>
        <v>667101</v>
      </c>
      <c r="G45" s="57">
        <f>F45/$F$45*100</f>
        <v>100</v>
      </c>
      <c r="H45" s="56">
        <v>660391</v>
      </c>
      <c r="I45" s="57">
        <f t="shared" si="3"/>
        <v>1.0160647252915211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94" zoomScaleNormal="100" zoomScaleSheetLayoutView="94" workbookViewId="0">
      <pane xSplit="5" ySplit="7" topLeftCell="F29" activePane="bottomRight" state="frozen"/>
      <selection activeCell="L8" sqref="L8"/>
      <selection pane="topRight" activeCell="L8" sqref="L8"/>
      <selection pane="bottomLeft" activeCell="L8" sqref="L8"/>
      <selection pane="bottomRight" activeCell="G20" sqref="G20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100" t="s">
        <v>239</v>
      </c>
      <c r="E1" s="14"/>
      <c r="F1" s="14"/>
      <c r="G1" s="14"/>
    </row>
    <row r="2" spans="1:25" ht="15" customHeight="1"/>
    <row r="3" spans="1:25" ht="15" customHeight="1">
      <c r="A3" s="15" t="s">
        <v>46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220</v>
      </c>
      <c r="B5" s="13"/>
      <c r="C5" s="13"/>
      <c r="D5" s="13"/>
      <c r="K5" s="16"/>
      <c r="O5" s="16" t="s">
        <v>47</v>
      </c>
    </row>
    <row r="6" spans="1:25" ht="15.95" customHeight="1">
      <c r="A6" s="116" t="s">
        <v>48</v>
      </c>
      <c r="B6" s="117"/>
      <c r="C6" s="117"/>
      <c r="D6" s="117"/>
      <c r="E6" s="117"/>
      <c r="F6" s="108" t="s">
        <v>238</v>
      </c>
      <c r="G6" s="109"/>
      <c r="H6" s="108" t="s">
        <v>237</v>
      </c>
      <c r="I6" s="109"/>
      <c r="J6" s="108" t="s">
        <v>236</v>
      </c>
      <c r="K6" s="109"/>
      <c r="L6" s="107"/>
      <c r="M6" s="107"/>
      <c r="N6" s="107"/>
      <c r="O6" s="107"/>
    </row>
    <row r="7" spans="1:25" ht="15.95" customHeight="1">
      <c r="A7" s="117"/>
      <c r="B7" s="117"/>
      <c r="C7" s="117"/>
      <c r="D7" s="117"/>
      <c r="E7" s="117"/>
      <c r="F7" s="53" t="s">
        <v>219</v>
      </c>
      <c r="G7" s="68" t="s">
        <v>218</v>
      </c>
      <c r="H7" s="53" t="s">
        <v>219</v>
      </c>
      <c r="I7" s="68" t="s">
        <v>218</v>
      </c>
      <c r="J7" s="53" t="s">
        <v>219</v>
      </c>
      <c r="K7" s="68" t="s">
        <v>218</v>
      </c>
      <c r="L7" s="53" t="s">
        <v>219</v>
      </c>
      <c r="M7" s="68" t="s">
        <v>218</v>
      </c>
      <c r="N7" s="53" t="s">
        <v>219</v>
      </c>
      <c r="O7" s="68" t="s">
        <v>218</v>
      </c>
    </row>
    <row r="8" spans="1:25" ht="15.95" customHeight="1">
      <c r="A8" s="114" t="s">
        <v>82</v>
      </c>
      <c r="B8" s="63" t="s">
        <v>49</v>
      </c>
      <c r="C8" s="95"/>
      <c r="D8" s="95"/>
      <c r="E8" s="96" t="s">
        <v>40</v>
      </c>
      <c r="F8" s="97">
        <v>3091</v>
      </c>
      <c r="G8" s="97">
        <v>3124</v>
      </c>
      <c r="H8" s="97">
        <v>1447</v>
      </c>
      <c r="I8" s="97">
        <v>1763</v>
      </c>
      <c r="J8" s="97">
        <v>57691</v>
      </c>
      <c r="K8" s="97">
        <v>52197</v>
      </c>
      <c r="L8" s="97"/>
      <c r="M8" s="97"/>
      <c r="N8" s="97"/>
      <c r="O8" s="9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14"/>
      <c r="B9" s="65"/>
      <c r="C9" s="95" t="s">
        <v>50</v>
      </c>
      <c r="D9" s="95"/>
      <c r="E9" s="96" t="s">
        <v>41</v>
      </c>
      <c r="F9" s="97">
        <v>3091</v>
      </c>
      <c r="G9" s="97">
        <v>3124</v>
      </c>
      <c r="H9" s="97">
        <v>1447</v>
      </c>
      <c r="I9" s="97">
        <v>1763</v>
      </c>
      <c r="J9" s="97">
        <v>57489</v>
      </c>
      <c r="K9" s="97">
        <v>52195</v>
      </c>
      <c r="L9" s="97"/>
      <c r="M9" s="97"/>
      <c r="N9" s="97"/>
      <c r="O9" s="9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14"/>
      <c r="B10" s="64"/>
      <c r="C10" s="95" t="s">
        <v>51</v>
      </c>
      <c r="D10" s="95"/>
      <c r="E10" s="96" t="s">
        <v>42</v>
      </c>
      <c r="F10" s="97">
        <v>0</v>
      </c>
      <c r="G10" s="97">
        <v>0</v>
      </c>
      <c r="H10" s="97">
        <v>0</v>
      </c>
      <c r="I10" s="97">
        <v>0</v>
      </c>
      <c r="J10" s="70">
        <v>202</v>
      </c>
      <c r="K10" s="70">
        <v>2</v>
      </c>
      <c r="L10" s="97"/>
      <c r="M10" s="97"/>
      <c r="N10" s="97"/>
      <c r="O10" s="9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14"/>
      <c r="B11" s="63" t="s">
        <v>52</v>
      </c>
      <c r="C11" s="95"/>
      <c r="D11" s="95"/>
      <c r="E11" s="96" t="s">
        <v>43</v>
      </c>
      <c r="F11" s="97">
        <v>3005</v>
      </c>
      <c r="G11" s="97">
        <v>2577</v>
      </c>
      <c r="H11" s="97">
        <v>1094</v>
      </c>
      <c r="I11" s="97">
        <v>1259</v>
      </c>
      <c r="J11" s="97">
        <v>54378</v>
      </c>
      <c r="K11" s="97">
        <v>51836</v>
      </c>
      <c r="L11" s="97"/>
      <c r="M11" s="97"/>
      <c r="N11" s="97"/>
      <c r="O11" s="9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14"/>
      <c r="B12" s="65"/>
      <c r="C12" s="95" t="s">
        <v>53</v>
      </c>
      <c r="D12" s="95"/>
      <c r="E12" s="96" t="s">
        <v>44</v>
      </c>
      <c r="F12" s="97">
        <v>2996</v>
      </c>
      <c r="G12" s="97">
        <v>2576</v>
      </c>
      <c r="H12" s="97">
        <v>1093</v>
      </c>
      <c r="I12" s="97">
        <v>1258</v>
      </c>
      <c r="J12" s="97">
        <v>53837</v>
      </c>
      <c r="K12" s="97">
        <v>51828</v>
      </c>
      <c r="L12" s="97"/>
      <c r="M12" s="97"/>
      <c r="N12" s="97"/>
      <c r="O12" s="9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14"/>
      <c r="B13" s="64"/>
      <c r="C13" s="95" t="s">
        <v>54</v>
      </c>
      <c r="D13" s="95"/>
      <c r="E13" s="96" t="s">
        <v>45</v>
      </c>
      <c r="F13" s="97">
        <v>9</v>
      </c>
      <c r="G13" s="97">
        <v>1</v>
      </c>
      <c r="H13" s="70">
        <v>1</v>
      </c>
      <c r="I13" s="70">
        <v>1</v>
      </c>
      <c r="J13" s="70">
        <v>541</v>
      </c>
      <c r="K13" s="70">
        <v>8</v>
      </c>
      <c r="L13" s="97"/>
      <c r="M13" s="97"/>
      <c r="N13" s="97"/>
      <c r="O13" s="9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14"/>
      <c r="B14" s="95" t="s">
        <v>55</v>
      </c>
      <c r="C14" s="95"/>
      <c r="D14" s="95"/>
      <c r="E14" s="96" t="s">
        <v>96</v>
      </c>
      <c r="F14" s="97">
        <f t="shared" ref="F14:O14" si="0">F9-F12</f>
        <v>95</v>
      </c>
      <c r="G14" s="97">
        <f t="shared" si="0"/>
        <v>548</v>
      </c>
      <c r="H14" s="97">
        <f t="shared" si="0"/>
        <v>354</v>
      </c>
      <c r="I14" s="97">
        <f t="shared" si="0"/>
        <v>505</v>
      </c>
      <c r="J14" s="97">
        <f t="shared" si="0"/>
        <v>3652</v>
      </c>
      <c r="K14" s="97">
        <f t="shared" si="0"/>
        <v>367</v>
      </c>
      <c r="L14" s="97">
        <f t="shared" si="0"/>
        <v>0</v>
      </c>
      <c r="M14" s="97">
        <f t="shared" si="0"/>
        <v>0</v>
      </c>
      <c r="N14" s="97">
        <f t="shared" si="0"/>
        <v>0</v>
      </c>
      <c r="O14" s="97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14"/>
      <c r="B15" s="95" t="s">
        <v>56</v>
      </c>
      <c r="C15" s="95"/>
      <c r="D15" s="95"/>
      <c r="E15" s="96" t="s">
        <v>97</v>
      </c>
      <c r="F15" s="97">
        <f t="shared" ref="F15:O15" si="1">F10-F13</f>
        <v>-9</v>
      </c>
      <c r="G15" s="97">
        <f t="shared" si="1"/>
        <v>-1</v>
      </c>
      <c r="H15" s="97">
        <f t="shared" si="1"/>
        <v>-1</v>
      </c>
      <c r="I15" s="97">
        <f t="shared" si="1"/>
        <v>-1</v>
      </c>
      <c r="J15" s="97">
        <f t="shared" si="1"/>
        <v>-339</v>
      </c>
      <c r="K15" s="97">
        <f t="shared" si="1"/>
        <v>-6</v>
      </c>
      <c r="L15" s="97">
        <f t="shared" si="1"/>
        <v>0</v>
      </c>
      <c r="M15" s="97">
        <f t="shared" si="1"/>
        <v>0</v>
      </c>
      <c r="N15" s="97">
        <f t="shared" si="1"/>
        <v>0</v>
      </c>
      <c r="O15" s="97">
        <f t="shared" si="1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14"/>
      <c r="B16" s="95" t="s">
        <v>57</v>
      </c>
      <c r="C16" s="95"/>
      <c r="D16" s="95"/>
      <c r="E16" s="96" t="s">
        <v>98</v>
      </c>
      <c r="F16" s="97">
        <f t="shared" ref="F16:O16" si="2">F8-F11</f>
        <v>86</v>
      </c>
      <c r="G16" s="97">
        <f t="shared" si="2"/>
        <v>547</v>
      </c>
      <c r="H16" s="97">
        <f t="shared" si="2"/>
        <v>353</v>
      </c>
      <c r="I16" s="97">
        <f t="shared" si="2"/>
        <v>504</v>
      </c>
      <c r="J16" s="97">
        <f t="shared" si="2"/>
        <v>3313</v>
      </c>
      <c r="K16" s="97">
        <f t="shared" si="2"/>
        <v>361</v>
      </c>
      <c r="L16" s="97">
        <f t="shared" si="2"/>
        <v>0</v>
      </c>
      <c r="M16" s="97">
        <f t="shared" si="2"/>
        <v>0</v>
      </c>
      <c r="N16" s="97">
        <f t="shared" si="2"/>
        <v>0</v>
      </c>
      <c r="O16" s="97">
        <f t="shared" si="2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14"/>
      <c r="B17" s="95" t="s">
        <v>58</v>
      </c>
      <c r="C17" s="95"/>
      <c r="D17" s="95"/>
      <c r="E17" s="53"/>
      <c r="F17" s="97">
        <v>0</v>
      </c>
      <c r="G17" s="97">
        <v>0</v>
      </c>
      <c r="H17" s="70">
        <v>10536</v>
      </c>
      <c r="I17" s="70">
        <v>9027</v>
      </c>
      <c r="J17" s="97">
        <v>16453</v>
      </c>
      <c r="K17" s="97">
        <v>19981</v>
      </c>
      <c r="L17" s="97"/>
      <c r="M17" s="97"/>
      <c r="N17" s="70"/>
      <c r="O17" s="71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14"/>
      <c r="B18" s="95" t="s">
        <v>59</v>
      </c>
      <c r="C18" s="95"/>
      <c r="D18" s="95"/>
      <c r="E18" s="53"/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 t="s">
        <v>235</v>
      </c>
      <c r="L18" s="71"/>
      <c r="M18" s="71"/>
      <c r="N18" s="71"/>
      <c r="O18" s="71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14" t="s">
        <v>83</v>
      </c>
      <c r="B19" s="63" t="s">
        <v>60</v>
      </c>
      <c r="C19" s="95"/>
      <c r="D19" s="95"/>
      <c r="E19" s="96"/>
      <c r="F19" s="97">
        <v>1990</v>
      </c>
      <c r="G19" s="97">
        <v>1029</v>
      </c>
      <c r="H19" s="97">
        <v>378</v>
      </c>
      <c r="I19" s="97">
        <v>341</v>
      </c>
      <c r="J19" s="97">
        <v>4951</v>
      </c>
      <c r="K19" s="97">
        <v>8643</v>
      </c>
      <c r="L19" s="97"/>
      <c r="M19" s="97"/>
      <c r="N19" s="97"/>
      <c r="O19" s="9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14"/>
      <c r="B20" s="64"/>
      <c r="C20" s="95" t="s">
        <v>61</v>
      </c>
      <c r="D20" s="95"/>
      <c r="E20" s="96"/>
      <c r="F20" s="97">
        <v>1990</v>
      </c>
      <c r="G20" s="97">
        <v>1029</v>
      </c>
      <c r="H20" s="97">
        <v>0</v>
      </c>
      <c r="I20" s="97">
        <v>0</v>
      </c>
      <c r="J20" s="97">
        <v>962</v>
      </c>
      <c r="K20" s="70">
        <v>3943</v>
      </c>
      <c r="L20" s="97"/>
      <c r="M20" s="97"/>
      <c r="N20" s="97"/>
      <c r="O20" s="9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14"/>
      <c r="B21" s="95" t="s">
        <v>62</v>
      </c>
      <c r="C21" s="95"/>
      <c r="D21" s="95"/>
      <c r="E21" s="96" t="s">
        <v>99</v>
      </c>
      <c r="F21" s="97">
        <v>1990</v>
      </c>
      <c r="G21" s="97">
        <v>1029</v>
      </c>
      <c r="H21" s="97">
        <v>378</v>
      </c>
      <c r="I21" s="97">
        <v>341</v>
      </c>
      <c r="J21" s="97">
        <v>4951</v>
      </c>
      <c r="K21" s="97">
        <v>8643</v>
      </c>
      <c r="L21" s="97"/>
      <c r="M21" s="97"/>
      <c r="N21" s="97"/>
      <c r="O21" s="9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14"/>
      <c r="B22" s="63" t="s">
        <v>63</v>
      </c>
      <c r="C22" s="95"/>
      <c r="D22" s="95"/>
      <c r="E22" s="96" t="s">
        <v>100</v>
      </c>
      <c r="F22" s="97">
        <v>3994</v>
      </c>
      <c r="G22" s="97">
        <v>2426</v>
      </c>
      <c r="H22" s="97">
        <v>631</v>
      </c>
      <c r="I22" s="97">
        <v>1023</v>
      </c>
      <c r="J22" s="97">
        <v>8055</v>
      </c>
      <c r="K22" s="97">
        <v>11501</v>
      </c>
      <c r="L22" s="97"/>
      <c r="M22" s="97"/>
      <c r="N22" s="97"/>
      <c r="O22" s="9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14"/>
      <c r="B23" s="64" t="s">
        <v>64</v>
      </c>
      <c r="C23" s="95" t="s">
        <v>65</v>
      </c>
      <c r="D23" s="95"/>
      <c r="E23" s="96"/>
      <c r="F23" s="97">
        <v>215</v>
      </c>
      <c r="G23" s="97">
        <v>243</v>
      </c>
      <c r="H23" s="97">
        <v>564</v>
      </c>
      <c r="I23" s="97">
        <v>618</v>
      </c>
      <c r="J23" s="97">
        <v>1728</v>
      </c>
      <c r="K23" s="97">
        <v>2095</v>
      </c>
      <c r="L23" s="97"/>
      <c r="M23" s="97"/>
      <c r="N23" s="97"/>
      <c r="O23" s="9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14"/>
      <c r="B24" s="95" t="s">
        <v>101</v>
      </c>
      <c r="C24" s="95"/>
      <c r="D24" s="95"/>
      <c r="E24" s="96" t="s">
        <v>102</v>
      </c>
      <c r="F24" s="97">
        <f t="shared" ref="F24:O24" si="3">F21-F22</f>
        <v>-2004</v>
      </c>
      <c r="G24" s="97">
        <f t="shared" si="3"/>
        <v>-1397</v>
      </c>
      <c r="H24" s="97">
        <f t="shared" si="3"/>
        <v>-253</v>
      </c>
      <c r="I24" s="97">
        <f t="shared" si="3"/>
        <v>-682</v>
      </c>
      <c r="J24" s="97">
        <f t="shared" si="3"/>
        <v>-3104</v>
      </c>
      <c r="K24" s="97">
        <f t="shared" si="3"/>
        <v>-2858</v>
      </c>
      <c r="L24" s="97">
        <f t="shared" si="3"/>
        <v>0</v>
      </c>
      <c r="M24" s="97">
        <f t="shared" si="3"/>
        <v>0</v>
      </c>
      <c r="N24" s="97">
        <f t="shared" si="3"/>
        <v>0</v>
      </c>
      <c r="O24" s="97">
        <f t="shared" si="3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14"/>
      <c r="B25" s="63" t="s">
        <v>66</v>
      </c>
      <c r="C25" s="63"/>
      <c r="D25" s="63"/>
      <c r="E25" s="119" t="s">
        <v>103</v>
      </c>
      <c r="F25" s="110">
        <v>2004</v>
      </c>
      <c r="G25" s="110">
        <v>1397</v>
      </c>
      <c r="H25" s="110">
        <v>253</v>
      </c>
      <c r="I25" s="110">
        <v>682</v>
      </c>
      <c r="J25" s="110">
        <v>3104</v>
      </c>
      <c r="K25" s="110">
        <v>2858</v>
      </c>
      <c r="L25" s="110"/>
      <c r="M25" s="110"/>
      <c r="N25" s="110"/>
      <c r="O25" s="110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14"/>
      <c r="B26" s="84" t="s">
        <v>67</v>
      </c>
      <c r="C26" s="84"/>
      <c r="D26" s="84"/>
      <c r="E26" s="12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14"/>
      <c r="B27" s="95" t="s">
        <v>104</v>
      </c>
      <c r="C27" s="95"/>
      <c r="D27" s="95"/>
      <c r="E27" s="96" t="s">
        <v>105</v>
      </c>
      <c r="F27" s="97">
        <f t="shared" ref="F27:O27" si="4">F24+F25</f>
        <v>0</v>
      </c>
      <c r="G27" s="97">
        <f t="shared" si="4"/>
        <v>0</v>
      </c>
      <c r="H27" s="97">
        <f t="shared" si="4"/>
        <v>0</v>
      </c>
      <c r="I27" s="97">
        <f t="shared" si="4"/>
        <v>0</v>
      </c>
      <c r="J27" s="97">
        <f t="shared" si="4"/>
        <v>0</v>
      </c>
      <c r="K27" s="97">
        <f t="shared" si="4"/>
        <v>0</v>
      </c>
      <c r="L27" s="97">
        <f t="shared" si="4"/>
        <v>0</v>
      </c>
      <c r="M27" s="97">
        <f t="shared" si="4"/>
        <v>0</v>
      </c>
      <c r="N27" s="97">
        <f t="shared" si="4"/>
        <v>0</v>
      </c>
      <c r="O27" s="97">
        <f t="shared" si="4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9"/>
      <c r="F28" s="27"/>
      <c r="G28" s="27"/>
      <c r="H28" s="27"/>
      <c r="I28" s="27"/>
      <c r="J28" s="27"/>
      <c r="K28" s="27"/>
      <c r="L28" s="28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3"/>
      <c r="F29" s="27"/>
      <c r="G29" s="27"/>
      <c r="H29" s="27"/>
      <c r="I29" s="27"/>
      <c r="J29" s="29"/>
      <c r="K29" s="29"/>
      <c r="L29" s="28"/>
      <c r="M29" s="27"/>
      <c r="N29" s="27"/>
      <c r="O29" s="29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9"/>
    </row>
    <row r="30" spans="1:25" ht="15.95" customHeight="1">
      <c r="A30" s="118" t="s">
        <v>68</v>
      </c>
      <c r="B30" s="118"/>
      <c r="C30" s="118"/>
      <c r="D30" s="118"/>
      <c r="E30" s="118"/>
      <c r="F30" s="113" t="s">
        <v>241</v>
      </c>
      <c r="G30" s="112"/>
      <c r="H30" s="113" t="s">
        <v>242</v>
      </c>
      <c r="I30" s="112"/>
      <c r="J30" s="113" t="s">
        <v>243</v>
      </c>
      <c r="K30" s="112"/>
      <c r="L30" s="112"/>
      <c r="M30" s="112"/>
      <c r="N30" s="112"/>
      <c r="O30" s="112"/>
      <c r="P30" s="30"/>
      <c r="Q30" s="28"/>
      <c r="R30" s="30"/>
      <c r="S30" s="28"/>
      <c r="T30" s="30"/>
      <c r="U30" s="28"/>
      <c r="V30" s="30"/>
      <c r="W30" s="28"/>
      <c r="X30" s="30"/>
      <c r="Y30" s="28"/>
    </row>
    <row r="31" spans="1:25" ht="15.95" customHeight="1">
      <c r="A31" s="118"/>
      <c r="B31" s="118"/>
      <c r="C31" s="118"/>
      <c r="D31" s="118"/>
      <c r="E31" s="118"/>
      <c r="F31" s="53" t="s">
        <v>219</v>
      </c>
      <c r="G31" s="68" t="s">
        <v>218</v>
      </c>
      <c r="H31" s="53" t="s">
        <v>219</v>
      </c>
      <c r="I31" s="68" t="s">
        <v>218</v>
      </c>
      <c r="J31" s="53" t="s">
        <v>219</v>
      </c>
      <c r="K31" s="68" t="s">
        <v>218</v>
      </c>
      <c r="L31" s="53" t="s">
        <v>219</v>
      </c>
      <c r="M31" s="68" t="s">
        <v>218</v>
      </c>
      <c r="N31" s="53" t="s">
        <v>219</v>
      </c>
      <c r="O31" s="68" t="s">
        <v>218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5.95" customHeight="1">
      <c r="A32" s="114" t="s">
        <v>84</v>
      </c>
      <c r="B32" s="63" t="s">
        <v>49</v>
      </c>
      <c r="C32" s="95"/>
      <c r="D32" s="95"/>
      <c r="E32" s="96" t="s">
        <v>40</v>
      </c>
      <c r="F32" s="97">
        <v>15</v>
      </c>
      <c r="G32" s="97">
        <v>15</v>
      </c>
      <c r="H32" s="97">
        <v>15</v>
      </c>
      <c r="I32" s="97">
        <v>15</v>
      </c>
      <c r="J32" s="97">
        <v>0</v>
      </c>
      <c r="K32" s="97">
        <v>0</v>
      </c>
      <c r="L32" s="97"/>
      <c r="M32" s="97"/>
      <c r="N32" s="97"/>
      <c r="O32" s="97"/>
      <c r="P32" s="32"/>
      <c r="Q32" s="32"/>
      <c r="R32" s="32"/>
      <c r="S32" s="32"/>
      <c r="T32" s="33"/>
      <c r="U32" s="33"/>
      <c r="V32" s="32"/>
      <c r="W32" s="32"/>
      <c r="X32" s="33"/>
      <c r="Y32" s="33"/>
    </row>
    <row r="33" spans="1:25" ht="15.95" customHeight="1">
      <c r="A33" s="121"/>
      <c r="B33" s="65"/>
      <c r="C33" s="63" t="s">
        <v>69</v>
      </c>
      <c r="D33" s="95"/>
      <c r="E33" s="96"/>
      <c r="F33" s="97">
        <v>15</v>
      </c>
      <c r="G33" s="97">
        <v>15</v>
      </c>
      <c r="H33" s="97">
        <v>15</v>
      </c>
      <c r="I33" s="97">
        <v>15</v>
      </c>
      <c r="J33" s="97">
        <v>0</v>
      </c>
      <c r="K33" s="97">
        <v>0</v>
      </c>
      <c r="L33" s="97"/>
      <c r="M33" s="97"/>
      <c r="N33" s="97"/>
      <c r="O33" s="97"/>
      <c r="P33" s="32"/>
      <c r="Q33" s="32"/>
      <c r="R33" s="32"/>
      <c r="S33" s="32"/>
      <c r="T33" s="33"/>
      <c r="U33" s="33"/>
      <c r="V33" s="32"/>
      <c r="W33" s="32"/>
      <c r="X33" s="33"/>
      <c r="Y33" s="33"/>
    </row>
    <row r="34" spans="1:25" ht="15.95" customHeight="1">
      <c r="A34" s="121"/>
      <c r="B34" s="65"/>
      <c r="C34" s="64"/>
      <c r="D34" s="95" t="s">
        <v>70</v>
      </c>
      <c r="E34" s="96"/>
      <c r="F34" s="97">
        <v>15</v>
      </c>
      <c r="G34" s="97">
        <v>15</v>
      </c>
      <c r="H34" s="97">
        <v>15</v>
      </c>
      <c r="I34" s="97">
        <v>15</v>
      </c>
      <c r="J34" s="97">
        <v>0</v>
      </c>
      <c r="K34" s="97">
        <v>0</v>
      </c>
      <c r="L34" s="97"/>
      <c r="M34" s="97"/>
      <c r="N34" s="97"/>
      <c r="O34" s="97"/>
      <c r="P34" s="32"/>
      <c r="Q34" s="32"/>
      <c r="R34" s="32"/>
      <c r="S34" s="32"/>
      <c r="T34" s="33"/>
      <c r="U34" s="33"/>
      <c r="V34" s="32"/>
      <c r="W34" s="32"/>
      <c r="X34" s="33"/>
      <c r="Y34" s="33"/>
    </row>
    <row r="35" spans="1:25" ht="15.95" customHeight="1">
      <c r="A35" s="121"/>
      <c r="B35" s="64"/>
      <c r="C35" s="95" t="s">
        <v>71</v>
      </c>
      <c r="D35" s="95"/>
      <c r="E35" s="96"/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71">
        <v>0</v>
      </c>
      <c r="L35" s="97"/>
      <c r="M35" s="97"/>
      <c r="N35" s="97"/>
      <c r="O35" s="97"/>
      <c r="P35" s="32"/>
      <c r="Q35" s="32"/>
      <c r="R35" s="32"/>
      <c r="S35" s="32"/>
      <c r="T35" s="33"/>
      <c r="U35" s="33"/>
      <c r="V35" s="32"/>
      <c r="W35" s="32"/>
      <c r="X35" s="33"/>
      <c r="Y35" s="33"/>
    </row>
    <row r="36" spans="1:25" ht="15.95" customHeight="1">
      <c r="A36" s="121"/>
      <c r="B36" s="63" t="s">
        <v>52</v>
      </c>
      <c r="C36" s="95"/>
      <c r="D36" s="95"/>
      <c r="E36" s="96" t="s">
        <v>41</v>
      </c>
      <c r="F36" s="97">
        <v>15</v>
      </c>
      <c r="G36" s="97">
        <v>15</v>
      </c>
      <c r="H36" s="97">
        <v>15</v>
      </c>
      <c r="I36" s="97">
        <v>15</v>
      </c>
      <c r="J36" s="97">
        <v>0</v>
      </c>
      <c r="K36" s="97">
        <v>0</v>
      </c>
      <c r="L36" s="97"/>
      <c r="M36" s="97"/>
      <c r="N36" s="97"/>
      <c r="O36" s="97"/>
      <c r="P36" s="32"/>
      <c r="Q36" s="32"/>
      <c r="R36" s="32"/>
      <c r="S36" s="32"/>
      <c r="T36" s="32"/>
      <c r="U36" s="32"/>
      <c r="V36" s="32"/>
      <c r="W36" s="32"/>
      <c r="X36" s="33"/>
      <c r="Y36" s="33"/>
    </row>
    <row r="37" spans="1:25" ht="15.95" customHeight="1">
      <c r="A37" s="121"/>
      <c r="B37" s="65"/>
      <c r="C37" s="95" t="s">
        <v>72</v>
      </c>
      <c r="D37" s="95"/>
      <c r="E37" s="96"/>
      <c r="F37" s="97">
        <v>15</v>
      </c>
      <c r="G37" s="97">
        <v>15</v>
      </c>
      <c r="H37" s="97">
        <v>15</v>
      </c>
      <c r="I37" s="97">
        <v>15</v>
      </c>
      <c r="J37" s="97">
        <v>0</v>
      </c>
      <c r="K37" s="97">
        <v>0</v>
      </c>
      <c r="L37" s="97"/>
      <c r="M37" s="97"/>
      <c r="N37" s="97"/>
      <c r="O37" s="97"/>
      <c r="P37" s="32"/>
      <c r="Q37" s="32"/>
      <c r="R37" s="32"/>
      <c r="S37" s="32"/>
      <c r="T37" s="32"/>
      <c r="U37" s="32"/>
      <c r="V37" s="32"/>
      <c r="W37" s="32"/>
      <c r="X37" s="33"/>
      <c r="Y37" s="33"/>
    </row>
    <row r="38" spans="1:25" ht="15.95" customHeight="1">
      <c r="A38" s="121"/>
      <c r="B38" s="64"/>
      <c r="C38" s="95" t="s">
        <v>73</v>
      </c>
      <c r="D38" s="95"/>
      <c r="E38" s="96"/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71">
        <v>0</v>
      </c>
      <c r="L38" s="97"/>
      <c r="M38" s="97"/>
      <c r="N38" s="97"/>
      <c r="O38" s="97"/>
      <c r="P38" s="32"/>
      <c r="Q38" s="32"/>
      <c r="R38" s="33"/>
      <c r="S38" s="33"/>
      <c r="T38" s="32"/>
      <c r="U38" s="32"/>
      <c r="V38" s="32"/>
      <c r="W38" s="32"/>
      <c r="X38" s="33"/>
      <c r="Y38" s="33"/>
    </row>
    <row r="39" spans="1:25" ht="15.95" customHeight="1">
      <c r="A39" s="121"/>
      <c r="B39" s="49" t="s">
        <v>74</v>
      </c>
      <c r="C39" s="49"/>
      <c r="D39" s="49"/>
      <c r="E39" s="96" t="s">
        <v>107</v>
      </c>
      <c r="F39" s="97">
        <f>F32-F36</f>
        <v>0</v>
      </c>
      <c r="G39" s="97">
        <f t="shared" ref="G39:K39" si="5">G32-G36</f>
        <v>0</v>
      </c>
      <c r="H39" s="97">
        <f t="shared" si="5"/>
        <v>0</v>
      </c>
      <c r="I39" s="97">
        <f t="shared" si="5"/>
        <v>0</v>
      </c>
      <c r="J39" s="97">
        <f t="shared" si="5"/>
        <v>0</v>
      </c>
      <c r="K39" s="97">
        <f t="shared" si="5"/>
        <v>0</v>
      </c>
      <c r="L39" s="97">
        <f>L32-L36</f>
        <v>0</v>
      </c>
      <c r="M39" s="97">
        <f>M32-M36</f>
        <v>0</v>
      </c>
      <c r="N39" s="97">
        <f>N32-N36</f>
        <v>0</v>
      </c>
      <c r="O39" s="97">
        <f>O32-O36</f>
        <v>0</v>
      </c>
      <c r="P39" s="32"/>
      <c r="Q39" s="32"/>
      <c r="R39" s="32"/>
      <c r="S39" s="32"/>
      <c r="T39" s="32"/>
      <c r="U39" s="32"/>
      <c r="V39" s="32"/>
      <c r="W39" s="32"/>
      <c r="X39" s="33"/>
      <c r="Y39" s="33"/>
    </row>
    <row r="40" spans="1:25" ht="15.95" customHeight="1">
      <c r="A40" s="114" t="s">
        <v>85</v>
      </c>
      <c r="B40" s="63" t="s">
        <v>75</v>
      </c>
      <c r="C40" s="95"/>
      <c r="D40" s="95"/>
      <c r="E40" s="96" t="s">
        <v>43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/>
      <c r="M40" s="97"/>
      <c r="N40" s="97"/>
      <c r="O40" s="97"/>
      <c r="P40" s="32"/>
      <c r="Q40" s="32"/>
      <c r="R40" s="32"/>
      <c r="S40" s="32"/>
      <c r="T40" s="33"/>
      <c r="U40" s="33"/>
      <c r="V40" s="33"/>
      <c r="W40" s="33"/>
      <c r="X40" s="32"/>
      <c r="Y40" s="32"/>
    </row>
    <row r="41" spans="1:25" ht="15.95" customHeight="1">
      <c r="A41" s="115"/>
      <c r="B41" s="64"/>
      <c r="C41" s="95" t="s">
        <v>76</v>
      </c>
      <c r="D41" s="95"/>
      <c r="E41" s="96"/>
      <c r="F41" s="71">
        <v>0</v>
      </c>
      <c r="G41" s="71">
        <v>0</v>
      </c>
      <c r="H41" s="71">
        <v>0</v>
      </c>
      <c r="I41" s="71">
        <v>0</v>
      </c>
      <c r="J41" s="97">
        <v>0</v>
      </c>
      <c r="K41" s="97">
        <v>0</v>
      </c>
      <c r="L41" s="97"/>
      <c r="M41" s="97"/>
      <c r="N41" s="97"/>
      <c r="O41" s="97"/>
      <c r="P41" s="33"/>
      <c r="Q41" s="33"/>
      <c r="R41" s="33"/>
      <c r="S41" s="33"/>
      <c r="T41" s="33"/>
      <c r="U41" s="33"/>
      <c r="V41" s="33"/>
      <c r="W41" s="33"/>
      <c r="X41" s="32"/>
      <c r="Y41" s="32"/>
    </row>
    <row r="42" spans="1:25" ht="15.95" customHeight="1">
      <c r="A42" s="115"/>
      <c r="B42" s="63" t="s">
        <v>63</v>
      </c>
      <c r="C42" s="95"/>
      <c r="D42" s="95"/>
      <c r="E42" s="96" t="s">
        <v>44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/>
      <c r="M42" s="97"/>
      <c r="N42" s="97"/>
      <c r="O42" s="97"/>
      <c r="P42" s="32"/>
      <c r="Q42" s="32"/>
      <c r="R42" s="32"/>
      <c r="S42" s="32"/>
      <c r="T42" s="33"/>
      <c r="U42" s="33"/>
      <c r="V42" s="32"/>
      <c r="W42" s="32"/>
      <c r="X42" s="32"/>
      <c r="Y42" s="32"/>
    </row>
    <row r="43" spans="1:25" ht="15.95" customHeight="1">
      <c r="A43" s="115"/>
      <c r="B43" s="64"/>
      <c r="C43" s="95" t="s">
        <v>77</v>
      </c>
      <c r="D43" s="95"/>
      <c r="E43" s="96"/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71">
        <v>0</v>
      </c>
      <c r="L43" s="97"/>
      <c r="M43" s="97"/>
      <c r="N43" s="97"/>
      <c r="O43" s="97"/>
      <c r="P43" s="32"/>
      <c r="Q43" s="32"/>
      <c r="R43" s="33"/>
      <c r="S43" s="32"/>
      <c r="T43" s="33"/>
      <c r="U43" s="33"/>
      <c r="V43" s="32"/>
      <c r="W43" s="32"/>
      <c r="X43" s="33"/>
      <c r="Y43" s="33"/>
    </row>
    <row r="44" spans="1:25" ht="15.95" customHeight="1">
      <c r="A44" s="115"/>
      <c r="B44" s="95" t="s">
        <v>74</v>
      </c>
      <c r="C44" s="95"/>
      <c r="D44" s="95"/>
      <c r="E44" s="96" t="s">
        <v>108</v>
      </c>
      <c r="F44" s="71">
        <f>F40-F42</f>
        <v>0</v>
      </c>
      <c r="G44" s="71">
        <f t="shared" ref="G44:K44" si="6">G40-G42</f>
        <v>0</v>
      </c>
      <c r="H44" s="71">
        <f t="shared" si="6"/>
        <v>0</v>
      </c>
      <c r="I44" s="71">
        <f t="shared" si="6"/>
        <v>0</v>
      </c>
      <c r="J44" s="71">
        <f t="shared" si="6"/>
        <v>0</v>
      </c>
      <c r="K44" s="71">
        <f t="shared" si="6"/>
        <v>0</v>
      </c>
      <c r="L44" s="71">
        <f>L40-L42</f>
        <v>0</v>
      </c>
      <c r="M44" s="71">
        <f>M40-M42</f>
        <v>0</v>
      </c>
      <c r="N44" s="71">
        <f>N40-N42</f>
        <v>0</v>
      </c>
      <c r="O44" s="71">
        <f>O40-O42</f>
        <v>0</v>
      </c>
      <c r="P44" s="33"/>
      <c r="Q44" s="33"/>
      <c r="R44" s="32"/>
      <c r="S44" s="32"/>
      <c r="T44" s="33"/>
      <c r="U44" s="33"/>
      <c r="V44" s="32"/>
      <c r="W44" s="32"/>
      <c r="X44" s="32"/>
      <c r="Y44" s="32"/>
    </row>
    <row r="45" spans="1:25" ht="15.95" customHeight="1">
      <c r="A45" s="114" t="s">
        <v>86</v>
      </c>
      <c r="B45" s="49" t="s">
        <v>78</v>
      </c>
      <c r="C45" s="49"/>
      <c r="D45" s="49"/>
      <c r="E45" s="96" t="s">
        <v>109</v>
      </c>
      <c r="F45" s="97">
        <f>F39+F44</f>
        <v>0</v>
      </c>
      <c r="G45" s="97">
        <f t="shared" ref="G45:K45" si="7">G39+G44</f>
        <v>0</v>
      </c>
      <c r="H45" s="97">
        <f t="shared" si="7"/>
        <v>0</v>
      </c>
      <c r="I45" s="97">
        <f t="shared" si="7"/>
        <v>0</v>
      </c>
      <c r="J45" s="97">
        <f t="shared" si="7"/>
        <v>0</v>
      </c>
      <c r="K45" s="97">
        <f t="shared" si="7"/>
        <v>0</v>
      </c>
      <c r="L45" s="97">
        <f>L39+L44</f>
        <v>0</v>
      </c>
      <c r="M45" s="97">
        <f>M39+M44</f>
        <v>0</v>
      </c>
      <c r="N45" s="97">
        <f>N39+N44</f>
        <v>0</v>
      </c>
      <c r="O45" s="97">
        <f>O39+O44</f>
        <v>0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15.95" customHeight="1">
      <c r="A46" s="115"/>
      <c r="B46" s="95" t="s">
        <v>79</v>
      </c>
      <c r="C46" s="95"/>
      <c r="D46" s="95"/>
      <c r="E46" s="95"/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97"/>
      <c r="M46" s="97"/>
      <c r="N46" s="71"/>
      <c r="O46" s="71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 ht="15.95" customHeight="1">
      <c r="A47" s="115"/>
      <c r="B47" s="95" t="s">
        <v>80</v>
      </c>
      <c r="C47" s="95"/>
      <c r="D47" s="95"/>
      <c r="E47" s="95"/>
      <c r="F47" s="91">
        <v>666</v>
      </c>
      <c r="G47" s="91">
        <v>615</v>
      </c>
      <c r="H47" s="91">
        <v>-96</v>
      </c>
      <c r="I47" s="97">
        <v>-147</v>
      </c>
      <c r="J47" s="97">
        <v>762</v>
      </c>
      <c r="K47" s="97">
        <v>762</v>
      </c>
      <c r="L47" s="97"/>
      <c r="M47" s="97"/>
      <c r="N47" s="97"/>
      <c r="O47" s="97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5.95" customHeight="1">
      <c r="A48" s="115"/>
      <c r="B48" s="95" t="s">
        <v>81</v>
      </c>
      <c r="C48" s="95"/>
      <c r="D48" s="95"/>
      <c r="E48" s="95"/>
      <c r="F48" s="91">
        <v>666</v>
      </c>
      <c r="G48" s="91">
        <v>615</v>
      </c>
      <c r="H48" s="91">
        <v>-96</v>
      </c>
      <c r="I48" s="97">
        <v>-147</v>
      </c>
      <c r="J48" s="97">
        <v>762</v>
      </c>
      <c r="K48" s="97">
        <v>762</v>
      </c>
      <c r="L48" s="97"/>
      <c r="M48" s="97"/>
      <c r="N48" s="97"/>
      <c r="O48" s="97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16" ht="15.95" customHeight="1">
      <c r="A49" s="9" t="s">
        <v>110</v>
      </c>
      <c r="O49" s="8"/>
      <c r="P49" s="8"/>
    </row>
    <row r="50" spans="1:16" ht="15.95" customHeight="1">
      <c r="A50" s="9"/>
      <c r="O50" s="8"/>
      <c r="P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6:O6"/>
    <mergeCell ref="L6:M6"/>
    <mergeCell ref="J6:K6"/>
    <mergeCell ref="L25:L26"/>
    <mergeCell ref="M25:M26"/>
    <mergeCell ref="N25:N26"/>
    <mergeCell ref="O25:O26"/>
  </mergeCells>
  <phoneticPr fontId="14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view="pageBreakPreview" zoomScaleNormal="100" zoomScaleSheetLayoutView="100" workbookViewId="0">
      <pane xSplit="5" ySplit="8" topLeftCell="F36" activePane="bottomRight" state="frozen"/>
      <selection activeCell="L8" sqref="L8"/>
      <selection pane="topRight" activeCell="L8" sqref="L8"/>
      <selection pane="bottomLeft" activeCell="L8" sqref="L8"/>
      <selection pane="bottomRight" activeCell="H25" sqref="H2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7" t="s">
        <v>0</v>
      </c>
      <c r="B1" s="17"/>
      <c r="C1" s="17"/>
      <c r="D1" s="17"/>
      <c r="E1" s="22" t="s">
        <v>249</v>
      </c>
      <c r="F1" s="1"/>
    </row>
    <row r="3" spans="1:9" ht="14.25">
      <c r="A3" s="11" t="s">
        <v>111</v>
      </c>
    </row>
    <row r="5" spans="1:9">
      <c r="A5" s="18" t="s">
        <v>221</v>
      </c>
      <c r="B5" s="18"/>
      <c r="C5" s="18"/>
      <c r="D5" s="18"/>
      <c r="E5" s="18"/>
    </row>
    <row r="6" spans="1:9" ht="14.25">
      <c r="A6" s="3"/>
      <c r="H6" s="4"/>
      <c r="I6" s="10" t="s">
        <v>1</v>
      </c>
    </row>
    <row r="7" spans="1:9" ht="27" customHeight="1">
      <c r="A7" s="5"/>
      <c r="B7" s="6"/>
      <c r="C7" s="6"/>
      <c r="D7" s="6"/>
      <c r="E7" s="61"/>
      <c r="F7" s="50" t="s">
        <v>222</v>
      </c>
      <c r="G7" s="50"/>
      <c r="H7" s="50" t="s">
        <v>223</v>
      </c>
      <c r="I7" s="72" t="s">
        <v>21</v>
      </c>
    </row>
    <row r="8" spans="1:9" ht="17.100000000000001" customHeight="1">
      <c r="A8" s="19"/>
      <c r="B8" s="20"/>
      <c r="C8" s="20"/>
      <c r="D8" s="20"/>
      <c r="E8" s="62"/>
      <c r="F8" s="53" t="s">
        <v>234</v>
      </c>
      <c r="G8" s="53" t="s">
        <v>2</v>
      </c>
      <c r="H8" s="53" t="s">
        <v>234</v>
      </c>
      <c r="I8" s="54"/>
    </row>
    <row r="9" spans="1:9" ht="18" customHeight="1">
      <c r="A9" s="103" t="s">
        <v>87</v>
      </c>
      <c r="B9" s="103" t="s">
        <v>89</v>
      </c>
      <c r="C9" s="63" t="s">
        <v>3</v>
      </c>
      <c r="D9" s="55"/>
      <c r="E9" s="55"/>
      <c r="F9" s="56">
        <v>172230</v>
      </c>
      <c r="G9" s="57">
        <f>F9/$F$27*100</f>
        <v>23.55259505208155</v>
      </c>
      <c r="H9" s="56">
        <v>170323</v>
      </c>
      <c r="I9" s="57">
        <f t="shared" ref="I9:I45" si="0">(F9/H9-1)*100</f>
        <v>1.1196373948321625</v>
      </c>
    </row>
    <row r="10" spans="1:9" ht="18" customHeight="1">
      <c r="A10" s="103"/>
      <c r="B10" s="103"/>
      <c r="C10" s="65"/>
      <c r="D10" s="63" t="s">
        <v>22</v>
      </c>
      <c r="E10" s="55"/>
      <c r="F10" s="56">
        <v>48086</v>
      </c>
      <c r="G10" s="57">
        <f t="shared" ref="G10:G27" si="1">F10/$F$27*100</f>
        <v>6.5758003000313163</v>
      </c>
      <c r="H10" s="56">
        <v>48968</v>
      </c>
      <c r="I10" s="57">
        <f t="shared" si="0"/>
        <v>-1.8011762783858853</v>
      </c>
    </row>
    <row r="11" spans="1:9" ht="18" customHeight="1">
      <c r="A11" s="103"/>
      <c r="B11" s="103"/>
      <c r="C11" s="65"/>
      <c r="D11" s="65"/>
      <c r="E11" s="49" t="s">
        <v>23</v>
      </c>
      <c r="F11" s="56">
        <v>39516</v>
      </c>
      <c r="G11" s="57">
        <f t="shared" si="1"/>
        <v>5.4038457067761403</v>
      </c>
      <c r="H11" s="56">
        <v>39260</v>
      </c>
      <c r="I11" s="57">
        <f t="shared" si="0"/>
        <v>0.65206316861945446</v>
      </c>
    </row>
    <row r="12" spans="1:9" ht="18" customHeight="1">
      <c r="A12" s="103"/>
      <c r="B12" s="103"/>
      <c r="C12" s="65"/>
      <c r="D12" s="65"/>
      <c r="E12" s="49" t="s">
        <v>24</v>
      </c>
      <c r="F12" s="56">
        <v>2676</v>
      </c>
      <c r="G12" s="57">
        <f t="shared" si="1"/>
        <v>0.36594521488341308</v>
      </c>
      <c r="H12" s="56">
        <v>4345</v>
      </c>
      <c r="I12" s="57">
        <f t="shared" si="0"/>
        <v>-38.41196777905639</v>
      </c>
    </row>
    <row r="13" spans="1:9" ht="18" customHeight="1">
      <c r="A13" s="103"/>
      <c r="B13" s="103"/>
      <c r="C13" s="65"/>
      <c r="D13" s="64"/>
      <c r="E13" s="49" t="s">
        <v>25</v>
      </c>
      <c r="F13" s="56">
        <v>399</v>
      </c>
      <c r="G13" s="57">
        <f t="shared" si="1"/>
        <v>5.4563580246069443E-2</v>
      </c>
      <c r="H13" s="56">
        <v>380</v>
      </c>
      <c r="I13" s="57">
        <f t="shared" si="0"/>
        <v>5.0000000000000044</v>
      </c>
    </row>
    <row r="14" spans="1:9" ht="18" customHeight="1">
      <c r="A14" s="103"/>
      <c r="B14" s="103"/>
      <c r="C14" s="65"/>
      <c r="D14" s="63" t="s">
        <v>26</v>
      </c>
      <c r="E14" s="55"/>
      <c r="F14" s="56">
        <v>34124</v>
      </c>
      <c r="G14" s="57">
        <f t="shared" si="1"/>
        <v>4.6664852439019393</v>
      </c>
      <c r="H14" s="56">
        <v>37160</v>
      </c>
      <c r="I14" s="57">
        <f t="shared" si="0"/>
        <v>-8.1700753498385339</v>
      </c>
    </row>
    <row r="15" spans="1:9" ht="18" customHeight="1">
      <c r="A15" s="103"/>
      <c r="B15" s="103"/>
      <c r="C15" s="65"/>
      <c r="D15" s="65"/>
      <c r="E15" s="49" t="s">
        <v>27</v>
      </c>
      <c r="F15" s="56">
        <v>1344</v>
      </c>
      <c r="G15" s="57">
        <f t="shared" si="1"/>
        <v>0.18379311240781285</v>
      </c>
      <c r="H15" s="56">
        <v>1320</v>
      </c>
      <c r="I15" s="57">
        <f t="shared" si="0"/>
        <v>1.8181818181818077</v>
      </c>
    </row>
    <row r="16" spans="1:9" ht="18" customHeight="1">
      <c r="A16" s="103"/>
      <c r="B16" s="103"/>
      <c r="C16" s="65"/>
      <c r="D16" s="64"/>
      <c r="E16" s="49" t="s">
        <v>28</v>
      </c>
      <c r="F16" s="56">
        <v>32780</v>
      </c>
      <c r="G16" s="57">
        <f t="shared" si="1"/>
        <v>4.4826921314941259</v>
      </c>
      <c r="H16" s="56">
        <v>35840</v>
      </c>
      <c r="I16" s="57">
        <f t="shared" si="0"/>
        <v>-8.5379464285714306</v>
      </c>
    </row>
    <row r="17" spans="1:9" ht="18" customHeight="1">
      <c r="A17" s="103"/>
      <c r="B17" s="103"/>
      <c r="C17" s="65"/>
      <c r="D17" s="104" t="s">
        <v>29</v>
      </c>
      <c r="E17" s="105"/>
      <c r="F17" s="56">
        <v>57478</v>
      </c>
      <c r="G17" s="57">
        <f t="shared" si="1"/>
        <v>7.8601640736430554</v>
      </c>
      <c r="H17" s="56">
        <v>50273</v>
      </c>
      <c r="I17" s="57">
        <f t="shared" si="0"/>
        <v>14.331748652358133</v>
      </c>
    </row>
    <row r="18" spans="1:9" ht="18" customHeight="1">
      <c r="A18" s="103"/>
      <c r="B18" s="103"/>
      <c r="C18" s="65"/>
      <c r="D18" s="104" t="s">
        <v>93</v>
      </c>
      <c r="E18" s="106"/>
      <c r="F18" s="56">
        <v>2866</v>
      </c>
      <c r="G18" s="57">
        <f t="shared" si="1"/>
        <v>0.39192787214344615</v>
      </c>
      <c r="H18" s="56">
        <v>3257</v>
      </c>
      <c r="I18" s="57">
        <f t="shared" si="0"/>
        <v>-12.004912496162113</v>
      </c>
    </row>
    <row r="19" spans="1:9" ht="18" customHeight="1">
      <c r="A19" s="103"/>
      <c r="B19" s="103"/>
      <c r="C19" s="64"/>
      <c r="D19" s="104" t="s">
        <v>94</v>
      </c>
      <c r="E19" s="106"/>
      <c r="F19" s="56">
        <v>0</v>
      </c>
      <c r="G19" s="57">
        <f t="shared" si="1"/>
        <v>0</v>
      </c>
      <c r="H19" s="56">
        <v>0</v>
      </c>
      <c r="I19" s="57" t="e">
        <f t="shared" si="0"/>
        <v>#DIV/0!</v>
      </c>
    </row>
    <row r="20" spans="1:9" ht="18" customHeight="1">
      <c r="A20" s="103"/>
      <c r="B20" s="103"/>
      <c r="C20" s="55" t="s">
        <v>4</v>
      </c>
      <c r="D20" s="55"/>
      <c r="E20" s="55"/>
      <c r="F20" s="56">
        <v>22432</v>
      </c>
      <c r="G20" s="57">
        <f t="shared" si="1"/>
        <v>3.0675945666161142</v>
      </c>
      <c r="H20" s="56">
        <v>24333</v>
      </c>
      <c r="I20" s="57">
        <f t="shared" si="0"/>
        <v>-7.812435786791605</v>
      </c>
    </row>
    <row r="21" spans="1:9" ht="18" customHeight="1">
      <c r="A21" s="103"/>
      <c r="B21" s="103"/>
      <c r="C21" s="55" t="s">
        <v>5</v>
      </c>
      <c r="D21" s="55"/>
      <c r="E21" s="55"/>
      <c r="F21" s="56">
        <v>170401</v>
      </c>
      <c r="G21" s="57">
        <f t="shared" si="1"/>
        <v>23.302477788246815</v>
      </c>
      <c r="H21" s="56">
        <v>166752</v>
      </c>
      <c r="I21" s="57">
        <f t="shared" si="0"/>
        <v>2.1882796008443783</v>
      </c>
    </row>
    <row r="22" spans="1:9" ht="18" customHeight="1">
      <c r="A22" s="103"/>
      <c r="B22" s="103"/>
      <c r="C22" s="55" t="s">
        <v>30</v>
      </c>
      <c r="D22" s="55"/>
      <c r="E22" s="55"/>
      <c r="F22" s="56">
        <v>7647</v>
      </c>
      <c r="G22" s="57">
        <f t="shared" si="1"/>
        <v>1.0457335793024887</v>
      </c>
      <c r="H22" s="56">
        <v>7835</v>
      </c>
      <c r="I22" s="57">
        <f t="shared" si="0"/>
        <v>-2.3994894703254666</v>
      </c>
    </row>
    <row r="23" spans="1:9" ht="18" customHeight="1">
      <c r="A23" s="103"/>
      <c r="B23" s="103"/>
      <c r="C23" s="55" t="s">
        <v>6</v>
      </c>
      <c r="D23" s="55"/>
      <c r="E23" s="55"/>
      <c r="F23" s="56">
        <v>150225</v>
      </c>
      <c r="G23" s="57">
        <f t="shared" si="1"/>
        <v>20.54339308888667</v>
      </c>
      <c r="H23" s="56">
        <v>95893</v>
      </c>
      <c r="I23" s="57">
        <f t="shared" si="0"/>
        <v>56.658984493132976</v>
      </c>
    </row>
    <row r="24" spans="1:9" ht="18" customHeight="1">
      <c r="A24" s="103"/>
      <c r="B24" s="103"/>
      <c r="C24" s="55" t="s">
        <v>31</v>
      </c>
      <c r="D24" s="55"/>
      <c r="E24" s="55"/>
      <c r="F24" s="56">
        <v>2241</v>
      </c>
      <c r="G24" s="57">
        <f t="shared" si="1"/>
        <v>0.30645860484070581</v>
      </c>
      <c r="H24" s="56">
        <v>2952</v>
      </c>
      <c r="I24" s="57">
        <f t="shared" si="0"/>
        <v>-24.085365853658537</v>
      </c>
    </row>
    <row r="25" spans="1:9" ht="18" customHeight="1">
      <c r="A25" s="103"/>
      <c r="B25" s="103"/>
      <c r="C25" s="55" t="s">
        <v>7</v>
      </c>
      <c r="D25" s="55"/>
      <c r="E25" s="55"/>
      <c r="F25" s="56">
        <v>80343</v>
      </c>
      <c r="G25" s="57">
        <f t="shared" si="1"/>
        <v>10.986971748646509</v>
      </c>
      <c r="H25" s="56">
        <v>71956</v>
      </c>
      <c r="I25" s="57">
        <f t="shared" si="0"/>
        <v>11.65573405970315</v>
      </c>
    </row>
    <row r="26" spans="1:9" ht="18" customHeight="1">
      <c r="A26" s="103"/>
      <c r="B26" s="103"/>
      <c r="C26" s="55" t="s">
        <v>8</v>
      </c>
      <c r="D26" s="55"/>
      <c r="E26" s="55"/>
      <c r="F26" s="56">
        <v>125738</v>
      </c>
      <c r="G26" s="57">
        <f t="shared" si="1"/>
        <v>17.194775571379147</v>
      </c>
      <c r="H26" s="56">
        <v>98743</v>
      </c>
      <c r="I26" s="57">
        <f t="shared" si="0"/>
        <v>27.338646790152211</v>
      </c>
    </row>
    <row r="27" spans="1:9" ht="18" customHeight="1">
      <c r="A27" s="103"/>
      <c r="B27" s="103"/>
      <c r="C27" s="55" t="s">
        <v>9</v>
      </c>
      <c r="D27" s="55"/>
      <c r="E27" s="55"/>
      <c r="F27" s="56">
        <f>SUM(F9,F20:F26)</f>
        <v>731257</v>
      </c>
      <c r="G27" s="57">
        <f t="shared" si="1"/>
        <v>100</v>
      </c>
      <c r="H27" s="56">
        <v>638787</v>
      </c>
      <c r="I27" s="57">
        <f t="shared" si="0"/>
        <v>14.475873804570227</v>
      </c>
    </row>
    <row r="28" spans="1:9" ht="18" customHeight="1">
      <c r="A28" s="103"/>
      <c r="B28" s="103" t="s">
        <v>88</v>
      </c>
      <c r="C28" s="63" t="s">
        <v>10</v>
      </c>
      <c r="D28" s="55"/>
      <c r="E28" s="55"/>
      <c r="F28" s="56">
        <v>271478</v>
      </c>
      <c r="G28" s="57">
        <f t="shared" ref="G28:G45" si="2">F28/$F$45*100</f>
        <v>38.038964023293218</v>
      </c>
      <c r="H28" s="56">
        <v>278206</v>
      </c>
      <c r="I28" s="57">
        <f t="shared" si="0"/>
        <v>-2.4183518687591166</v>
      </c>
    </row>
    <row r="29" spans="1:9" ht="18" customHeight="1">
      <c r="A29" s="103"/>
      <c r="B29" s="103"/>
      <c r="C29" s="65"/>
      <c r="D29" s="55" t="s">
        <v>11</v>
      </c>
      <c r="E29" s="55"/>
      <c r="F29" s="56">
        <v>160256</v>
      </c>
      <c r="G29" s="57">
        <f t="shared" si="2"/>
        <v>22.454755886358669</v>
      </c>
      <c r="H29" s="56">
        <v>164156</v>
      </c>
      <c r="I29" s="57">
        <f t="shared" si="0"/>
        <v>-2.3757888837447338</v>
      </c>
    </row>
    <row r="30" spans="1:9" ht="18" customHeight="1">
      <c r="A30" s="103"/>
      <c r="B30" s="103"/>
      <c r="C30" s="65"/>
      <c r="D30" s="55" t="s">
        <v>32</v>
      </c>
      <c r="E30" s="55"/>
      <c r="F30" s="56">
        <v>29261</v>
      </c>
      <c r="G30" s="57">
        <f t="shared" si="2"/>
        <v>4.0999938348064413</v>
      </c>
      <c r="H30" s="56">
        <v>28358</v>
      </c>
      <c r="I30" s="57">
        <f t="shared" si="0"/>
        <v>3.1842866210593179</v>
      </c>
    </row>
    <row r="31" spans="1:9" ht="18" customHeight="1">
      <c r="A31" s="103"/>
      <c r="B31" s="103"/>
      <c r="C31" s="64"/>
      <c r="D31" s="55" t="s">
        <v>12</v>
      </c>
      <c r="E31" s="55"/>
      <c r="F31" s="56">
        <v>81961</v>
      </c>
      <c r="G31" s="57">
        <f t="shared" si="2"/>
        <v>11.484214302128112</v>
      </c>
      <c r="H31" s="56">
        <v>85692</v>
      </c>
      <c r="I31" s="57">
        <f t="shared" si="0"/>
        <v>-4.3539653643280607</v>
      </c>
    </row>
    <row r="32" spans="1:9" ht="18" customHeight="1">
      <c r="A32" s="103"/>
      <c r="B32" s="103"/>
      <c r="C32" s="63" t="s">
        <v>13</v>
      </c>
      <c r="D32" s="55"/>
      <c r="E32" s="55"/>
      <c r="F32" s="56">
        <v>313579</v>
      </c>
      <c r="G32" s="57">
        <f t="shared" si="2"/>
        <v>43.938073433060012</v>
      </c>
      <c r="H32" s="56">
        <v>220185</v>
      </c>
      <c r="I32" s="57">
        <f t="shared" si="0"/>
        <v>42.416150055635036</v>
      </c>
    </row>
    <row r="33" spans="1:9" ht="18" customHeight="1">
      <c r="A33" s="103"/>
      <c r="B33" s="103"/>
      <c r="C33" s="65"/>
      <c r="D33" s="55" t="s">
        <v>14</v>
      </c>
      <c r="E33" s="55"/>
      <c r="F33" s="56">
        <v>27883</v>
      </c>
      <c r="G33" s="57">
        <f t="shared" si="2"/>
        <v>3.9069111819796998</v>
      </c>
      <c r="H33" s="56">
        <v>22067</v>
      </c>
      <c r="I33" s="57">
        <f t="shared" si="0"/>
        <v>26.356097339919327</v>
      </c>
    </row>
    <row r="34" spans="1:9" ht="18" customHeight="1">
      <c r="A34" s="103"/>
      <c r="B34" s="103"/>
      <c r="C34" s="65"/>
      <c r="D34" s="55" t="s">
        <v>33</v>
      </c>
      <c r="E34" s="55"/>
      <c r="F34" s="56">
        <v>3808</v>
      </c>
      <c r="G34" s="57">
        <f t="shared" si="2"/>
        <v>0.53356947892904982</v>
      </c>
      <c r="H34" s="56">
        <v>4120</v>
      </c>
      <c r="I34" s="57">
        <f t="shared" si="0"/>
        <v>-7.5728155339805809</v>
      </c>
    </row>
    <row r="35" spans="1:9" ht="18" customHeight="1">
      <c r="A35" s="103"/>
      <c r="B35" s="103"/>
      <c r="C35" s="65"/>
      <c r="D35" s="55" t="s">
        <v>34</v>
      </c>
      <c r="E35" s="55"/>
      <c r="F35" s="56">
        <v>170023</v>
      </c>
      <c r="G35" s="57">
        <f t="shared" si="2"/>
        <v>23.823288738433256</v>
      </c>
      <c r="H35" s="56">
        <v>121409</v>
      </c>
      <c r="I35" s="57">
        <f t="shared" si="0"/>
        <v>40.041512573202965</v>
      </c>
    </row>
    <row r="36" spans="1:9" ht="18" customHeight="1">
      <c r="A36" s="103"/>
      <c r="B36" s="103"/>
      <c r="C36" s="65"/>
      <c r="D36" s="55" t="s">
        <v>35</v>
      </c>
      <c r="E36" s="55"/>
      <c r="F36" s="56">
        <v>7953</v>
      </c>
      <c r="G36" s="57">
        <f t="shared" si="2"/>
        <v>1.1143587357990372</v>
      </c>
      <c r="H36" s="56">
        <v>8524</v>
      </c>
      <c r="I36" s="57">
        <f t="shared" si="0"/>
        <v>-6.6987329892069454</v>
      </c>
    </row>
    <row r="37" spans="1:9" ht="18" customHeight="1">
      <c r="A37" s="103"/>
      <c r="B37" s="103"/>
      <c r="C37" s="65"/>
      <c r="D37" s="55" t="s">
        <v>15</v>
      </c>
      <c r="E37" s="55"/>
      <c r="F37" s="56">
        <v>16337</v>
      </c>
      <c r="G37" s="57">
        <f t="shared" si="2"/>
        <v>2.2891083448697183</v>
      </c>
      <c r="H37" s="56">
        <v>8963</v>
      </c>
      <c r="I37" s="57">
        <f t="shared" si="0"/>
        <v>82.271560861318747</v>
      </c>
    </row>
    <row r="38" spans="1:9" ht="18" customHeight="1">
      <c r="A38" s="103"/>
      <c r="B38" s="103"/>
      <c r="C38" s="64"/>
      <c r="D38" s="55" t="s">
        <v>36</v>
      </c>
      <c r="E38" s="55"/>
      <c r="F38" s="56">
        <v>87575</v>
      </c>
      <c r="G38" s="57">
        <f t="shared" si="2"/>
        <v>12.270836953049248</v>
      </c>
      <c r="H38" s="56">
        <v>55102</v>
      </c>
      <c r="I38" s="57">
        <f t="shared" si="0"/>
        <v>58.932525135203797</v>
      </c>
    </row>
    <row r="39" spans="1:9" ht="18" customHeight="1">
      <c r="A39" s="103"/>
      <c r="B39" s="103"/>
      <c r="C39" s="63" t="s">
        <v>16</v>
      </c>
      <c r="D39" s="55"/>
      <c r="E39" s="55"/>
      <c r="F39" s="56">
        <v>128627</v>
      </c>
      <c r="G39" s="57">
        <f t="shared" si="2"/>
        <v>18.022962543646766</v>
      </c>
      <c r="H39" s="56">
        <v>125269</v>
      </c>
      <c r="I39" s="57">
        <f t="shared" si="0"/>
        <v>2.6806312814822597</v>
      </c>
    </row>
    <row r="40" spans="1:9" ht="18" customHeight="1">
      <c r="A40" s="103"/>
      <c r="B40" s="103"/>
      <c r="C40" s="65"/>
      <c r="D40" s="63" t="s">
        <v>17</v>
      </c>
      <c r="E40" s="55"/>
      <c r="F40" s="56">
        <v>116035</v>
      </c>
      <c r="G40" s="57">
        <f t="shared" si="2"/>
        <v>16.258596241473818</v>
      </c>
      <c r="H40" s="56">
        <v>107692</v>
      </c>
      <c r="I40" s="57">
        <f t="shared" si="0"/>
        <v>7.7470935631244631</v>
      </c>
    </row>
    <row r="41" spans="1:9" ht="18" customHeight="1">
      <c r="A41" s="103"/>
      <c r="B41" s="103"/>
      <c r="C41" s="65"/>
      <c r="D41" s="65"/>
      <c r="E41" s="59" t="s">
        <v>91</v>
      </c>
      <c r="F41" s="56">
        <v>93173</v>
      </c>
      <c r="G41" s="57">
        <f t="shared" si="2"/>
        <v>13.055217715403455</v>
      </c>
      <c r="H41" s="56">
        <v>83671</v>
      </c>
      <c r="I41" s="60">
        <f t="shared" si="0"/>
        <v>11.35638393230629</v>
      </c>
    </row>
    <row r="42" spans="1:9" ht="18" customHeight="1">
      <c r="A42" s="103"/>
      <c r="B42" s="103"/>
      <c r="C42" s="65"/>
      <c r="D42" s="64"/>
      <c r="E42" s="49" t="s">
        <v>37</v>
      </c>
      <c r="F42" s="56">
        <v>22862</v>
      </c>
      <c r="G42" s="57">
        <f t="shared" si="2"/>
        <v>3.2033785260703613</v>
      </c>
      <c r="H42" s="56">
        <v>24021</v>
      </c>
      <c r="I42" s="60">
        <f t="shared" si="0"/>
        <v>-4.8249448399317219</v>
      </c>
    </row>
    <row r="43" spans="1:9" ht="18" customHeight="1">
      <c r="A43" s="103"/>
      <c r="B43" s="103"/>
      <c r="C43" s="65"/>
      <c r="D43" s="55" t="s">
        <v>38</v>
      </c>
      <c r="E43" s="55"/>
      <c r="F43" s="56">
        <v>12592</v>
      </c>
      <c r="G43" s="57">
        <f t="shared" si="2"/>
        <v>1.7643663021729503</v>
      </c>
      <c r="H43" s="56">
        <v>17577</v>
      </c>
      <c r="I43" s="60">
        <f t="shared" si="0"/>
        <v>-28.36092621038857</v>
      </c>
    </row>
    <row r="44" spans="1:9" ht="18" customHeight="1">
      <c r="A44" s="103"/>
      <c r="B44" s="103"/>
      <c r="C44" s="64"/>
      <c r="D44" s="55" t="s">
        <v>39</v>
      </c>
      <c r="E44" s="55"/>
      <c r="F44" s="102">
        <v>0</v>
      </c>
      <c r="G44" s="57">
        <f t="shared" si="2"/>
        <v>0</v>
      </c>
      <c r="H44" s="56">
        <v>0</v>
      </c>
      <c r="I44" s="57" t="e">
        <f t="shared" si="0"/>
        <v>#DIV/0!</v>
      </c>
    </row>
    <row r="45" spans="1:9" ht="18" customHeight="1">
      <c r="A45" s="103"/>
      <c r="B45" s="103"/>
      <c r="C45" s="49" t="s">
        <v>18</v>
      </c>
      <c r="D45" s="49"/>
      <c r="E45" s="49"/>
      <c r="F45" s="56">
        <f>SUM(F28,F32,F39)</f>
        <v>713684</v>
      </c>
      <c r="G45" s="57">
        <f t="shared" si="2"/>
        <v>100</v>
      </c>
      <c r="H45" s="56">
        <v>623660</v>
      </c>
      <c r="I45" s="57">
        <f t="shared" si="0"/>
        <v>14.434788185870516</v>
      </c>
    </row>
    <row r="46" spans="1:9">
      <c r="A46" s="23" t="s">
        <v>19</v>
      </c>
    </row>
    <row r="47" spans="1:9">
      <c r="A47" s="24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I13" sqref="I13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4" t="s">
        <v>0</v>
      </c>
      <c r="B1" s="34"/>
      <c r="C1" s="22" t="s">
        <v>249</v>
      </c>
      <c r="D1" s="35"/>
      <c r="E1" s="35"/>
    </row>
    <row r="4" spans="1:9">
      <c r="A4" s="36" t="s">
        <v>112</v>
      </c>
    </row>
    <row r="5" spans="1:9">
      <c r="I5" s="10" t="s">
        <v>113</v>
      </c>
    </row>
    <row r="6" spans="1:9" s="38" customFormat="1" ht="29.25" customHeight="1">
      <c r="A6" s="52" t="s">
        <v>114</v>
      </c>
      <c r="B6" s="73"/>
      <c r="C6" s="73"/>
      <c r="D6" s="73"/>
      <c r="E6" s="37" t="s">
        <v>225</v>
      </c>
      <c r="F6" s="37" t="s">
        <v>226</v>
      </c>
      <c r="G6" s="37" t="s">
        <v>227</v>
      </c>
      <c r="H6" s="37" t="s">
        <v>228</v>
      </c>
      <c r="I6" s="37" t="s">
        <v>229</v>
      </c>
    </row>
    <row r="7" spans="1:9" ht="27" customHeight="1">
      <c r="A7" s="122" t="s">
        <v>115</v>
      </c>
      <c r="B7" s="63" t="s">
        <v>116</v>
      </c>
      <c r="C7" s="55"/>
      <c r="D7" s="69" t="s">
        <v>117</v>
      </c>
      <c r="E7" s="74">
        <v>622067</v>
      </c>
      <c r="F7" s="37">
        <v>629499</v>
      </c>
      <c r="G7" s="37">
        <v>638820</v>
      </c>
      <c r="H7" s="37">
        <v>638787</v>
      </c>
      <c r="I7" s="37">
        <v>731257</v>
      </c>
    </row>
    <row r="8" spans="1:9" ht="27" customHeight="1">
      <c r="A8" s="103"/>
      <c r="B8" s="84"/>
      <c r="C8" s="55" t="s">
        <v>118</v>
      </c>
      <c r="D8" s="69" t="s">
        <v>41</v>
      </c>
      <c r="E8" s="75">
        <v>356025</v>
      </c>
      <c r="F8" s="75">
        <v>357323</v>
      </c>
      <c r="G8" s="75">
        <v>362039</v>
      </c>
      <c r="H8" s="75">
        <v>362856</v>
      </c>
      <c r="I8" s="76">
        <v>365950</v>
      </c>
    </row>
    <row r="9" spans="1:9" ht="27" customHeight="1">
      <c r="A9" s="103"/>
      <c r="B9" s="55" t="s">
        <v>119</v>
      </c>
      <c r="C9" s="55"/>
      <c r="D9" s="69"/>
      <c r="E9" s="75">
        <v>607610</v>
      </c>
      <c r="F9" s="75">
        <v>614958</v>
      </c>
      <c r="G9" s="75">
        <v>620655</v>
      </c>
      <c r="H9" s="75">
        <v>623660</v>
      </c>
      <c r="I9" s="77">
        <v>713684</v>
      </c>
    </row>
    <row r="10" spans="1:9" ht="27" customHeight="1">
      <c r="A10" s="103"/>
      <c r="B10" s="55" t="s">
        <v>120</v>
      </c>
      <c r="C10" s="55"/>
      <c r="D10" s="69"/>
      <c r="E10" s="75">
        <v>14457</v>
      </c>
      <c r="F10" s="75">
        <v>14541</v>
      </c>
      <c r="G10" s="75">
        <v>18165</v>
      </c>
      <c r="H10" s="75">
        <v>15127</v>
      </c>
      <c r="I10" s="77">
        <v>17573</v>
      </c>
    </row>
    <row r="11" spans="1:9" ht="27" customHeight="1">
      <c r="A11" s="103"/>
      <c r="B11" s="55" t="s">
        <v>121</v>
      </c>
      <c r="C11" s="55"/>
      <c r="D11" s="69"/>
      <c r="E11" s="75">
        <v>12002</v>
      </c>
      <c r="F11" s="75">
        <v>12443</v>
      </c>
      <c r="G11" s="75">
        <v>15947</v>
      </c>
      <c r="H11" s="75">
        <v>13238</v>
      </c>
      <c r="I11" s="77">
        <v>15064</v>
      </c>
    </row>
    <row r="12" spans="1:9" ht="27" customHeight="1">
      <c r="A12" s="103"/>
      <c r="B12" s="55" t="s">
        <v>122</v>
      </c>
      <c r="C12" s="55"/>
      <c r="D12" s="69"/>
      <c r="E12" s="75">
        <v>2455</v>
      </c>
      <c r="F12" s="75">
        <v>2098</v>
      </c>
      <c r="G12" s="75">
        <v>2218</v>
      </c>
      <c r="H12" s="75">
        <v>1890</v>
      </c>
      <c r="I12" s="77">
        <v>2509</v>
      </c>
    </row>
    <row r="13" spans="1:9" ht="27" customHeight="1">
      <c r="A13" s="103"/>
      <c r="B13" s="55" t="s">
        <v>123</v>
      </c>
      <c r="C13" s="55"/>
      <c r="D13" s="69"/>
      <c r="E13" s="75">
        <v>25</v>
      </c>
      <c r="F13" s="75">
        <v>-357</v>
      </c>
      <c r="G13" s="75">
        <v>120</v>
      </c>
      <c r="H13" s="75">
        <v>-328</v>
      </c>
      <c r="I13" s="77">
        <v>620</v>
      </c>
    </row>
    <row r="14" spans="1:9" ht="27" customHeight="1">
      <c r="A14" s="103"/>
      <c r="B14" s="55" t="s">
        <v>124</v>
      </c>
      <c r="C14" s="55"/>
      <c r="D14" s="69"/>
      <c r="E14" s="75">
        <v>0</v>
      </c>
      <c r="F14" s="75">
        <v>0</v>
      </c>
      <c r="G14" s="75">
        <v>0</v>
      </c>
      <c r="H14" s="75">
        <v>0</v>
      </c>
      <c r="I14" s="77">
        <v>0</v>
      </c>
    </row>
    <row r="15" spans="1:9" ht="27" customHeight="1">
      <c r="A15" s="103"/>
      <c r="B15" s="55" t="s">
        <v>125</v>
      </c>
      <c r="C15" s="55"/>
      <c r="D15" s="69"/>
      <c r="E15" s="75">
        <v>2440</v>
      </c>
      <c r="F15" s="75">
        <v>-3890</v>
      </c>
      <c r="G15" s="75">
        <v>-9255</v>
      </c>
      <c r="H15" s="75">
        <v>2926</v>
      </c>
      <c r="I15" s="77">
        <v>2692</v>
      </c>
    </row>
    <row r="16" spans="1:9" ht="27" customHeight="1">
      <c r="A16" s="103"/>
      <c r="B16" s="55" t="s">
        <v>126</v>
      </c>
      <c r="C16" s="55"/>
      <c r="D16" s="69" t="s">
        <v>42</v>
      </c>
      <c r="E16" s="75">
        <v>94691</v>
      </c>
      <c r="F16" s="75">
        <v>92293</v>
      </c>
      <c r="G16" s="75">
        <v>82720</v>
      </c>
      <c r="H16" s="75">
        <v>82905</v>
      </c>
      <c r="I16" s="77">
        <v>90975</v>
      </c>
    </row>
    <row r="17" spans="1:9" ht="27" customHeight="1">
      <c r="A17" s="103"/>
      <c r="B17" s="55" t="s">
        <v>127</v>
      </c>
      <c r="C17" s="55"/>
      <c r="D17" s="69" t="s">
        <v>43</v>
      </c>
      <c r="E17" s="75">
        <v>33542</v>
      </c>
      <c r="F17" s="75">
        <v>26499</v>
      </c>
      <c r="G17" s="75">
        <v>28402</v>
      </c>
      <c r="H17" s="75">
        <v>20981</v>
      </c>
      <c r="I17" s="77">
        <v>23162</v>
      </c>
    </row>
    <row r="18" spans="1:9" ht="27" customHeight="1">
      <c r="A18" s="103"/>
      <c r="B18" s="55" t="s">
        <v>128</v>
      </c>
      <c r="C18" s="55"/>
      <c r="D18" s="69" t="s">
        <v>44</v>
      </c>
      <c r="E18" s="75">
        <v>1040465</v>
      </c>
      <c r="F18" s="75">
        <v>1035115</v>
      </c>
      <c r="G18" s="75">
        <v>1034725</v>
      </c>
      <c r="H18" s="75">
        <v>1026876</v>
      </c>
      <c r="I18" s="77">
        <v>1030067</v>
      </c>
    </row>
    <row r="19" spans="1:9" ht="27" customHeight="1">
      <c r="A19" s="103"/>
      <c r="B19" s="55" t="s">
        <v>129</v>
      </c>
      <c r="C19" s="55"/>
      <c r="D19" s="69" t="s">
        <v>130</v>
      </c>
      <c r="E19" s="75">
        <v>979316</v>
      </c>
      <c r="F19" s="75">
        <v>969321</v>
      </c>
      <c r="G19" s="75">
        <v>980407</v>
      </c>
      <c r="H19" s="75">
        <v>964952</v>
      </c>
      <c r="I19" s="75">
        <f>I17+I18-I16</f>
        <v>962254</v>
      </c>
    </row>
    <row r="20" spans="1:9" ht="27" customHeight="1">
      <c r="A20" s="103"/>
      <c r="B20" s="55" t="s">
        <v>131</v>
      </c>
      <c r="C20" s="55"/>
      <c r="D20" s="69" t="s">
        <v>132</v>
      </c>
      <c r="E20" s="78">
        <v>2.9224492662032162</v>
      </c>
      <c r="F20" s="78">
        <v>2.8968608234006767</v>
      </c>
      <c r="G20" s="78">
        <v>2.8580484422948911</v>
      </c>
      <c r="H20" s="78">
        <v>2.8299821416760369</v>
      </c>
      <c r="I20" s="78">
        <f>I18/I8</f>
        <v>2.8147752425194699</v>
      </c>
    </row>
    <row r="21" spans="1:9" ht="27" customHeight="1">
      <c r="A21" s="103"/>
      <c r="B21" s="55" t="s">
        <v>133</v>
      </c>
      <c r="C21" s="55"/>
      <c r="D21" s="69" t="s">
        <v>134</v>
      </c>
      <c r="E21" s="78">
        <v>2.7506944737026893</v>
      </c>
      <c r="F21" s="78">
        <v>2.7127304987364371</v>
      </c>
      <c r="G21" s="78">
        <v>2.7080148823745507</v>
      </c>
      <c r="H21" s="78">
        <v>2.6593249112595632</v>
      </c>
      <c r="I21" s="78">
        <f>I19/I8</f>
        <v>2.6294685066265884</v>
      </c>
    </row>
    <row r="22" spans="1:9" ht="27" customHeight="1">
      <c r="A22" s="103"/>
      <c r="B22" s="55" t="s">
        <v>135</v>
      </c>
      <c r="C22" s="55"/>
      <c r="D22" s="69" t="s">
        <v>136</v>
      </c>
      <c r="E22" s="75">
        <v>751096.18252720428</v>
      </c>
      <c r="F22" s="75">
        <v>747234.09723214817</v>
      </c>
      <c r="G22" s="75">
        <v>746952.56204241514</v>
      </c>
      <c r="H22" s="75">
        <v>741286.48587776185</v>
      </c>
      <c r="I22" s="75">
        <f>I18/I24*1000000</f>
        <v>771677.67546846403</v>
      </c>
    </row>
    <row r="23" spans="1:9" ht="27" customHeight="1">
      <c r="A23" s="103"/>
      <c r="B23" s="55" t="s">
        <v>137</v>
      </c>
      <c r="C23" s="55"/>
      <c r="D23" s="69" t="s">
        <v>138</v>
      </c>
      <c r="E23" s="75">
        <v>706953.63043236581</v>
      </c>
      <c r="F23" s="75">
        <v>699738.38883907883</v>
      </c>
      <c r="G23" s="75">
        <v>707741.20707851648</v>
      </c>
      <c r="H23" s="75">
        <v>696584.47282896668</v>
      </c>
      <c r="I23" s="75">
        <f>I19/I24*1000000</f>
        <v>720875.37017517444</v>
      </c>
    </row>
    <row r="24" spans="1:9" ht="27" customHeight="1">
      <c r="A24" s="103"/>
      <c r="B24" s="79" t="s">
        <v>139</v>
      </c>
      <c r="C24" s="80"/>
      <c r="D24" s="69" t="s">
        <v>140</v>
      </c>
      <c r="E24" s="75">
        <v>1385262</v>
      </c>
      <c r="F24" s="75">
        <v>1385262</v>
      </c>
      <c r="G24" s="75">
        <v>1385262</v>
      </c>
      <c r="H24" s="77">
        <v>1385262</v>
      </c>
      <c r="I24" s="77">
        <v>1334841</v>
      </c>
    </row>
    <row r="25" spans="1:9" ht="27" customHeight="1">
      <c r="A25" s="103"/>
      <c r="B25" s="49" t="s">
        <v>141</v>
      </c>
      <c r="C25" s="49"/>
      <c r="D25" s="49"/>
      <c r="E25" s="75">
        <v>356502</v>
      </c>
      <c r="F25" s="75">
        <v>352567</v>
      </c>
      <c r="G25" s="75">
        <v>351898</v>
      </c>
      <c r="H25" s="75">
        <v>349948</v>
      </c>
      <c r="I25" s="56">
        <v>355961</v>
      </c>
    </row>
    <row r="26" spans="1:9" ht="27" customHeight="1">
      <c r="A26" s="103"/>
      <c r="B26" s="49" t="s">
        <v>142</v>
      </c>
      <c r="C26" s="49"/>
      <c r="D26" s="49"/>
      <c r="E26" s="81">
        <v>0.42524000000000001</v>
      </c>
      <c r="F26" s="81">
        <v>0.43419999999999997</v>
      </c>
      <c r="G26" s="81">
        <v>0.43852000000000002</v>
      </c>
      <c r="H26" s="81">
        <v>0.44285000000000002</v>
      </c>
      <c r="I26" s="82">
        <v>0.44767000000000001</v>
      </c>
    </row>
    <row r="27" spans="1:9" ht="27" customHeight="1">
      <c r="A27" s="103"/>
      <c r="B27" s="49" t="s">
        <v>143</v>
      </c>
      <c r="C27" s="49"/>
      <c r="D27" s="49"/>
      <c r="E27" s="60">
        <v>0.69</v>
      </c>
      <c r="F27" s="60">
        <v>0.6</v>
      </c>
      <c r="G27" s="60">
        <v>0.63</v>
      </c>
      <c r="H27" s="60">
        <v>0.54</v>
      </c>
      <c r="I27" s="57">
        <v>0.71</v>
      </c>
    </row>
    <row r="28" spans="1:9" ht="27" customHeight="1">
      <c r="A28" s="103"/>
      <c r="B28" s="49" t="s">
        <v>144</v>
      </c>
      <c r="C28" s="49"/>
      <c r="D28" s="49"/>
      <c r="E28" s="60">
        <v>89.3</v>
      </c>
      <c r="F28" s="60">
        <v>90.4</v>
      </c>
      <c r="G28" s="60">
        <v>90.9</v>
      </c>
      <c r="H28" s="60">
        <v>90.2</v>
      </c>
      <c r="I28" s="57">
        <v>88.9</v>
      </c>
    </row>
    <row r="29" spans="1:9" ht="27" customHeight="1">
      <c r="A29" s="103"/>
      <c r="B29" s="49" t="s">
        <v>145</v>
      </c>
      <c r="C29" s="49"/>
      <c r="D29" s="49"/>
      <c r="E29" s="60">
        <v>44.4</v>
      </c>
      <c r="F29" s="60">
        <v>45.1</v>
      </c>
      <c r="G29" s="60">
        <v>44.5</v>
      </c>
      <c r="H29" s="60">
        <v>43.5</v>
      </c>
      <c r="I29" s="57">
        <v>41.9</v>
      </c>
    </row>
    <row r="30" spans="1:9" ht="27" customHeight="1">
      <c r="A30" s="103"/>
      <c r="B30" s="122" t="s">
        <v>146</v>
      </c>
      <c r="C30" s="49" t="s">
        <v>147</v>
      </c>
      <c r="D30" s="49"/>
      <c r="E30" s="60">
        <v>0</v>
      </c>
      <c r="F30" s="60">
        <v>0</v>
      </c>
      <c r="G30" s="60">
        <v>0</v>
      </c>
      <c r="H30" s="60">
        <v>0</v>
      </c>
      <c r="I30" s="57">
        <v>0</v>
      </c>
    </row>
    <row r="31" spans="1:9" ht="27" customHeight="1">
      <c r="A31" s="103"/>
      <c r="B31" s="103"/>
      <c r="C31" s="49" t="s">
        <v>148</v>
      </c>
      <c r="D31" s="49"/>
      <c r="E31" s="60">
        <v>0</v>
      </c>
      <c r="F31" s="60">
        <v>0</v>
      </c>
      <c r="G31" s="60">
        <v>0</v>
      </c>
      <c r="H31" s="60">
        <v>0</v>
      </c>
      <c r="I31" s="57">
        <v>0</v>
      </c>
    </row>
    <row r="32" spans="1:9" ht="27" customHeight="1">
      <c r="A32" s="103"/>
      <c r="B32" s="103"/>
      <c r="C32" s="49" t="s">
        <v>149</v>
      </c>
      <c r="D32" s="49"/>
      <c r="E32" s="60">
        <v>11.8</v>
      </c>
      <c r="F32" s="60">
        <v>11.2</v>
      </c>
      <c r="G32" s="60">
        <v>10.5</v>
      </c>
      <c r="H32" s="60">
        <v>10.199999999999999</v>
      </c>
      <c r="I32" s="57">
        <v>9.9</v>
      </c>
    </row>
    <row r="33" spans="1:9" ht="27" customHeight="1">
      <c r="A33" s="103"/>
      <c r="B33" s="103"/>
      <c r="C33" s="49" t="s">
        <v>150</v>
      </c>
      <c r="D33" s="49"/>
      <c r="E33" s="60">
        <v>149.30000000000001</v>
      </c>
      <c r="F33" s="60">
        <v>149.69999999999999</v>
      </c>
      <c r="G33" s="60">
        <v>150</v>
      </c>
      <c r="H33" s="60">
        <v>149</v>
      </c>
      <c r="I33" s="83">
        <v>143.4</v>
      </c>
    </row>
    <row r="34" spans="1:9" ht="27" customHeight="1">
      <c r="A34" s="2" t="s">
        <v>224</v>
      </c>
      <c r="B34" s="8"/>
      <c r="C34" s="8"/>
      <c r="D34" s="8"/>
      <c r="E34" s="39"/>
      <c r="F34" s="39"/>
      <c r="G34" s="39"/>
      <c r="H34" s="39"/>
      <c r="I34" s="40"/>
    </row>
    <row r="35" spans="1:9" ht="27" customHeight="1">
      <c r="A35" s="9" t="s">
        <v>110</v>
      </c>
    </row>
    <row r="36" spans="1:9">
      <c r="A36" s="41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H37" sqref="H37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100" t="s">
        <v>239</v>
      </c>
      <c r="E1" s="14"/>
      <c r="F1" s="14"/>
      <c r="G1" s="14"/>
    </row>
    <row r="2" spans="1:25" ht="15" customHeight="1"/>
    <row r="3" spans="1:25" ht="15" customHeight="1">
      <c r="A3" s="15" t="s">
        <v>151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240</v>
      </c>
      <c r="B5" s="13"/>
      <c r="C5" s="13"/>
      <c r="D5" s="13"/>
      <c r="K5" s="16"/>
      <c r="O5" s="16" t="s">
        <v>47</v>
      </c>
    </row>
    <row r="6" spans="1:25" ht="15.95" customHeight="1">
      <c r="A6" s="116" t="s">
        <v>48</v>
      </c>
      <c r="B6" s="117"/>
      <c r="C6" s="117"/>
      <c r="D6" s="117"/>
      <c r="E6" s="117"/>
      <c r="F6" s="108" t="s">
        <v>238</v>
      </c>
      <c r="G6" s="109"/>
      <c r="H6" s="108" t="s">
        <v>237</v>
      </c>
      <c r="I6" s="109"/>
      <c r="J6" s="108" t="s">
        <v>236</v>
      </c>
      <c r="K6" s="109"/>
      <c r="L6" s="107"/>
      <c r="M6" s="107"/>
      <c r="N6" s="107"/>
      <c r="O6" s="107"/>
    </row>
    <row r="7" spans="1:25" ht="15.95" customHeight="1">
      <c r="A7" s="117"/>
      <c r="B7" s="117"/>
      <c r="C7" s="117"/>
      <c r="D7" s="117"/>
      <c r="E7" s="117"/>
      <c r="F7" s="85" t="s">
        <v>222</v>
      </c>
      <c r="G7" s="85" t="s">
        <v>232</v>
      </c>
      <c r="H7" s="85" t="s">
        <v>222</v>
      </c>
      <c r="I7" s="86" t="s">
        <v>230</v>
      </c>
      <c r="J7" s="85" t="s">
        <v>222</v>
      </c>
      <c r="K7" s="86" t="s">
        <v>230</v>
      </c>
      <c r="L7" s="85" t="s">
        <v>222</v>
      </c>
      <c r="M7" s="86" t="s">
        <v>230</v>
      </c>
      <c r="N7" s="85" t="s">
        <v>222</v>
      </c>
      <c r="O7" s="86" t="s">
        <v>230</v>
      </c>
    </row>
    <row r="8" spans="1:25" ht="15.95" customHeight="1">
      <c r="A8" s="114" t="s">
        <v>82</v>
      </c>
      <c r="B8" s="63" t="s">
        <v>49</v>
      </c>
      <c r="C8" s="95"/>
      <c r="D8" s="95"/>
      <c r="E8" s="96" t="s">
        <v>40</v>
      </c>
      <c r="F8" s="97">
        <v>3019</v>
      </c>
      <c r="G8" s="97">
        <v>2822</v>
      </c>
      <c r="H8" s="97">
        <v>1610</v>
      </c>
      <c r="I8" s="97">
        <v>1550</v>
      </c>
      <c r="J8" s="97">
        <v>46022</v>
      </c>
      <c r="K8" s="97">
        <v>45632</v>
      </c>
      <c r="L8" s="97"/>
      <c r="M8" s="97"/>
      <c r="N8" s="97"/>
      <c r="O8" s="9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14"/>
      <c r="B9" s="65"/>
      <c r="C9" s="95" t="s">
        <v>50</v>
      </c>
      <c r="D9" s="95"/>
      <c r="E9" s="96" t="s">
        <v>41</v>
      </c>
      <c r="F9" s="97">
        <v>3019</v>
      </c>
      <c r="G9" s="97">
        <v>2822</v>
      </c>
      <c r="H9" s="97">
        <v>1592</v>
      </c>
      <c r="I9" s="97">
        <v>1550</v>
      </c>
      <c r="J9" s="97">
        <v>46022</v>
      </c>
      <c r="K9" s="97">
        <v>45617</v>
      </c>
      <c r="L9" s="97"/>
      <c r="M9" s="97"/>
      <c r="N9" s="97"/>
      <c r="O9" s="9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14"/>
      <c r="B10" s="64"/>
      <c r="C10" s="95" t="s">
        <v>51</v>
      </c>
      <c r="D10" s="95"/>
      <c r="E10" s="96" t="s">
        <v>42</v>
      </c>
      <c r="F10" s="97">
        <v>0</v>
      </c>
      <c r="G10" s="97">
        <v>0</v>
      </c>
      <c r="H10" s="97">
        <v>18</v>
      </c>
      <c r="I10" s="97">
        <v>0</v>
      </c>
      <c r="J10" s="70">
        <v>0</v>
      </c>
      <c r="K10" s="70">
        <v>15</v>
      </c>
      <c r="L10" s="97"/>
      <c r="M10" s="97"/>
      <c r="N10" s="97"/>
      <c r="O10" s="9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14"/>
      <c r="B11" s="63" t="s">
        <v>52</v>
      </c>
      <c r="C11" s="95"/>
      <c r="D11" s="95"/>
      <c r="E11" s="96" t="s">
        <v>43</v>
      </c>
      <c r="F11" s="97">
        <v>2430</v>
      </c>
      <c r="G11" s="97">
        <v>2728</v>
      </c>
      <c r="H11" s="97">
        <v>965</v>
      </c>
      <c r="I11" s="97">
        <v>936</v>
      </c>
      <c r="J11" s="97">
        <v>45562</v>
      </c>
      <c r="K11" s="97">
        <v>45876</v>
      </c>
      <c r="L11" s="97"/>
      <c r="M11" s="97"/>
      <c r="N11" s="97"/>
      <c r="O11" s="9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14"/>
      <c r="B12" s="65"/>
      <c r="C12" s="95" t="s">
        <v>53</v>
      </c>
      <c r="D12" s="95"/>
      <c r="E12" s="96" t="s">
        <v>44</v>
      </c>
      <c r="F12" s="97">
        <v>2246</v>
      </c>
      <c r="G12" s="97">
        <v>2404</v>
      </c>
      <c r="H12" s="97">
        <v>965</v>
      </c>
      <c r="I12" s="97">
        <v>936</v>
      </c>
      <c r="J12" s="97">
        <v>45562</v>
      </c>
      <c r="K12" s="97">
        <v>45876</v>
      </c>
      <c r="L12" s="97"/>
      <c r="M12" s="97"/>
      <c r="N12" s="97"/>
      <c r="O12" s="9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14"/>
      <c r="B13" s="64"/>
      <c r="C13" s="95" t="s">
        <v>54</v>
      </c>
      <c r="D13" s="95"/>
      <c r="E13" s="96" t="s">
        <v>45</v>
      </c>
      <c r="F13" s="97">
        <v>184</v>
      </c>
      <c r="G13" s="97">
        <v>324</v>
      </c>
      <c r="H13" s="70">
        <v>0</v>
      </c>
      <c r="I13" s="70">
        <v>0</v>
      </c>
      <c r="J13" s="70">
        <v>0</v>
      </c>
      <c r="K13" s="70">
        <v>0</v>
      </c>
      <c r="L13" s="97"/>
      <c r="M13" s="97"/>
      <c r="N13" s="97"/>
      <c r="O13" s="9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14"/>
      <c r="B14" s="95" t="s">
        <v>55</v>
      </c>
      <c r="C14" s="95"/>
      <c r="D14" s="95"/>
      <c r="E14" s="96" t="s">
        <v>96</v>
      </c>
      <c r="F14" s="97">
        <f t="shared" ref="F14:O14" si="0">F9-F12</f>
        <v>773</v>
      </c>
      <c r="G14" s="97">
        <f t="shared" si="0"/>
        <v>418</v>
      </c>
      <c r="H14" s="97">
        <f t="shared" si="0"/>
        <v>627</v>
      </c>
      <c r="I14" s="97">
        <f t="shared" si="0"/>
        <v>614</v>
      </c>
      <c r="J14" s="97">
        <f t="shared" si="0"/>
        <v>460</v>
      </c>
      <c r="K14" s="97">
        <f t="shared" si="0"/>
        <v>-259</v>
      </c>
      <c r="L14" s="97">
        <f t="shared" si="0"/>
        <v>0</v>
      </c>
      <c r="M14" s="97">
        <f t="shared" si="0"/>
        <v>0</v>
      </c>
      <c r="N14" s="97">
        <f t="shared" si="0"/>
        <v>0</v>
      </c>
      <c r="O14" s="97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14"/>
      <c r="B15" s="95" t="s">
        <v>56</v>
      </c>
      <c r="C15" s="95"/>
      <c r="D15" s="95"/>
      <c r="E15" s="96" t="s">
        <v>97</v>
      </c>
      <c r="F15" s="97">
        <f t="shared" ref="F15:O15" si="1">F10-F13</f>
        <v>-184</v>
      </c>
      <c r="G15" s="97">
        <f t="shared" si="1"/>
        <v>-324</v>
      </c>
      <c r="H15" s="97">
        <f t="shared" si="1"/>
        <v>18</v>
      </c>
      <c r="I15" s="97">
        <f t="shared" si="1"/>
        <v>0</v>
      </c>
      <c r="J15" s="97">
        <f t="shared" si="1"/>
        <v>0</v>
      </c>
      <c r="K15" s="97">
        <f t="shared" si="1"/>
        <v>15</v>
      </c>
      <c r="L15" s="97">
        <f t="shared" si="1"/>
        <v>0</v>
      </c>
      <c r="M15" s="97">
        <f t="shared" si="1"/>
        <v>0</v>
      </c>
      <c r="N15" s="97">
        <f t="shared" si="1"/>
        <v>0</v>
      </c>
      <c r="O15" s="97">
        <f t="shared" si="1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14"/>
      <c r="B16" s="95" t="s">
        <v>57</v>
      </c>
      <c r="C16" s="95"/>
      <c r="D16" s="95"/>
      <c r="E16" s="96" t="s">
        <v>98</v>
      </c>
      <c r="F16" s="97">
        <f t="shared" ref="F16:O16" si="2">F8-F11</f>
        <v>589</v>
      </c>
      <c r="G16" s="97">
        <f t="shared" si="2"/>
        <v>94</v>
      </c>
      <c r="H16" s="97">
        <f t="shared" si="2"/>
        <v>645</v>
      </c>
      <c r="I16" s="97">
        <f t="shared" si="2"/>
        <v>614</v>
      </c>
      <c r="J16" s="97">
        <f t="shared" si="2"/>
        <v>460</v>
      </c>
      <c r="K16" s="97">
        <f t="shared" si="2"/>
        <v>-244</v>
      </c>
      <c r="L16" s="97">
        <f t="shared" si="2"/>
        <v>0</v>
      </c>
      <c r="M16" s="97">
        <f t="shared" si="2"/>
        <v>0</v>
      </c>
      <c r="N16" s="97">
        <f t="shared" si="2"/>
        <v>0</v>
      </c>
      <c r="O16" s="97">
        <f t="shared" si="2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14"/>
      <c r="B17" s="95" t="s">
        <v>58</v>
      </c>
      <c r="C17" s="95"/>
      <c r="D17" s="95"/>
      <c r="E17" s="53"/>
      <c r="F17" s="70">
        <v>0</v>
      </c>
      <c r="G17" s="70">
        <v>0</v>
      </c>
      <c r="H17" s="70">
        <v>9250</v>
      </c>
      <c r="I17" s="70">
        <v>9896</v>
      </c>
      <c r="J17" s="97">
        <v>20322</v>
      </c>
      <c r="K17" s="97">
        <v>20781</v>
      </c>
      <c r="L17" s="97"/>
      <c r="M17" s="97"/>
      <c r="N17" s="70"/>
      <c r="O17" s="71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14"/>
      <c r="B18" s="95" t="s">
        <v>59</v>
      </c>
      <c r="C18" s="95"/>
      <c r="D18" s="95"/>
      <c r="E18" s="53"/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/>
      <c r="M18" s="71"/>
      <c r="N18" s="71"/>
      <c r="O18" s="71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14" t="s">
        <v>83</v>
      </c>
      <c r="B19" s="63" t="s">
        <v>60</v>
      </c>
      <c r="C19" s="95"/>
      <c r="D19" s="95"/>
      <c r="E19" s="96"/>
      <c r="F19" s="97">
        <v>0</v>
      </c>
      <c r="G19" s="97">
        <v>13</v>
      </c>
      <c r="H19" s="97">
        <v>199</v>
      </c>
      <c r="I19" s="97">
        <v>185</v>
      </c>
      <c r="J19" s="97">
        <v>11192</v>
      </c>
      <c r="K19" s="97">
        <v>6845</v>
      </c>
      <c r="L19" s="97"/>
      <c r="M19" s="97"/>
      <c r="N19" s="97"/>
      <c r="O19" s="9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14"/>
      <c r="B20" s="64"/>
      <c r="C20" s="95" t="s">
        <v>61</v>
      </c>
      <c r="D20" s="95"/>
      <c r="E20" s="96"/>
      <c r="F20" s="97">
        <v>0</v>
      </c>
      <c r="G20" s="97">
        <v>0</v>
      </c>
      <c r="H20" s="97">
        <v>0</v>
      </c>
      <c r="I20" s="97">
        <v>0</v>
      </c>
      <c r="J20" s="97">
        <v>6454</v>
      </c>
      <c r="K20" s="70">
        <v>2415</v>
      </c>
      <c r="L20" s="97"/>
      <c r="M20" s="97"/>
      <c r="N20" s="97"/>
      <c r="O20" s="9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14"/>
      <c r="B21" s="84" t="s">
        <v>62</v>
      </c>
      <c r="C21" s="95"/>
      <c r="D21" s="95"/>
      <c r="E21" s="96" t="s">
        <v>99</v>
      </c>
      <c r="F21" s="97">
        <v>0</v>
      </c>
      <c r="G21" s="97">
        <v>13</v>
      </c>
      <c r="H21" s="97">
        <v>199</v>
      </c>
      <c r="I21" s="97">
        <v>185</v>
      </c>
      <c r="J21" s="97">
        <v>11192</v>
      </c>
      <c r="K21" s="97">
        <v>6845</v>
      </c>
      <c r="L21" s="97"/>
      <c r="M21" s="97"/>
      <c r="N21" s="97"/>
      <c r="O21" s="9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14"/>
      <c r="B22" s="63" t="s">
        <v>63</v>
      </c>
      <c r="C22" s="95"/>
      <c r="D22" s="95"/>
      <c r="E22" s="96" t="s">
        <v>100</v>
      </c>
      <c r="F22" s="97">
        <v>1445</v>
      </c>
      <c r="G22" s="97">
        <v>801</v>
      </c>
      <c r="H22" s="97">
        <v>872</v>
      </c>
      <c r="I22" s="97">
        <v>1205</v>
      </c>
      <c r="J22" s="97">
        <v>13671</v>
      </c>
      <c r="K22" s="97">
        <v>8980</v>
      </c>
      <c r="L22" s="97"/>
      <c r="M22" s="97"/>
      <c r="N22" s="97"/>
      <c r="O22" s="9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14"/>
      <c r="B23" s="64" t="s">
        <v>64</v>
      </c>
      <c r="C23" s="95" t="s">
        <v>65</v>
      </c>
      <c r="D23" s="95"/>
      <c r="E23" s="96"/>
      <c r="F23" s="97">
        <v>271</v>
      </c>
      <c r="G23" s="97">
        <v>279</v>
      </c>
      <c r="H23" s="97">
        <v>629</v>
      </c>
      <c r="I23" s="97">
        <v>632</v>
      </c>
      <c r="J23" s="97">
        <v>2303</v>
      </c>
      <c r="K23" s="97">
        <v>2276</v>
      </c>
      <c r="L23" s="97"/>
      <c r="M23" s="97"/>
      <c r="N23" s="97"/>
      <c r="O23" s="9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14"/>
      <c r="B24" s="95" t="s">
        <v>101</v>
      </c>
      <c r="C24" s="95"/>
      <c r="D24" s="95"/>
      <c r="E24" s="96" t="s">
        <v>102</v>
      </c>
      <c r="F24" s="97">
        <f t="shared" ref="F24:O24" si="3">F21-F22</f>
        <v>-1445</v>
      </c>
      <c r="G24" s="97">
        <f t="shared" si="3"/>
        <v>-788</v>
      </c>
      <c r="H24" s="97">
        <f t="shared" si="3"/>
        <v>-673</v>
      </c>
      <c r="I24" s="97">
        <f t="shared" si="3"/>
        <v>-1020</v>
      </c>
      <c r="J24" s="97">
        <f t="shared" si="3"/>
        <v>-2479</v>
      </c>
      <c r="K24" s="97">
        <f t="shared" si="3"/>
        <v>-2135</v>
      </c>
      <c r="L24" s="97">
        <f t="shared" si="3"/>
        <v>0</v>
      </c>
      <c r="M24" s="97">
        <f t="shared" si="3"/>
        <v>0</v>
      </c>
      <c r="N24" s="97">
        <f t="shared" si="3"/>
        <v>0</v>
      </c>
      <c r="O24" s="97">
        <f t="shared" si="3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14"/>
      <c r="B25" s="63" t="s">
        <v>66</v>
      </c>
      <c r="C25" s="63"/>
      <c r="D25" s="63"/>
      <c r="E25" s="119" t="s">
        <v>103</v>
      </c>
      <c r="F25" s="110">
        <v>1445</v>
      </c>
      <c r="G25" s="110">
        <v>788</v>
      </c>
      <c r="H25" s="110">
        <v>673</v>
      </c>
      <c r="I25" s="110">
        <v>1020</v>
      </c>
      <c r="J25" s="110">
        <v>2479</v>
      </c>
      <c r="K25" s="110">
        <v>2135</v>
      </c>
      <c r="L25" s="110"/>
      <c r="M25" s="110"/>
      <c r="N25" s="110"/>
      <c r="O25" s="110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14"/>
      <c r="B26" s="84" t="s">
        <v>67</v>
      </c>
      <c r="C26" s="84"/>
      <c r="D26" s="84"/>
      <c r="E26" s="12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14"/>
      <c r="B27" s="95" t="s">
        <v>104</v>
      </c>
      <c r="C27" s="95"/>
      <c r="D27" s="95"/>
      <c r="E27" s="96" t="s">
        <v>105</v>
      </c>
      <c r="F27" s="97">
        <f t="shared" ref="F27:O27" si="4">F24+F25</f>
        <v>0</v>
      </c>
      <c r="G27" s="97">
        <f t="shared" si="4"/>
        <v>0</v>
      </c>
      <c r="H27" s="97">
        <f t="shared" si="4"/>
        <v>0</v>
      </c>
      <c r="I27" s="97">
        <f t="shared" si="4"/>
        <v>0</v>
      </c>
      <c r="J27" s="97">
        <f t="shared" si="4"/>
        <v>0</v>
      </c>
      <c r="K27" s="97">
        <f t="shared" si="4"/>
        <v>0</v>
      </c>
      <c r="L27" s="97">
        <f t="shared" si="4"/>
        <v>0</v>
      </c>
      <c r="M27" s="97">
        <f t="shared" si="4"/>
        <v>0</v>
      </c>
      <c r="N27" s="97">
        <f t="shared" si="4"/>
        <v>0</v>
      </c>
      <c r="O27" s="97">
        <f t="shared" si="4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9"/>
      <c r="F28" s="27"/>
      <c r="G28" s="27"/>
      <c r="H28" s="27"/>
      <c r="I28" s="27"/>
      <c r="J28" s="27"/>
      <c r="K28" s="27"/>
      <c r="L28" s="28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3"/>
      <c r="F29" s="27"/>
      <c r="G29" s="27"/>
      <c r="H29" s="27"/>
      <c r="I29" s="27"/>
      <c r="J29" s="29"/>
      <c r="K29" s="29"/>
      <c r="L29" s="28"/>
      <c r="M29" s="27"/>
      <c r="N29" s="27"/>
      <c r="O29" s="29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9"/>
    </row>
    <row r="30" spans="1:25" ht="15.95" customHeight="1">
      <c r="A30" s="118" t="s">
        <v>68</v>
      </c>
      <c r="B30" s="118"/>
      <c r="C30" s="118"/>
      <c r="D30" s="118"/>
      <c r="E30" s="118"/>
      <c r="F30" s="113" t="s">
        <v>244</v>
      </c>
      <c r="G30" s="112"/>
      <c r="H30" s="113" t="s">
        <v>245</v>
      </c>
      <c r="I30" s="112"/>
      <c r="J30" s="113" t="s">
        <v>246</v>
      </c>
      <c r="K30" s="112"/>
      <c r="L30" s="112"/>
      <c r="M30" s="112"/>
      <c r="N30" s="112"/>
      <c r="O30" s="112"/>
      <c r="P30" s="30"/>
      <c r="Q30" s="28"/>
      <c r="R30" s="30"/>
      <c r="S30" s="28"/>
      <c r="T30" s="30"/>
      <c r="U30" s="28"/>
      <c r="V30" s="30"/>
      <c r="W30" s="28"/>
      <c r="X30" s="30"/>
      <c r="Y30" s="28"/>
    </row>
    <row r="31" spans="1:25" ht="15.95" customHeight="1">
      <c r="A31" s="118"/>
      <c r="B31" s="118"/>
      <c r="C31" s="118"/>
      <c r="D31" s="118"/>
      <c r="E31" s="118"/>
      <c r="F31" s="85" t="s">
        <v>222</v>
      </c>
      <c r="G31" s="86" t="s">
        <v>230</v>
      </c>
      <c r="H31" s="85" t="s">
        <v>222</v>
      </c>
      <c r="I31" s="86" t="s">
        <v>230</v>
      </c>
      <c r="J31" s="85" t="s">
        <v>222</v>
      </c>
      <c r="K31" s="86" t="s">
        <v>230</v>
      </c>
      <c r="L31" s="85" t="s">
        <v>222</v>
      </c>
      <c r="M31" s="86" t="s">
        <v>230</v>
      </c>
      <c r="N31" s="85" t="s">
        <v>222</v>
      </c>
      <c r="O31" s="86" t="s">
        <v>230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5.95" customHeight="1">
      <c r="A32" s="114" t="s">
        <v>84</v>
      </c>
      <c r="B32" s="63" t="s">
        <v>49</v>
      </c>
      <c r="C32" s="95"/>
      <c r="D32" s="95"/>
      <c r="E32" s="96" t="s">
        <v>40</v>
      </c>
      <c r="F32" s="97">
        <v>56</v>
      </c>
      <c r="G32" s="97">
        <v>57</v>
      </c>
      <c r="H32" s="97">
        <v>56</v>
      </c>
      <c r="I32" s="97">
        <v>57</v>
      </c>
      <c r="J32" s="97">
        <v>0</v>
      </c>
      <c r="K32" s="97">
        <v>0</v>
      </c>
      <c r="L32" s="97"/>
      <c r="M32" s="97"/>
      <c r="N32" s="97"/>
      <c r="O32" s="97"/>
      <c r="P32" s="32"/>
      <c r="Q32" s="32"/>
      <c r="R32" s="32"/>
      <c r="S32" s="32"/>
      <c r="T32" s="33"/>
      <c r="U32" s="33"/>
      <c r="V32" s="32"/>
      <c r="W32" s="32"/>
      <c r="X32" s="33"/>
      <c r="Y32" s="33"/>
    </row>
    <row r="33" spans="1:25" ht="15.95" customHeight="1">
      <c r="A33" s="121"/>
      <c r="B33" s="65"/>
      <c r="C33" s="63" t="s">
        <v>69</v>
      </c>
      <c r="D33" s="95"/>
      <c r="E33" s="96"/>
      <c r="F33" s="97">
        <v>56</v>
      </c>
      <c r="G33" s="97">
        <v>57</v>
      </c>
      <c r="H33" s="97">
        <v>56</v>
      </c>
      <c r="I33" s="97">
        <v>57</v>
      </c>
      <c r="J33" s="97">
        <v>0</v>
      </c>
      <c r="K33" s="97">
        <v>0</v>
      </c>
      <c r="L33" s="97"/>
      <c r="M33" s="97"/>
      <c r="N33" s="97"/>
      <c r="O33" s="97"/>
      <c r="P33" s="32"/>
      <c r="Q33" s="32"/>
      <c r="R33" s="32"/>
      <c r="S33" s="32"/>
      <c r="T33" s="33"/>
      <c r="U33" s="33"/>
      <c r="V33" s="32"/>
      <c r="W33" s="32"/>
      <c r="X33" s="33"/>
      <c r="Y33" s="33"/>
    </row>
    <row r="34" spans="1:25" ht="15.95" customHeight="1">
      <c r="A34" s="121"/>
      <c r="B34" s="65"/>
      <c r="C34" s="64"/>
      <c r="D34" s="95" t="s">
        <v>70</v>
      </c>
      <c r="E34" s="96"/>
      <c r="F34" s="97">
        <v>56</v>
      </c>
      <c r="G34" s="97">
        <v>57</v>
      </c>
      <c r="H34" s="97">
        <v>56</v>
      </c>
      <c r="I34" s="97">
        <v>57</v>
      </c>
      <c r="J34" s="97">
        <v>0</v>
      </c>
      <c r="K34" s="97">
        <v>0</v>
      </c>
      <c r="L34" s="97"/>
      <c r="M34" s="97"/>
      <c r="N34" s="97"/>
      <c r="O34" s="97"/>
      <c r="P34" s="32"/>
      <c r="Q34" s="32"/>
      <c r="R34" s="32"/>
      <c r="S34" s="32"/>
      <c r="T34" s="33"/>
      <c r="U34" s="33"/>
      <c r="V34" s="32"/>
      <c r="W34" s="32"/>
      <c r="X34" s="33"/>
      <c r="Y34" s="33"/>
    </row>
    <row r="35" spans="1:25" ht="15.95" customHeight="1">
      <c r="A35" s="121"/>
      <c r="B35" s="64"/>
      <c r="C35" s="84" t="s">
        <v>71</v>
      </c>
      <c r="D35" s="95"/>
      <c r="E35" s="96"/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/>
      <c r="M35" s="97"/>
      <c r="N35" s="97"/>
      <c r="O35" s="97"/>
      <c r="P35" s="32"/>
      <c r="Q35" s="32"/>
      <c r="R35" s="32"/>
      <c r="S35" s="32"/>
      <c r="T35" s="33"/>
      <c r="U35" s="33"/>
      <c r="V35" s="32"/>
      <c r="W35" s="32"/>
      <c r="X35" s="33"/>
      <c r="Y35" s="33"/>
    </row>
    <row r="36" spans="1:25" ht="15.95" customHeight="1">
      <c r="A36" s="121"/>
      <c r="B36" s="63" t="s">
        <v>52</v>
      </c>
      <c r="C36" s="95"/>
      <c r="D36" s="95"/>
      <c r="E36" s="96" t="s">
        <v>41</v>
      </c>
      <c r="F36" s="91">
        <v>8</v>
      </c>
      <c r="G36" s="91">
        <v>5</v>
      </c>
      <c r="H36" s="91">
        <v>8</v>
      </c>
      <c r="I36" s="97">
        <v>5</v>
      </c>
      <c r="J36" s="97">
        <v>0</v>
      </c>
      <c r="K36" s="97">
        <v>0</v>
      </c>
      <c r="L36" s="97"/>
      <c r="M36" s="97"/>
      <c r="N36" s="97"/>
      <c r="O36" s="97"/>
      <c r="P36" s="32"/>
      <c r="Q36" s="32"/>
      <c r="R36" s="32"/>
      <c r="S36" s="32"/>
      <c r="T36" s="32"/>
      <c r="U36" s="32"/>
      <c r="V36" s="32"/>
      <c r="W36" s="32"/>
      <c r="X36" s="33"/>
      <c r="Y36" s="33"/>
    </row>
    <row r="37" spans="1:25" ht="15.95" customHeight="1">
      <c r="A37" s="121"/>
      <c r="B37" s="65"/>
      <c r="C37" s="95" t="s">
        <v>72</v>
      </c>
      <c r="D37" s="95"/>
      <c r="E37" s="96"/>
      <c r="F37" s="91">
        <v>8</v>
      </c>
      <c r="G37" s="91">
        <v>5</v>
      </c>
      <c r="H37" s="91">
        <v>8</v>
      </c>
      <c r="I37" s="97">
        <v>5</v>
      </c>
      <c r="J37" s="97">
        <v>0</v>
      </c>
      <c r="K37" s="97">
        <v>0</v>
      </c>
      <c r="L37" s="97"/>
      <c r="M37" s="97"/>
      <c r="N37" s="97"/>
      <c r="O37" s="97"/>
      <c r="P37" s="32"/>
      <c r="Q37" s="32"/>
      <c r="R37" s="32"/>
      <c r="S37" s="32"/>
      <c r="T37" s="32"/>
      <c r="U37" s="32"/>
      <c r="V37" s="32"/>
      <c r="W37" s="32"/>
      <c r="X37" s="33"/>
      <c r="Y37" s="33"/>
    </row>
    <row r="38" spans="1:25" ht="15.95" customHeight="1">
      <c r="A38" s="121"/>
      <c r="B38" s="64"/>
      <c r="C38" s="95" t="s">
        <v>73</v>
      </c>
      <c r="D38" s="95"/>
      <c r="E38" s="96"/>
      <c r="F38" s="91">
        <v>0</v>
      </c>
      <c r="G38" s="91">
        <v>0</v>
      </c>
      <c r="H38" s="91">
        <v>0</v>
      </c>
      <c r="I38" s="97">
        <v>0</v>
      </c>
      <c r="J38" s="97">
        <v>0</v>
      </c>
      <c r="K38" s="97">
        <v>0</v>
      </c>
      <c r="L38" s="97"/>
      <c r="M38" s="97"/>
      <c r="N38" s="97"/>
      <c r="O38" s="97"/>
      <c r="P38" s="32"/>
      <c r="Q38" s="32"/>
      <c r="R38" s="33"/>
      <c r="S38" s="33"/>
      <c r="T38" s="32"/>
      <c r="U38" s="32"/>
      <c r="V38" s="32"/>
      <c r="W38" s="32"/>
      <c r="X38" s="33"/>
      <c r="Y38" s="33"/>
    </row>
    <row r="39" spans="1:25" ht="15.95" customHeight="1">
      <c r="A39" s="121"/>
      <c r="B39" s="49" t="s">
        <v>74</v>
      </c>
      <c r="C39" s="49"/>
      <c r="D39" s="49"/>
      <c r="E39" s="96" t="s">
        <v>107</v>
      </c>
      <c r="F39" s="91">
        <f t="shared" ref="F39:K39" si="5">F32-F36</f>
        <v>48</v>
      </c>
      <c r="G39" s="91">
        <f t="shared" si="5"/>
        <v>52</v>
      </c>
      <c r="H39" s="91">
        <f>H32-H36</f>
        <v>48</v>
      </c>
      <c r="I39" s="97">
        <f t="shared" si="5"/>
        <v>52</v>
      </c>
      <c r="J39" s="97">
        <f t="shared" si="5"/>
        <v>0</v>
      </c>
      <c r="K39" s="97">
        <f t="shared" si="5"/>
        <v>0</v>
      </c>
      <c r="L39" s="97">
        <f>L32-L36</f>
        <v>0</v>
      </c>
      <c r="M39" s="97">
        <f>M32-M36</f>
        <v>0</v>
      </c>
      <c r="N39" s="97">
        <f>N32-N36</f>
        <v>0</v>
      </c>
      <c r="O39" s="97">
        <f>O32-O36</f>
        <v>0</v>
      </c>
      <c r="P39" s="32"/>
      <c r="Q39" s="32"/>
      <c r="R39" s="32"/>
      <c r="S39" s="32"/>
      <c r="T39" s="32"/>
      <c r="U39" s="32"/>
      <c r="V39" s="32"/>
      <c r="W39" s="32"/>
      <c r="X39" s="33"/>
      <c r="Y39" s="33"/>
    </row>
    <row r="40" spans="1:25" ht="15.95" customHeight="1">
      <c r="A40" s="114" t="s">
        <v>85</v>
      </c>
      <c r="B40" s="63" t="s">
        <v>75</v>
      </c>
      <c r="C40" s="95"/>
      <c r="D40" s="95"/>
      <c r="E40" s="96" t="s">
        <v>43</v>
      </c>
      <c r="F40" s="91">
        <v>0</v>
      </c>
      <c r="G40" s="91">
        <v>0</v>
      </c>
      <c r="H40" s="91">
        <v>0</v>
      </c>
      <c r="I40" s="97">
        <v>0</v>
      </c>
      <c r="J40" s="97">
        <v>0</v>
      </c>
      <c r="K40" s="97">
        <v>0</v>
      </c>
      <c r="L40" s="97"/>
      <c r="M40" s="97"/>
      <c r="N40" s="97"/>
      <c r="O40" s="97"/>
      <c r="P40" s="32"/>
      <c r="Q40" s="32"/>
      <c r="R40" s="32"/>
      <c r="S40" s="32"/>
      <c r="T40" s="33"/>
      <c r="U40" s="33"/>
      <c r="V40" s="33"/>
      <c r="W40" s="33"/>
      <c r="X40" s="32"/>
      <c r="Y40" s="32"/>
    </row>
    <row r="41" spans="1:25" ht="15.95" customHeight="1">
      <c r="A41" s="115"/>
      <c r="B41" s="64"/>
      <c r="C41" s="95" t="s">
        <v>76</v>
      </c>
      <c r="D41" s="95"/>
      <c r="E41" s="96"/>
      <c r="F41" s="91">
        <v>0</v>
      </c>
      <c r="G41" s="91">
        <v>0</v>
      </c>
      <c r="H41" s="91">
        <v>0</v>
      </c>
      <c r="I41" s="97">
        <v>0</v>
      </c>
      <c r="J41" s="97">
        <v>0</v>
      </c>
      <c r="K41" s="97">
        <v>0</v>
      </c>
      <c r="L41" s="97"/>
      <c r="M41" s="97"/>
      <c r="N41" s="97"/>
      <c r="O41" s="97"/>
      <c r="P41" s="33"/>
      <c r="Q41" s="33"/>
      <c r="R41" s="33"/>
      <c r="S41" s="33"/>
      <c r="T41" s="33"/>
      <c r="U41" s="33"/>
      <c r="V41" s="33"/>
      <c r="W41" s="33"/>
      <c r="X41" s="32"/>
      <c r="Y41" s="32"/>
    </row>
    <row r="42" spans="1:25" ht="15.95" customHeight="1">
      <c r="A42" s="115"/>
      <c r="B42" s="63" t="s">
        <v>63</v>
      </c>
      <c r="C42" s="95"/>
      <c r="D42" s="95"/>
      <c r="E42" s="96" t="s">
        <v>44</v>
      </c>
      <c r="F42" s="91">
        <v>0</v>
      </c>
      <c r="G42" s="91">
        <v>0</v>
      </c>
      <c r="H42" s="91">
        <v>0</v>
      </c>
      <c r="I42" s="97">
        <v>0</v>
      </c>
      <c r="J42" s="97">
        <v>0</v>
      </c>
      <c r="K42" s="97">
        <v>0</v>
      </c>
      <c r="L42" s="97"/>
      <c r="M42" s="97"/>
      <c r="N42" s="97"/>
      <c r="O42" s="97"/>
      <c r="P42" s="32"/>
      <c r="Q42" s="32"/>
      <c r="R42" s="32"/>
      <c r="S42" s="32"/>
      <c r="T42" s="33"/>
      <c r="U42" s="33"/>
      <c r="V42" s="32"/>
      <c r="W42" s="32"/>
      <c r="X42" s="32"/>
      <c r="Y42" s="32"/>
    </row>
    <row r="43" spans="1:25" ht="15.95" customHeight="1">
      <c r="A43" s="115"/>
      <c r="B43" s="64"/>
      <c r="C43" s="95" t="s">
        <v>77</v>
      </c>
      <c r="D43" s="95"/>
      <c r="E43" s="96"/>
      <c r="F43" s="91">
        <v>0</v>
      </c>
      <c r="G43" s="91">
        <v>0</v>
      </c>
      <c r="H43" s="91">
        <v>0</v>
      </c>
      <c r="I43" s="97">
        <v>0</v>
      </c>
      <c r="J43" s="97">
        <v>0</v>
      </c>
      <c r="K43" s="97">
        <v>0</v>
      </c>
      <c r="L43" s="97"/>
      <c r="M43" s="97"/>
      <c r="N43" s="97"/>
      <c r="O43" s="97"/>
      <c r="P43" s="32"/>
      <c r="Q43" s="32"/>
      <c r="R43" s="33"/>
      <c r="S43" s="32"/>
      <c r="T43" s="33"/>
      <c r="U43" s="33"/>
      <c r="V43" s="32"/>
      <c r="W43" s="32"/>
      <c r="X43" s="33"/>
      <c r="Y43" s="33"/>
    </row>
    <row r="44" spans="1:25" ht="15.95" customHeight="1">
      <c r="A44" s="115"/>
      <c r="B44" s="95" t="s">
        <v>74</v>
      </c>
      <c r="C44" s="95"/>
      <c r="D44" s="95"/>
      <c r="E44" s="96" t="s">
        <v>108</v>
      </c>
      <c r="F44" s="101">
        <f t="shared" ref="F44:K44" si="6">F40-F42</f>
        <v>0</v>
      </c>
      <c r="G44" s="101">
        <f t="shared" si="6"/>
        <v>0</v>
      </c>
      <c r="H44" s="101">
        <f t="shared" si="6"/>
        <v>0</v>
      </c>
      <c r="I44" s="71">
        <f t="shared" si="6"/>
        <v>0</v>
      </c>
      <c r="J44" s="71">
        <f t="shared" si="6"/>
        <v>0</v>
      </c>
      <c r="K44" s="71">
        <f t="shared" si="6"/>
        <v>0</v>
      </c>
      <c r="L44" s="71">
        <f>L40-L42</f>
        <v>0</v>
      </c>
      <c r="M44" s="71">
        <f>M40-M42</f>
        <v>0</v>
      </c>
      <c r="N44" s="71">
        <f>N40-N42</f>
        <v>0</v>
      </c>
      <c r="O44" s="71">
        <f>O40-O42</f>
        <v>0</v>
      </c>
      <c r="P44" s="33"/>
      <c r="Q44" s="33"/>
      <c r="R44" s="32"/>
      <c r="S44" s="32"/>
      <c r="T44" s="33"/>
      <c r="U44" s="33"/>
      <c r="V44" s="32"/>
      <c r="W44" s="32"/>
      <c r="X44" s="32"/>
      <c r="Y44" s="32"/>
    </row>
    <row r="45" spans="1:25" ht="15.95" customHeight="1">
      <c r="A45" s="114" t="s">
        <v>86</v>
      </c>
      <c r="B45" s="49" t="s">
        <v>78</v>
      </c>
      <c r="C45" s="49"/>
      <c r="D45" s="49"/>
      <c r="E45" s="96" t="s">
        <v>109</v>
      </c>
      <c r="F45" s="91">
        <f t="shared" ref="F45:K45" si="7">F39+F44</f>
        <v>48</v>
      </c>
      <c r="G45" s="91">
        <f t="shared" si="7"/>
        <v>52</v>
      </c>
      <c r="H45" s="91">
        <f t="shared" si="7"/>
        <v>48</v>
      </c>
      <c r="I45" s="97">
        <f t="shared" si="7"/>
        <v>52</v>
      </c>
      <c r="J45" s="97">
        <f t="shared" si="7"/>
        <v>0</v>
      </c>
      <c r="K45" s="97">
        <f t="shared" si="7"/>
        <v>0</v>
      </c>
      <c r="L45" s="97">
        <f>L39+L44</f>
        <v>0</v>
      </c>
      <c r="M45" s="97">
        <f>M39+M44</f>
        <v>0</v>
      </c>
      <c r="N45" s="97">
        <f>N39+N44</f>
        <v>0</v>
      </c>
      <c r="O45" s="97">
        <f>O39+O44</f>
        <v>0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15.95" customHeight="1">
      <c r="A46" s="115"/>
      <c r="B46" s="95" t="s">
        <v>79</v>
      </c>
      <c r="C46" s="95"/>
      <c r="D46" s="95"/>
      <c r="E46" s="95"/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97"/>
      <c r="M46" s="97"/>
      <c r="N46" s="71"/>
      <c r="O46" s="71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 ht="15.95" customHeight="1">
      <c r="A47" s="115"/>
      <c r="B47" s="95" t="s">
        <v>80</v>
      </c>
      <c r="C47" s="95"/>
      <c r="D47" s="95"/>
      <c r="E47" s="95"/>
      <c r="F47" s="97">
        <v>615</v>
      </c>
      <c r="G47" s="97">
        <v>567</v>
      </c>
      <c r="H47" s="97">
        <v>-147</v>
      </c>
      <c r="I47" s="97">
        <v>-195</v>
      </c>
      <c r="J47" s="97">
        <v>762</v>
      </c>
      <c r="K47" s="97">
        <v>762</v>
      </c>
      <c r="L47" s="97"/>
      <c r="M47" s="97"/>
      <c r="N47" s="97"/>
      <c r="O47" s="97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5.95" customHeight="1">
      <c r="A48" s="115"/>
      <c r="B48" s="95" t="s">
        <v>81</v>
      </c>
      <c r="C48" s="95"/>
      <c r="D48" s="95"/>
      <c r="E48" s="95"/>
      <c r="F48" s="97">
        <v>615</v>
      </c>
      <c r="G48" s="97">
        <v>567</v>
      </c>
      <c r="H48" s="97">
        <v>-147</v>
      </c>
      <c r="I48" s="97">
        <v>-195</v>
      </c>
      <c r="J48" s="97">
        <v>762</v>
      </c>
      <c r="K48" s="97">
        <v>762</v>
      </c>
      <c r="L48" s="97"/>
      <c r="M48" s="97"/>
      <c r="N48" s="97"/>
      <c r="O48" s="97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15" ht="15.95" customHeight="1">
      <c r="A49" s="9" t="s">
        <v>110</v>
      </c>
      <c r="O49" s="6"/>
    </row>
    <row r="50" spans="1:15" ht="15.95" customHeight="1">
      <c r="A50" s="9"/>
      <c r="O50" s="8"/>
    </row>
  </sheetData>
  <mergeCells count="28">
    <mergeCell ref="N6:O6"/>
    <mergeCell ref="A8:A18"/>
    <mergeCell ref="A19:A27"/>
    <mergeCell ref="E25:E26"/>
    <mergeCell ref="F25:F26"/>
    <mergeCell ref="G25:G26"/>
    <mergeCell ref="H25:H26"/>
    <mergeCell ref="I25:I26"/>
    <mergeCell ref="A6:E7"/>
    <mergeCell ref="F6:G6"/>
    <mergeCell ref="H6:I6"/>
    <mergeCell ref="J6:K6"/>
    <mergeCell ref="L6:M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J25:J26"/>
    <mergeCell ref="K25:K26"/>
    <mergeCell ref="L25:L26"/>
    <mergeCell ref="M25:M26"/>
    <mergeCell ref="N25:N26"/>
  </mergeCells>
  <phoneticPr fontId="14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="85" zoomScaleNormal="100" zoomScaleSheetLayoutView="85" workbookViewId="0">
      <selection activeCell="C2" sqref="C2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4" t="s">
        <v>0</v>
      </c>
      <c r="B1" s="34"/>
      <c r="C1" s="42" t="s">
        <v>249</v>
      </c>
      <c r="D1" s="43"/>
    </row>
    <row r="3" spans="1:14" ht="15" customHeight="1">
      <c r="A3" s="15" t="s">
        <v>152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4"/>
      <c r="B5" s="44" t="s">
        <v>231</v>
      </c>
      <c r="C5" s="44"/>
      <c r="D5" s="44"/>
      <c r="H5" s="16"/>
      <c r="L5" s="16"/>
      <c r="N5" s="16" t="s">
        <v>153</v>
      </c>
    </row>
    <row r="6" spans="1:14" ht="15" customHeight="1">
      <c r="A6" s="45"/>
      <c r="B6" s="46"/>
      <c r="C6" s="46"/>
      <c r="D6" s="93"/>
      <c r="E6" s="123" t="s">
        <v>248</v>
      </c>
      <c r="F6" s="123"/>
      <c r="G6" s="123"/>
      <c r="H6" s="123"/>
      <c r="I6" s="124"/>
      <c r="J6" s="125"/>
      <c r="K6" s="123"/>
      <c r="L6" s="123"/>
      <c r="M6" s="123"/>
      <c r="N6" s="123"/>
    </row>
    <row r="7" spans="1:14" ht="15" customHeight="1">
      <c r="A7" s="19"/>
      <c r="B7" s="20"/>
      <c r="C7" s="20"/>
      <c r="D7" s="62"/>
      <c r="E7" s="99" t="s">
        <v>222</v>
      </c>
      <c r="F7" s="94" t="s">
        <v>230</v>
      </c>
      <c r="G7" s="37" t="s">
        <v>222</v>
      </c>
      <c r="H7" s="37" t="s">
        <v>230</v>
      </c>
      <c r="I7" s="37" t="s">
        <v>222</v>
      </c>
      <c r="J7" s="37" t="s">
        <v>230</v>
      </c>
      <c r="K7" s="37" t="s">
        <v>222</v>
      </c>
      <c r="L7" s="37" t="s">
        <v>230</v>
      </c>
      <c r="M7" s="37" t="s">
        <v>222</v>
      </c>
      <c r="N7" s="37" t="s">
        <v>230</v>
      </c>
    </row>
    <row r="8" spans="1:14" ht="18" customHeight="1">
      <c r="A8" s="103" t="s">
        <v>154</v>
      </c>
      <c r="B8" s="87" t="s">
        <v>155</v>
      </c>
      <c r="C8" s="88"/>
      <c r="D8" s="88"/>
      <c r="E8" s="89">
        <v>1</v>
      </c>
      <c r="F8" s="89">
        <v>1</v>
      </c>
      <c r="G8" s="89"/>
      <c r="H8" s="89"/>
      <c r="I8" s="89"/>
      <c r="J8" s="89"/>
      <c r="K8" s="89"/>
      <c r="L8" s="89"/>
      <c r="M8" s="89"/>
      <c r="N8" s="89"/>
    </row>
    <row r="9" spans="1:14" ht="18" customHeight="1">
      <c r="A9" s="103"/>
      <c r="B9" s="103" t="s">
        <v>156</v>
      </c>
      <c r="C9" s="55" t="s">
        <v>157</v>
      </c>
      <c r="D9" s="55"/>
      <c r="E9" s="89">
        <v>30</v>
      </c>
      <c r="F9" s="89">
        <v>30</v>
      </c>
      <c r="G9" s="89"/>
      <c r="H9" s="89"/>
      <c r="I9" s="89"/>
      <c r="J9" s="89"/>
      <c r="K9" s="89"/>
      <c r="L9" s="89"/>
      <c r="M9" s="89"/>
      <c r="N9" s="89"/>
    </row>
    <row r="10" spans="1:14" ht="18" customHeight="1">
      <c r="A10" s="103"/>
      <c r="B10" s="103"/>
      <c r="C10" s="55" t="s">
        <v>158</v>
      </c>
      <c r="D10" s="55"/>
      <c r="E10" s="89">
        <v>30</v>
      </c>
      <c r="F10" s="89">
        <v>30</v>
      </c>
      <c r="G10" s="89"/>
      <c r="H10" s="89"/>
      <c r="I10" s="89"/>
      <c r="J10" s="89"/>
      <c r="K10" s="89"/>
      <c r="L10" s="89"/>
      <c r="M10" s="89"/>
      <c r="N10" s="89"/>
    </row>
    <row r="11" spans="1:14" ht="18" customHeight="1">
      <c r="A11" s="103"/>
      <c r="B11" s="103"/>
      <c r="C11" s="55" t="s">
        <v>159</v>
      </c>
      <c r="D11" s="55"/>
      <c r="E11" s="89">
        <v>0</v>
      </c>
      <c r="F11" s="89">
        <v>0</v>
      </c>
      <c r="G11" s="89"/>
      <c r="H11" s="89"/>
      <c r="I11" s="89"/>
      <c r="J11" s="89"/>
      <c r="K11" s="89"/>
      <c r="L11" s="89"/>
      <c r="M11" s="89"/>
      <c r="N11" s="89"/>
    </row>
    <row r="12" spans="1:14" ht="18" customHeight="1">
      <c r="A12" s="103"/>
      <c r="B12" s="103"/>
      <c r="C12" s="55" t="s">
        <v>160</v>
      </c>
      <c r="D12" s="55"/>
      <c r="E12" s="89">
        <v>0</v>
      </c>
      <c r="F12" s="89">
        <v>0</v>
      </c>
      <c r="G12" s="89"/>
      <c r="H12" s="89"/>
      <c r="I12" s="89"/>
      <c r="J12" s="89"/>
      <c r="K12" s="89"/>
      <c r="L12" s="89"/>
      <c r="M12" s="89"/>
      <c r="N12" s="89"/>
    </row>
    <row r="13" spans="1:14" ht="18" customHeight="1">
      <c r="A13" s="103"/>
      <c r="B13" s="103"/>
      <c r="C13" s="55" t="s">
        <v>161</v>
      </c>
      <c r="D13" s="55"/>
      <c r="E13" s="89">
        <v>0</v>
      </c>
      <c r="F13" s="89">
        <v>0</v>
      </c>
      <c r="G13" s="89"/>
      <c r="H13" s="89"/>
      <c r="I13" s="89"/>
      <c r="J13" s="89"/>
      <c r="K13" s="89"/>
      <c r="L13" s="89"/>
      <c r="M13" s="89"/>
      <c r="N13" s="89"/>
    </row>
    <row r="14" spans="1:14" ht="18" customHeight="1">
      <c r="A14" s="103"/>
      <c r="B14" s="103"/>
      <c r="C14" s="55" t="s">
        <v>162</v>
      </c>
      <c r="D14" s="55"/>
      <c r="E14" s="89">
        <v>0</v>
      </c>
      <c r="F14" s="89">
        <v>0</v>
      </c>
      <c r="G14" s="89"/>
      <c r="H14" s="89"/>
      <c r="I14" s="89"/>
      <c r="J14" s="89"/>
      <c r="K14" s="89"/>
      <c r="L14" s="89"/>
      <c r="M14" s="89"/>
      <c r="N14" s="89"/>
    </row>
    <row r="15" spans="1:14" ht="18" customHeight="1">
      <c r="A15" s="122" t="s">
        <v>163</v>
      </c>
      <c r="B15" s="103" t="s">
        <v>164</v>
      </c>
      <c r="C15" s="55" t="s">
        <v>165</v>
      </c>
      <c r="D15" s="55"/>
      <c r="E15" s="98">
        <v>384</v>
      </c>
      <c r="F15" s="98">
        <v>382</v>
      </c>
      <c r="G15" s="56"/>
      <c r="H15" s="56"/>
      <c r="I15" s="56"/>
      <c r="J15" s="56"/>
      <c r="K15" s="56"/>
      <c r="L15" s="56"/>
      <c r="M15" s="56"/>
      <c r="N15" s="56"/>
    </row>
    <row r="16" spans="1:14" ht="18" customHeight="1">
      <c r="A16" s="103"/>
      <c r="B16" s="103"/>
      <c r="C16" s="55" t="s">
        <v>166</v>
      </c>
      <c r="D16" s="55"/>
      <c r="E16" s="98">
        <v>31</v>
      </c>
      <c r="F16" s="98">
        <v>32</v>
      </c>
      <c r="G16" s="56"/>
      <c r="H16" s="56"/>
      <c r="I16" s="56"/>
      <c r="J16" s="56"/>
      <c r="K16" s="56"/>
      <c r="L16" s="56"/>
      <c r="M16" s="56"/>
      <c r="N16" s="56"/>
    </row>
    <row r="17" spans="1:15" ht="18" customHeight="1">
      <c r="A17" s="103"/>
      <c r="B17" s="103"/>
      <c r="C17" s="55" t="s">
        <v>167</v>
      </c>
      <c r="D17" s="55"/>
      <c r="E17" s="98">
        <v>0</v>
      </c>
      <c r="F17" s="98">
        <v>0</v>
      </c>
      <c r="G17" s="56"/>
      <c r="H17" s="56"/>
      <c r="I17" s="56"/>
      <c r="J17" s="56"/>
      <c r="K17" s="56"/>
      <c r="L17" s="56"/>
      <c r="M17" s="56"/>
      <c r="N17" s="56"/>
    </row>
    <row r="18" spans="1:15" ht="18" customHeight="1">
      <c r="A18" s="103"/>
      <c r="B18" s="103"/>
      <c r="C18" s="55" t="s">
        <v>168</v>
      </c>
      <c r="D18" s="55"/>
      <c r="E18" s="98">
        <v>415</v>
      </c>
      <c r="F18" s="98">
        <v>414</v>
      </c>
      <c r="G18" s="56"/>
      <c r="H18" s="56"/>
      <c r="I18" s="56"/>
      <c r="J18" s="56"/>
      <c r="K18" s="56"/>
      <c r="L18" s="56"/>
      <c r="M18" s="56"/>
      <c r="N18" s="56"/>
    </row>
    <row r="19" spans="1:15" ht="18" customHeight="1">
      <c r="A19" s="103"/>
      <c r="B19" s="103" t="s">
        <v>169</v>
      </c>
      <c r="C19" s="55" t="s">
        <v>170</v>
      </c>
      <c r="D19" s="55"/>
      <c r="E19" s="98">
        <v>7</v>
      </c>
      <c r="F19" s="98">
        <v>9</v>
      </c>
      <c r="G19" s="56"/>
      <c r="H19" s="56"/>
      <c r="I19" s="56"/>
      <c r="J19" s="56"/>
      <c r="K19" s="56"/>
      <c r="L19" s="56"/>
      <c r="M19" s="56"/>
      <c r="N19" s="56"/>
    </row>
    <row r="20" spans="1:15" ht="18" customHeight="1">
      <c r="A20" s="103"/>
      <c r="B20" s="103"/>
      <c r="C20" s="55" t="s">
        <v>171</v>
      </c>
      <c r="D20" s="55"/>
      <c r="E20" s="98">
        <v>93</v>
      </c>
      <c r="F20" s="98">
        <v>89</v>
      </c>
      <c r="G20" s="56"/>
      <c r="H20" s="56"/>
      <c r="I20" s="56"/>
      <c r="J20" s="56"/>
      <c r="K20" s="56"/>
      <c r="L20" s="56"/>
      <c r="M20" s="56"/>
      <c r="N20" s="56"/>
    </row>
    <row r="21" spans="1:15" s="47" customFormat="1" ht="18" customHeight="1">
      <c r="A21" s="103"/>
      <c r="B21" s="103"/>
      <c r="C21" s="90" t="s">
        <v>172</v>
      </c>
      <c r="D21" s="90"/>
      <c r="E21" s="91">
        <v>0</v>
      </c>
      <c r="F21" s="91">
        <v>0</v>
      </c>
      <c r="G21" s="91"/>
      <c r="H21" s="91"/>
      <c r="I21" s="91"/>
      <c r="J21" s="91"/>
      <c r="K21" s="91"/>
      <c r="L21" s="91"/>
      <c r="M21" s="91"/>
      <c r="N21" s="91"/>
    </row>
    <row r="22" spans="1:15" ht="18" customHeight="1">
      <c r="A22" s="103"/>
      <c r="B22" s="103"/>
      <c r="C22" s="49" t="s">
        <v>173</v>
      </c>
      <c r="D22" s="49"/>
      <c r="E22" s="98">
        <v>99</v>
      </c>
      <c r="F22" s="98">
        <v>98</v>
      </c>
      <c r="G22" s="56"/>
      <c r="H22" s="56"/>
      <c r="I22" s="56"/>
      <c r="J22" s="56"/>
      <c r="K22" s="56"/>
      <c r="L22" s="56"/>
      <c r="M22" s="56"/>
      <c r="N22" s="56"/>
    </row>
    <row r="23" spans="1:15" ht="18" customHeight="1">
      <c r="A23" s="103"/>
      <c r="B23" s="103" t="s">
        <v>174</v>
      </c>
      <c r="C23" s="55" t="s">
        <v>175</v>
      </c>
      <c r="D23" s="55"/>
      <c r="E23" s="98">
        <v>30</v>
      </c>
      <c r="F23" s="98">
        <v>30</v>
      </c>
      <c r="G23" s="56"/>
      <c r="H23" s="56"/>
      <c r="I23" s="56"/>
      <c r="J23" s="56"/>
      <c r="K23" s="56"/>
      <c r="L23" s="56"/>
      <c r="M23" s="56"/>
      <c r="N23" s="56"/>
    </row>
    <row r="24" spans="1:15" ht="18" customHeight="1">
      <c r="A24" s="103"/>
      <c r="B24" s="103"/>
      <c r="C24" s="55" t="s">
        <v>176</v>
      </c>
      <c r="D24" s="55"/>
      <c r="E24" s="98">
        <v>286</v>
      </c>
      <c r="F24" s="98">
        <v>286</v>
      </c>
      <c r="G24" s="56"/>
      <c r="H24" s="56"/>
      <c r="I24" s="56"/>
      <c r="J24" s="56"/>
      <c r="K24" s="56"/>
      <c r="L24" s="56"/>
      <c r="M24" s="56"/>
      <c r="N24" s="56"/>
    </row>
    <row r="25" spans="1:15" ht="18" customHeight="1">
      <c r="A25" s="103"/>
      <c r="B25" s="103"/>
      <c r="C25" s="55" t="s">
        <v>177</v>
      </c>
      <c r="D25" s="55"/>
      <c r="E25" s="98">
        <v>0</v>
      </c>
      <c r="F25" s="98">
        <v>0</v>
      </c>
      <c r="G25" s="56"/>
      <c r="H25" s="56"/>
      <c r="I25" s="56"/>
      <c r="J25" s="56"/>
      <c r="K25" s="56"/>
      <c r="L25" s="56"/>
      <c r="M25" s="56"/>
      <c r="N25" s="56"/>
    </row>
    <row r="26" spans="1:15" ht="18" customHeight="1">
      <c r="A26" s="103"/>
      <c r="B26" s="103"/>
      <c r="C26" s="55" t="s">
        <v>178</v>
      </c>
      <c r="D26" s="55"/>
      <c r="E26" s="98">
        <v>316</v>
      </c>
      <c r="F26" s="98">
        <v>316</v>
      </c>
      <c r="G26" s="56"/>
      <c r="H26" s="56"/>
      <c r="I26" s="56"/>
      <c r="J26" s="56"/>
      <c r="K26" s="56"/>
      <c r="L26" s="56"/>
      <c r="M26" s="56"/>
      <c r="N26" s="56"/>
    </row>
    <row r="27" spans="1:15" ht="18" customHeight="1">
      <c r="A27" s="103"/>
      <c r="B27" s="55" t="s">
        <v>179</v>
      </c>
      <c r="C27" s="55"/>
      <c r="D27" s="55"/>
      <c r="E27" s="98">
        <v>415</v>
      </c>
      <c r="F27" s="98">
        <v>414</v>
      </c>
      <c r="G27" s="56"/>
      <c r="H27" s="56"/>
      <c r="I27" s="56"/>
      <c r="J27" s="56"/>
      <c r="K27" s="56"/>
      <c r="L27" s="56"/>
      <c r="M27" s="56"/>
      <c r="N27" s="56"/>
    </row>
    <row r="28" spans="1:15" ht="18" customHeight="1">
      <c r="A28" s="103" t="s">
        <v>180</v>
      </c>
      <c r="B28" s="103" t="s">
        <v>181</v>
      </c>
      <c r="C28" s="55" t="s">
        <v>182</v>
      </c>
      <c r="D28" s="92" t="s">
        <v>40</v>
      </c>
      <c r="E28" s="98">
        <v>181</v>
      </c>
      <c r="F28" s="98">
        <v>181</v>
      </c>
      <c r="G28" s="56"/>
      <c r="H28" s="56"/>
      <c r="I28" s="56"/>
      <c r="J28" s="56"/>
      <c r="K28" s="56"/>
      <c r="L28" s="56"/>
      <c r="M28" s="56"/>
      <c r="N28" s="56"/>
    </row>
    <row r="29" spans="1:15" ht="18" customHeight="1">
      <c r="A29" s="103"/>
      <c r="B29" s="103"/>
      <c r="C29" s="55" t="s">
        <v>183</v>
      </c>
      <c r="D29" s="92" t="s">
        <v>41</v>
      </c>
      <c r="E29" s="98">
        <v>134</v>
      </c>
      <c r="F29" s="98">
        <v>131</v>
      </c>
      <c r="G29" s="56"/>
      <c r="H29" s="56"/>
      <c r="I29" s="56"/>
      <c r="J29" s="56"/>
      <c r="K29" s="56"/>
      <c r="L29" s="56"/>
      <c r="M29" s="56"/>
      <c r="N29" s="56"/>
    </row>
    <row r="30" spans="1:15" ht="18" customHeight="1">
      <c r="A30" s="103"/>
      <c r="B30" s="103"/>
      <c r="C30" s="55" t="s">
        <v>184</v>
      </c>
      <c r="D30" s="92" t="s">
        <v>185</v>
      </c>
      <c r="E30" s="98">
        <v>32</v>
      </c>
      <c r="F30" s="98">
        <v>35</v>
      </c>
      <c r="G30" s="56"/>
      <c r="H30" s="56"/>
      <c r="I30" s="56"/>
      <c r="J30" s="56"/>
      <c r="K30" s="56"/>
      <c r="L30" s="56"/>
      <c r="M30" s="56"/>
      <c r="N30" s="56"/>
    </row>
    <row r="31" spans="1:15" ht="18" customHeight="1">
      <c r="A31" s="103"/>
      <c r="B31" s="103"/>
      <c r="C31" s="49" t="s">
        <v>186</v>
      </c>
      <c r="D31" s="92" t="s">
        <v>187</v>
      </c>
      <c r="E31" s="98">
        <f t="shared" ref="E31:F31" si="0">E28-E29-E30</f>
        <v>15</v>
      </c>
      <c r="F31" s="98">
        <f t="shared" si="0"/>
        <v>15</v>
      </c>
      <c r="G31" s="56">
        <f t="shared" ref="G31:N31" si="1">G28-G29-G30</f>
        <v>0</v>
      </c>
      <c r="H31" s="56">
        <f t="shared" si="1"/>
        <v>0</v>
      </c>
      <c r="I31" s="56">
        <f t="shared" si="1"/>
        <v>0</v>
      </c>
      <c r="J31" s="56">
        <f t="shared" si="1"/>
        <v>0</v>
      </c>
      <c r="K31" s="56">
        <f t="shared" si="1"/>
        <v>0</v>
      </c>
      <c r="L31" s="56">
        <f t="shared" si="1"/>
        <v>0</v>
      </c>
      <c r="M31" s="56">
        <f t="shared" si="1"/>
        <v>0</v>
      </c>
      <c r="N31" s="56">
        <f t="shared" si="1"/>
        <v>0</v>
      </c>
      <c r="O31" s="7"/>
    </row>
    <row r="32" spans="1:15" ht="18" customHeight="1">
      <c r="A32" s="103"/>
      <c r="B32" s="103"/>
      <c r="C32" s="55" t="s">
        <v>188</v>
      </c>
      <c r="D32" s="92" t="s">
        <v>189</v>
      </c>
      <c r="E32" s="98">
        <v>1</v>
      </c>
      <c r="F32" s="98">
        <v>0</v>
      </c>
      <c r="G32" s="56"/>
      <c r="H32" s="56"/>
      <c r="I32" s="56"/>
      <c r="J32" s="56"/>
      <c r="K32" s="56"/>
      <c r="L32" s="56"/>
      <c r="M32" s="56"/>
      <c r="N32" s="56"/>
    </row>
    <row r="33" spans="1:14" ht="18" customHeight="1">
      <c r="A33" s="103"/>
      <c r="B33" s="103"/>
      <c r="C33" s="55" t="s">
        <v>190</v>
      </c>
      <c r="D33" s="92" t="s">
        <v>191</v>
      </c>
      <c r="E33" s="98">
        <v>15</v>
      </c>
      <c r="F33" s="98">
        <v>15</v>
      </c>
      <c r="G33" s="56"/>
      <c r="H33" s="56"/>
      <c r="I33" s="56"/>
      <c r="J33" s="56"/>
      <c r="K33" s="56"/>
      <c r="L33" s="56"/>
      <c r="M33" s="56"/>
      <c r="N33" s="56"/>
    </row>
    <row r="34" spans="1:14" ht="18" customHeight="1">
      <c r="A34" s="103"/>
      <c r="B34" s="103"/>
      <c r="C34" s="49" t="s">
        <v>192</v>
      </c>
      <c r="D34" s="92" t="s">
        <v>193</v>
      </c>
      <c r="E34" s="98">
        <f t="shared" ref="E34:F34" si="2">E31+E32-E33</f>
        <v>1</v>
      </c>
      <c r="F34" s="98">
        <f t="shared" si="2"/>
        <v>0</v>
      </c>
      <c r="G34" s="56">
        <f t="shared" ref="G34:N34" si="3">G31+G32-G33</f>
        <v>0</v>
      </c>
      <c r="H34" s="56">
        <f t="shared" si="3"/>
        <v>0</v>
      </c>
      <c r="I34" s="56">
        <f t="shared" si="3"/>
        <v>0</v>
      </c>
      <c r="J34" s="56">
        <f t="shared" si="3"/>
        <v>0</v>
      </c>
      <c r="K34" s="56">
        <f t="shared" si="3"/>
        <v>0</v>
      </c>
      <c r="L34" s="56">
        <f t="shared" si="3"/>
        <v>0</v>
      </c>
      <c r="M34" s="56">
        <f t="shared" si="3"/>
        <v>0</v>
      </c>
      <c r="N34" s="56">
        <f t="shared" si="3"/>
        <v>0</v>
      </c>
    </row>
    <row r="35" spans="1:14" ht="18" customHeight="1">
      <c r="A35" s="103"/>
      <c r="B35" s="103" t="s">
        <v>194</v>
      </c>
      <c r="C35" s="55" t="s">
        <v>195</v>
      </c>
      <c r="D35" s="92" t="s">
        <v>196</v>
      </c>
      <c r="E35" s="98">
        <v>0</v>
      </c>
      <c r="F35" s="98">
        <v>0</v>
      </c>
      <c r="G35" s="56"/>
      <c r="H35" s="56"/>
      <c r="I35" s="56"/>
      <c r="J35" s="56"/>
      <c r="K35" s="56"/>
      <c r="L35" s="56"/>
      <c r="M35" s="56"/>
      <c r="N35" s="56"/>
    </row>
    <row r="36" spans="1:14" ht="18" customHeight="1">
      <c r="A36" s="103"/>
      <c r="B36" s="103"/>
      <c r="C36" s="55" t="s">
        <v>197</v>
      </c>
      <c r="D36" s="92" t="s">
        <v>198</v>
      </c>
      <c r="E36" s="98">
        <v>0</v>
      </c>
      <c r="F36" s="98">
        <v>0</v>
      </c>
      <c r="G36" s="56"/>
      <c r="H36" s="56"/>
      <c r="I36" s="56"/>
      <c r="J36" s="56"/>
      <c r="K36" s="56"/>
      <c r="L36" s="56"/>
      <c r="M36" s="56"/>
      <c r="N36" s="56"/>
    </row>
    <row r="37" spans="1:14" ht="18" customHeight="1">
      <c r="A37" s="103"/>
      <c r="B37" s="103"/>
      <c r="C37" s="55" t="s">
        <v>199</v>
      </c>
      <c r="D37" s="92" t="s">
        <v>200</v>
      </c>
      <c r="E37" s="98">
        <f t="shared" ref="E37:F37" si="4">E34+E35-E36</f>
        <v>1</v>
      </c>
      <c r="F37" s="98">
        <f t="shared" si="4"/>
        <v>0</v>
      </c>
      <c r="G37" s="56">
        <f t="shared" ref="G37:N37" si="5">G34+G35-G36</f>
        <v>0</v>
      </c>
      <c r="H37" s="56">
        <f t="shared" si="5"/>
        <v>0</v>
      </c>
      <c r="I37" s="56">
        <f t="shared" si="5"/>
        <v>0</v>
      </c>
      <c r="J37" s="56">
        <f t="shared" si="5"/>
        <v>0</v>
      </c>
      <c r="K37" s="56">
        <f t="shared" si="5"/>
        <v>0</v>
      </c>
      <c r="L37" s="56">
        <f t="shared" si="5"/>
        <v>0</v>
      </c>
      <c r="M37" s="56">
        <f t="shared" si="5"/>
        <v>0</v>
      </c>
      <c r="N37" s="56">
        <f t="shared" si="5"/>
        <v>0</v>
      </c>
    </row>
    <row r="38" spans="1:14" ht="18" customHeight="1">
      <c r="A38" s="103"/>
      <c r="B38" s="103"/>
      <c r="C38" s="55" t="s">
        <v>201</v>
      </c>
      <c r="D38" s="92" t="s">
        <v>202</v>
      </c>
      <c r="E38" s="98">
        <v>0</v>
      </c>
      <c r="F38" s="98">
        <v>0</v>
      </c>
      <c r="G38" s="56"/>
      <c r="H38" s="56"/>
      <c r="I38" s="56"/>
      <c r="J38" s="56"/>
      <c r="K38" s="56"/>
      <c r="L38" s="56"/>
      <c r="M38" s="56"/>
      <c r="N38" s="56"/>
    </row>
    <row r="39" spans="1:14" ht="18" customHeight="1">
      <c r="A39" s="103"/>
      <c r="B39" s="103"/>
      <c r="C39" s="55" t="s">
        <v>203</v>
      </c>
      <c r="D39" s="92" t="s">
        <v>204</v>
      </c>
      <c r="E39" s="98">
        <v>0</v>
      </c>
      <c r="F39" s="98">
        <v>0</v>
      </c>
      <c r="G39" s="56"/>
      <c r="H39" s="56"/>
      <c r="I39" s="56"/>
      <c r="J39" s="56"/>
      <c r="K39" s="56"/>
      <c r="L39" s="56"/>
      <c r="M39" s="56"/>
      <c r="N39" s="56"/>
    </row>
    <row r="40" spans="1:14" ht="18" customHeight="1">
      <c r="A40" s="103"/>
      <c r="B40" s="103"/>
      <c r="C40" s="55" t="s">
        <v>205</v>
      </c>
      <c r="D40" s="92" t="s">
        <v>206</v>
      </c>
      <c r="E40" s="98">
        <v>0</v>
      </c>
      <c r="F40" s="98">
        <v>0</v>
      </c>
      <c r="G40" s="56"/>
      <c r="H40" s="56"/>
      <c r="I40" s="56"/>
      <c r="J40" s="56"/>
      <c r="K40" s="56"/>
      <c r="L40" s="56"/>
      <c r="M40" s="56"/>
      <c r="N40" s="56"/>
    </row>
    <row r="41" spans="1:14" ht="18" customHeight="1">
      <c r="A41" s="103"/>
      <c r="B41" s="103"/>
      <c r="C41" s="49" t="s">
        <v>207</v>
      </c>
      <c r="D41" s="92" t="s">
        <v>208</v>
      </c>
      <c r="E41" s="98">
        <f t="shared" ref="E41:F41" si="6">E34+E35-E36-E40</f>
        <v>1</v>
      </c>
      <c r="F41" s="98">
        <f t="shared" si="6"/>
        <v>0</v>
      </c>
      <c r="G41" s="56">
        <f t="shared" ref="G41:N41" si="7">G34+G35-G36-G40</f>
        <v>0</v>
      </c>
      <c r="H41" s="56">
        <f t="shared" si="7"/>
        <v>0</v>
      </c>
      <c r="I41" s="56">
        <f t="shared" si="7"/>
        <v>0</v>
      </c>
      <c r="J41" s="56">
        <f t="shared" si="7"/>
        <v>0</v>
      </c>
      <c r="K41" s="56">
        <f t="shared" si="7"/>
        <v>0</v>
      </c>
      <c r="L41" s="56">
        <f t="shared" si="7"/>
        <v>0</v>
      </c>
      <c r="M41" s="56">
        <f t="shared" si="7"/>
        <v>0</v>
      </c>
      <c r="N41" s="56">
        <f t="shared" si="7"/>
        <v>0</v>
      </c>
    </row>
    <row r="42" spans="1:14" ht="18" customHeight="1">
      <c r="A42" s="103"/>
      <c r="B42" s="103"/>
      <c r="C42" s="126" t="s">
        <v>209</v>
      </c>
      <c r="D42" s="126"/>
      <c r="E42" s="98">
        <f t="shared" ref="E42:F42" si="8">E37+E38-E39-E40</f>
        <v>1</v>
      </c>
      <c r="F42" s="98">
        <f t="shared" si="8"/>
        <v>0</v>
      </c>
      <c r="G42" s="56">
        <f t="shared" ref="G42:N42" si="9">G37+G38-G39-G40</f>
        <v>0</v>
      </c>
      <c r="H42" s="56">
        <f t="shared" si="9"/>
        <v>0</v>
      </c>
      <c r="I42" s="56">
        <f t="shared" si="9"/>
        <v>0</v>
      </c>
      <c r="J42" s="56">
        <f t="shared" si="9"/>
        <v>0</v>
      </c>
      <c r="K42" s="56">
        <f t="shared" si="9"/>
        <v>0</v>
      </c>
      <c r="L42" s="56">
        <f t="shared" si="9"/>
        <v>0</v>
      </c>
      <c r="M42" s="56">
        <f t="shared" si="9"/>
        <v>0</v>
      </c>
      <c r="N42" s="56">
        <f t="shared" si="9"/>
        <v>0</v>
      </c>
    </row>
    <row r="43" spans="1:14" ht="18" customHeight="1">
      <c r="A43" s="103"/>
      <c r="B43" s="103"/>
      <c r="C43" s="55" t="s">
        <v>210</v>
      </c>
      <c r="D43" s="92" t="s">
        <v>211</v>
      </c>
      <c r="E43" s="98">
        <v>286</v>
      </c>
      <c r="F43" s="98">
        <v>286</v>
      </c>
      <c r="G43" s="56"/>
      <c r="H43" s="56"/>
      <c r="I43" s="56"/>
      <c r="J43" s="56"/>
      <c r="K43" s="56"/>
      <c r="L43" s="56"/>
      <c r="M43" s="56"/>
      <c r="N43" s="56"/>
    </row>
    <row r="44" spans="1:14" ht="18" customHeight="1">
      <c r="A44" s="103"/>
      <c r="B44" s="103"/>
      <c r="C44" s="49" t="s">
        <v>212</v>
      </c>
      <c r="D44" s="69" t="s">
        <v>213</v>
      </c>
      <c r="E44" s="98">
        <f t="shared" ref="E44:F44" si="10">E41+E43</f>
        <v>287</v>
      </c>
      <c r="F44" s="98">
        <f t="shared" si="10"/>
        <v>286</v>
      </c>
      <c r="G44" s="56">
        <f t="shared" ref="G44:N44" si="11">G41+G43</f>
        <v>0</v>
      </c>
      <c r="H44" s="56">
        <f t="shared" si="11"/>
        <v>0</v>
      </c>
      <c r="I44" s="56">
        <f t="shared" si="11"/>
        <v>0</v>
      </c>
      <c r="J44" s="56">
        <f t="shared" si="11"/>
        <v>0</v>
      </c>
      <c r="K44" s="56">
        <f t="shared" si="11"/>
        <v>0</v>
      </c>
      <c r="L44" s="56">
        <f t="shared" si="11"/>
        <v>0</v>
      </c>
      <c r="M44" s="56">
        <f t="shared" si="11"/>
        <v>0</v>
      </c>
      <c r="N44" s="56">
        <f t="shared" si="11"/>
        <v>0</v>
      </c>
    </row>
    <row r="45" spans="1:14" ht="14.1" customHeight="1">
      <c r="A45" s="9" t="s">
        <v>214</v>
      </c>
    </row>
    <row r="46" spans="1:14" ht="14.1" customHeight="1">
      <c r="A46" s="9" t="s">
        <v>215</v>
      </c>
    </row>
    <row r="47" spans="1:14">
      <c r="A47" s="48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5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 </vt:lpstr>
      <vt:lpstr>3.(1)普通会計決算（R元-2年度)</vt:lpstr>
      <vt:lpstr>3.(2)財政指標等（H28‐R2年度）</vt:lpstr>
      <vt:lpstr>4.公営企業会計決算（R元-2年度） </vt:lpstr>
      <vt:lpstr>5.三セク決算（R元-2年度）</vt:lpstr>
      <vt:lpstr>'1.普通会計予算(R3-4年度)'!Print_Area</vt:lpstr>
      <vt:lpstr>'2.公営企業会計予算(R3-4年度) '!Print_Area</vt:lpstr>
      <vt:lpstr>'3.(1)普通会計決算（R元-2年度)'!Print_Area</vt:lpstr>
      <vt:lpstr>'3.(2)財政指標等（H28‐R2年度）'!Print_Area</vt:lpstr>
      <vt:lpstr>'4.公営企業会計決算（R元-2年度） 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 </cp:lastModifiedBy>
  <cp:lastPrinted>2022-08-22T02:58:07Z</cp:lastPrinted>
  <dcterms:created xsi:type="dcterms:W3CDTF">1999-07-06T05:17:05Z</dcterms:created>
  <dcterms:modified xsi:type="dcterms:W3CDTF">2022-08-22T02:58:08Z</dcterms:modified>
</cp:coreProperties>
</file>