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36968340-5C7E-4DCD-9265-28258E484A98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10" r:id="rId2"/>
    <sheet name="3.(1)普通会計決算（R元-2年度)" sheetId="5" r:id="rId3"/>
    <sheet name="3.(2)財政指標等（H28‐R2年度）" sheetId="6" r:id="rId4"/>
    <sheet name="4.公営企業会計決算（R元-2年度）" sheetId="11" r:id="rId5"/>
    <sheet name="5.三セク決算（R元-2年度）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4" i="11" l="1"/>
  <c r="P44" i="11"/>
  <c r="O44" i="11"/>
  <c r="N44" i="11"/>
  <c r="M44" i="11"/>
  <c r="L44" i="11"/>
  <c r="K44" i="11"/>
  <c r="J44" i="11"/>
  <c r="I44" i="11"/>
  <c r="H44" i="11"/>
  <c r="G44" i="11"/>
  <c r="F44" i="11"/>
  <c r="Q39" i="11"/>
  <c r="Q45" i="11" s="1"/>
  <c r="P39" i="11"/>
  <c r="O39" i="11"/>
  <c r="O45" i="11" s="1"/>
  <c r="N39" i="11"/>
  <c r="N45" i="11" s="1"/>
  <c r="M39" i="11"/>
  <c r="L39" i="11"/>
  <c r="K39" i="11"/>
  <c r="K45" i="11" s="1"/>
  <c r="J39" i="11"/>
  <c r="J45" i="11" s="1"/>
  <c r="I39" i="11"/>
  <c r="I45" i="11" s="1"/>
  <c r="H39" i="11"/>
  <c r="G39" i="11"/>
  <c r="G45" i="11" s="1"/>
  <c r="F39" i="11"/>
  <c r="F45" i="11" s="1"/>
  <c r="L27" i="11"/>
  <c r="O24" i="11"/>
  <c r="O27" i="11" s="1"/>
  <c r="N24" i="11"/>
  <c r="N27" i="11" s="1"/>
  <c r="M24" i="11"/>
  <c r="M27" i="11" s="1"/>
  <c r="L24" i="11"/>
  <c r="K24" i="11"/>
  <c r="K27" i="11" s="1"/>
  <c r="J24" i="11"/>
  <c r="J27" i="11" s="1"/>
  <c r="I24" i="11"/>
  <c r="I27" i="11" s="1"/>
  <c r="H24" i="11"/>
  <c r="H27" i="11" s="1"/>
  <c r="G24" i="11"/>
  <c r="G27" i="11" s="1"/>
  <c r="F24" i="11"/>
  <c r="F27" i="11" s="1"/>
  <c r="O16" i="11"/>
  <c r="N16" i="11"/>
  <c r="M16" i="11"/>
  <c r="L16" i="11"/>
  <c r="K16" i="11"/>
  <c r="J16" i="11"/>
  <c r="I16" i="11"/>
  <c r="H16" i="11"/>
  <c r="G16" i="11"/>
  <c r="F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F14" i="10"/>
  <c r="G14" i="10"/>
  <c r="H14" i="10"/>
  <c r="I14" i="10"/>
  <c r="J14" i="10"/>
  <c r="K14" i="10"/>
  <c r="N14" i="10"/>
  <c r="O14" i="10"/>
  <c r="F15" i="10"/>
  <c r="G15" i="10"/>
  <c r="H15" i="10"/>
  <c r="I15" i="10"/>
  <c r="J15" i="10"/>
  <c r="K15" i="10"/>
  <c r="N15" i="10"/>
  <c r="O15" i="10"/>
  <c r="F16" i="10"/>
  <c r="G16" i="10"/>
  <c r="H16" i="10"/>
  <c r="I16" i="10"/>
  <c r="J16" i="10"/>
  <c r="K16" i="10"/>
  <c r="N16" i="10"/>
  <c r="O16" i="10"/>
  <c r="F24" i="10"/>
  <c r="F27" i="10" s="1"/>
  <c r="G24" i="10"/>
  <c r="G27" i="10" s="1"/>
  <c r="H24" i="10"/>
  <c r="H27" i="10" s="1"/>
  <c r="I24" i="10"/>
  <c r="I27" i="10" s="1"/>
  <c r="J24" i="10"/>
  <c r="J27" i="10" s="1"/>
  <c r="K24" i="10"/>
  <c r="K27" i="10" s="1"/>
  <c r="L24" i="10"/>
  <c r="M24" i="10"/>
  <c r="N24" i="10"/>
  <c r="N27" i="10" s="1"/>
  <c r="O24" i="10"/>
  <c r="O27" i="10" s="1"/>
  <c r="L27" i="10"/>
  <c r="M27" i="10"/>
  <c r="F39" i="10"/>
  <c r="F45" i="10" s="1"/>
  <c r="G39" i="10"/>
  <c r="G45" i="10" s="1"/>
  <c r="H39" i="10"/>
  <c r="H45" i="10" s="1"/>
  <c r="I39" i="10"/>
  <c r="J39" i="10"/>
  <c r="K39" i="10"/>
  <c r="L39" i="10"/>
  <c r="M39" i="10"/>
  <c r="N39" i="10"/>
  <c r="N45" i="10" s="1"/>
  <c r="O39" i="10"/>
  <c r="O45" i="10" s="1"/>
  <c r="F44" i="10"/>
  <c r="G44" i="10"/>
  <c r="H44" i="10"/>
  <c r="I44" i="10"/>
  <c r="I45" i="10" s="1"/>
  <c r="J44" i="10"/>
  <c r="K44" i="10"/>
  <c r="L44" i="10"/>
  <c r="L45" i="10" s="1"/>
  <c r="M44" i="10"/>
  <c r="N44" i="10"/>
  <c r="O44" i="10"/>
  <c r="J45" i="10"/>
  <c r="L45" i="11" l="1"/>
  <c r="K45" i="10"/>
  <c r="M45" i="10"/>
  <c r="P45" i="11"/>
  <c r="M45" i="11"/>
  <c r="H45" i="11"/>
  <c r="N31" i="9"/>
  <c r="N34" i="9" s="1"/>
  <c r="M31" i="9"/>
  <c r="M34" i="9" s="1"/>
  <c r="L31" i="9"/>
  <c r="L34" i="9" s="1"/>
  <c r="K31" i="9"/>
  <c r="K34" i="9" s="1"/>
  <c r="J31" i="9"/>
  <c r="J34" i="9" s="1"/>
  <c r="I31" i="9"/>
  <c r="I34" i="9" s="1"/>
  <c r="I41" i="9" s="1"/>
  <c r="I44" i="9" s="1"/>
  <c r="H31" i="9"/>
  <c r="H34" i="9" s="1"/>
  <c r="G31" i="9"/>
  <c r="G34" i="9" s="1"/>
  <c r="F31" i="9"/>
  <c r="F34" i="9" s="1"/>
  <c r="E31" i="9"/>
  <c r="E34" i="9" s="1"/>
  <c r="H41" i="9" l="1"/>
  <c r="H44" i="9" s="1"/>
  <c r="H37" i="9"/>
  <c r="H42" i="9" s="1"/>
  <c r="J41" i="9"/>
  <c r="J44" i="9" s="1"/>
  <c r="J37" i="9"/>
  <c r="J42" i="9" s="1"/>
  <c r="E41" i="9"/>
  <c r="E44" i="9" s="1"/>
  <c r="E37" i="9"/>
  <c r="E42" i="9" s="1"/>
  <c r="M41" i="9"/>
  <c r="M44" i="9" s="1"/>
  <c r="M37" i="9"/>
  <c r="M42" i="9" s="1"/>
  <c r="L37" i="9"/>
  <c r="L42" i="9" s="1"/>
  <c r="L41" i="9"/>
  <c r="L44" i="9" s="1"/>
  <c r="F41" i="9"/>
  <c r="F44" i="9" s="1"/>
  <c r="F37" i="9"/>
  <c r="F42" i="9" s="1"/>
  <c r="N41" i="9"/>
  <c r="N44" i="9" s="1"/>
  <c r="N37" i="9"/>
  <c r="N42" i="9" s="1"/>
  <c r="K37" i="9"/>
  <c r="K42" i="9" s="1"/>
  <c r="K41" i="9"/>
  <c r="K44" i="9" s="1"/>
  <c r="G37" i="9"/>
  <c r="G42" i="9" s="1"/>
  <c r="G41" i="9"/>
  <c r="G44" i="9" s="1"/>
  <c r="I37" i="9"/>
  <c r="I42" i="9" s="1"/>
  <c r="H24" i="6"/>
  <c r="H22" i="6" s="1"/>
  <c r="G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E21" i="6" l="1"/>
  <c r="F21" i="6"/>
  <c r="G21" i="6"/>
  <c r="H21" i="6"/>
  <c r="H45" i="5" l="1"/>
  <c r="H27" i="5"/>
  <c r="I9" i="2" l="1"/>
  <c r="F45" i="2"/>
  <c r="G45" i="2" s="1"/>
  <c r="F27" i="2"/>
  <c r="G27" i="2" s="1"/>
  <c r="F45" i="5"/>
  <c r="I45" i="5" s="1"/>
  <c r="F27" i="5"/>
  <c r="G19" i="5" s="1"/>
  <c r="H27" i="2"/>
  <c r="H45" i="2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G29" i="5"/>
  <c r="G35" i="5"/>
  <c r="G41" i="5"/>
  <c r="G41" i="2"/>
  <c r="G31" i="5"/>
  <c r="G33" i="5"/>
  <c r="G37" i="5"/>
  <c r="G39" i="5"/>
  <c r="G43" i="5"/>
  <c r="G29" i="2"/>
  <c r="G45" i="5"/>
  <c r="G28" i="5"/>
  <c r="G30" i="5"/>
  <c r="G32" i="5"/>
  <c r="G34" i="5"/>
  <c r="G36" i="5"/>
  <c r="G38" i="5"/>
  <c r="G40" i="5"/>
  <c r="G42" i="5"/>
  <c r="G44" i="5" l="1"/>
  <c r="G28" i="2"/>
  <c r="G16" i="2"/>
  <c r="G14" i="2"/>
  <c r="G9" i="2"/>
  <c r="G21" i="2"/>
  <c r="G18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<sst xmlns="http://schemas.openxmlformats.org/spreadsheetml/2006/main" count="456" uniqueCount="273">
  <si>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</si>
  <si>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</si>
  <si>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</si>
  <si>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</si>
  <si>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</si>
  <si>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</si>
  <si>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</si>
  <si>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</si>
  <si>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</si>
  <si>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</si>
  <si>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</si>
  <si>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</si>
  <si>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</si>
  <si>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</si>
  <si>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</si>
  <si>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</si>
  <si>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</si>
  <si>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</si>
  <si>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</si>
  <si>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</si>
  <si>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</si>
  <si>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</si>
  <si>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</si>
  <si>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</si>
  <si>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</si>
  <si>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</si>
  <si>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</si>
  <si>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</si>
  <si>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</si>
  <si>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</si>
  <si>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</si>
  <si>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</si>
  <si>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</si>
  <si>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</si>
  <si>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</si>
  <si>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</si>
  <si>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</si>
  <si>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</si>
  <si>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</si>
  <si>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</si>
  <si>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</si>
  <si>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</si>
  <si>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</si>
  <si>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</si>
  <si>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</si>
  <si>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</si>
  <si>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</si>
  <si>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</si>
  <si>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</si>
  <si>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</si>
  <si>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</si>
  <si>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</si>
  <si>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</si>
  <si>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</si>
  <si>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</si>
  <si>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</si>
  <si>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</si>
  <si>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</si>
  <si>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</si>
  <si>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</si>
  <si>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</si>
  <si>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</si>
  <si>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</si>
  <si>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</si>
  <si>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</si>
  <si>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</si>
  <si>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</si>
  <si>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</si>
  <si>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</si>
  <si>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</si>
  <si>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</si>
  <si>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</si>
  <si>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</si>
  <si>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</si>
  <si>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</si>
  <si>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</si>
  <si>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</si>
  <si>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</si>
  <si>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</si>
  <si>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</si>
  <si>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</si>
  <si>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</si>
  <si>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</si>
  <si>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</si>
  <si>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</si>
  <si>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</si>
  <si>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</si>
  <si>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</si>
  <si>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</si>
  <si>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</si>
  <si>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</si>
  <si>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</si>
  <si>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</si>
  <si>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</si>
  <si>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</si>
  <si>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</si>
  <si>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</si>
  <si>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</si>
  <si>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</si>
  <si>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</si>
  <si>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</si>
  <si>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</si>
  <si>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(i+j)</t>
    <phoneticPr fontId="11"/>
  </si>
  <si>
    <t>　　　　　　（単位：百万円）</t>
    <phoneticPr fontId="14"/>
  </si>
  <si>
    <t>(f=d-e)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</si>
  <si>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</si>
  <si>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</si>
  <si>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</si>
  <si>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</si>
  <si>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</si>
  <si>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</si>
  <si>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</si>
  <si>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</si>
  <si>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</si>
  <si>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</si>
  <si>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</si>
  <si>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</si>
  <si>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</si>
  <si>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</si>
  <si>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</si>
  <si>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</si>
  <si>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</si>
  <si>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</si>
  <si>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</si>
  <si>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</si>
  <si>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</si>
  <si>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</si>
  <si>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</si>
  <si>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</si>
  <si>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</si>
  <si>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</si>
  <si>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</si>
  <si>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</si>
  <si>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</si>
  <si>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</si>
  <si>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</si>
  <si>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</si>
  <si>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</si>
  <si>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</si>
  <si>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</si>
  <si>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</si>
  <si>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</si>
  <si>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</si>
  <si>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</si>
  <si>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</si>
  <si>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</si>
  <si>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</si>
  <si>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補てん財源不足額(▲)</t>
    <phoneticPr fontId="14"/>
  </si>
  <si>
    <t>(c=a-b)</t>
    <phoneticPr fontId="9"/>
  </si>
  <si>
    <t>(g=c+f)</t>
    <phoneticPr fontId="9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</si>
  <si>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</si>
  <si>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</si>
  <si>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</si>
  <si>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</si>
  <si>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</si>
  <si>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</si>
  <si>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</si>
  <si>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</si>
  <si>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</si>
  <si>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</si>
  <si>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</si>
  <si>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</si>
  <si>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</si>
  <si>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</si>
  <si>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</si>
  <si>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</si>
  <si>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</si>
  <si>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</si>
  <si>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</si>
  <si>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</si>
  <si>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</si>
  <si>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</si>
  <si>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</si>
  <si>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</si>
  <si>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</si>
  <si>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</si>
  <si>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</si>
  <si>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</si>
  <si>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</si>
  <si>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</si>
  <si>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</si>
  <si>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</si>
  <si>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 xml:space="preserve">営業利益          </t>
  </si>
  <si>
    <t>(d=a-b-c)</t>
    <phoneticPr fontId="14"/>
  </si>
  <si>
    <t>営業外収益</t>
  </si>
  <si>
    <t>営業外費用</t>
  </si>
  <si>
    <t>(f)</t>
    <phoneticPr fontId="14"/>
  </si>
  <si>
    <t xml:space="preserve">経常利益      </t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</si>
  <si>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</si>
  <si>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</si>
  <si>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</si>
  <si>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</si>
  <si>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</si>
  <si>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</si>
  <si>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</si>
  <si>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</si>
  <si>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</si>
  <si>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</si>
  <si>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</si>
  <si>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</si>
  <si>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</si>
  <si>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</si>
  <si>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</si>
  <si>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</si>
  <si>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</si>
  <si>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</si>
  <si>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</si>
  <si>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</si>
  <si>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</si>
  <si>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</si>
  <si>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</si>
  <si>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</si>
  <si>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</si>
  <si>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</si>
  <si>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</si>
  <si>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</si>
  <si>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</si>
  <si>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</si>
  <si>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</si>
  <si>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</si>
  <si>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</si>
  <si>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令和元年度</t>
    <rPh sb="0" eb="2">
      <t>レイワ</t>
    </rPh>
    <rPh sb="2" eb="5">
      <t>ガンネンド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</si>
  <si>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</si>
  <si>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</si>
  <si>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</si>
  <si>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熊本県</t>
    <rPh sb="0" eb="3">
      <t>クマモトケン</t>
    </rPh>
    <phoneticPr fontId="9"/>
  </si>
  <si>
    <t>熊本県</t>
    <rPh sb="0" eb="3">
      <t>クマモトケン</t>
    </rPh>
    <phoneticPr fontId="16"/>
  </si>
  <si>
    <t>熊本県</t>
    <rPh sb="0" eb="3">
      <t>クマモトケン</t>
    </rPh>
    <phoneticPr fontId="14"/>
  </si>
  <si>
    <t>５.第三セクター(公社・株式会社形態の三セク)の状況</t>
    <phoneticPr fontId="14"/>
  </si>
  <si>
    <t>(令和２年度決算額）</t>
    <phoneticPr fontId="14"/>
  </si>
  <si>
    <t>天草エアライン（株）</t>
    <rPh sb="0" eb="2">
      <t>アマクサ</t>
    </rPh>
    <rPh sb="8" eb="9">
      <t>カブ</t>
    </rPh>
    <phoneticPr fontId="14"/>
  </si>
  <si>
    <t>（株）テクノインキュベーションセンター</t>
    <rPh sb="1" eb="2">
      <t>カブ</t>
    </rPh>
    <phoneticPr fontId="14"/>
  </si>
  <si>
    <t>熊本県道路公社</t>
    <rPh sb="0" eb="7">
      <t>クマモトケンドウロコウシャ</t>
    </rPh>
    <phoneticPr fontId="14"/>
  </si>
  <si>
    <t>(c)</t>
    <phoneticPr fontId="14"/>
  </si>
  <si>
    <t>(e)</t>
    <phoneticPr fontId="14"/>
  </si>
  <si>
    <t>(g=d+e-f)</t>
    <phoneticPr fontId="14"/>
  </si>
  <si>
    <t>(j=g+h-i)</t>
    <phoneticPr fontId="14"/>
  </si>
  <si>
    <t>(k)</t>
    <phoneticPr fontId="14"/>
  </si>
  <si>
    <t>(m)</t>
    <phoneticPr fontId="14"/>
  </si>
  <si>
    <t>ok</t>
    <phoneticPr fontId="14"/>
  </si>
  <si>
    <t>ok</t>
    <phoneticPr fontId="14"/>
  </si>
  <si>
    <t>ok</t>
    <phoneticPr fontId="14"/>
  </si>
  <si>
    <t>ok</t>
    <phoneticPr fontId="14"/>
  </si>
  <si>
    <t>下水道事業（農業集落排水事業）</t>
    <rPh sb="0" eb="3">
      <t>ゲスイドウ</t>
    </rPh>
    <rPh sb="3" eb="5">
      <t>ジギョウ</t>
    </rPh>
    <rPh sb="6" eb="8">
      <t>ノウギョウ</t>
    </rPh>
    <rPh sb="8" eb="10">
      <t>シュウラク</t>
    </rPh>
    <rPh sb="10" eb="12">
      <t>ハイスイ</t>
    </rPh>
    <rPh sb="12" eb="14">
      <t>ジギョウ</t>
    </rPh>
    <phoneticPr fontId="14"/>
  </si>
  <si>
    <t>下水道事業（特定環境保全公共下水道事業）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rPh sb="12" eb="14">
      <t>コウキョウ</t>
    </rPh>
    <rPh sb="14" eb="17">
      <t>ゲスイドウ</t>
    </rPh>
    <rPh sb="17" eb="19">
      <t>ジギョウ</t>
    </rPh>
    <phoneticPr fontId="14"/>
  </si>
  <si>
    <t>宅地造成事業（その他造成）</t>
    <rPh sb="0" eb="2">
      <t>タクチ</t>
    </rPh>
    <rPh sb="2" eb="4">
      <t>ゾウセイ</t>
    </rPh>
    <rPh sb="4" eb="6">
      <t>ジギョウ</t>
    </rPh>
    <rPh sb="9" eb="10">
      <t>ホカ</t>
    </rPh>
    <rPh sb="10" eb="12">
      <t>ゾウセイ</t>
    </rPh>
    <phoneticPr fontId="14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</si>
  <si>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</si>
  <si>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</si>
  <si>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(c-f)</t>
    <phoneticPr fontId="11"/>
  </si>
  <si>
    <t>(b-e)</t>
    <phoneticPr fontId="11"/>
  </si>
  <si>
    <t>下水道事業（流域下水道事業）</t>
    <rPh sb="0" eb="3">
      <t>ゲスイドウ</t>
    </rPh>
    <rPh sb="3" eb="5">
      <t>ジギョウ</t>
    </rPh>
    <rPh sb="6" eb="8">
      <t>リュウイキ</t>
    </rPh>
    <rPh sb="8" eb="11">
      <t>ゲスイドウ</t>
    </rPh>
    <rPh sb="11" eb="13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</si>
  <si>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</si>
  <si>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駐車場整備事業</t>
    <rPh sb="0" eb="7">
      <t>チュウシャジョウセイビジギョウ</t>
    </rPh>
    <phoneticPr fontId="9"/>
  </si>
  <si>
    <t>工業用水道事業</t>
    <rPh sb="0" eb="7">
      <t>コウギョウヨウスイドウジギョウ</t>
    </rPh>
    <phoneticPr fontId="9"/>
  </si>
  <si>
    <t>電気事業</t>
    <rPh sb="0" eb="4">
      <t>デンキジギョウ</t>
    </rPh>
    <phoneticPr fontId="9"/>
  </si>
  <si>
    <t>(令和２年度決算ﾍﾞｰｽ）</t>
    <phoneticPr fontId="14"/>
  </si>
  <si>
    <t>電気事業</t>
    <rPh sb="0" eb="4">
      <t>デンキジギョウ</t>
    </rPh>
    <phoneticPr fontId="14"/>
  </si>
  <si>
    <t>工業用水道事業</t>
    <rPh sb="0" eb="7">
      <t>コウギョウヨウスイドウジギョウ</t>
    </rPh>
    <phoneticPr fontId="14"/>
  </si>
  <si>
    <t>駐車場整備事業</t>
    <rPh sb="0" eb="7">
      <t>チュウシャジョウセイビジギョウ</t>
    </rPh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</si>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</sst>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51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41" fontId="0" fillId="0" borderId="0" xfId="0" applyNumberFormat="1" applyAlignment="1">
      <alignment horizontal="left" vertical="center"/>
    </xf>
    <xf numFmtId="177" fontId="2" fillId="0" borderId="3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17" xfId="1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left" vertical="center"/>
    </xf>
    <xf numFmtId="177" fontId="0" fillId="0" borderId="0" xfId="1" quotePrefix="1" applyNumberFormat="1" applyFont="1" applyBorder="1" applyAlignment="1">
      <alignment horizontal="right" vertical="center"/>
    </xf>
    <xf numFmtId="177" fontId="0" fillId="0" borderId="10" xfId="1" quotePrefix="1" applyNumberFormat="1" applyFont="1" applyBorder="1" applyAlignment="1">
      <alignment horizontal="right" vertical="center"/>
    </xf>
    <xf numFmtId="177" fontId="21" fillId="0" borderId="10" xfId="1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177" fontId="21" fillId="0" borderId="10" xfId="1" quotePrefix="1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quotePrefix="1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41" fontId="0" fillId="0" borderId="5" xfId="0" applyNumberFormat="1" applyFont="1" applyBorder="1" applyAlignment="1">
      <alignment horizontal="left" vertical="center"/>
    </xf>
    <xf numFmtId="41" fontId="0" fillId="0" borderId="13" xfId="0" applyNumberFormat="1" applyFont="1" applyBorder="1" applyAlignment="1">
      <alignment horizontal="left" vertical="center"/>
    </xf>
    <xf numFmtId="177" fontId="0" fillId="0" borderId="10" xfId="0" quotePrefix="1" applyNumberFormat="1" applyFont="1" applyBorder="1" applyAlignment="1">
      <alignment horizontal="right" vertical="center"/>
    </xf>
    <xf numFmtId="41" fontId="0" fillId="0" borderId="0" xfId="0" quotePrefix="1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13" fillId="0" borderId="10" xfId="3" applyFont="1" applyBorder="1" applyAlignment="1">
      <alignment vertical="center" textRotation="255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176" fontId="0" fillId="2" borderId="8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8" xfId="0" applyNumberFormat="1" applyFont="1" applyFill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 shrinkToFit="1"/>
    </xf>
    <xf numFmtId="41" fontId="0" fillId="0" borderId="8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3" sqref="F13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225</v>
      </c>
      <c r="F1" s="1"/>
    </row>
    <row r="3" spans="1:11" ht="14.25">
      <c r="A3" s="11" t="s">
        <v>92</v>
      </c>
    </row>
    <row r="5" spans="1:11">
      <c r="A5" s="17" t="s">
        <v>207</v>
      </c>
      <c r="B5" s="17"/>
      <c r="C5" s="17"/>
      <c r="D5" s="17"/>
      <c r="E5" s="17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53"/>
      <c r="F7" s="43" t="s">
        <v>208</v>
      </c>
      <c r="G7" s="43"/>
      <c r="H7" s="43" t="s">
        <v>209</v>
      </c>
      <c r="I7" s="44" t="s">
        <v>21</v>
      </c>
    </row>
    <row r="8" spans="1:11" ht="17.100000000000001" customHeight="1">
      <c r="A8" s="18"/>
      <c r="B8" s="19"/>
      <c r="C8" s="19"/>
      <c r="D8" s="19"/>
      <c r="E8" s="54"/>
      <c r="F8" s="46" t="s">
        <v>90</v>
      </c>
      <c r="G8" s="46" t="s">
        <v>2</v>
      </c>
      <c r="H8" s="60" t="s">
        <v>223</v>
      </c>
      <c r="I8" s="47"/>
    </row>
    <row r="9" spans="1:11" ht="18" customHeight="1">
      <c r="A9" s="119" t="s">
        <v>87</v>
      </c>
      <c r="B9" s="119" t="s">
        <v>89</v>
      </c>
      <c r="C9" s="55" t="s">
        <v>3</v>
      </c>
      <c r="D9" s="48"/>
      <c r="E9" s="48"/>
      <c r="F9" s="49">
        <v>215627</v>
      </c>
      <c r="G9" s="50">
        <f>F9/$F$27*100</f>
        <v>24.556842084883606</v>
      </c>
      <c r="H9" s="49">
        <v>195929</v>
      </c>
      <c r="I9" s="50">
        <f>(F9/H9-1)*100</f>
        <v>10.053641880477105</v>
      </c>
      <c r="J9" s="82">
        <v>1</v>
      </c>
      <c r="K9" s="25"/>
    </row>
    <row r="10" spans="1:11" ht="18" customHeight="1">
      <c r="A10" s="119"/>
      <c r="B10" s="119"/>
      <c r="C10" s="57"/>
      <c r="D10" s="59" t="s">
        <v>22</v>
      </c>
      <c r="E10" s="48"/>
      <c r="F10" s="49">
        <v>45906</v>
      </c>
      <c r="G10" s="50">
        <f t="shared" ref="G10:G26" si="0">F10/$F$27*100</f>
        <v>5.2280391265874249</v>
      </c>
      <c r="H10" s="49">
        <v>42197</v>
      </c>
      <c r="I10" s="50">
        <f t="shared" ref="I10:I27" si="1">(F10/H10-1)*100</f>
        <v>8.7897243879896614</v>
      </c>
      <c r="J10" s="2">
        <v>2</v>
      </c>
    </row>
    <row r="11" spans="1:11" ht="18" customHeight="1">
      <c r="A11" s="119"/>
      <c r="B11" s="119"/>
      <c r="C11" s="57"/>
      <c r="D11" s="57"/>
      <c r="E11" s="42" t="s">
        <v>23</v>
      </c>
      <c r="F11" s="49">
        <v>36837</v>
      </c>
      <c r="G11" s="50">
        <f t="shared" si="0"/>
        <v>4.1952092821439679</v>
      </c>
      <c r="H11" s="49">
        <v>35154</v>
      </c>
      <c r="I11" s="50">
        <f t="shared" si="1"/>
        <v>4.7875064004096357</v>
      </c>
      <c r="J11" s="2">
        <v>3</v>
      </c>
    </row>
    <row r="12" spans="1:11" ht="18" customHeight="1">
      <c r="A12" s="119"/>
      <c r="B12" s="119"/>
      <c r="C12" s="57"/>
      <c r="D12" s="57"/>
      <c r="E12" s="42" t="s">
        <v>24</v>
      </c>
      <c r="F12" s="49">
        <v>2538</v>
      </c>
      <c r="G12" s="50">
        <f t="shared" si="0"/>
        <v>0.28904202725741479</v>
      </c>
      <c r="H12" s="49">
        <v>980</v>
      </c>
      <c r="I12" s="50">
        <f t="shared" si="1"/>
        <v>158.9795918367347</v>
      </c>
      <c r="J12" s="2">
        <v>4</v>
      </c>
    </row>
    <row r="13" spans="1:11" ht="18" customHeight="1">
      <c r="A13" s="119"/>
      <c r="B13" s="119"/>
      <c r="C13" s="57"/>
      <c r="D13" s="58"/>
      <c r="E13" s="42" t="s">
        <v>25</v>
      </c>
      <c r="F13" s="49">
        <v>175</v>
      </c>
      <c r="G13" s="50">
        <f t="shared" si="0"/>
        <v>1.99300058195617E-2</v>
      </c>
      <c r="H13" s="49">
        <v>215</v>
      </c>
      <c r="I13" s="50">
        <f t="shared" si="1"/>
        <v>-18.604651162790699</v>
      </c>
      <c r="J13" s="2">
        <v>5</v>
      </c>
    </row>
    <row r="14" spans="1:11" ht="18" customHeight="1">
      <c r="A14" s="119"/>
      <c r="B14" s="119"/>
      <c r="C14" s="57"/>
      <c r="D14" s="55" t="s">
        <v>26</v>
      </c>
      <c r="E14" s="48"/>
      <c r="F14" s="49">
        <v>42355</v>
      </c>
      <c r="G14" s="50">
        <f t="shared" si="0"/>
        <v>4.823630837071633</v>
      </c>
      <c r="H14" s="49">
        <v>30551</v>
      </c>
      <c r="I14" s="50">
        <f t="shared" si="1"/>
        <v>38.637033157670771</v>
      </c>
      <c r="J14" s="2">
        <v>6</v>
      </c>
    </row>
    <row r="15" spans="1:11" ht="18" customHeight="1">
      <c r="A15" s="119"/>
      <c r="B15" s="119"/>
      <c r="C15" s="57"/>
      <c r="D15" s="57"/>
      <c r="E15" s="42" t="s">
        <v>27</v>
      </c>
      <c r="F15" s="49">
        <v>1919</v>
      </c>
      <c r="G15" s="50">
        <f t="shared" si="0"/>
        <v>0.21854674952993658</v>
      </c>
      <c r="H15" s="49">
        <v>1522</v>
      </c>
      <c r="I15" s="50">
        <f t="shared" si="1"/>
        <v>26.084099868593945</v>
      </c>
      <c r="J15" s="2">
        <v>7</v>
      </c>
    </row>
    <row r="16" spans="1:11" ht="18" customHeight="1">
      <c r="A16" s="119"/>
      <c r="B16" s="119"/>
      <c r="C16" s="57"/>
      <c r="D16" s="58"/>
      <c r="E16" s="42" t="s">
        <v>28</v>
      </c>
      <c r="F16" s="49">
        <v>40436</v>
      </c>
      <c r="G16" s="50">
        <f t="shared" si="0"/>
        <v>4.6050840875416963</v>
      </c>
      <c r="H16" s="49">
        <v>29029</v>
      </c>
      <c r="I16" s="50">
        <f t="shared" si="1"/>
        <v>39.295187571049638</v>
      </c>
      <c r="J16" s="2">
        <v>8</v>
      </c>
      <c r="K16" s="26"/>
    </row>
    <row r="17" spans="1:26" ht="18" customHeight="1">
      <c r="A17" s="119"/>
      <c r="B17" s="119"/>
      <c r="C17" s="57"/>
      <c r="D17" s="120" t="s">
        <v>29</v>
      </c>
      <c r="E17" s="121"/>
      <c r="F17" s="49">
        <v>31569</v>
      </c>
      <c r="G17" s="50">
        <f t="shared" si="0"/>
        <v>3.5952591641013902</v>
      </c>
      <c r="H17" s="49">
        <v>30575</v>
      </c>
      <c r="I17" s="50">
        <f t="shared" si="1"/>
        <v>3.2510220768601883</v>
      </c>
      <c r="J17" s="2">
        <v>9</v>
      </c>
    </row>
    <row r="18" spans="1:26" ht="18" customHeight="1">
      <c r="A18" s="119"/>
      <c r="B18" s="119"/>
      <c r="C18" s="57"/>
      <c r="D18" s="120" t="s">
        <v>93</v>
      </c>
      <c r="E18" s="122"/>
      <c r="F18" s="49">
        <v>4853</v>
      </c>
      <c r="G18" s="50">
        <f t="shared" si="0"/>
        <v>0.55268753281333105</v>
      </c>
      <c r="H18" s="49">
        <v>3742</v>
      </c>
      <c r="I18" s="50">
        <f t="shared" si="1"/>
        <v>29.690005344735425</v>
      </c>
      <c r="J18" s="2">
        <v>10</v>
      </c>
    </row>
    <row r="19" spans="1:26" ht="18" customHeight="1">
      <c r="A19" s="119"/>
      <c r="B19" s="119"/>
      <c r="C19" s="56"/>
      <c r="D19" s="120" t="s">
        <v>94</v>
      </c>
      <c r="E19" s="122"/>
      <c r="F19" s="81">
        <v>0</v>
      </c>
      <c r="G19" s="50">
        <f t="shared" si="0"/>
        <v>0</v>
      </c>
      <c r="H19" s="49">
        <v>0</v>
      </c>
      <c r="I19" s="50">
        <v>0</v>
      </c>
      <c r="J19" s="2">
        <v>11</v>
      </c>
      <c r="Z19" s="2" t="s">
        <v>95</v>
      </c>
    </row>
    <row r="20" spans="1:26" ht="18" customHeight="1">
      <c r="A20" s="119"/>
      <c r="B20" s="119"/>
      <c r="C20" s="48" t="s">
        <v>4</v>
      </c>
      <c r="D20" s="48"/>
      <c r="E20" s="48"/>
      <c r="F20" s="49">
        <v>24655</v>
      </c>
      <c r="G20" s="50">
        <f t="shared" si="0"/>
        <v>2.8078531056073928</v>
      </c>
      <c r="H20" s="49">
        <v>19166</v>
      </c>
      <c r="I20" s="50">
        <f t="shared" si="1"/>
        <v>28.639257017635387</v>
      </c>
      <c r="J20" s="2">
        <v>12</v>
      </c>
    </row>
    <row r="21" spans="1:26" ht="18" customHeight="1">
      <c r="A21" s="119"/>
      <c r="B21" s="119"/>
      <c r="C21" s="48" t="s">
        <v>5</v>
      </c>
      <c r="D21" s="48"/>
      <c r="E21" s="48"/>
      <c r="F21" s="49">
        <v>219481</v>
      </c>
      <c r="G21" s="50">
        <f t="shared" si="0"/>
        <v>24.995757755904123</v>
      </c>
      <c r="H21" s="49">
        <v>219669</v>
      </c>
      <c r="I21" s="50">
        <f t="shared" si="1"/>
        <v>-8.5583309433734378E-2</v>
      </c>
      <c r="J21" s="2">
        <v>13</v>
      </c>
    </row>
    <row r="22" spans="1:26" ht="18" customHeight="1">
      <c r="A22" s="119"/>
      <c r="B22" s="119"/>
      <c r="C22" s="48" t="s">
        <v>30</v>
      </c>
      <c r="D22" s="48"/>
      <c r="E22" s="48"/>
      <c r="F22" s="49">
        <v>9510</v>
      </c>
      <c r="G22" s="50">
        <f t="shared" si="0"/>
        <v>1.0830534591087528</v>
      </c>
      <c r="H22" s="49">
        <v>9666</v>
      </c>
      <c r="I22" s="50">
        <f t="shared" si="1"/>
        <v>-1.6139044072004949</v>
      </c>
      <c r="J22" s="2">
        <v>14</v>
      </c>
    </row>
    <row r="23" spans="1:26" ht="18" customHeight="1">
      <c r="A23" s="119"/>
      <c r="B23" s="119"/>
      <c r="C23" s="48" t="s">
        <v>6</v>
      </c>
      <c r="D23" s="48"/>
      <c r="E23" s="48"/>
      <c r="F23" s="49">
        <v>179925</v>
      </c>
      <c r="G23" s="50">
        <f t="shared" si="0"/>
        <v>20.490893126197935</v>
      </c>
      <c r="H23" s="49">
        <v>148959</v>
      </c>
      <c r="I23" s="50">
        <f t="shared" si="1"/>
        <v>20.788270597949765</v>
      </c>
      <c r="J23" s="2">
        <v>15</v>
      </c>
    </row>
    <row r="24" spans="1:26" ht="18" customHeight="1">
      <c r="A24" s="119"/>
      <c r="B24" s="119"/>
      <c r="C24" s="48" t="s">
        <v>31</v>
      </c>
      <c r="D24" s="48"/>
      <c r="E24" s="48"/>
      <c r="F24" s="49">
        <v>2121</v>
      </c>
      <c r="G24" s="50">
        <f t="shared" si="0"/>
        <v>0.24155167053308779</v>
      </c>
      <c r="H24" s="49">
        <v>2148</v>
      </c>
      <c r="I24" s="50">
        <f t="shared" si="1"/>
        <v>-1.2569832402234637</v>
      </c>
      <c r="J24" s="2">
        <v>16</v>
      </c>
    </row>
    <row r="25" spans="1:26" ht="18" customHeight="1">
      <c r="A25" s="119"/>
      <c r="B25" s="119"/>
      <c r="C25" s="48" t="s">
        <v>7</v>
      </c>
      <c r="D25" s="48"/>
      <c r="E25" s="48"/>
      <c r="F25" s="49">
        <v>76850</v>
      </c>
      <c r="G25" s="50">
        <f t="shared" si="0"/>
        <v>8.7521196984760952</v>
      </c>
      <c r="H25" s="49">
        <v>110966</v>
      </c>
      <c r="I25" s="50">
        <f t="shared" si="1"/>
        <v>-30.744552385415357</v>
      </c>
      <c r="J25" s="2">
        <v>17</v>
      </c>
    </row>
    <row r="26" spans="1:26" ht="18" customHeight="1">
      <c r="A26" s="119"/>
      <c r="B26" s="119"/>
      <c r="C26" s="48" t="s">
        <v>8</v>
      </c>
      <c r="D26" s="48"/>
      <c r="E26" s="48"/>
      <c r="F26" s="49">
        <v>149904</v>
      </c>
      <c r="G26" s="50">
        <f t="shared" si="0"/>
        <v>17.071929099289012</v>
      </c>
      <c r="H26" s="49">
        <v>134505</v>
      </c>
      <c r="I26" s="50">
        <f t="shared" si="1"/>
        <v>11.448645031783201</v>
      </c>
      <c r="J26" s="2">
        <v>18</v>
      </c>
    </row>
    <row r="27" spans="1:26" ht="18" customHeight="1">
      <c r="A27" s="119"/>
      <c r="B27" s="119"/>
      <c r="C27" s="48" t="s">
        <v>9</v>
      </c>
      <c r="D27" s="48"/>
      <c r="E27" s="48"/>
      <c r="F27" s="49">
        <f>SUM(F9,F20:F26)</f>
        <v>878073</v>
      </c>
      <c r="G27" s="50">
        <f>F27/$F$27*100</f>
        <v>100</v>
      </c>
      <c r="H27" s="49">
        <f>SUM(H9,H20:H26)</f>
        <v>841008</v>
      </c>
      <c r="I27" s="50">
        <f t="shared" si="1"/>
        <v>4.4072113463843321</v>
      </c>
    </row>
    <row r="28" spans="1:26" ht="18" customHeight="1">
      <c r="A28" s="119"/>
      <c r="B28" s="119" t="s">
        <v>88</v>
      </c>
      <c r="C28" s="55" t="s">
        <v>10</v>
      </c>
      <c r="D28" s="48"/>
      <c r="E28" s="48"/>
      <c r="F28" s="49">
        <v>305756</v>
      </c>
      <c r="G28" s="50">
        <f>F28/$F$45*100</f>
        <v>34.821250624948043</v>
      </c>
      <c r="H28" s="49">
        <v>304640</v>
      </c>
      <c r="I28" s="50">
        <f>(F28/H28-1)*100</f>
        <v>0.36633403361343575</v>
      </c>
      <c r="J28" s="2">
        <v>19</v>
      </c>
    </row>
    <row r="29" spans="1:26" ht="18" customHeight="1">
      <c r="A29" s="119"/>
      <c r="B29" s="119"/>
      <c r="C29" s="57"/>
      <c r="D29" s="48" t="s">
        <v>11</v>
      </c>
      <c r="E29" s="48"/>
      <c r="F29" s="49">
        <v>172035</v>
      </c>
      <c r="G29" s="50">
        <f t="shared" ref="G29:G44" si="2">F29/$F$45*100</f>
        <v>19.592334578104552</v>
      </c>
      <c r="H29" s="49">
        <v>175569</v>
      </c>
      <c r="I29" s="50">
        <f t="shared" ref="I29:I45" si="3">(F29/H29-1)*100</f>
        <v>-2.0128838234540258</v>
      </c>
      <c r="J29" s="2">
        <v>20</v>
      </c>
    </row>
    <row r="30" spans="1:26" ht="18" customHeight="1">
      <c r="A30" s="119"/>
      <c r="B30" s="119"/>
      <c r="C30" s="57"/>
      <c r="D30" s="48" t="s">
        <v>32</v>
      </c>
      <c r="E30" s="48"/>
      <c r="F30" s="49">
        <v>28556</v>
      </c>
      <c r="G30" s="50">
        <f t="shared" si="2"/>
        <v>3.2521214067623081</v>
      </c>
      <c r="H30" s="49">
        <v>27885</v>
      </c>
      <c r="I30" s="50">
        <f t="shared" si="3"/>
        <v>2.4063116370808713</v>
      </c>
      <c r="J30" s="2">
        <v>21</v>
      </c>
    </row>
    <row r="31" spans="1:26" ht="18" customHeight="1">
      <c r="A31" s="119"/>
      <c r="B31" s="119"/>
      <c r="C31" s="56"/>
      <c r="D31" s="48" t="s">
        <v>12</v>
      </c>
      <c r="E31" s="48"/>
      <c r="F31" s="49">
        <v>105164</v>
      </c>
      <c r="G31" s="50">
        <f t="shared" si="2"/>
        <v>11.976680754333637</v>
      </c>
      <c r="H31" s="49">
        <v>101186</v>
      </c>
      <c r="I31" s="50">
        <f t="shared" si="3"/>
        <v>3.9313739054809949</v>
      </c>
      <c r="J31" s="2">
        <v>22</v>
      </c>
    </row>
    <row r="32" spans="1:26" ht="18" customHeight="1">
      <c r="A32" s="119"/>
      <c r="B32" s="119"/>
      <c r="C32" s="55" t="s">
        <v>13</v>
      </c>
      <c r="D32" s="48"/>
      <c r="E32" s="48"/>
      <c r="F32" s="49">
        <v>401471</v>
      </c>
      <c r="G32" s="50">
        <f t="shared" si="2"/>
        <v>45.721824950772891</v>
      </c>
      <c r="H32" s="49">
        <v>365461</v>
      </c>
      <c r="I32" s="50">
        <f t="shared" si="3"/>
        <v>9.8533085609681983</v>
      </c>
      <c r="J32" s="2">
        <v>23</v>
      </c>
    </row>
    <row r="33" spans="1:10" ht="18" customHeight="1">
      <c r="A33" s="119"/>
      <c r="B33" s="119"/>
      <c r="C33" s="57"/>
      <c r="D33" s="48" t="s">
        <v>14</v>
      </c>
      <c r="E33" s="48"/>
      <c r="F33" s="49">
        <v>42614</v>
      </c>
      <c r="G33" s="50">
        <f t="shared" si="2"/>
        <v>4.8531272456845844</v>
      </c>
      <c r="H33" s="49">
        <v>32365</v>
      </c>
      <c r="I33" s="50">
        <f t="shared" si="3"/>
        <v>31.666924146454512</v>
      </c>
      <c r="J33" s="2">
        <v>24</v>
      </c>
    </row>
    <row r="34" spans="1:10" ht="18" customHeight="1">
      <c r="A34" s="119"/>
      <c r="B34" s="119"/>
      <c r="C34" s="57"/>
      <c r="D34" s="48" t="s">
        <v>33</v>
      </c>
      <c r="E34" s="48"/>
      <c r="F34" s="49">
        <v>5531</v>
      </c>
      <c r="G34" s="50">
        <f t="shared" si="2"/>
        <v>0.62990206964569007</v>
      </c>
      <c r="H34" s="49">
        <v>5478</v>
      </c>
      <c r="I34" s="50">
        <f t="shared" si="3"/>
        <v>0.96750638919314014</v>
      </c>
      <c r="J34" s="2">
        <v>25</v>
      </c>
    </row>
    <row r="35" spans="1:10" ht="18" customHeight="1">
      <c r="A35" s="119"/>
      <c r="B35" s="119"/>
      <c r="C35" s="57"/>
      <c r="D35" s="48" t="s">
        <v>34</v>
      </c>
      <c r="E35" s="48"/>
      <c r="F35" s="49">
        <v>265565</v>
      </c>
      <c r="G35" s="50">
        <f t="shared" si="2"/>
        <v>30.244068545553731</v>
      </c>
      <c r="H35" s="49">
        <v>235740</v>
      </c>
      <c r="I35" s="50">
        <f t="shared" si="3"/>
        <v>12.651650123016879</v>
      </c>
      <c r="J35" s="2">
        <v>26</v>
      </c>
    </row>
    <row r="36" spans="1:10" ht="18" customHeight="1">
      <c r="A36" s="119"/>
      <c r="B36" s="119"/>
      <c r="C36" s="57"/>
      <c r="D36" s="48" t="s">
        <v>35</v>
      </c>
      <c r="E36" s="48"/>
      <c r="F36" s="49">
        <v>12785</v>
      </c>
      <c r="G36" s="50">
        <f t="shared" si="2"/>
        <v>1.4560292823034076</v>
      </c>
      <c r="H36" s="49">
        <v>12458</v>
      </c>
      <c r="I36" s="50">
        <f t="shared" si="3"/>
        <v>2.6248193931610153</v>
      </c>
      <c r="J36" s="2">
        <v>27</v>
      </c>
    </row>
    <row r="37" spans="1:10" ht="18" customHeight="1">
      <c r="A37" s="119"/>
      <c r="B37" s="119"/>
      <c r="C37" s="57"/>
      <c r="D37" s="48" t="s">
        <v>15</v>
      </c>
      <c r="E37" s="48"/>
      <c r="F37" s="49">
        <v>4449</v>
      </c>
      <c r="G37" s="50">
        <f t="shared" si="2"/>
        <v>0.50667769080702862</v>
      </c>
      <c r="H37" s="49">
        <v>3805</v>
      </c>
      <c r="I37" s="50">
        <f t="shared" si="3"/>
        <v>16.925098554533502</v>
      </c>
      <c r="J37" s="2">
        <v>28</v>
      </c>
    </row>
    <row r="38" spans="1:10" ht="18" customHeight="1">
      <c r="A38" s="119"/>
      <c r="B38" s="119"/>
      <c r="C38" s="56"/>
      <c r="D38" s="48" t="s">
        <v>36</v>
      </c>
      <c r="E38" s="48"/>
      <c r="F38" s="49">
        <v>70326</v>
      </c>
      <c r="G38" s="50">
        <f t="shared" si="2"/>
        <v>8.0091290815228344</v>
      </c>
      <c r="H38" s="49">
        <v>75415</v>
      </c>
      <c r="I38" s="50">
        <f t="shared" si="3"/>
        <v>-6.747994430816151</v>
      </c>
      <c r="J38" s="2">
        <v>29</v>
      </c>
    </row>
    <row r="39" spans="1:10" ht="18" customHeight="1">
      <c r="A39" s="119"/>
      <c r="B39" s="119"/>
      <c r="C39" s="55" t="s">
        <v>16</v>
      </c>
      <c r="D39" s="48"/>
      <c r="E39" s="48"/>
      <c r="F39" s="49">
        <v>170846</v>
      </c>
      <c r="G39" s="50">
        <f t="shared" si="2"/>
        <v>19.456924424279073</v>
      </c>
      <c r="H39" s="49">
        <v>170906</v>
      </c>
      <c r="I39" s="50">
        <f t="shared" si="3"/>
        <v>-3.5107017892876957E-2</v>
      </c>
      <c r="J39" s="2">
        <v>30</v>
      </c>
    </row>
    <row r="40" spans="1:10" ht="18" customHeight="1">
      <c r="A40" s="119"/>
      <c r="B40" s="119"/>
      <c r="C40" s="57"/>
      <c r="D40" s="55" t="s">
        <v>17</v>
      </c>
      <c r="E40" s="48"/>
      <c r="F40" s="49">
        <v>148344</v>
      </c>
      <c r="G40" s="50">
        <f t="shared" si="2"/>
        <v>16.894267333126063</v>
      </c>
      <c r="H40" s="49">
        <v>137222</v>
      </c>
      <c r="I40" s="50">
        <f t="shared" si="3"/>
        <v>8.1051143402661285</v>
      </c>
      <c r="J40" s="2">
        <v>31</v>
      </c>
    </row>
    <row r="41" spans="1:10" ht="18" customHeight="1">
      <c r="A41" s="119"/>
      <c r="B41" s="119"/>
      <c r="C41" s="57"/>
      <c r="D41" s="57"/>
      <c r="E41" s="51" t="s">
        <v>91</v>
      </c>
      <c r="F41" s="49">
        <v>100430</v>
      </c>
      <c r="G41" s="50">
        <f t="shared" si="2"/>
        <v>11.437545625477609</v>
      </c>
      <c r="H41" s="49">
        <v>98258</v>
      </c>
      <c r="I41" s="52">
        <f t="shared" si="3"/>
        <v>2.2105070325062481</v>
      </c>
      <c r="J41" s="2">
        <v>32</v>
      </c>
    </row>
    <row r="42" spans="1:10" ht="18" customHeight="1">
      <c r="A42" s="119"/>
      <c r="B42" s="119"/>
      <c r="C42" s="57"/>
      <c r="D42" s="56"/>
      <c r="E42" s="42" t="s">
        <v>37</v>
      </c>
      <c r="F42" s="49">
        <v>47914</v>
      </c>
      <c r="G42" s="50">
        <f t="shared" si="2"/>
        <v>5.4567217076484527</v>
      </c>
      <c r="H42" s="49">
        <v>38965</v>
      </c>
      <c r="I42" s="52">
        <f t="shared" si="3"/>
        <v>22.966765045553707</v>
      </c>
      <c r="J42" s="2">
        <v>33</v>
      </c>
    </row>
    <row r="43" spans="1:10" ht="18" customHeight="1">
      <c r="A43" s="119"/>
      <c r="B43" s="119"/>
      <c r="C43" s="57"/>
      <c r="D43" s="48" t="s">
        <v>38</v>
      </c>
      <c r="E43" s="48"/>
      <c r="F43" s="49">
        <v>22502</v>
      </c>
      <c r="G43" s="50">
        <f t="shared" si="2"/>
        <v>2.5626570911530133</v>
      </c>
      <c r="H43" s="49">
        <v>33683</v>
      </c>
      <c r="I43" s="52">
        <f t="shared" si="3"/>
        <v>-33.194786687646584</v>
      </c>
      <c r="J43" s="2">
        <v>34</v>
      </c>
    </row>
    <row r="44" spans="1:10" ht="18" customHeight="1">
      <c r="A44" s="119"/>
      <c r="B44" s="119"/>
      <c r="C44" s="56"/>
      <c r="D44" s="48" t="s">
        <v>39</v>
      </c>
      <c r="E44" s="48"/>
      <c r="F44" s="81">
        <v>0</v>
      </c>
      <c r="G44" s="50">
        <f t="shared" si="2"/>
        <v>0</v>
      </c>
      <c r="H44" s="49">
        <v>0</v>
      </c>
      <c r="I44" s="50">
        <v>0</v>
      </c>
      <c r="J44" s="2">
        <v>35</v>
      </c>
    </row>
    <row r="45" spans="1:10" ht="18" customHeight="1">
      <c r="A45" s="119"/>
      <c r="B45" s="119"/>
      <c r="C45" s="42" t="s">
        <v>18</v>
      </c>
      <c r="D45" s="42"/>
      <c r="E45" s="42"/>
      <c r="F45" s="49">
        <f>SUM(F28,F32,F39)</f>
        <v>878073</v>
      </c>
      <c r="G45" s="50">
        <f>F45/$F$45*100</f>
        <v>100</v>
      </c>
      <c r="H45" s="49">
        <f>SUM(H28,H32,H39)</f>
        <v>841007</v>
      </c>
      <c r="I45" s="50">
        <f t="shared" si="3"/>
        <v>4.4073354918567897</v>
      </c>
    </row>
    <row r="46" spans="1:10">
      <c r="A46" s="23" t="s">
        <v>19</v>
      </c>
    </row>
    <row r="47" spans="1:10">
      <c r="A47" s="24" t="s">
        <v>20</v>
      </c>
    </row>
    <row r="48" spans="1:10">
      <c r="A48" s="24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fitToHeight="0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O49" sqref="O49"/>
    </sheetView>
  </sheetViews>
  <sheetFormatPr defaultColWidth="9" defaultRowHeight="13.5"/>
  <cols>
    <col min="1" max="1" width="3.625" style="94" customWidth="1"/>
    <col min="2" max="3" width="1.625" style="94" customWidth="1"/>
    <col min="4" max="4" width="22.625" style="94" customWidth="1"/>
    <col min="5" max="5" width="10.625" style="94" customWidth="1"/>
    <col min="6" max="11" width="13.625" style="94" customWidth="1"/>
    <col min="12" max="12" width="13.625" style="95" customWidth="1"/>
    <col min="13" max="21" width="13.625" style="94" customWidth="1"/>
    <col min="22" max="25" width="12" style="94" customWidth="1"/>
    <col min="26" max="16384" width="9" style="94"/>
  </cols>
  <sheetData>
    <row r="1" spans="1:25" ht="33.950000000000003" customHeight="1">
      <c r="A1" s="20" t="s">
        <v>0</v>
      </c>
      <c r="B1" s="12"/>
      <c r="C1" s="12"/>
      <c r="D1" s="22" t="s">
        <v>225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11" t="s">
        <v>211</v>
      </c>
      <c r="B5" s="111"/>
      <c r="C5" s="111"/>
      <c r="D5" s="111"/>
      <c r="K5" s="114"/>
      <c r="O5" s="114" t="s">
        <v>47</v>
      </c>
    </row>
    <row r="6" spans="1:25" ht="15.95" customHeight="1">
      <c r="A6" s="128" t="s">
        <v>48</v>
      </c>
      <c r="B6" s="129"/>
      <c r="C6" s="129"/>
      <c r="D6" s="129"/>
      <c r="E6" s="129"/>
      <c r="F6" s="137" t="s">
        <v>254</v>
      </c>
      <c r="G6" s="137"/>
      <c r="H6" s="137" t="s">
        <v>253</v>
      </c>
      <c r="I6" s="137"/>
      <c r="J6" s="137" t="s">
        <v>252</v>
      </c>
      <c r="K6" s="137"/>
      <c r="L6" s="137" t="s">
        <v>251</v>
      </c>
      <c r="M6" s="137"/>
      <c r="N6" s="135" t="s">
        <v>250</v>
      </c>
      <c r="O6" s="136"/>
    </row>
    <row r="7" spans="1:25" ht="15.95" customHeight="1">
      <c r="A7" s="129"/>
      <c r="B7" s="129"/>
      <c r="C7" s="129"/>
      <c r="D7" s="129"/>
      <c r="E7" s="129"/>
      <c r="F7" s="60" t="s">
        <v>210</v>
      </c>
      <c r="G7" s="60" t="s">
        <v>209</v>
      </c>
      <c r="H7" s="60" t="s">
        <v>210</v>
      </c>
      <c r="I7" s="60" t="s">
        <v>209</v>
      </c>
      <c r="J7" s="60" t="s">
        <v>210</v>
      </c>
      <c r="K7" s="60" t="s">
        <v>209</v>
      </c>
      <c r="L7" s="60" t="s">
        <v>210</v>
      </c>
      <c r="M7" s="60" t="s">
        <v>209</v>
      </c>
      <c r="N7" s="60" t="s">
        <v>210</v>
      </c>
      <c r="O7" s="60" t="s">
        <v>209</v>
      </c>
    </row>
    <row r="8" spans="1:25" ht="15.95" customHeight="1">
      <c r="A8" s="123" t="s">
        <v>82</v>
      </c>
      <c r="B8" s="105" t="s">
        <v>49</v>
      </c>
      <c r="C8" s="97"/>
      <c r="D8" s="97"/>
      <c r="E8" s="101" t="s">
        <v>40</v>
      </c>
      <c r="F8" s="93">
        <v>2608.3000000000002</v>
      </c>
      <c r="G8" s="93">
        <v>1590.7</v>
      </c>
      <c r="H8" s="93">
        <v>1033.5999999999999</v>
      </c>
      <c r="I8" s="93">
        <v>994.2</v>
      </c>
      <c r="J8" s="93">
        <v>110</v>
      </c>
      <c r="K8" s="93">
        <v>111.1</v>
      </c>
      <c r="L8" s="93">
        <v>1718</v>
      </c>
      <c r="M8" s="93">
        <v>1723</v>
      </c>
      <c r="N8" s="93">
        <v>3278</v>
      </c>
      <c r="O8" s="93">
        <v>3388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95" customHeight="1">
      <c r="A9" s="123"/>
      <c r="B9" s="106"/>
      <c r="C9" s="97" t="s">
        <v>50</v>
      </c>
      <c r="D9" s="97"/>
      <c r="E9" s="101" t="s">
        <v>41</v>
      </c>
      <c r="F9" s="93">
        <v>2608.3000000000002</v>
      </c>
      <c r="G9" s="93">
        <v>1590.7</v>
      </c>
      <c r="H9" s="93">
        <v>1033.5999999999999</v>
      </c>
      <c r="I9" s="93">
        <v>994.2</v>
      </c>
      <c r="J9" s="93">
        <v>110</v>
      </c>
      <c r="K9" s="93">
        <v>111.1</v>
      </c>
      <c r="L9" s="93">
        <v>1718</v>
      </c>
      <c r="M9" s="93">
        <v>1723</v>
      </c>
      <c r="N9" s="93">
        <v>3278</v>
      </c>
      <c r="O9" s="93">
        <v>3388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95" customHeight="1">
      <c r="A10" s="123"/>
      <c r="B10" s="104"/>
      <c r="C10" s="97" t="s">
        <v>51</v>
      </c>
      <c r="D10" s="97"/>
      <c r="E10" s="101" t="s">
        <v>42</v>
      </c>
      <c r="F10" s="93">
        <v>0</v>
      </c>
      <c r="G10" s="93">
        <v>0</v>
      </c>
      <c r="H10" s="93">
        <v>0</v>
      </c>
      <c r="I10" s="93">
        <v>0</v>
      </c>
      <c r="J10" s="113">
        <v>0</v>
      </c>
      <c r="K10" s="113">
        <v>0</v>
      </c>
      <c r="L10" s="93">
        <v>0</v>
      </c>
      <c r="M10" s="93">
        <v>0</v>
      </c>
      <c r="N10" s="93">
        <v>0</v>
      </c>
      <c r="O10" s="93"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95" customHeight="1">
      <c r="A11" s="123"/>
      <c r="B11" s="105" t="s">
        <v>52</v>
      </c>
      <c r="C11" s="97"/>
      <c r="D11" s="97"/>
      <c r="E11" s="101" t="s">
        <v>43</v>
      </c>
      <c r="F11" s="93">
        <v>2533.6999999999998</v>
      </c>
      <c r="G11" s="93">
        <v>1822.3</v>
      </c>
      <c r="H11" s="93">
        <v>1190.0999999999999</v>
      </c>
      <c r="I11" s="93">
        <v>1154.5</v>
      </c>
      <c r="J11" s="93">
        <v>55.3</v>
      </c>
      <c r="K11" s="93">
        <v>108.7</v>
      </c>
      <c r="L11" s="93">
        <v>1716</v>
      </c>
      <c r="M11" s="93">
        <v>1722</v>
      </c>
      <c r="N11" s="93">
        <v>3257</v>
      </c>
      <c r="O11" s="93">
        <v>3315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95" customHeight="1">
      <c r="A12" s="123"/>
      <c r="B12" s="106"/>
      <c r="C12" s="97" t="s">
        <v>53</v>
      </c>
      <c r="D12" s="97"/>
      <c r="E12" s="101" t="s">
        <v>44</v>
      </c>
      <c r="F12" s="93">
        <v>2533.6999999999998</v>
      </c>
      <c r="G12" s="93">
        <v>1822.3</v>
      </c>
      <c r="H12" s="93">
        <v>1190.0999999999999</v>
      </c>
      <c r="I12" s="93">
        <v>1154.5</v>
      </c>
      <c r="J12" s="93">
        <v>55.3</v>
      </c>
      <c r="K12" s="93">
        <v>108.7</v>
      </c>
      <c r="L12" s="93">
        <v>1716</v>
      </c>
      <c r="M12" s="93">
        <v>1722</v>
      </c>
      <c r="N12" s="93">
        <v>3257</v>
      </c>
      <c r="O12" s="93">
        <v>3315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95" customHeight="1">
      <c r="A13" s="123"/>
      <c r="B13" s="104"/>
      <c r="C13" s="97" t="s">
        <v>54</v>
      </c>
      <c r="D13" s="97"/>
      <c r="E13" s="101" t="s">
        <v>45</v>
      </c>
      <c r="F13" s="93">
        <v>0</v>
      </c>
      <c r="G13" s="93">
        <v>0</v>
      </c>
      <c r="H13" s="113">
        <v>0</v>
      </c>
      <c r="I13" s="113">
        <v>0</v>
      </c>
      <c r="J13" s="113">
        <v>0</v>
      </c>
      <c r="K13" s="113">
        <v>0</v>
      </c>
      <c r="L13" s="93">
        <v>0</v>
      </c>
      <c r="M13" s="93">
        <v>0</v>
      </c>
      <c r="N13" s="93">
        <v>0</v>
      </c>
      <c r="O13" s="93">
        <v>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95" customHeight="1">
      <c r="A14" s="123"/>
      <c r="B14" s="97" t="s">
        <v>55</v>
      </c>
      <c r="C14" s="97"/>
      <c r="D14" s="97"/>
      <c r="E14" s="101" t="s">
        <v>249</v>
      </c>
      <c r="F14" s="93">
        <f t="shared" ref="F14:K15" si="0">F9-F12</f>
        <v>74.600000000000364</v>
      </c>
      <c r="G14" s="93">
        <f t="shared" si="0"/>
        <v>-231.59999999999991</v>
      </c>
      <c r="H14" s="93">
        <f t="shared" si="0"/>
        <v>-156.5</v>
      </c>
      <c r="I14" s="93">
        <f t="shared" si="0"/>
        <v>-160.29999999999995</v>
      </c>
      <c r="J14" s="93">
        <f t="shared" si="0"/>
        <v>54.7</v>
      </c>
      <c r="K14" s="93">
        <f t="shared" si="0"/>
        <v>2.3999999999999915</v>
      </c>
      <c r="L14" s="93">
        <v>2</v>
      </c>
      <c r="M14" s="93">
        <v>1</v>
      </c>
      <c r="N14" s="93">
        <f>N9-N12</f>
        <v>21</v>
      </c>
      <c r="O14" s="93">
        <f>O9-O12</f>
        <v>73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95" customHeight="1">
      <c r="A15" s="123"/>
      <c r="B15" s="97" t="s">
        <v>56</v>
      </c>
      <c r="C15" s="97"/>
      <c r="D15" s="97"/>
      <c r="E15" s="101" t="s">
        <v>248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v>0</v>
      </c>
      <c r="M15" s="93">
        <v>0</v>
      </c>
      <c r="N15" s="93">
        <f>N10-N13</f>
        <v>0</v>
      </c>
      <c r="O15" s="93">
        <f>O10-O13</f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95" customHeight="1">
      <c r="A16" s="123"/>
      <c r="B16" s="97" t="s">
        <v>57</v>
      </c>
      <c r="C16" s="97"/>
      <c r="D16" s="97"/>
      <c r="E16" s="101" t="s">
        <v>96</v>
      </c>
      <c r="F16" s="93">
        <f t="shared" ref="F16:K16" si="1">F8-F11</f>
        <v>74.600000000000364</v>
      </c>
      <c r="G16" s="93">
        <f t="shared" si="1"/>
        <v>-231.59999999999991</v>
      </c>
      <c r="H16" s="93">
        <f t="shared" si="1"/>
        <v>-156.5</v>
      </c>
      <c r="I16" s="93">
        <f t="shared" si="1"/>
        <v>-160.29999999999995</v>
      </c>
      <c r="J16" s="93">
        <f t="shared" si="1"/>
        <v>54.7</v>
      </c>
      <c r="K16" s="93">
        <f t="shared" si="1"/>
        <v>2.3999999999999915</v>
      </c>
      <c r="L16" s="93">
        <v>2</v>
      </c>
      <c r="M16" s="93">
        <v>1</v>
      </c>
      <c r="N16" s="93">
        <f>N8-N11</f>
        <v>21</v>
      </c>
      <c r="O16" s="93">
        <f>O8-O11</f>
        <v>73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95" customHeight="1">
      <c r="A17" s="123"/>
      <c r="B17" s="97" t="s">
        <v>58</v>
      </c>
      <c r="C17" s="97"/>
      <c r="D17" s="97"/>
      <c r="E17" s="60"/>
      <c r="F17" s="93">
        <v>0</v>
      </c>
      <c r="G17" s="93">
        <v>0</v>
      </c>
      <c r="H17" s="113">
        <v>5403.5</v>
      </c>
      <c r="I17" s="113">
        <v>5288.5</v>
      </c>
      <c r="J17" s="93">
        <v>0</v>
      </c>
      <c r="K17" s="93">
        <v>0</v>
      </c>
      <c r="L17" s="93">
        <v>0</v>
      </c>
      <c r="M17" s="93">
        <v>0</v>
      </c>
      <c r="N17" s="113">
        <v>3</v>
      </c>
      <c r="O17" s="99">
        <v>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95" customHeight="1">
      <c r="A18" s="123"/>
      <c r="B18" s="97" t="s">
        <v>59</v>
      </c>
      <c r="C18" s="97"/>
      <c r="D18" s="97"/>
      <c r="E18" s="60"/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95" customHeight="1">
      <c r="A19" s="123" t="s">
        <v>83</v>
      </c>
      <c r="B19" s="105" t="s">
        <v>60</v>
      </c>
      <c r="C19" s="97"/>
      <c r="D19" s="97"/>
      <c r="E19" s="101"/>
      <c r="F19" s="93">
        <v>1656.6</v>
      </c>
      <c r="G19" s="93">
        <v>3308.5</v>
      </c>
      <c r="H19" s="93">
        <v>1251.2</v>
      </c>
      <c r="I19" s="93">
        <v>672.4</v>
      </c>
      <c r="J19" s="93">
        <v>0</v>
      </c>
      <c r="K19" s="93">
        <v>0</v>
      </c>
      <c r="L19" s="93">
        <v>651</v>
      </c>
      <c r="M19" s="93">
        <v>645</v>
      </c>
      <c r="N19" s="93">
        <v>930</v>
      </c>
      <c r="O19" s="93">
        <v>1073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95" customHeight="1">
      <c r="A20" s="123"/>
      <c r="B20" s="104"/>
      <c r="C20" s="97" t="s">
        <v>61</v>
      </c>
      <c r="D20" s="97"/>
      <c r="E20" s="101"/>
      <c r="F20" s="93">
        <v>1371</v>
      </c>
      <c r="G20" s="93">
        <v>3023</v>
      </c>
      <c r="H20" s="93">
        <v>411.6</v>
      </c>
      <c r="I20" s="93">
        <v>78</v>
      </c>
      <c r="J20" s="93">
        <v>0</v>
      </c>
      <c r="K20" s="113">
        <v>0</v>
      </c>
      <c r="L20" s="93">
        <v>474</v>
      </c>
      <c r="M20" s="93">
        <v>482</v>
      </c>
      <c r="N20" s="93">
        <v>377</v>
      </c>
      <c r="O20" s="93">
        <v>334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95" customHeight="1">
      <c r="A21" s="123"/>
      <c r="B21" s="97" t="s">
        <v>62</v>
      </c>
      <c r="C21" s="97"/>
      <c r="D21" s="97"/>
      <c r="E21" s="101" t="s">
        <v>97</v>
      </c>
      <c r="F21" s="93">
        <v>1656.6</v>
      </c>
      <c r="G21" s="93">
        <v>3308.5</v>
      </c>
      <c r="H21" s="93">
        <v>1251.2</v>
      </c>
      <c r="I21" s="93">
        <v>672.4</v>
      </c>
      <c r="J21" s="93">
        <v>0</v>
      </c>
      <c r="K21" s="93">
        <v>0</v>
      </c>
      <c r="L21" s="93"/>
      <c r="M21" s="93">
        <v>645</v>
      </c>
      <c r="N21" s="93">
        <v>930</v>
      </c>
      <c r="O21" s="93">
        <v>1073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95" customHeight="1">
      <c r="A22" s="123"/>
      <c r="B22" s="105" t="s">
        <v>63</v>
      </c>
      <c r="C22" s="97"/>
      <c r="D22" s="97"/>
      <c r="E22" s="101" t="s">
        <v>98</v>
      </c>
      <c r="F22" s="93">
        <v>3252.9</v>
      </c>
      <c r="G22" s="93">
        <v>4076.7</v>
      </c>
      <c r="H22" s="93">
        <v>1269.7</v>
      </c>
      <c r="I22" s="93">
        <v>805.6</v>
      </c>
      <c r="J22" s="93">
        <v>50</v>
      </c>
      <c r="K22" s="93">
        <v>200</v>
      </c>
      <c r="L22" s="93">
        <v>771</v>
      </c>
      <c r="M22" s="93">
        <v>755</v>
      </c>
      <c r="N22" s="93">
        <v>1428</v>
      </c>
      <c r="O22" s="93">
        <v>1562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95" customHeight="1">
      <c r="A23" s="123"/>
      <c r="B23" s="104" t="s">
        <v>64</v>
      </c>
      <c r="C23" s="97" t="s">
        <v>65</v>
      </c>
      <c r="D23" s="97"/>
      <c r="E23" s="101"/>
      <c r="F23" s="93">
        <v>586.5</v>
      </c>
      <c r="G23" s="93">
        <v>171</v>
      </c>
      <c r="H23" s="93">
        <v>292.39999999999998</v>
      </c>
      <c r="I23" s="93">
        <v>322.39999999999998</v>
      </c>
      <c r="J23" s="93">
        <v>0</v>
      </c>
      <c r="K23" s="93">
        <v>0</v>
      </c>
      <c r="L23" s="93">
        <v>272</v>
      </c>
      <c r="M23" s="93">
        <v>246</v>
      </c>
      <c r="N23" s="93">
        <v>692</v>
      </c>
      <c r="O23" s="93">
        <v>610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95" customHeight="1">
      <c r="A24" s="123"/>
      <c r="B24" s="97" t="s">
        <v>99</v>
      </c>
      <c r="C24" s="97"/>
      <c r="D24" s="97"/>
      <c r="E24" s="101" t="s">
        <v>100</v>
      </c>
      <c r="F24" s="93">
        <f t="shared" ref="F24:O24" si="2">F21-F22</f>
        <v>-1596.3000000000002</v>
      </c>
      <c r="G24" s="93">
        <f t="shared" si="2"/>
        <v>-768.19999999999982</v>
      </c>
      <c r="H24" s="93">
        <f t="shared" si="2"/>
        <v>-18.5</v>
      </c>
      <c r="I24" s="93">
        <f t="shared" si="2"/>
        <v>-133.20000000000005</v>
      </c>
      <c r="J24" s="93">
        <f t="shared" si="2"/>
        <v>-50</v>
      </c>
      <c r="K24" s="93">
        <f t="shared" si="2"/>
        <v>-200</v>
      </c>
      <c r="L24" s="93">
        <f t="shared" si="2"/>
        <v>-771</v>
      </c>
      <c r="M24" s="93">
        <f t="shared" si="2"/>
        <v>-110</v>
      </c>
      <c r="N24" s="93">
        <f t="shared" si="2"/>
        <v>-498</v>
      </c>
      <c r="O24" s="93">
        <f t="shared" si="2"/>
        <v>-489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95" customHeight="1">
      <c r="A25" s="123"/>
      <c r="B25" s="105" t="s">
        <v>66</v>
      </c>
      <c r="C25" s="105"/>
      <c r="D25" s="105"/>
      <c r="E25" s="131" t="s">
        <v>101</v>
      </c>
      <c r="F25" s="125">
        <v>1596.3</v>
      </c>
      <c r="G25" s="125">
        <v>768.2</v>
      </c>
      <c r="H25" s="125">
        <v>18.5</v>
      </c>
      <c r="I25" s="125">
        <v>133.19999999999999</v>
      </c>
      <c r="J25" s="125">
        <v>50</v>
      </c>
      <c r="K25" s="125">
        <v>200</v>
      </c>
      <c r="L25" s="125">
        <v>771</v>
      </c>
      <c r="M25" s="125">
        <v>110</v>
      </c>
      <c r="N25" s="125">
        <v>498</v>
      </c>
      <c r="O25" s="125">
        <v>489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95" customHeight="1">
      <c r="A26" s="123"/>
      <c r="B26" s="112" t="s">
        <v>67</v>
      </c>
      <c r="C26" s="112"/>
      <c r="D26" s="112"/>
      <c r="E26" s="132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95" customHeight="1">
      <c r="A27" s="123"/>
      <c r="B27" s="97" t="s">
        <v>147</v>
      </c>
      <c r="C27" s="97"/>
      <c r="D27" s="97"/>
      <c r="E27" s="101" t="s">
        <v>102</v>
      </c>
      <c r="F27" s="93">
        <f t="shared" ref="F27:O27" si="3">F24+F25</f>
        <v>0</v>
      </c>
      <c r="G27" s="93">
        <f t="shared" si="3"/>
        <v>0</v>
      </c>
      <c r="H27" s="93">
        <f t="shared" si="3"/>
        <v>0</v>
      </c>
      <c r="I27" s="93">
        <f t="shared" si="3"/>
        <v>0</v>
      </c>
      <c r="J27" s="93">
        <f t="shared" si="3"/>
        <v>0</v>
      </c>
      <c r="K27" s="93">
        <f t="shared" si="3"/>
        <v>0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3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95" customHeight="1">
      <c r="F28" s="110"/>
      <c r="G28" s="110"/>
      <c r="H28" s="110"/>
      <c r="I28" s="110"/>
      <c r="J28" s="110"/>
      <c r="K28" s="110"/>
      <c r="L28" s="108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95" customHeight="1">
      <c r="A29" s="111"/>
      <c r="F29" s="110"/>
      <c r="G29" s="110"/>
      <c r="H29" s="110"/>
      <c r="I29" s="110"/>
      <c r="J29" s="109"/>
      <c r="K29" s="109"/>
      <c r="L29" s="108"/>
      <c r="M29" s="110"/>
      <c r="N29" s="110"/>
      <c r="O29" s="109" t="s">
        <v>103</v>
      </c>
      <c r="R29" s="110"/>
      <c r="S29" s="110"/>
      <c r="T29" s="110"/>
      <c r="U29" s="110"/>
      <c r="V29" s="110"/>
      <c r="W29" s="110"/>
      <c r="X29" s="110"/>
      <c r="Y29" s="109"/>
    </row>
    <row r="30" spans="1:25" ht="15.95" customHeight="1">
      <c r="A30" s="130" t="s">
        <v>68</v>
      </c>
      <c r="B30" s="130"/>
      <c r="C30" s="130"/>
      <c r="D30" s="130"/>
      <c r="E30" s="130"/>
      <c r="F30" s="135" t="s">
        <v>247</v>
      </c>
      <c r="G30" s="136"/>
      <c r="H30" s="135" t="s">
        <v>246</v>
      </c>
      <c r="I30" s="136"/>
      <c r="J30" s="135" t="s">
        <v>245</v>
      </c>
      <c r="K30" s="136"/>
      <c r="L30" s="133" t="s">
        <v>244</v>
      </c>
      <c r="M30" s="134"/>
      <c r="N30" s="133" t="s">
        <v>243</v>
      </c>
      <c r="O30" s="134"/>
      <c r="R30" s="108"/>
      <c r="S30" s="108"/>
      <c r="T30" s="108"/>
      <c r="U30" s="108"/>
      <c r="V30" s="108"/>
      <c r="W30" s="108"/>
      <c r="X30" s="108"/>
      <c r="Y30" s="108"/>
    </row>
    <row r="31" spans="1:25" ht="15.95" customHeight="1">
      <c r="A31" s="130"/>
      <c r="B31" s="130"/>
      <c r="C31" s="130"/>
      <c r="D31" s="130"/>
      <c r="E31" s="130"/>
      <c r="F31" s="60" t="s">
        <v>210</v>
      </c>
      <c r="G31" s="60" t="s">
        <v>209</v>
      </c>
      <c r="H31" s="60" t="s">
        <v>210</v>
      </c>
      <c r="I31" s="60" t="s">
        <v>209</v>
      </c>
      <c r="J31" s="60" t="s">
        <v>210</v>
      </c>
      <c r="K31" s="60" t="s">
        <v>209</v>
      </c>
      <c r="L31" s="60" t="s">
        <v>210</v>
      </c>
      <c r="M31" s="60" t="s">
        <v>209</v>
      </c>
      <c r="N31" s="60" t="s">
        <v>210</v>
      </c>
      <c r="O31" s="60" t="s">
        <v>209</v>
      </c>
      <c r="R31" s="107"/>
      <c r="S31" s="107"/>
      <c r="T31" s="107"/>
      <c r="U31" s="107"/>
      <c r="V31" s="107"/>
      <c r="W31" s="107"/>
      <c r="X31" s="107"/>
      <c r="Y31" s="107"/>
    </row>
    <row r="32" spans="1:25" ht="15.95" customHeight="1">
      <c r="A32" s="123" t="s">
        <v>84</v>
      </c>
      <c r="B32" s="105" t="s">
        <v>49</v>
      </c>
      <c r="C32" s="97"/>
      <c r="D32" s="97"/>
      <c r="E32" s="101" t="s">
        <v>40</v>
      </c>
      <c r="F32" s="93">
        <v>345</v>
      </c>
      <c r="G32" s="100">
        <v>423</v>
      </c>
      <c r="H32" s="93">
        <v>39</v>
      </c>
      <c r="I32" s="100">
        <v>88</v>
      </c>
      <c r="J32" s="93">
        <v>27</v>
      </c>
      <c r="K32" s="93">
        <v>27</v>
      </c>
      <c r="L32" s="93">
        <v>0</v>
      </c>
      <c r="M32" s="93">
        <v>0</v>
      </c>
      <c r="N32" s="93">
        <v>0</v>
      </c>
      <c r="O32" s="93">
        <v>0</v>
      </c>
      <c r="R32" s="96"/>
      <c r="S32" s="96"/>
      <c r="T32" s="98"/>
      <c r="U32" s="98"/>
      <c r="V32" s="96"/>
      <c r="W32" s="96"/>
      <c r="X32" s="98"/>
      <c r="Y32" s="98"/>
    </row>
    <row r="33" spans="1:25" ht="15.95" customHeight="1">
      <c r="A33" s="127"/>
      <c r="B33" s="106"/>
      <c r="C33" s="105" t="s">
        <v>69</v>
      </c>
      <c r="D33" s="97"/>
      <c r="E33" s="101"/>
      <c r="F33" s="93">
        <v>334</v>
      </c>
      <c r="G33" s="100">
        <v>403</v>
      </c>
      <c r="H33" s="93">
        <v>39</v>
      </c>
      <c r="I33" s="100">
        <v>39</v>
      </c>
      <c r="J33" s="93">
        <v>27</v>
      </c>
      <c r="K33" s="93">
        <v>27</v>
      </c>
      <c r="L33" s="93">
        <v>0</v>
      </c>
      <c r="M33" s="93">
        <v>0</v>
      </c>
      <c r="N33" s="93">
        <v>0</v>
      </c>
      <c r="O33" s="93">
        <v>0</v>
      </c>
      <c r="R33" s="96"/>
      <c r="S33" s="96"/>
      <c r="T33" s="98"/>
      <c r="U33" s="98"/>
      <c r="V33" s="96"/>
      <c r="W33" s="96"/>
      <c r="X33" s="98"/>
      <c r="Y33" s="98"/>
    </row>
    <row r="34" spans="1:25" ht="15.95" customHeight="1">
      <c r="A34" s="127"/>
      <c r="B34" s="106"/>
      <c r="C34" s="104"/>
      <c r="D34" s="97" t="s">
        <v>70</v>
      </c>
      <c r="E34" s="101"/>
      <c r="F34" s="93">
        <v>334</v>
      </c>
      <c r="G34" s="100">
        <v>403</v>
      </c>
      <c r="H34" s="93">
        <v>0</v>
      </c>
      <c r="I34" s="100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R34" s="96"/>
      <c r="S34" s="96"/>
      <c r="T34" s="98"/>
      <c r="U34" s="98"/>
      <c r="V34" s="96"/>
      <c r="W34" s="96"/>
      <c r="X34" s="98"/>
      <c r="Y34" s="98"/>
    </row>
    <row r="35" spans="1:25" ht="15.95" customHeight="1">
      <c r="A35" s="127"/>
      <c r="B35" s="104"/>
      <c r="C35" s="97" t="s">
        <v>71</v>
      </c>
      <c r="D35" s="97"/>
      <c r="E35" s="101"/>
      <c r="F35" s="93">
        <v>11</v>
      </c>
      <c r="G35" s="100">
        <v>20</v>
      </c>
      <c r="H35" s="93">
        <v>0</v>
      </c>
      <c r="I35" s="100">
        <v>49</v>
      </c>
      <c r="J35" s="93">
        <v>0</v>
      </c>
      <c r="K35" s="99">
        <v>0</v>
      </c>
      <c r="L35" s="93">
        <v>0</v>
      </c>
      <c r="M35" s="93">
        <v>0</v>
      </c>
      <c r="N35" s="93">
        <v>0</v>
      </c>
      <c r="O35" s="93">
        <v>0</v>
      </c>
      <c r="R35" s="96"/>
      <c r="S35" s="96"/>
      <c r="T35" s="98"/>
      <c r="U35" s="98"/>
      <c r="V35" s="96"/>
      <c r="W35" s="96"/>
      <c r="X35" s="98"/>
      <c r="Y35" s="98"/>
    </row>
    <row r="36" spans="1:25" ht="15.95" customHeight="1">
      <c r="A36" s="127"/>
      <c r="B36" s="105" t="s">
        <v>52</v>
      </c>
      <c r="C36" s="97"/>
      <c r="D36" s="97"/>
      <c r="E36" s="101" t="s">
        <v>41</v>
      </c>
      <c r="F36" s="93">
        <v>569</v>
      </c>
      <c r="G36" s="100">
        <v>510</v>
      </c>
      <c r="H36" s="93">
        <v>80</v>
      </c>
      <c r="I36" s="100">
        <v>173</v>
      </c>
      <c r="J36" s="93">
        <v>68</v>
      </c>
      <c r="K36" s="93">
        <v>25.9</v>
      </c>
      <c r="L36" s="93">
        <v>0</v>
      </c>
      <c r="M36" s="93">
        <v>0</v>
      </c>
      <c r="N36" s="93">
        <v>0</v>
      </c>
      <c r="O36" s="93">
        <v>0</v>
      </c>
      <c r="R36" s="96"/>
      <c r="S36" s="96"/>
      <c r="T36" s="96"/>
      <c r="U36" s="96"/>
      <c r="V36" s="96"/>
      <c r="W36" s="96"/>
      <c r="X36" s="98"/>
      <c r="Y36" s="98"/>
    </row>
    <row r="37" spans="1:25" ht="15.95" customHeight="1">
      <c r="A37" s="127"/>
      <c r="B37" s="106"/>
      <c r="C37" s="97" t="s">
        <v>72</v>
      </c>
      <c r="D37" s="97"/>
      <c r="E37" s="101"/>
      <c r="F37" s="93">
        <v>538</v>
      </c>
      <c r="G37" s="100">
        <v>470</v>
      </c>
      <c r="H37" s="93">
        <v>80</v>
      </c>
      <c r="I37" s="100">
        <v>123</v>
      </c>
      <c r="J37" s="93">
        <v>67</v>
      </c>
      <c r="K37" s="93">
        <v>24.2</v>
      </c>
      <c r="L37" s="93">
        <v>0</v>
      </c>
      <c r="M37" s="93">
        <v>0</v>
      </c>
      <c r="N37" s="93">
        <v>0</v>
      </c>
      <c r="O37" s="93">
        <v>0</v>
      </c>
      <c r="R37" s="96"/>
      <c r="S37" s="96"/>
      <c r="T37" s="96"/>
      <c r="U37" s="96"/>
      <c r="V37" s="96"/>
      <c r="W37" s="96"/>
      <c r="X37" s="98"/>
      <c r="Y37" s="98"/>
    </row>
    <row r="38" spans="1:25" ht="15.95" customHeight="1">
      <c r="A38" s="127"/>
      <c r="B38" s="104"/>
      <c r="C38" s="97" t="s">
        <v>73</v>
      </c>
      <c r="D38" s="97"/>
      <c r="E38" s="101"/>
      <c r="F38" s="93">
        <v>31</v>
      </c>
      <c r="G38" s="100">
        <v>40</v>
      </c>
      <c r="H38" s="93">
        <v>0</v>
      </c>
      <c r="I38" s="100">
        <v>50</v>
      </c>
      <c r="J38" s="93">
        <v>0.3</v>
      </c>
      <c r="K38" s="93">
        <v>1.6</v>
      </c>
      <c r="L38" s="93">
        <v>0</v>
      </c>
      <c r="M38" s="93">
        <v>0</v>
      </c>
      <c r="N38" s="93">
        <v>0</v>
      </c>
      <c r="O38" s="93">
        <v>0</v>
      </c>
      <c r="R38" s="98"/>
      <c r="S38" s="98"/>
      <c r="T38" s="96"/>
      <c r="U38" s="96"/>
      <c r="V38" s="96"/>
      <c r="W38" s="96"/>
      <c r="X38" s="98"/>
      <c r="Y38" s="98"/>
    </row>
    <row r="39" spans="1:25" ht="15.95" customHeight="1">
      <c r="A39" s="127"/>
      <c r="B39" s="102" t="s">
        <v>74</v>
      </c>
      <c r="C39" s="102"/>
      <c r="D39" s="102"/>
      <c r="E39" s="101" t="s">
        <v>148</v>
      </c>
      <c r="F39" s="93">
        <f t="shared" ref="F39:O39" si="4">F32-F36</f>
        <v>-224</v>
      </c>
      <c r="G39" s="100">
        <f t="shared" si="4"/>
        <v>-87</v>
      </c>
      <c r="H39" s="93">
        <f t="shared" si="4"/>
        <v>-41</v>
      </c>
      <c r="I39" s="100">
        <f t="shared" si="4"/>
        <v>-85</v>
      </c>
      <c r="J39" s="93">
        <f t="shared" si="4"/>
        <v>-41</v>
      </c>
      <c r="K39" s="93">
        <f t="shared" si="4"/>
        <v>1.1000000000000014</v>
      </c>
      <c r="L39" s="93">
        <f t="shared" si="4"/>
        <v>0</v>
      </c>
      <c r="M39" s="93">
        <f t="shared" si="4"/>
        <v>0</v>
      </c>
      <c r="N39" s="93">
        <f t="shared" si="4"/>
        <v>0</v>
      </c>
      <c r="O39" s="93">
        <f t="shared" si="4"/>
        <v>0</v>
      </c>
      <c r="R39" s="96"/>
      <c r="S39" s="96"/>
      <c r="T39" s="96"/>
      <c r="U39" s="96"/>
      <c r="V39" s="96"/>
      <c r="W39" s="96"/>
      <c r="X39" s="98"/>
      <c r="Y39" s="98"/>
    </row>
    <row r="40" spans="1:25" ht="15.95" customHeight="1">
      <c r="A40" s="123" t="s">
        <v>85</v>
      </c>
      <c r="B40" s="105" t="s">
        <v>75</v>
      </c>
      <c r="C40" s="97"/>
      <c r="D40" s="97"/>
      <c r="E40" s="101" t="s">
        <v>43</v>
      </c>
      <c r="F40" s="93">
        <v>2158</v>
      </c>
      <c r="G40" s="100">
        <v>2472</v>
      </c>
      <c r="H40" s="93">
        <v>0</v>
      </c>
      <c r="I40" s="100">
        <v>0</v>
      </c>
      <c r="J40" s="93">
        <v>35</v>
      </c>
      <c r="K40" s="93">
        <v>933</v>
      </c>
      <c r="L40" s="93">
        <v>12</v>
      </c>
      <c r="M40" s="93">
        <v>12</v>
      </c>
      <c r="N40" s="93">
        <v>119</v>
      </c>
      <c r="O40" s="93">
        <v>119</v>
      </c>
      <c r="R40" s="96"/>
      <c r="S40" s="96"/>
      <c r="T40" s="98"/>
      <c r="U40" s="98"/>
      <c r="V40" s="98"/>
      <c r="W40" s="98"/>
      <c r="X40" s="96"/>
      <c r="Y40" s="96"/>
    </row>
    <row r="41" spans="1:25" ht="15.95" customHeight="1">
      <c r="A41" s="124"/>
      <c r="B41" s="104"/>
      <c r="C41" s="97" t="s">
        <v>76</v>
      </c>
      <c r="D41" s="97"/>
      <c r="E41" s="101"/>
      <c r="F41" s="99">
        <v>1250</v>
      </c>
      <c r="G41" s="103">
        <v>1670</v>
      </c>
      <c r="H41" s="99">
        <v>0</v>
      </c>
      <c r="I41" s="103">
        <v>0</v>
      </c>
      <c r="J41" s="99">
        <v>0</v>
      </c>
      <c r="K41" s="93">
        <v>933</v>
      </c>
      <c r="L41" s="93">
        <v>0</v>
      </c>
      <c r="M41" s="93">
        <v>0</v>
      </c>
      <c r="N41" s="93">
        <v>0</v>
      </c>
      <c r="O41" s="93">
        <v>0</v>
      </c>
      <c r="R41" s="98"/>
      <c r="S41" s="98"/>
      <c r="T41" s="98"/>
      <c r="U41" s="98"/>
      <c r="V41" s="98"/>
      <c r="W41" s="98"/>
      <c r="X41" s="96"/>
      <c r="Y41" s="96"/>
    </row>
    <row r="42" spans="1:25" ht="15.95" customHeight="1">
      <c r="A42" s="124"/>
      <c r="B42" s="105" t="s">
        <v>63</v>
      </c>
      <c r="C42" s="97"/>
      <c r="D42" s="97"/>
      <c r="E42" s="101" t="s">
        <v>44</v>
      </c>
      <c r="F42" s="93">
        <v>2224</v>
      </c>
      <c r="G42" s="100">
        <v>2792</v>
      </c>
      <c r="H42" s="93">
        <v>0</v>
      </c>
      <c r="I42" s="100">
        <v>0</v>
      </c>
      <c r="J42" s="93">
        <v>209</v>
      </c>
      <c r="K42" s="93">
        <v>1047</v>
      </c>
      <c r="L42" s="93">
        <v>12</v>
      </c>
      <c r="M42" s="93">
        <v>12</v>
      </c>
      <c r="N42" s="93">
        <v>119</v>
      </c>
      <c r="O42" s="93">
        <v>119</v>
      </c>
      <c r="R42" s="96"/>
      <c r="S42" s="96"/>
      <c r="T42" s="98"/>
      <c r="U42" s="98"/>
      <c r="V42" s="96"/>
      <c r="W42" s="96"/>
      <c r="X42" s="96"/>
      <c r="Y42" s="96"/>
    </row>
    <row r="43" spans="1:25" ht="15.95" customHeight="1">
      <c r="A43" s="124"/>
      <c r="B43" s="104"/>
      <c r="C43" s="97" t="s">
        <v>77</v>
      </c>
      <c r="D43" s="97"/>
      <c r="E43" s="101"/>
      <c r="F43" s="93">
        <v>1766</v>
      </c>
      <c r="G43" s="100">
        <v>1774</v>
      </c>
      <c r="H43" s="93">
        <v>0</v>
      </c>
      <c r="I43" s="100">
        <v>0</v>
      </c>
      <c r="J43" s="93">
        <v>17</v>
      </c>
      <c r="K43" s="99">
        <v>933</v>
      </c>
      <c r="L43" s="93">
        <v>10</v>
      </c>
      <c r="M43" s="93">
        <v>10</v>
      </c>
      <c r="N43" s="93">
        <v>101</v>
      </c>
      <c r="O43" s="93">
        <v>98</v>
      </c>
      <c r="R43" s="98"/>
      <c r="S43" s="96"/>
      <c r="T43" s="98"/>
      <c r="U43" s="98"/>
      <c r="V43" s="96"/>
      <c r="W43" s="96"/>
      <c r="X43" s="98"/>
      <c r="Y43" s="98"/>
    </row>
    <row r="44" spans="1:25" ht="15.95" customHeight="1">
      <c r="A44" s="124"/>
      <c r="B44" s="97" t="s">
        <v>74</v>
      </c>
      <c r="C44" s="97"/>
      <c r="D44" s="97"/>
      <c r="E44" s="101" t="s">
        <v>104</v>
      </c>
      <c r="F44" s="99">
        <f t="shared" ref="F44:O44" si="5">F40-F42</f>
        <v>-66</v>
      </c>
      <c r="G44" s="103">
        <f t="shared" si="5"/>
        <v>-320</v>
      </c>
      <c r="H44" s="99">
        <f t="shared" si="5"/>
        <v>0</v>
      </c>
      <c r="I44" s="103">
        <f t="shared" si="5"/>
        <v>0</v>
      </c>
      <c r="J44" s="99">
        <f t="shared" si="5"/>
        <v>-174</v>
      </c>
      <c r="K44" s="99">
        <f t="shared" si="5"/>
        <v>-114</v>
      </c>
      <c r="L44" s="99">
        <f t="shared" si="5"/>
        <v>0</v>
      </c>
      <c r="M44" s="99">
        <f t="shared" si="5"/>
        <v>0</v>
      </c>
      <c r="N44" s="99">
        <f t="shared" si="5"/>
        <v>0</v>
      </c>
      <c r="O44" s="99">
        <f t="shared" si="5"/>
        <v>0</v>
      </c>
      <c r="R44" s="96"/>
      <c r="S44" s="96"/>
      <c r="T44" s="98"/>
      <c r="U44" s="98"/>
      <c r="V44" s="96"/>
      <c r="W44" s="96"/>
      <c r="X44" s="96"/>
      <c r="Y44" s="96"/>
    </row>
    <row r="45" spans="1:25" ht="15.95" customHeight="1">
      <c r="A45" s="123" t="s">
        <v>86</v>
      </c>
      <c r="B45" s="102" t="s">
        <v>78</v>
      </c>
      <c r="C45" s="102"/>
      <c r="D45" s="102"/>
      <c r="E45" s="101" t="s">
        <v>149</v>
      </c>
      <c r="F45" s="93">
        <f t="shared" ref="F45:O45" si="6">F39+F44</f>
        <v>-290</v>
      </c>
      <c r="G45" s="100">
        <f t="shared" si="6"/>
        <v>-407</v>
      </c>
      <c r="H45" s="93">
        <f t="shared" si="6"/>
        <v>-41</v>
      </c>
      <c r="I45" s="100">
        <f t="shared" si="6"/>
        <v>-85</v>
      </c>
      <c r="J45" s="93">
        <f t="shared" si="6"/>
        <v>-215</v>
      </c>
      <c r="K45" s="93">
        <f t="shared" si="6"/>
        <v>-112.9</v>
      </c>
      <c r="L45" s="93">
        <f t="shared" si="6"/>
        <v>0</v>
      </c>
      <c r="M45" s="93">
        <f t="shared" si="6"/>
        <v>0</v>
      </c>
      <c r="N45" s="93">
        <f t="shared" si="6"/>
        <v>0</v>
      </c>
      <c r="O45" s="93">
        <f t="shared" si="6"/>
        <v>0</v>
      </c>
      <c r="R45" s="96"/>
      <c r="S45" s="96"/>
      <c r="T45" s="96"/>
      <c r="U45" s="96"/>
      <c r="V45" s="96"/>
      <c r="W45" s="96"/>
      <c r="X45" s="96"/>
      <c r="Y45" s="96"/>
    </row>
    <row r="46" spans="1:25" ht="15.95" customHeight="1">
      <c r="A46" s="124"/>
      <c r="B46" s="97" t="s">
        <v>79</v>
      </c>
      <c r="C46" s="97"/>
      <c r="D46" s="97"/>
      <c r="E46" s="97"/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3">
        <v>0</v>
      </c>
      <c r="M46" s="93">
        <v>0</v>
      </c>
      <c r="N46" s="99">
        <v>0</v>
      </c>
      <c r="O46" s="99">
        <v>0</v>
      </c>
      <c r="R46" s="98"/>
      <c r="S46" s="98"/>
      <c r="T46" s="98"/>
      <c r="U46" s="98"/>
      <c r="V46" s="98"/>
      <c r="W46" s="98"/>
      <c r="X46" s="98"/>
      <c r="Y46" s="98"/>
    </row>
    <row r="47" spans="1:25" ht="15.95" customHeight="1">
      <c r="A47" s="124"/>
      <c r="B47" s="97" t="s">
        <v>80</v>
      </c>
      <c r="C47" s="97"/>
      <c r="D47" s="97"/>
      <c r="E47" s="97"/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R47" s="96"/>
      <c r="S47" s="96"/>
      <c r="T47" s="96"/>
      <c r="U47" s="96"/>
      <c r="V47" s="96"/>
      <c r="W47" s="96"/>
      <c r="X47" s="96"/>
      <c r="Y47" s="96"/>
    </row>
    <row r="48" spans="1:25" ht="15.95" customHeight="1">
      <c r="A48" s="124"/>
      <c r="B48" s="97" t="s">
        <v>81</v>
      </c>
      <c r="C48" s="97"/>
      <c r="D48" s="97"/>
      <c r="E48" s="97"/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R48" s="96"/>
      <c r="S48" s="96"/>
      <c r="T48" s="96"/>
      <c r="U48" s="96"/>
      <c r="V48" s="96"/>
      <c r="W48" s="96"/>
      <c r="X48" s="96"/>
      <c r="Y48" s="96"/>
    </row>
    <row r="49" spans="1:16" ht="15.95" customHeight="1">
      <c r="A49" s="94" t="s">
        <v>105</v>
      </c>
      <c r="O49" s="95"/>
      <c r="P49" s="95"/>
    </row>
    <row r="50" spans="1:16" ht="15.95" customHeight="1">
      <c r="O50" s="95"/>
      <c r="P50" s="95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F6:G6"/>
    <mergeCell ref="H6:I6"/>
    <mergeCell ref="J25:J26"/>
    <mergeCell ref="K25:K26"/>
    <mergeCell ref="F25:F26"/>
    <mergeCell ref="N30:O30"/>
    <mergeCell ref="F30:G30"/>
    <mergeCell ref="H30:I30"/>
    <mergeCell ref="J30:K30"/>
    <mergeCell ref="L30:M30"/>
    <mergeCell ref="A6:E7"/>
    <mergeCell ref="A30:E31"/>
    <mergeCell ref="A8:A18"/>
    <mergeCell ref="A19:A27"/>
    <mergeCell ref="E25:E26"/>
    <mergeCell ref="A40:A44"/>
    <mergeCell ref="G25:G26"/>
    <mergeCell ref="H25:H26"/>
    <mergeCell ref="I25:I26"/>
    <mergeCell ref="A45:A48"/>
    <mergeCell ref="A32:A39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"/>
  <sheetViews>
    <sheetView view="pageBreakPreview" zoomScale="85" zoomScaleNormal="100" zoomScaleSheetLayoutView="85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20" sqref="I20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0" ht="33.950000000000003" customHeight="1">
      <c r="A1" s="16" t="s">
        <v>0</v>
      </c>
      <c r="B1" s="16"/>
      <c r="C1" s="16"/>
      <c r="D1" s="16"/>
      <c r="E1" s="21" t="s">
        <v>226</v>
      </c>
      <c r="F1" s="1"/>
    </row>
    <row r="3" spans="1:10" ht="14.25">
      <c r="A3" s="11" t="s">
        <v>106</v>
      </c>
    </row>
    <row r="5" spans="1:10">
      <c r="A5" s="17" t="s">
        <v>212</v>
      </c>
      <c r="B5" s="17"/>
      <c r="C5" s="17"/>
      <c r="D5" s="17"/>
      <c r="E5" s="17"/>
    </row>
    <row r="6" spans="1:10" ht="14.25">
      <c r="A6" s="3"/>
      <c r="H6" s="4"/>
      <c r="I6" s="10" t="s">
        <v>1</v>
      </c>
    </row>
    <row r="7" spans="1:10" ht="27" customHeight="1">
      <c r="A7" s="5"/>
      <c r="B7" s="6"/>
      <c r="C7" s="6"/>
      <c r="D7" s="6"/>
      <c r="E7" s="53"/>
      <c r="F7" s="43" t="s">
        <v>213</v>
      </c>
      <c r="G7" s="43"/>
      <c r="H7" s="43" t="s">
        <v>214</v>
      </c>
      <c r="I7" s="62" t="s">
        <v>21</v>
      </c>
    </row>
    <row r="8" spans="1:10" ht="17.100000000000001" customHeight="1">
      <c r="A8" s="18"/>
      <c r="B8" s="19"/>
      <c r="C8" s="19"/>
      <c r="D8" s="19"/>
      <c r="E8" s="54"/>
      <c r="F8" s="46" t="s">
        <v>224</v>
      </c>
      <c r="G8" s="46" t="s">
        <v>2</v>
      </c>
      <c r="H8" s="46" t="s">
        <v>224</v>
      </c>
      <c r="I8" s="47"/>
    </row>
    <row r="9" spans="1:10" ht="18" customHeight="1">
      <c r="A9" s="119" t="s">
        <v>87</v>
      </c>
      <c r="B9" s="119" t="s">
        <v>89</v>
      </c>
      <c r="C9" s="55" t="s">
        <v>3</v>
      </c>
      <c r="D9" s="48"/>
      <c r="E9" s="48"/>
      <c r="F9" s="49">
        <v>202116</v>
      </c>
      <c r="G9" s="50">
        <f>F9/$F$27*100</f>
        <v>21.396948132652692</v>
      </c>
      <c r="H9" s="83">
        <v>193509</v>
      </c>
      <c r="I9" s="50">
        <f t="shared" ref="I9:I45" si="0">(F9/H9-1)*100</f>
        <v>4.4478551385206844</v>
      </c>
      <c r="J9" s="2">
        <v>36</v>
      </c>
    </row>
    <row r="10" spans="1:10" ht="18" customHeight="1">
      <c r="A10" s="119"/>
      <c r="B10" s="119"/>
      <c r="C10" s="57"/>
      <c r="D10" s="55" t="s">
        <v>22</v>
      </c>
      <c r="E10" s="48"/>
      <c r="F10" s="49">
        <v>46078</v>
      </c>
      <c r="G10" s="50">
        <f t="shared" ref="G10:G27" si="1">F10/$F$27*100</f>
        <v>4.8780332880938211</v>
      </c>
      <c r="H10" s="84">
        <v>47182</v>
      </c>
      <c r="I10" s="50">
        <f t="shared" si="0"/>
        <v>-2.3398753762027935</v>
      </c>
      <c r="J10" s="2">
        <v>37</v>
      </c>
    </row>
    <row r="11" spans="1:10" ht="18" customHeight="1">
      <c r="A11" s="119"/>
      <c r="B11" s="119"/>
      <c r="C11" s="57"/>
      <c r="D11" s="57"/>
      <c r="E11" s="42" t="s">
        <v>23</v>
      </c>
      <c r="F11" s="49">
        <v>37198</v>
      </c>
      <c r="G11" s="50">
        <f t="shared" si="1"/>
        <v>3.9379548211839484</v>
      </c>
      <c r="H11" s="85">
        <v>37080</v>
      </c>
      <c r="I11" s="50">
        <f t="shared" si="0"/>
        <v>0.31823085221143188</v>
      </c>
      <c r="J11" s="2">
        <v>38</v>
      </c>
    </row>
    <row r="12" spans="1:10" ht="18" customHeight="1">
      <c r="A12" s="119"/>
      <c r="B12" s="119"/>
      <c r="C12" s="57"/>
      <c r="D12" s="57"/>
      <c r="E12" s="42" t="s">
        <v>24</v>
      </c>
      <c r="F12" s="49">
        <v>3007</v>
      </c>
      <c r="G12" s="50">
        <f t="shared" si="1"/>
        <v>0.318335129504278</v>
      </c>
      <c r="H12" s="85">
        <v>4725</v>
      </c>
      <c r="I12" s="50">
        <f t="shared" si="0"/>
        <v>-36.359788359788361</v>
      </c>
      <c r="J12" s="2">
        <v>39</v>
      </c>
    </row>
    <row r="13" spans="1:10" ht="18" customHeight="1">
      <c r="A13" s="119"/>
      <c r="B13" s="119"/>
      <c r="C13" s="57"/>
      <c r="D13" s="56"/>
      <c r="E13" s="42" t="s">
        <v>25</v>
      </c>
      <c r="F13" s="49">
        <v>234</v>
      </c>
      <c r="G13" s="50">
        <f t="shared" si="1"/>
        <v>2.4772337979381789E-2</v>
      </c>
      <c r="H13" s="85">
        <v>184</v>
      </c>
      <c r="I13" s="50">
        <f t="shared" si="0"/>
        <v>27.173913043478272</v>
      </c>
      <c r="J13" s="2">
        <v>40</v>
      </c>
    </row>
    <row r="14" spans="1:10" ht="18" customHeight="1">
      <c r="A14" s="119"/>
      <c r="B14" s="119"/>
      <c r="C14" s="57"/>
      <c r="D14" s="55" t="s">
        <v>26</v>
      </c>
      <c r="E14" s="48"/>
      <c r="F14" s="49">
        <v>35365</v>
      </c>
      <c r="G14" s="50">
        <f t="shared" si="1"/>
        <v>3.7439048403454578</v>
      </c>
      <c r="H14" s="83">
        <v>36581</v>
      </c>
      <c r="I14" s="50">
        <f t="shared" si="0"/>
        <v>-3.3241300128482032</v>
      </c>
      <c r="J14" s="2">
        <v>41</v>
      </c>
    </row>
    <row r="15" spans="1:10" ht="18" customHeight="1">
      <c r="A15" s="119"/>
      <c r="B15" s="119"/>
      <c r="C15" s="57"/>
      <c r="D15" s="57"/>
      <c r="E15" s="42" t="s">
        <v>27</v>
      </c>
      <c r="F15" s="49">
        <v>1886</v>
      </c>
      <c r="G15" s="50">
        <f t="shared" si="1"/>
        <v>0.19966080952612844</v>
      </c>
      <c r="H15" s="85">
        <v>1984</v>
      </c>
      <c r="I15" s="50">
        <f t="shared" si="0"/>
        <v>-4.9395161290322616</v>
      </c>
      <c r="J15" s="2">
        <v>42</v>
      </c>
    </row>
    <row r="16" spans="1:10" ht="18" customHeight="1">
      <c r="A16" s="119"/>
      <c r="B16" s="119"/>
      <c r="C16" s="57"/>
      <c r="D16" s="56"/>
      <c r="E16" s="42" t="s">
        <v>28</v>
      </c>
      <c r="F16" s="49">
        <v>33480</v>
      </c>
      <c r="G16" s="50">
        <f t="shared" si="1"/>
        <v>3.5443498955115489</v>
      </c>
      <c r="H16" s="84">
        <v>34597</v>
      </c>
      <c r="I16" s="50">
        <f t="shared" si="0"/>
        <v>-3.2286036361534265</v>
      </c>
      <c r="J16" s="2">
        <v>43</v>
      </c>
    </row>
    <row r="17" spans="1:10" ht="18" customHeight="1">
      <c r="A17" s="119"/>
      <c r="B17" s="119"/>
      <c r="C17" s="57"/>
      <c r="D17" s="120" t="s">
        <v>29</v>
      </c>
      <c r="E17" s="121"/>
      <c r="F17" s="49">
        <v>76896</v>
      </c>
      <c r="G17" s="50">
        <f t="shared" si="1"/>
        <v>8.1405713729168472</v>
      </c>
      <c r="H17" s="84">
        <v>63767</v>
      </c>
      <c r="I17" s="50">
        <f t="shared" si="0"/>
        <v>20.589019398748576</v>
      </c>
      <c r="J17" s="2">
        <v>44</v>
      </c>
    </row>
    <row r="18" spans="1:10" ht="18" customHeight="1">
      <c r="A18" s="119"/>
      <c r="B18" s="119"/>
      <c r="C18" s="57"/>
      <c r="D18" s="120" t="s">
        <v>93</v>
      </c>
      <c r="E18" s="122"/>
      <c r="F18" s="49">
        <v>3572</v>
      </c>
      <c r="G18" s="50">
        <f t="shared" si="1"/>
        <v>0.37814868060834084</v>
      </c>
      <c r="H18" s="85">
        <v>4865</v>
      </c>
      <c r="I18" s="50">
        <f t="shared" si="0"/>
        <v>-26.577595066803706</v>
      </c>
      <c r="J18" s="2">
        <v>45</v>
      </c>
    </row>
    <row r="19" spans="1:10" ht="18" customHeight="1">
      <c r="A19" s="119"/>
      <c r="B19" s="119"/>
      <c r="C19" s="56"/>
      <c r="D19" s="120" t="s">
        <v>94</v>
      </c>
      <c r="E19" s="122"/>
      <c r="F19" s="49">
        <v>0</v>
      </c>
      <c r="G19" s="50">
        <f t="shared" si="1"/>
        <v>0</v>
      </c>
      <c r="H19" s="85">
        <v>0</v>
      </c>
      <c r="I19" s="50">
        <v>0</v>
      </c>
      <c r="J19" s="2">
        <v>46</v>
      </c>
    </row>
    <row r="20" spans="1:10" ht="18" customHeight="1">
      <c r="A20" s="119"/>
      <c r="B20" s="119"/>
      <c r="C20" s="48" t="s">
        <v>4</v>
      </c>
      <c r="D20" s="48"/>
      <c r="E20" s="48"/>
      <c r="F20" s="49">
        <v>28167</v>
      </c>
      <c r="G20" s="50">
        <f t="shared" si="1"/>
        <v>2.9818907857489187</v>
      </c>
      <c r="H20" s="85">
        <v>30039</v>
      </c>
      <c r="I20" s="50">
        <f t="shared" si="0"/>
        <v>-6.2318985319085201</v>
      </c>
      <c r="J20" s="2">
        <v>47</v>
      </c>
    </row>
    <row r="21" spans="1:10" ht="18" customHeight="1">
      <c r="A21" s="119"/>
      <c r="B21" s="119"/>
      <c r="C21" s="48" t="s">
        <v>5</v>
      </c>
      <c r="D21" s="48"/>
      <c r="E21" s="48"/>
      <c r="F21" s="49">
        <v>220277</v>
      </c>
      <c r="G21" s="50">
        <f t="shared" si="1"/>
        <v>23.319556808052493</v>
      </c>
      <c r="H21" s="85">
        <v>205721</v>
      </c>
      <c r="I21" s="50">
        <f t="shared" si="0"/>
        <v>7.0756023935329981</v>
      </c>
      <c r="J21" s="2">
        <v>48</v>
      </c>
    </row>
    <row r="22" spans="1:10" ht="18" customHeight="1">
      <c r="A22" s="119"/>
      <c r="B22" s="119"/>
      <c r="C22" s="48" t="s">
        <v>30</v>
      </c>
      <c r="D22" s="48"/>
      <c r="E22" s="48"/>
      <c r="F22" s="49">
        <v>9703</v>
      </c>
      <c r="G22" s="50">
        <f t="shared" si="1"/>
        <v>1.0272051086065876</v>
      </c>
      <c r="H22" s="85">
        <v>10085</v>
      </c>
      <c r="I22" s="50">
        <f t="shared" si="0"/>
        <v>-3.7878036688150707</v>
      </c>
      <c r="J22" s="2">
        <v>49</v>
      </c>
    </row>
    <row r="23" spans="1:10" ht="18" customHeight="1">
      <c r="A23" s="119"/>
      <c r="B23" s="119"/>
      <c r="C23" s="48" t="s">
        <v>6</v>
      </c>
      <c r="D23" s="48"/>
      <c r="E23" s="48"/>
      <c r="F23" s="49">
        <v>215634</v>
      </c>
      <c r="G23" s="50">
        <f t="shared" si="1"/>
        <v>22.828027042076982</v>
      </c>
      <c r="H23" s="85">
        <v>135650</v>
      </c>
      <c r="I23" s="50">
        <f t="shared" si="0"/>
        <v>58.963509030593443</v>
      </c>
      <c r="J23" s="2">
        <v>50</v>
      </c>
    </row>
    <row r="24" spans="1:10" ht="18" customHeight="1">
      <c r="A24" s="119"/>
      <c r="B24" s="119"/>
      <c r="C24" s="48" t="s">
        <v>31</v>
      </c>
      <c r="D24" s="48"/>
      <c r="E24" s="48"/>
      <c r="F24" s="49">
        <v>2235</v>
      </c>
      <c r="G24" s="50">
        <f t="shared" si="1"/>
        <v>0.23660758711076202</v>
      </c>
      <c r="H24" s="85">
        <v>6722</v>
      </c>
      <c r="I24" s="50">
        <f t="shared" si="0"/>
        <v>-66.750966974114846</v>
      </c>
      <c r="J24" s="2">
        <v>51</v>
      </c>
    </row>
    <row r="25" spans="1:10" ht="18" customHeight="1">
      <c r="A25" s="119"/>
      <c r="B25" s="119"/>
      <c r="C25" s="48" t="s">
        <v>7</v>
      </c>
      <c r="D25" s="48"/>
      <c r="E25" s="48"/>
      <c r="F25" s="49">
        <v>128819</v>
      </c>
      <c r="G25" s="50">
        <f t="shared" si="1"/>
        <v>13.637383787034116</v>
      </c>
      <c r="H25" s="85">
        <v>113481</v>
      </c>
      <c r="I25" s="50">
        <f t="shared" si="0"/>
        <v>13.515918964408137</v>
      </c>
      <c r="J25" s="2">
        <v>52</v>
      </c>
    </row>
    <row r="26" spans="1:10" ht="18" customHeight="1">
      <c r="A26" s="119"/>
      <c r="B26" s="119"/>
      <c r="C26" s="48" t="s">
        <v>8</v>
      </c>
      <c r="D26" s="48"/>
      <c r="E26" s="48"/>
      <c r="F26" s="49">
        <v>137651</v>
      </c>
      <c r="G26" s="50">
        <f t="shared" si="1"/>
        <v>14.57238074871745</v>
      </c>
      <c r="H26" s="86">
        <v>130115</v>
      </c>
      <c r="I26" s="50">
        <f t="shared" si="0"/>
        <v>5.7917995619259921</v>
      </c>
      <c r="J26" s="2">
        <v>53</v>
      </c>
    </row>
    <row r="27" spans="1:10" ht="18" customHeight="1">
      <c r="A27" s="119"/>
      <c r="B27" s="119"/>
      <c r="C27" s="48" t="s">
        <v>9</v>
      </c>
      <c r="D27" s="48"/>
      <c r="E27" s="48"/>
      <c r="F27" s="49">
        <f>SUM(F9,F20:F26)</f>
        <v>944602</v>
      </c>
      <c r="G27" s="50">
        <f t="shared" si="1"/>
        <v>100</v>
      </c>
      <c r="H27" s="87">
        <f>SUM(H9,H20:H26)+1</f>
        <v>825323</v>
      </c>
      <c r="I27" s="50">
        <f t="shared" si="0"/>
        <v>14.452402271595478</v>
      </c>
    </row>
    <row r="28" spans="1:10" ht="18" customHeight="1">
      <c r="A28" s="119"/>
      <c r="B28" s="119" t="s">
        <v>88</v>
      </c>
      <c r="C28" s="55" t="s">
        <v>10</v>
      </c>
      <c r="D28" s="48"/>
      <c r="E28" s="48"/>
      <c r="F28" s="49">
        <v>296461</v>
      </c>
      <c r="G28" s="50">
        <f t="shared" ref="G28:G45" si="2">F28/$F$45*100</f>
        <v>32.874945663263041</v>
      </c>
      <c r="H28" s="83">
        <v>300178</v>
      </c>
      <c r="I28" s="50">
        <f t="shared" si="0"/>
        <v>-1.2382652959244234</v>
      </c>
      <c r="J28" s="2">
        <v>54</v>
      </c>
    </row>
    <row r="29" spans="1:10" ht="18" customHeight="1">
      <c r="A29" s="119"/>
      <c r="B29" s="119"/>
      <c r="C29" s="57"/>
      <c r="D29" s="48" t="s">
        <v>11</v>
      </c>
      <c r="E29" s="48"/>
      <c r="F29" s="49">
        <v>172416</v>
      </c>
      <c r="G29" s="50">
        <f t="shared" si="2"/>
        <v>19.119434365657408</v>
      </c>
      <c r="H29" s="85">
        <v>173288</v>
      </c>
      <c r="I29" s="50">
        <f t="shared" si="0"/>
        <v>-0.50320853146207378</v>
      </c>
      <c r="J29" s="2">
        <v>55</v>
      </c>
    </row>
    <row r="30" spans="1:10" ht="18" customHeight="1">
      <c r="A30" s="119"/>
      <c r="B30" s="119"/>
      <c r="C30" s="57"/>
      <c r="D30" s="48" t="s">
        <v>32</v>
      </c>
      <c r="E30" s="48"/>
      <c r="F30" s="49">
        <v>26015</v>
      </c>
      <c r="G30" s="50">
        <f t="shared" si="2"/>
        <v>2.8848371672152089</v>
      </c>
      <c r="H30" s="85">
        <v>25732</v>
      </c>
      <c r="I30" s="50">
        <f t="shared" si="0"/>
        <v>1.0997979169905081</v>
      </c>
      <c r="J30" s="2">
        <v>56</v>
      </c>
    </row>
    <row r="31" spans="1:10" ht="18" customHeight="1">
      <c r="A31" s="119"/>
      <c r="B31" s="119"/>
      <c r="C31" s="56"/>
      <c r="D31" s="48" t="s">
        <v>12</v>
      </c>
      <c r="E31" s="48"/>
      <c r="F31" s="49">
        <v>98029</v>
      </c>
      <c r="G31" s="50">
        <f t="shared" si="2"/>
        <v>10.870563239090513</v>
      </c>
      <c r="H31" s="85">
        <v>101159</v>
      </c>
      <c r="I31" s="50">
        <f t="shared" si="0"/>
        <v>-3.0941389298035804</v>
      </c>
      <c r="J31" s="2">
        <v>57</v>
      </c>
    </row>
    <row r="32" spans="1:10" ht="18" customHeight="1">
      <c r="A32" s="119"/>
      <c r="B32" s="119"/>
      <c r="C32" s="55" t="s">
        <v>13</v>
      </c>
      <c r="D32" s="48"/>
      <c r="E32" s="48"/>
      <c r="F32" s="49">
        <v>406094</v>
      </c>
      <c r="G32" s="50">
        <f t="shared" si="2"/>
        <v>45.032291546534424</v>
      </c>
      <c r="H32" s="83">
        <v>301028</v>
      </c>
      <c r="I32" s="50">
        <f t="shared" si="0"/>
        <v>34.902401105544989</v>
      </c>
      <c r="J32" s="2">
        <v>58</v>
      </c>
    </row>
    <row r="33" spans="1:10" ht="18" customHeight="1">
      <c r="A33" s="119"/>
      <c r="B33" s="119"/>
      <c r="C33" s="57"/>
      <c r="D33" s="48" t="s">
        <v>14</v>
      </c>
      <c r="E33" s="48"/>
      <c r="F33" s="49">
        <v>32935</v>
      </c>
      <c r="G33" s="50">
        <f t="shared" si="2"/>
        <v>3.6522049626074535</v>
      </c>
      <c r="H33" s="85">
        <v>25360</v>
      </c>
      <c r="I33" s="50">
        <f t="shared" si="0"/>
        <v>29.869873817034698</v>
      </c>
      <c r="J33" s="2">
        <v>59</v>
      </c>
    </row>
    <row r="34" spans="1:10" ht="18" customHeight="1">
      <c r="A34" s="119"/>
      <c r="B34" s="119"/>
      <c r="C34" s="57"/>
      <c r="D34" s="48" t="s">
        <v>33</v>
      </c>
      <c r="E34" s="48"/>
      <c r="F34" s="49">
        <v>5284</v>
      </c>
      <c r="G34" s="50">
        <f t="shared" si="2"/>
        <v>0.58594962873592793</v>
      </c>
      <c r="H34" s="85">
        <v>5727</v>
      </c>
      <c r="I34" s="50">
        <f t="shared" si="0"/>
        <v>-7.735288982015021</v>
      </c>
      <c r="J34" s="2">
        <v>60</v>
      </c>
    </row>
    <row r="35" spans="1:10" ht="18" customHeight="1">
      <c r="A35" s="119"/>
      <c r="B35" s="119"/>
      <c r="C35" s="57"/>
      <c r="D35" s="48" t="s">
        <v>34</v>
      </c>
      <c r="E35" s="48"/>
      <c r="F35" s="49">
        <v>267948</v>
      </c>
      <c r="G35" s="50">
        <f t="shared" si="2"/>
        <v>29.713102028867223</v>
      </c>
      <c r="H35" s="85">
        <v>190912</v>
      </c>
      <c r="I35" s="50">
        <f t="shared" si="0"/>
        <v>40.351575595038547</v>
      </c>
      <c r="J35" s="2">
        <v>61</v>
      </c>
    </row>
    <row r="36" spans="1:10" ht="18" customHeight="1">
      <c r="A36" s="119"/>
      <c r="B36" s="119"/>
      <c r="C36" s="57"/>
      <c r="D36" s="48" t="s">
        <v>35</v>
      </c>
      <c r="E36" s="48"/>
      <c r="F36" s="49">
        <v>12420</v>
      </c>
      <c r="G36" s="50">
        <f t="shared" si="2"/>
        <v>1.3772699449092021</v>
      </c>
      <c r="H36" s="85">
        <v>13748</v>
      </c>
      <c r="I36" s="50">
        <f t="shared" si="0"/>
        <v>-9.6595868489962164</v>
      </c>
      <c r="J36" s="2">
        <v>62</v>
      </c>
    </row>
    <row r="37" spans="1:10" ht="18" customHeight="1">
      <c r="A37" s="119"/>
      <c r="B37" s="119"/>
      <c r="C37" s="57"/>
      <c r="D37" s="48" t="s">
        <v>15</v>
      </c>
      <c r="E37" s="48"/>
      <c r="F37" s="49">
        <v>17035</v>
      </c>
      <c r="G37" s="50">
        <f t="shared" si="2"/>
        <v>1.8890332940038854</v>
      </c>
      <c r="H37" s="85">
        <v>12524</v>
      </c>
      <c r="I37" s="50">
        <f t="shared" si="0"/>
        <v>36.018843819865864</v>
      </c>
      <c r="J37" s="2">
        <v>63</v>
      </c>
    </row>
    <row r="38" spans="1:10" ht="18" customHeight="1">
      <c r="A38" s="119"/>
      <c r="B38" s="119"/>
      <c r="C38" s="56"/>
      <c r="D38" s="48" t="s">
        <v>36</v>
      </c>
      <c r="E38" s="48"/>
      <c r="F38" s="49">
        <v>70472</v>
      </c>
      <c r="G38" s="50">
        <f t="shared" si="2"/>
        <v>7.814731687410732</v>
      </c>
      <c r="H38" s="85">
        <v>52758</v>
      </c>
      <c r="I38" s="50">
        <f t="shared" si="0"/>
        <v>33.575950566738697</v>
      </c>
      <c r="J38" s="2">
        <v>64</v>
      </c>
    </row>
    <row r="39" spans="1:10" ht="18" customHeight="1">
      <c r="A39" s="119"/>
      <c r="B39" s="119"/>
      <c r="C39" s="55" t="s">
        <v>16</v>
      </c>
      <c r="D39" s="48"/>
      <c r="E39" s="48"/>
      <c r="F39" s="49">
        <v>199229</v>
      </c>
      <c r="G39" s="50">
        <f t="shared" si="2"/>
        <v>22.092762790202531</v>
      </c>
      <c r="H39" s="83">
        <v>196388</v>
      </c>
      <c r="I39" s="50">
        <f t="shared" si="0"/>
        <v>1.4466260667657993</v>
      </c>
      <c r="J39" s="2">
        <v>65</v>
      </c>
    </row>
    <row r="40" spans="1:10" ht="18" customHeight="1">
      <c r="A40" s="119"/>
      <c r="B40" s="119"/>
      <c r="C40" s="57"/>
      <c r="D40" s="55" t="s">
        <v>17</v>
      </c>
      <c r="E40" s="48"/>
      <c r="F40" s="49">
        <v>158814</v>
      </c>
      <c r="G40" s="50">
        <f t="shared" si="2"/>
        <v>17.611090904252016</v>
      </c>
      <c r="H40" s="84">
        <v>158496</v>
      </c>
      <c r="I40" s="50">
        <f t="shared" si="0"/>
        <v>0.20063597819504064</v>
      </c>
      <c r="J40" s="2">
        <v>66</v>
      </c>
    </row>
    <row r="41" spans="1:10" ht="18" customHeight="1">
      <c r="A41" s="119"/>
      <c r="B41" s="119"/>
      <c r="C41" s="57"/>
      <c r="D41" s="57"/>
      <c r="E41" s="51" t="s">
        <v>91</v>
      </c>
      <c r="F41" s="49">
        <v>106661</v>
      </c>
      <c r="G41" s="50">
        <f t="shared" si="2"/>
        <v>11.8277769399324</v>
      </c>
      <c r="H41" s="85">
        <v>108294</v>
      </c>
      <c r="I41" s="52">
        <f t="shared" si="0"/>
        <v>-1.5079321107355881</v>
      </c>
      <c r="J41" s="2">
        <v>67</v>
      </c>
    </row>
    <row r="42" spans="1:10" ht="18" customHeight="1">
      <c r="A42" s="119"/>
      <c r="B42" s="119"/>
      <c r="C42" s="57"/>
      <c r="D42" s="56"/>
      <c r="E42" s="42" t="s">
        <v>37</v>
      </c>
      <c r="F42" s="49">
        <v>33556</v>
      </c>
      <c r="G42" s="50">
        <f t="shared" si="2"/>
        <v>3.7210684598529138</v>
      </c>
      <c r="H42" s="85">
        <v>34419</v>
      </c>
      <c r="I42" s="52">
        <f t="shared" si="0"/>
        <v>-2.5073360643830478</v>
      </c>
      <c r="J42" s="2">
        <v>68</v>
      </c>
    </row>
    <row r="43" spans="1:10" ht="18" customHeight="1">
      <c r="A43" s="119"/>
      <c r="B43" s="119"/>
      <c r="C43" s="57"/>
      <c r="D43" s="48" t="s">
        <v>38</v>
      </c>
      <c r="E43" s="48"/>
      <c r="F43" s="49">
        <v>40415</v>
      </c>
      <c r="G43" s="50">
        <f t="shared" si="2"/>
        <v>4.481671885950516</v>
      </c>
      <c r="H43" s="85">
        <v>37892</v>
      </c>
      <c r="I43" s="52">
        <f t="shared" si="0"/>
        <v>6.6583975509342253</v>
      </c>
      <c r="J43" s="2">
        <v>69</v>
      </c>
    </row>
    <row r="44" spans="1:10" ht="18" customHeight="1">
      <c r="A44" s="119"/>
      <c r="B44" s="119"/>
      <c r="C44" s="56"/>
      <c r="D44" s="48" t="s">
        <v>39</v>
      </c>
      <c r="E44" s="48"/>
      <c r="F44" s="49">
        <v>0</v>
      </c>
      <c r="G44" s="50">
        <f t="shared" si="2"/>
        <v>0</v>
      </c>
      <c r="H44" s="87">
        <v>0</v>
      </c>
      <c r="I44" s="50" t="e">
        <f t="shared" si="0"/>
        <v>#DIV/0!</v>
      </c>
      <c r="J44" s="2">
        <v>70</v>
      </c>
    </row>
    <row r="45" spans="1:10" ht="18" customHeight="1">
      <c r="A45" s="119"/>
      <c r="B45" s="119"/>
      <c r="C45" s="42" t="s">
        <v>18</v>
      </c>
      <c r="D45" s="42"/>
      <c r="E45" s="42"/>
      <c r="F45" s="49">
        <f>SUM(F28,F32,F39)</f>
        <v>901784</v>
      </c>
      <c r="G45" s="50">
        <f t="shared" si="2"/>
        <v>100</v>
      </c>
      <c r="H45" s="88">
        <f>SUM(H28,H32,H39)+1</f>
        <v>797595</v>
      </c>
      <c r="I45" s="50">
        <f t="shared" si="0"/>
        <v>13.062895329083046</v>
      </c>
    </row>
    <row r="46" spans="1:10">
      <c r="A46" s="23" t="s">
        <v>19</v>
      </c>
    </row>
    <row r="47" spans="1:10">
      <c r="A47" s="24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N27" sqref="N27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10" ht="33.950000000000003" customHeight="1">
      <c r="A1" s="27" t="s">
        <v>0</v>
      </c>
      <c r="B1" s="27"/>
      <c r="C1" s="21" t="s">
        <v>226</v>
      </c>
      <c r="D1" s="28"/>
      <c r="E1" s="28"/>
    </row>
    <row r="4" spans="1:10">
      <c r="A4" s="29" t="s">
        <v>107</v>
      </c>
    </row>
    <row r="5" spans="1:10">
      <c r="I5" s="10" t="s">
        <v>108</v>
      </c>
    </row>
    <row r="6" spans="1:10" s="31" customFormat="1" ht="29.25" customHeight="1">
      <c r="A6" s="45" t="s">
        <v>109</v>
      </c>
      <c r="B6" s="63"/>
      <c r="C6" s="63"/>
      <c r="D6" s="63"/>
      <c r="E6" s="30" t="s">
        <v>216</v>
      </c>
      <c r="F6" s="30" t="s">
        <v>217</v>
      </c>
      <c r="G6" s="30" t="s">
        <v>218</v>
      </c>
      <c r="H6" s="30" t="s">
        <v>219</v>
      </c>
      <c r="I6" s="30" t="s">
        <v>220</v>
      </c>
    </row>
    <row r="7" spans="1:10" ht="27" customHeight="1">
      <c r="A7" s="138" t="s">
        <v>110</v>
      </c>
      <c r="B7" s="55" t="s">
        <v>111</v>
      </c>
      <c r="C7" s="48"/>
      <c r="D7" s="61" t="s">
        <v>112</v>
      </c>
      <c r="E7" s="117">
        <v>1018938</v>
      </c>
      <c r="F7" s="117">
        <v>977425.799</v>
      </c>
      <c r="G7" s="117">
        <v>920529</v>
      </c>
      <c r="H7" s="117">
        <v>825323</v>
      </c>
      <c r="I7" s="117">
        <v>944603</v>
      </c>
      <c r="J7" s="2">
        <v>71</v>
      </c>
    </row>
    <row r="8" spans="1:10" ht="27" customHeight="1">
      <c r="A8" s="119"/>
      <c r="B8" s="72"/>
      <c r="C8" s="48" t="s">
        <v>113</v>
      </c>
      <c r="D8" s="61" t="s">
        <v>41</v>
      </c>
      <c r="E8" s="64">
        <v>511223</v>
      </c>
      <c r="F8" s="64">
        <v>447201.98800000001</v>
      </c>
      <c r="G8" s="64">
        <v>438643</v>
      </c>
      <c r="H8" s="65">
        <v>431525</v>
      </c>
      <c r="I8" s="65">
        <v>451517</v>
      </c>
      <c r="J8" s="2">
        <v>72</v>
      </c>
    </row>
    <row r="9" spans="1:10" ht="27" customHeight="1">
      <c r="A9" s="119"/>
      <c r="B9" s="48" t="s">
        <v>114</v>
      </c>
      <c r="C9" s="48"/>
      <c r="D9" s="61"/>
      <c r="E9" s="64">
        <v>984425</v>
      </c>
      <c r="F9" s="64">
        <v>942850.99899999995</v>
      </c>
      <c r="G9" s="64">
        <v>891259</v>
      </c>
      <c r="H9" s="66">
        <v>797595</v>
      </c>
      <c r="I9" s="66">
        <v>901784</v>
      </c>
      <c r="J9" s="2">
        <v>73</v>
      </c>
    </row>
    <row r="10" spans="1:10" ht="27" customHeight="1">
      <c r="A10" s="119"/>
      <c r="B10" s="48" t="s">
        <v>115</v>
      </c>
      <c r="C10" s="48"/>
      <c r="D10" s="61"/>
      <c r="E10" s="64">
        <v>34513</v>
      </c>
      <c r="F10" s="64">
        <v>34574.800000000003</v>
      </c>
      <c r="G10" s="64">
        <v>29269</v>
      </c>
      <c r="H10" s="66">
        <v>27728</v>
      </c>
      <c r="I10" s="66">
        <v>42818</v>
      </c>
      <c r="J10" s="2">
        <v>74</v>
      </c>
    </row>
    <row r="11" spans="1:10" ht="27" customHeight="1">
      <c r="A11" s="119"/>
      <c r="B11" s="48" t="s">
        <v>116</v>
      </c>
      <c r="C11" s="48"/>
      <c r="D11" s="61"/>
      <c r="E11" s="64">
        <v>18266</v>
      </c>
      <c r="F11" s="64">
        <v>15096.308000000001</v>
      </c>
      <c r="G11" s="64">
        <v>14725</v>
      </c>
      <c r="H11" s="66">
        <v>15067</v>
      </c>
      <c r="I11" s="66">
        <v>18833</v>
      </c>
      <c r="J11" s="2">
        <v>75</v>
      </c>
    </row>
    <row r="12" spans="1:10" ht="27" customHeight="1">
      <c r="A12" s="119"/>
      <c r="B12" s="48" t="s">
        <v>117</v>
      </c>
      <c r="C12" s="48"/>
      <c r="D12" s="61"/>
      <c r="E12" s="64">
        <v>16247</v>
      </c>
      <c r="F12" s="64">
        <v>19478.491999999998</v>
      </c>
      <c r="G12" s="64">
        <v>14544</v>
      </c>
      <c r="H12" s="66">
        <v>12662</v>
      </c>
      <c r="I12" s="66">
        <v>23985</v>
      </c>
      <c r="J12" s="2">
        <v>76</v>
      </c>
    </row>
    <row r="13" spans="1:10" ht="27" customHeight="1">
      <c r="A13" s="119"/>
      <c r="B13" s="48" t="s">
        <v>118</v>
      </c>
      <c r="C13" s="48"/>
      <c r="D13" s="61"/>
      <c r="E13" s="64">
        <v>3157</v>
      </c>
      <c r="F13" s="64">
        <v>3231.5880000000002</v>
      </c>
      <c r="G13" s="64">
        <v>-4935</v>
      </c>
      <c r="H13" s="66">
        <v>-1882</v>
      </c>
      <c r="I13" s="66">
        <v>11323</v>
      </c>
      <c r="J13" s="2">
        <v>77</v>
      </c>
    </row>
    <row r="14" spans="1:10" ht="27" customHeight="1">
      <c r="A14" s="119"/>
      <c r="B14" s="48" t="s">
        <v>119</v>
      </c>
      <c r="C14" s="48"/>
      <c r="D14" s="61"/>
      <c r="E14" s="64">
        <v>0</v>
      </c>
      <c r="F14" s="64">
        <v>1.373</v>
      </c>
      <c r="G14" s="64">
        <v>2454</v>
      </c>
      <c r="H14" s="66">
        <v>2</v>
      </c>
      <c r="I14" s="66">
        <v>0</v>
      </c>
      <c r="J14" s="2">
        <v>78</v>
      </c>
    </row>
    <row r="15" spans="1:10" ht="27" customHeight="1">
      <c r="A15" s="119"/>
      <c r="B15" s="48" t="s">
        <v>120</v>
      </c>
      <c r="C15" s="48"/>
      <c r="D15" s="61"/>
      <c r="E15" s="64">
        <v>3154</v>
      </c>
      <c r="F15" s="64">
        <v>3239.2089999999998</v>
      </c>
      <c r="G15" s="64">
        <v>-2474</v>
      </c>
      <c r="H15" s="66">
        <v>-1873</v>
      </c>
      <c r="I15" s="66">
        <v>11332</v>
      </c>
      <c r="J15" s="2">
        <v>79</v>
      </c>
    </row>
    <row r="16" spans="1:10" ht="27" customHeight="1">
      <c r="A16" s="119"/>
      <c r="B16" s="48" t="s">
        <v>121</v>
      </c>
      <c r="C16" s="48"/>
      <c r="D16" s="61" t="s">
        <v>42</v>
      </c>
      <c r="E16" s="64">
        <v>136214</v>
      </c>
      <c r="F16" s="64">
        <v>113122.736</v>
      </c>
      <c r="G16" s="64">
        <v>108845</v>
      </c>
      <c r="H16" s="66">
        <v>82145</v>
      </c>
      <c r="I16" s="66">
        <v>81491</v>
      </c>
      <c r="J16" s="2">
        <v>80</v>
      </c>
    </row>
    <row r="17" spans="1:10" ht="27" customHeight="1">
      <c r="A17" s="119"/>
      <c r="B17" s="48" t="s">
        <v>122</v>
      </c>
      <c r="C17" s="48"/>
      <c r="D17" s="61" t="s">
        <v>43</v>
      </c>
      <c r="E17" s="64">
        <v>59179</v>
      </c>
      <c r="F17" s="64">
        <v>50627.826999999997</v>
      </c>
      <c r="G17" s="64">
        <v>57612</v>
      </c>
      <c r="H17" s="66">
        <v>65483</v>
      </c>
      <c r="I17" s="66">
        <v>87597</v>
      </c>
      <c r="J17" s="2">
        <v>81</v>
      </c>
    </row>
    <row r="18" spans="1:10" ht="27" customHeight="1">
      <c r="A18" s="119"/>
      <c r="B18" s="48" t="s">
        <v>123</v>
      </c>
      <c r="C18" s="48"/>
      <c r="D18" s="61" t="s">
        <v>44</v>
      </c>
      <c r="E18" s="64">
        <v>1492427</v>
      </c>
      <c r="F18" s="64">
        <v>1526058.436</v>
      </c>
      <c r="G18" s="64">
        <v>1567987</v>
      </c>
      <c r="H18" s="66">
        <v>1591678</v>
      </c>
      <c r="I18" s="66">
        <v>1632168</v>
      </c>
      <c r="J18" s="2">
        <v>82</v>
      </c>
    </row>
    <row r="19" spans="1:10" ht="27" customHeight="1">
      <c r="A19" s="119"/>
      <c r="B19" s="48" t="s">
        <v>124</v>
      </c>
      <c r="C19" s="48"/>
      <c r="D19" s="61" t="s">
        <v>125</v>
      </c>
      <c r="E19" s="64">
        <f>E17+E18-E16</f>
        <v>1415392</v>
      </c>
      <c r="F19" s="64">
        <f>F17+F18-F16</f>
        <v>1463563.527</v>
      </c>
      <c r="G19" s="64">
        <f>G17+G18-G16</f>
        <v>1516754</v>
      </c>
      <c r="H19" s="64">
        <f>H17+H18-H16</f>
        <v>1575016</v>
      </c>
      <c r="I19" s="64">
        <f>I17+I18-I16</f>
        <v>1638274</v>
      </c>
    </row>
    <row r="20" spans="1:10" ht="27" customHeight="1">
      <c r="A20" s="119"/>
      <c r="B20" s="48" t="s">
        <v>126</v>
      </c>
      <c r="C20" s="48"/>
      <c r="D20" s="61" t="s">
        <v>127</v>
      </c>
      <c r="E20" s="67">
        <f>E18/E8</f>
        <v>2.9193267908525242</v>
      </c>
      <c r="F20" s="67">
        <f>F18/F8</f>
        <v>3.4124589714480429</v>
      </c>
      <c r="G20" s="67">
        <f>G18/G8</f>
        <v>3.5746313060963018</v>
      </c>
      <c r="H20" s="67">
        <f>H18/H8</f>
        <v>3.6884954521754243</v>
      </c>
      <c r="I20" s="67">
        <f>I18/I8</f>
        <v>3.6148539257658072</v>
      </c>
    </row>
    <row r="21" spans="1:10" ht="27" customHeight="1">
      <c r="A21" s="119"/>
      <c r="B21" s="48" t="s">
        <v>128</v>
      </c>
      <c r="C21" s="48"/>
      <c r="D21" s="61" t="s">
        <v>129</v>
      </c>
      <c r="E21" s="67">
        <f>E19/E8</f>
        <v>2.7686391261739005</v>
      </c>
      <c r="F21" s="67">
        <f>F19/F8</f>
        <v>3.2727124795339684</v>
      </c>
      <c r="G21" s="67">
        <f>G19/G8</f>
        <v>3.4578324514468486</v>
      </c>
      <c r="H21" s="67">
        <f>H19/H8</f>
        <v>3.6498835525172355</v>
      </c>
      <c r="I21" s="67">
        <f>I19/I8</f>
        <v>3.6283772261066582</v>
      </c>
    </row>
    <row r="22" spans="1:10" ht="27" customHeight="1">
      <c r="A22" s="119"/>
      <c r="B22" s="48" t="s">
        <v>130</v>
      </c>
      <c r="C22" s="48"/>
      <c r="D22" s="61" t="s">
        <v>131</v>
      </c>
      <c r="E22" s="64">
        <f>E18/E24*1000000</f>
        <v>821176.21295172407</v>
      </c>
      <c r="F22" s="64">
        <f>F18/F24*1000000</f>
        <v>839681.1952728749</v>
      </c>
      <c r="G22" s="64">
        <f>G18/G24*1000000</f>
        <v>862751.4957968028</v>
      </c>
      <c r="H22" s="64">
        <f>H18/H24*1000000</f>
        <v>875786.96464120131</v>
      </c>
      <c r="I22" s="64">
        <f>I18/I24*1000000</f>
        <v>938944.40606086061</v>
      </c>
    </row>
    <row r="23" spans="1:10" ht="27" customHeight="1">
      <c r="A23" s="119"/>
      <c r="B23" s="48" t="s">
        <v>132</v>
      </c>
      <c r="C23" s="48"/>
      <c r="D23" s="61" t="s">
        <v>133</v>
      </c>
      <c r="E23" s="64">
        <f>E19/E24*1000000</f>
        <v>778789.34272977279</v>
      </c>
      <c r="F23" s="64">
        <f>F19/F24*1000000</f>
        <v>805294.70085714629</v>
      </c>
      <c r="G23" s="64">
        <f>G19/G24*1000000</f>
        <v>834561.62726845546</v>
      </c>
      <c r="H23" s="64">
        <f>H19/H24*1000000</f>
        <v>866619.05354055681</v>
      </c>
      <c r="I23" s="64">
        <f>I19/I24*1000000</f>
        <v>942457.03131966211</v>
      </c>
    </row>
    <row r="24" spans="1:10" ht="27" customHeight="1">
      <c r="A24" s="119"/>
      <c r="B24" s="68" t="s">
        <v>134</v>
      </c>
      <c r="C24" s="69"/>
      <c r="D24" s="61" t="s">
        <v>135</v>
      </c>
      <c r="E24" s="64">
        <v>1817426</v>
      </c>
      <c r="F24" s="64">
        <v>1817426</v>
      </c>
      <c r="G24" s="66">
        <v>1817426</v>
      </c>
      <c r="H24" s="66">
        <f>G24</f>
        <v>1817426</v>
      </c>
      <c r="I24" s="66">
        <v>1738301</v>
      </c>
    </row>
    <row r="25" spans="1:10" ht="27" customHeight="1">
      <c r="A25" s="119"/>
      <c r="B25" s="42" t="s">
        <v>136</v>
      </c>
      <c r="C25" s="42"/>
      <c r="D25" s="42"/>
      <c r="E25" s="64">
        <v>441806</v>
      </c>
      <c r="F25" s="64">
        <v>417802.65600000002</v>
      </c>
      <c r="G25" s="64">
        <v>417143</v>
      </c>
      <c r="H25" s="91">
        <v>418498</v>
      </c>
      <c r="I25" s="91">
        <v>425882</v>
      </c>
      <c r="J25" s="2">
        <v>83</v>
      </c>
    </row>
    <row r="26" spans="1:10" ht="27" customHeight="1">
      <c r="A26" s="119"/>
      <c r="B26" s="42" t="s">
        <v>137</v>
      </c>
      <c r="C26" s="42"/>
      <c r="D26" s="42"/>
      <c r="E26" s="118">
        <v>0.39900000000000002</v>
      </c>
      <c r="F26" s="118">
        <v>0.40699000000000002</v>
      </c>
      <c r="G26" s="118">
        <v>0.41148000000000001</v>
      </c>
      <c r="H26" s="70">
        <v>0.4199</v>
      </c>
      <c r="I26" s="70">
        <v>0.42699999999999999</v>
      </c>
      <c r="J26" s="2">
        <v>84</v>
      </c>
    </row>
    <row r="27" spans="1:10" ht="27" customHeight="1">
      <c r="A27" s="119"/>
      <c r="B27" s="42" t="s">
        <v>138</v>
      </c>
      <c r="C27" s="42"/>
      <c r="D27" s="42"/>
      <c r="E27" s="52">
        <v>3.7</v>
      </c>
      <c r="F27" s="52">
        <v>4.7</v>
      </c>
      <c r="G27" s="52">
        <v>3.5</v>
      </c>
      <c r="H27" s="50">
        <v>3</v>
      </c>
      <c r="I27" s="50">
        <v>5.6</v>
      </c>
      <c r="J27" s="2">
        <v>85</v>
      </c>
    </row>
    <row r="28" spans="1:10" ht="27" customHeight="1">
      <c r="A28" s="119"/>
      <c r="B28" s="42" t="s">
        <v>139</v>
      </c>
      <c r="C28" s="42"/>
      <c r="D28" s="42"/>
      <c r="E28" s="52">
        <v>95.1</v>
      </c>
      <c r="F28" s="52">
        <v>93.1</v>
      </c>
      <c r="G28" s="52">
        <v>93.6</v>
      </c>
      <c r="H28" s="50">
        <v>94.2</v>
      </c>
      <c r="I28" s="50">
        <v>92.7</v>
      </c>
      <c r="J28" s="2">
        <v>86</v>
      </c>
    </row>
    <row r="29" spans="1:10" ht="27" customHeight="1">
      <c r="A29" s="119"/>
      <c r="B29" s="42" t="s">
        <v>140</v>
      </c>
      <c r="C29" s="42"/>
      <c r="D29" s="42"/>
      <c r="E29" s="52">
        <v>34.6</v>
      </c>
      <c r="F29" s="52">
        <v>40.5</v>
      </c>
      <c r="G29" s="52">
        <v>37.6</v>
      </c>
      <c r="H29" s="50">
        <v>40.9</v>
      </c>
      <c r="I29" s="50">
        <v>37.1</v>
      </c>
      <c r="J29" s="2">
        <v>87</v>
      </c>
    </row>
    <row r="30" spans="1:10" ht="27" customHeight="1">
      <c r="A30" s="119"/>
      <c r="B30" s="138" t="s">
        <v>141</v>
      </c>
      <c r="C30" s="42" t="s">
        <v>142</v>
      </c>
      <c r="D30" s="42"/>
      <c r="E30" s="52">
        <v>0</v>
      </c>
      <c r="F30" s="52">
        <v>0</v>
      </c>
      <c r="G30" s="52">
        <v>0</v>
      </c>
      <c r="H30" s="50">
        <v>0</v>
      </c>
      <c r="I30" s="50">
        <v>0</v>
      </c>
      <c r="J30" s="2">
        <v>88</v>
      </c>
    </row>
    <row r="31" spans="1:10" ht="27" customHeight="1">
      <c r="A31" s="119"/>
      <c r="B31" s="119"/>
      <c r="C31" s="42" t="s">
        <v>143</v>
      </c>
      <c r="D31" s="42"/>
      <c r="E31" s="52">
        <v>0</v>
      </c>
      <c r="F31" s="52">
        <v>0</v>
      </c>
      <c r="G31" s="52">
        <v>0</v>
      </c>
      <c r="H31" s="50">
        <v>0</v>
      </c>
      <c r="I31" s="50">
        <v>0</v>
      </c>
      <c r="J31" s="2">
        <v>89</v>
      </c>
    </row>
    <row r="32" spans="1:10" ht="27" customHeight="1">
      <c r="A32" s="119"/>
      <c r="B32" s="119"/>
      <c r="C32" s="42" t="s">
        <v>144</v>
      </c>
      <c r="D32" s="42"/>
      <c r="E32" s="52">
        <v>11.3</v>
      </c>
      <c r="F32" s="52">
        <v>10.4</v>
      </c>
      <c r="G32" s="52">
        <v>9.4</v>
      </c>
      <c r="H32" s="50">
        <v>8.5</v>
      </c>
      <c r="I32" s="50">
        <v>7.7</v>
      </c>
      <c r="J32" s="2">
        <v>90</v>
      </c>
    </row>
    <row r="33" spans="1:10" ht="27" customHeight="1">
      <c r="A33" s="119"/>
      <c r="B33" s="119"/>
      <c r="C33" s="42" t="s">
        <v>145</v>
      </c>
      <c r="D33" s="42"/>
      <c r="E33" s="52">
        <v>175.2</v>
      </c>
      <c r="F33" s="52">
        <v>185</v>
      </c>
      <c r="G33" s="52">
        <v>194.9</v>
      </c>
      <c r="H33" s="71">
        <v>205.6</v>
      </c>
      <c r="I33" s="71">
        <v>210.9</v>
      </c>
      <c r="J33" s="2">
        <v>91</v>
      </c>
    </row>
    <row r="34" spans="1:10" ht="27" customHeight="1">
      <c r="A34" s="2" t="s">
        <v>215</v>
      </c>
      <c r="B34" s="8"/>
      <c r="C34" s="8"/>
      <c r="D34" s="8"/>
      <c r="E34" s="32"/>
      <c r="F34" s="32"/>
      <c r="G34" s="32"/>
      <c r="H34" s="32"/>
      <c r="I34" s="33"/>
    </row>
    <row r="35" spans="1:10" ht="27" customHeight="1">
      <c r="A35" s="9" t="s">
        <v>105</v>
      </c>
    </row>
    <row r="36" spans="1:10">
      <c r="A36" s="34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I20" activePane="bottomRight" state="frozen"/>
      <selection activeCell="L8" sqref="L8"/>
      <selection pane="topRight" activeCell="L8" sqref="L8"/>
      <selection pane="bottomLeft" activeCell="L8" sqref="L8"/>
      <selection pane="bottomRight" activeCell="Q50" sqref="Q50"/>
    </sheetView>
  </sheetViews>
  <sheetFormatPr defaultColWidth="9" defaultRowHeight="13.5"/>
  <cols>
    <col min="1" max="1" width="3.625" style="94" customWidth="1"/>
    <col min="2" max="3" width="1.625" style="94" customWidth="1"/>
    <col min="4" max="4" width="22.625" style="94" customWidth="1"/>
    <col min="5" max="5" width="10.625" style="94" customWidth="1"/>
    <col min="6" max="11" width="13.625" style="94" customWidth="1"/>
    <col min="12" max="12" width="13.625" style="95" customWidth="1"/>
    <col min="13" max="21" width="13.625" style="94" customWidth="1"/>
    <col min="22" max="25" width="12" style="94" customWidth="1"/>
    <col min="26" max="16384" width="9" style="94"/>
  </cols>
  <sheetData>
    <row r="1" spans="1:25" ht="33.950000000000003" customHeight="1">
      <c r="A1" s="20" t="s">
        <v>0</v>
      </c>
      <c r="B1" s="12"/>
      <c r="C1" s="12"/>
      <c r="D1" s="22" t="s">
        <v>227</v>
      </c>
      <c r="E1" s="13"/>
      <c r="F1" s="13"/>
      <c r="G1" s="13"/>
    </row>
    <row r="2" spans="1:25" ht="15" customHeight="1"/>
    <row r="3" spans="1:25" ht="15" customHeight="1">
      <c r="A3" s="14" t="s">
        <v>146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11" t="s">
        <v>255</v>
      </c>
      <c r="B5" s="111"/>
      <c r="C5" s="111"/>
      <c r="D5" s="111"/>
      <c r="K5" s="114"/>
      <c r="O5" s="114" t="s">
        <v>47</v>
      </c>
    </row>
    <row r="6" spans="1:25" ht="15.95" customHeight="1">
      <c r="A6" s="128" t="s">
        <v>48</v>
      </c>
      <c r="B6" s="129"/>
      <c r="C6" s="129"/>
      <c r="D6" s="129"/>
      <c r="E6" s="129"/>
      <c r="F6" s="137" t="s">
        <v>256</v>
      </c>
      <c r="G6" s="137"/>
      <c r="H6" s="137" t="s">
        <v>257</v>
      </c>
      <c r="I6" s="137"/>
      <c r="J6" s="137" t="s">
        <v>258</v>
      </c>
      <c r="K6" s="137"/>
      <c r="L6" s="137" t="s">
        <v>251</v>
      </c>
      <c r="M6" s="137"/>
      <c r="N6" s="135" t="s">
        <v>250</v>
      </c>
      <c r="O6" s="136"/>
    </row>
    <row r="7" spans="1:25" ht="15.95" customHeight="1">
      <c r="A7" s="129"/>
      <c r="B7" s="129"/>
      <c r="C7" s="129"/>
      <c r="D7" s="129"/>
      <c r="E7" s="129"/>
      <c r="F7" s="115" t="s">
        <v>213</v>
      </c>
      <c r="G7" s="115" t="s">
        <v>222</v>
      </c>
      <c r="H7" s="115" t="s">
        <v>213</v>
      </c>
      <c r="I7" s="115" t="s">
        <v>221</v>
      </c>
      <c r="J7" s="115" t="s">
        <v>213</v>
      </c>
      <c r="K7" s="115" t="s">
        <v>221</v>
      </c>
      <c r="L7" s="115" t="s">
        <v>213</v>
      </c>
      <c r="M7" s="115" t="s">
        <v>222</v>
      </c>
      <c r="N7" s="115" t="s">
        <v>213</v>
      </c>
      <c r="O7" s="115" t="s">
        <v>221</v>
      </c>
    </row>
    <row r="8" spans="1:25" ht="15.95" customHeight="1">
      <c r="A8" s="123" t="s">
        <v>82</v>
      </c>
      <c r="B8" s="105" t="s">
        <v>49</v>
      </c>
      <c r="C8" s="97"/>
      <c r="D8" s="97"/>
      <c r="E8" s="101" t="s">
        <v>40</v>
      </c>
      <c r="F8" s="93">
        <v>1522.1</v>
      </c>
      <c r="G8" s="93">
        <v>1169.3</v>
      </c>
      <c r="H8" s="93">
        <v>1029.0999999999999</v>
      </c>
      <c r="I8" s="93">
        <v>1009.3</v>
      </c>
      <c r="J8" s="93">
        <v>128.19999999999999</v>
      </c>
      <c r="K8" s="93">
        <v>126</v>
      </c>
      <c r="L8" s="93">
        <v>1698</v>
      </c>
      <c r="M8" s="93">
        <v>1732</v>
      </c>
      <c r="N8" s="93">
        <v>3453</v>
      </c>
      <c r="O8" s="99">
        <v>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95" customHeight="1">
      <c r="A9" s="123"/>
      <c r="B9" s="106"/>
      <c r="C9" s="97" t="s">
        <v>50</v>
      </c>
      <c r="D9" s="97"/>
      <c r="E9" s="101" t="s">
        <v>41</v>
      </c>
      <c r="F9" s="93">
        <v>1488</v>
      </c>
      <c r="G9" s="93">
        <v>1169.3</v>
      </c>
      <c r="H9" s="93">
        <v>1021.5</v>
      </c>
      <c r="I9" s="93">
        <v>1009.3</v>
      </c>
      <c r="J9" s="93">
        <v>128.19999999999999</v>
      </c>
      <c r="K9" s="93">
        <v>126</v>
      </c>
      <c r="L9" s="93">
        <v>1682</v>
      </c>
      <c r="M9" s="93">
        <v>1649</v>
      </c>
      <c r="N9" s="93">
        <v>3453</v>
      </c>
      <c r="O9" s="99">
        <v>0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95" customHeight="1">
      <c r="A10" s="123"/>
      <c r="B10" s="104"/>
      <c r="C10" s="97" t="s">
        <v>51</v>
      </c>
      <c r="D10" s="97"/>
      <c r="E10" s="101" t="s">
        <v>42</v>
      </c>
      <c r="F10" s="93">
        <v>34.1</v>
      </c>
      <c r="G10" s="93">
        <v>0</v>
      </c>
      <c r="H10" s="93">
        <v>7.6</v>
      </c>
      <c r="I10" s="93">
        <v>0</v>
      </c>
      <c r="J10" s="113">
        <v>0</v>
      </c>
      <c r="K10" s="113">
        <v>0</v>
      </c>
      <c r="L10" s="93">
        <v>16</v>
      </c>
      <c r="M10" s="93">
        <v>83</v>
      </c>
      <c r="N10" s="93">
        <v>0</v>
      </c>
      <c r="O10" s="99"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95" customHeight="1">
      <c r="A11" s="123"/>
      <c r="B11" s="105" t="s">
        <v>52</v>
      </c>
      <c r="C11" s="97"/>
      <c r="D11" s="97"/>
      <c r="E11" s="101" t="s">
        <v>43</v>
      </c>
      <c r="F11" s="93">
        <v>1795.4</v>
      </c>
      <c r="G11" s="93">
        <v>6566.2</v>
      </c>
      <c r="H11" s="93">
        <v>1094</v>
      </c>
      <c r="I11" s="93">
        <v>1021.9</v>
      </c>
      <c r="J11" s="93">
        <v>84.7</v>
      </c>
      <c r="K11" s="93">
        <v>67.7</v>
      </c>
      <c r="L11" s="93">
        <v>1677</v>
      </c>
      <c r="M11" s="93">
        <v>1724</v>
      </c>
      <c r="N11" s="93">
        <v>3499</v>
      </c>
      <c r="O11" s="99">
        <v>0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95" customHeight="1">
      <c r="A12" s="123"/>
      <c r="B12" s="106"/>
      <c r="C12" s="97" t="s">
        <v>53</v>
      </c>
      <c r="D12" s="97"/>
      <c r="E12" s="101" t="s">
        <v>44</v>
      </c>
      <c r="F12" s="93">
        <v>1733.5</v>
      </c>
      <c r="G12" s="93">
        <v>1200.4000000000001</v>
      </c>
      <c r="H12" s="93">
        <v>1094</v>
      </c>
      <c r="I12" s="93">
        <v>1021.9</v>
      </c>
      <c r="J12" s="93">
        <v>84.7</v>
      </c>
      <c r="K12" s="93">
        <v>64</v>
      </c>
      <c r="L12" s="93">
        <v>1652</v>
      </c>
      <c r="M12" s="93">
        <v>1719</v>
      </c>
      <c r="N12" s="93">
        <v>3482</v>
      </c>
      <c r="O12" s="99">
        <v>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95" customHeight="1">
      <c r="A13" s="123"/>
      <c r="B13" s="104"/>
      <c r="C13" s="97" t="s">
        <v>54</v>
      </c>
      <c r="D13" s="97"/>
      <c r="E13" s="101" t="s">
        <v>45</v>
      </c>
      <c r="F13" s="93">
        <v>61.9</v>
      </c>
      <c r="G13" s="93">
        <v>5365.8</v>
      </c>
      <c r="H13" s="113">
        <v>0</v>
      </c>
      <c r="I13" s="113">
        <v>0</v>
      </c>
      <c r="J13" s="113">
        <v>0</v>
      </c>
      <c r="K13" s="113">
        <v>3.7</v>
      </c>
      <c r="L13" s="93">
        <v>24</v>
      </c>
      <c r="M13" s="93">
        <v>5</v>
      </c>
      <c r="N13" s="93">
        <v>17</v>
      </c>
      <c r="O13" s="99">
        <v>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95" customHeight="1">
      <c r="A14" s="123"/>
      <c r="B14" s="97" t="s">
        <v>55</v>
      </c>
      <c r="C14" s="97"/>
      <c r="D14" s="97"/>
      <c r="E14" s="101" t="s">
        <v>259</v>
      </c>
      <c r="F14" s="93">
        <f t="shared" ref="F14:O15" si="0">F9-F12</f>
        <v>-245.5</v>
      </c>
      <c r="G14" s="93">
        <f t="shared" si="0"/>
        <v>-31.100000000000136</v>
      </c>
      <c r="H14" s="93">
        <f t="shared" si="0"/>
        <v>-72.5</v>
      </c>
      <c r="I14" s="93">
        <f t="shared" si="0"/>
        <v>-12.600000000000023</v>
      </c>
      <c r="J14" s="93">
        <f t="shared" si="0"/>
        <v>43.499999999999986</v>
      </c>
      <c r="K14" s="93">
        <f t="shared" si="0"/>
        <v>62</v>
      </c>
      <c r="L14" s="93">
        <f t="shared" si="0"/>
        <v>30</v>
      </c>
      <c r="M14" s="93">
        <f t="shared" si="0"/>
        <v>-70</v>
      </c>
      <c r="N14" s="93">
        <f t="shared" si="0"/>
        <v>-29</v>
      </c>
      <c r="O14" s="93">
        <f t="shared" si="0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95" customHeight="1">
      <c r="A15" s="123"/>
      <c r="B15" s="97" t="s">
        <v>56</v>
      </c>
      <c r="C15" s="97"/>
      <c r="D15" s="97"/>
      <c r="E15" s="101" t="s">
        <v>260</v>
      </c>
      <c r="F15" s="93">
        <f t="shared" si="0"/>
        <v>-27.799999999999997</v>
      </c>
      <c r="G15" s="93">
        <f t="shared" si="0"/>
        <v>-5365.8</v>
      </c>
      <c r="H15" s="93">
        <f t="shared" si="0"/>
        <v>7.6</v>
      </c>
      <c r="I15" s="93">
        <f t="shared" si="0"/>
        <v>0</v>
      </c>
      <c r="J15" s="93">
        <f t="shared" si="0"/>
        <v>0</v>
      </c>
      <c r="K15" s="93">
        <f t="shared" si="0"/>
        <v>-3.7</v>
      </c>
      <c r="L15" s="93">
        <f t="shared" si="0"/>
        <v>-8</v>
      </c>
      <c r="M15" s="93">
        <f t="shared" si="0"/>
        <v>78</v>
      </c>
      <c r="N15" s="93">
        <f t="shared" si="0"/>
        <v>-17</v>
      </c>
      <c r="O15" s="93">
        <f t="shared" si="0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95" customHeight="1">
      <c r="A16" s="123"/>
      <c r="B16" s="97" t="s">
        <v>57</v>
      </c>
      <c r="C16" s="97"/>
      <c r="D16" s="97"/>
      <c r="E16" s="101" t="s">
        <v>261</v>
      </c>
      <c r="F16" s="93">
        <f t="shared" ref="F16:O16" si="1">F8-F11</f>
        <v>-273.30000000000018</v>
      </c>
      <c r="G16" s="93">
        <f t="shared" si="1"/>
        <v>-5396.9</v>
      </c>
      <c r="H16" s="93">
        <f t="shared" si="1"/>
        <v>-64.900000000000091</v>
      </c>
      <c r="I16" s="93">
        <f t="shared" si="1"/>
        <v>-12.600000000000023</v>
      </c>
      <c r="J16" s="93">
        <f t="shared" si="1"/>
        <v>43.499999999999986</v>
      </c>
      <c r="K16" s="93">
        <f t="shared" si="1"/>
        <v>58.3</v>
      </c>
      <c r="L16" s="93">
        <f t="shared" si="1"/>
        <v>21</v>
      </c>
      <c r="M16" s="93">
        <f t="shared" si="1"/>
        <v>8</v>
      </c>
      <c r="N16" s="93">
        <f t="shared" si="1"/>
        <v>-46</v>
      </c>
      <c r="O16" s="93">
        <f t="shared" si="1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95" customHeight="1">
      <c r="A17" s="123"/>
      <c r="B17" s="97" t="s">
        <v>58</v>
      </c>
      <c r="C17" s="97"/>
      <c r="D17" s="97"/>
      <c r="E17" s="60"/>
      <c r="F17" s="113">
        <v>0</v>
      </c>
      <c r="G17" s="113">
        <v>0</v>
      </c>
      <c r="H17" s="113">
        <v>5040.6000000000004</v>
      </c>
      <c r="I17" s="113">
        <v>4976</v>
      </c>
      <c r="J17" s="93">
        <v>0</v>
      </c>
      <c r="K17" s="93">
        <v>0</v>
      </c>
      <c r="L17" s="93">
        <v>0</v>
      </c>
      <c r="M17" s="93">
        <v>0</v>
      </c>
      <c r="N17" s="113">
        <v>46</v>
      </c>
      <c r="O17" s="99">
        <v>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95" customHeight="1">
      <c r="A18" s="123"/>
      <c r="B18" s="97" t="s">
        <v>59</v>
      </c>
      <c r="C18" s="97"/>
      <c r="D18" s="97"/>
      <c r="E18" s="60"/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95" customHeight="1">
      <c r="A19" s="123" t="s">
        <v>83</v>
      </c>
      <c r="B19" s="105" t="s">
        <v>60</v>
      </c>
      <c r="C19" s="97"/>
      <c r="D19" s="97"/>
      <c r="E19" s="101"/>
      <c r="F19" s="93">
        <v>265.7</v>
      </c>
      <c r="G19" s="93">
        <v>4312.3999999999996</v>
      </c>
      <c r="H19" s="93">
        <v>1057.5</v>
      </c>
      <c r="I19" s="93">
        <v>1796</v>
      </c>
      <c r="J19" s="93">
        <v>0</v>
      </c>
      <c r="K19" s="93">
        <v>0</v>
      </c>
      <c r="L19" s="93">
        <v>36</v>
      </c>
      <c r="M19" s="93">
        <v>0</v>
      </c>
      <c r="N19" s="93">
        <v>1423</v>
      </c>
      <c r="O19" s="99">
        <v>0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95" customHeight="1">
      <c r="A20" s="123"/>
      <c r="B20" s="104"/>
      <c r="C20" s="97" t="s">
        <v>61</v>
      </c>
      <c r="D20" s="97"/>
      <c r="E20" s="101"/>
      <c r="F20" s="93">
        <v>0</v>
      </c>
      <c r="G20" s="93">
        <v>3950</v>
      </c>
      <c r="H20" s="93">
        <v>176</v>
      </c>
      <c r="I20" s="93">
        <v>452</v>
      </c>
      <c r="J20" s="93">
        <v>0</v>
      </c>
      <c r="K20" s="113">
        <v>0</v>
      </c>
      <c r="L20" s="93">
        <v>36</v>
      </c>
      <c r="M20" s="93">
        <v>0</v>
      </c>
      <c r="N20" s="93">
        <v>437</v>
      </c>
      <c r="O20" s="99">
        <v>0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95" customHeight="1">
      <c r="A21" s="123"/>
      <c r="B21" s="112" t="s">
        <v>62</v>
      </c>
      <c r="C21" s="97"/>
      <c r="D21" s="97"/>
      <c r="E21" s="101" t="s">
        <v>262</v>
      </c>
      <c r="F21" s="93">
        <v>265.7</v>
      </c>
      <c r="G21" s="93">
        <v>4312.3999999999996</v>
      </c>
      <c r="H21" s="93">
        <v>1057.5</v>
      </c>
      <c r="I21" s="93">
        <v>1796</v>
      </c>
      <c r="J21" s="93">
        <v>0</v>
      </c>
      <c r="K21" s="93">
        <v>0</v>
      </c>
      <c r="L21" s="93">
        <v>36</v>
      </c>
      <c r="M21" s="93">
        <v>0</v>
      </c>
      <c r="N21" s="93">
        <v>1423</v>
      </c>
      <c r="O21" s="99">
        <v>0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95" customHeight="1">
      <c r="A22" s="123"/>
      <c r="B22" s="105" t="s">
        <v>63</v>
      </c>
      <c r="C22" s="97"/>
      <c r="D22" s="97"/>
      <c r="E22" s="101" t="s">
        <v>263</v>
      </c>
      <c r="F22" s="93">
        <v>2284.8000000000002</v>
      </c>
      <c r="G22" s="93">
        <v>4771</v>
      </c>
      <c r="H22" s="93">
        <v>1086.4000000000001</v>
      </c>
      <c r="I22" s="93">
        <v>1812</v>
      </c>
      <c r="J22" s="93">
        <v>200</v>
      </c>
      <c r="K22" s="93">
        <v>200</v>
      </c>
      <c r="L22" s="93">
        <v>295</v>
      </c>
      <c r="M22" s="93">
        <v>298</v>
      </c>
      <c r="N22" s="93">
        <v>1656</v>
      </c>
      <c r="O22" s="99">
        <v>0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95" customHeight="1">
      <c r="A23" s="123"/>
      <c r="B23" s="104" t="s">
        <v>64</v>
      </c>
      <c r="C23" s="97" t="s">
        <v>65</v>
      </c>
      <c r="D23" s="97"/>
      <c r="E23" s="101"/>
      <c r="F23" s="93">
        <v>125.2</v>
      </c>
      <c r="G23" s="93">
        <v>111.8</v>
      </c>
      <c r="H23" s="93">
        <v>506.3</v>
      </c>
      <c r="I23" s="93">
        <v>535.70000000000005</v>
      </c>
      <c r="J23" s="93">
        <v>0</v>
      </c>
      <c r="K23" s="93">
        <v>0</v>
      </c>
      <c r="L23" s="93">
        <v>235</v>
      </c>
      <c r="M23" s="93">
        <v>226</v>
      </c>
      <c r="N23" s="93">
        <v>578</v>
      </c>
      <c r="O23" s="99">
        <v>0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95" customHeight="1">
      <c r="A24" s="123"/>
      <c r="B24" s="97" t="s">
        <v>264</v>
      </c>
      <c r="C24" s="97"/>
      <c r="D24" s="97"/>
      <c r="E24" s="101" t="s">
        <v>265</v>
      </c>
      <c r="F24" s="93">
        <f t="shared" ref="F24:O24" si="2">F21-F22</f>
        <v>-2019.1000000000001</v>
      </c>
      <c r="G24" s="93">
        <f t="shared" si="2"/>
        <v>-458.60000000000036</v>
      </c>
      <c r="H24" s="93">
        <f t="shared" si="2"/>
        <v>-28.900000000000091</v>
      </c>
      <c r="I24" s="93">
        <f t="shared" si="2"/>
        <v>-16</v>
      </c>
      <c r="J24" s="93">
        <f t="shared" si="2"/>
        <v>-200</v>
      </c>
      <c r="K24" s="93">
        <f t="shared" si="2"/>
        <v>-200</v>
      </c>
      <c r="L24" s="93">
        <f t="shared" si="2"/>
        <v>-259</v>
      </c>
      <c r="M24" s="93">
        <f t="shared" si="2"/>
        <v>-298</v>
      </c>
      <c r="N24" s="93">
        <f t="shared" si="2"/>
        <v>-233</v>
      </c>
      <c r="O24" s="93">
        <f t="shared" si="2"/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95" customHeight="1">
      <c r="A25" s="123"/>
      <c r="B25" s="105" t="s">
        <v>66</v>
      </c>
      <c r="C25" s="105"/>
      <c r="D25" s="105"/>
      <c r="E25" s="131" t="s">
        <v>266</v>
      </c>
      <c r="F25" s="125">
        <v>2019.1</v>
      </c>
      <c r="G25" s="125">
        <v>458.6</v>
      </c>
      <c r="H25" s="125">
        <v>28.900000000000091</v>
      </c>
      <c r="I25" s="125">
        <v>16</v>
      </c>
      <c r="J25" s="125">
        <v>200</v>
      </c>
      <c r="K25" s="125">
        <v>200</v>
      </c>
      <c r="L25" s="125">
        <v>259</v>
      </c>
      <c r="M25" s="125">
        <v>298</v>
      </c>
      <c r="N25" s="125">
        <v>233</v>
      </c>
      <c r="O25" s="125">
        <v>0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95" customHeight="1">
      <c r="A26" s="123"/>
      <c r="B26" s="112" t="s">
        <v>67</v>
      </c>
      <c r="C26" s="112"/>
      <c r="D26" s="112"/>
      <c r="E26" s="132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95" customHeight="1">
      <c r="A27" s="123"/>
      <c r="B27" s="97" t="s">
        <v>267</v>
      </c>
      <c r="C27" s="97"/>
      <c r="D27" s="97"/>
      <c r="E27" s="101" t="s">
        <v>102</v>
      </c>
      <c r="F27" s="93">
        <f t="shared" ref="F27:O27" si="3">F24+F25</f>
        <v>0</v>
      </c>
      <c r="G27" s="93">
        <f t="shared" si="3"/>
        <v>0</v>
      </c>
      <c r="H27" s="93">
        <f t="shared" si="3"/>
        <v>0</v>
      </c>
      <c r="I27" s="93">
        <f t="shared" si="3"/>
        <v>0</v>
      </c>
      <c r="J27" s="93">
        <f t="shared" si="3"/>
        <v>0</v>
      </c>
      <c r="K27" s="93">
        <f t="shared" si="3"/>
        <v>0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3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95" customHeight="1">
      <c r="F28" s="110"/>
      <c r="G28" s="110"/>
      <c r="H28" s="110"/>
      <c r="I28" s="110"/>
      <c r="J28" s="110"/>
      <c r="K28" s="110"/>
      <c r="L28" s="108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95" customHeight="1">
      <c r="A29" s="111"/>
      <c r="F29" s="110"/>
      <c r="G29" s="110"/>
      <c r="H29" s="110"/>
      <c r="I29" s="110"/>
      <c r="J29" s="109"/>
      <c r="K29" s="109"/>
      <c r="N29" s="108"/>
      <c r="O29" s="110"/>
      <c r="P29" s="110"/>
      <c r="Q29" s="109" t="s">
        <v>268</v>
      </c>
      <c r="R29" s="110"/>
      <c r="S29" s="110"/>
      <c r="T29" s="110"/>
      <c r="U29" s="110"/>
      <c r="V29" s="110"/>
      <c r="W29" s="110"/>
      <c r="X29" s="110"/>
      <c r="Y29" s="109"/>
    </row>
    <row r="30" spans="1:25" ht="15.95" customHeight="1">
      <c r="A30" s="130" t="s">
        <v>68</v>
      </c>
      <c r="B30" s="130"/>
      <c r="C30" s="130"/>
      <c r="D30" s="130"/>
      <c r="E30" s="130"/>
      <c r="F30" s="141" t="s">
        <v>247</v>
      </c>
      <c r="G30" s="142"/>
      <c r="H30" s="141" t="s">
        <v>246</v>
      </c>
      <c r="I30" s="142"/>
      <c r="J30" s="141" t="s">
        <v>245</v>
      </c>
      <c r="K30" s="142"/>
      <c r="L30" s="141" t="s">
        <v>250</v>
      </c>
      <c r="M30" s="142"/>
      <c r="N30" s="143" t="s">
        <v>244</v>
      </c>
      <c r="O30" s="144"/>
      <c r="P30" s="139" t="s">
        <v>243</v>
      </c>
      <c r="Q30" s="140"/>
      <c r="R30" s="108"/>
      <c r="S30" s="108"/>
      <c r="T30" s="108"/>
      <c r="U30" s="108"/>
      <c r="V30" s="108"/>
      <c r="W30" s="108"/>
      <c r="X30" s="108"/>
      <c r="Y30" s="108"/>
    </row>
    <row r="31" spans="1:25" ht="15.95" customHeight="1">
      <c r="A31" s="130"/>
      <c r="B31" s="130"/>
      <c r="C31" s="130"/>
      <c r="D31" s="130"/>
      <c r="E31" s="130"/>
      <c r="F31" s="115" t="s">
        <v>213</v>
      </c>
      <c r="G31" s="115" t="s">
        <v>221</v>
      </c>
      <c r="H31" s="115" t="s">
        <v>213</v>
      </c>
      <c r="I31" s="115" t="s">
        <v>221</v>
      </c>
      <c r="J31" s="115" t="s">
        <v>213</v>
      </c>
      <c r="K31" s="115" t="s">
        <v>221</v>
      </c>
      <c r="L31" s="115" t="s">
        <v>213</v>
      </c>
      <c r="M31" s="115" t="s">
        <v>221</v>
      </c>
      <c r="N31" s="115" t="s">
        <v>213</v>
      </c>
      <c r="O31" s="115" t="s">
        <v>221</v>
      </c>
      <c r="P31" s="115" t="s">
        <v>213</v>
      </c>
      <c r="Q31" s="115" t="s">
        <v>221</v>
      </c>
      <c r="R31" s="107"/>
      <c r="S31" s="107"/>
      <c r="T31" s="107"/>
      <c r="U31" s="107"/>
      <c r="V31" s="107"/>
      <c r="W31" s="107"/>
      <c r="X31" s="107"/>
      <c r="Y31" s="107"/>
    </row>
    <row r="32" spans="1:25" ht="15.95" customHeight="1">
      <c r="A32" s="123" t="s">
        <v>84</v>
      </c>
      <c r="B32" s="105" t="s">
        <v>49</v>
      </c>
      <c r="C32" s="97"/>
      <c r="D32" s="97"/>
      <c r="E32" s="101" t="s">
        <v>40</v>
      </c>
      <c r="F32" s="93">
        <v>490</v>
      </c>
      <c r="G32" s="93">
        <v>503</v>
      </c>
      <c r="H32" s="93">
        <v>401</v>
      </c>
      <c r="I32" s="93">
        <v>89</v>
      </c>
      <c r="J32" s="93">
        <v>319</v>
      </c>
      <c r="K32" s="93">
        <v>534.6</v>
      </c>
      <c r="L32" s="99">
        <v>0</v>
      </c>
      <c r="M32" s="93">
        <v>1560</v>
      </c>
      <c r="N32" s="93">
        <v>0</v>
      </c>
      <c r="O32" s="93">
        <v>0</v>
      </c>
      <c r="P32" s="93">
        <v>0</v>
      </c>
      <c r="Q32" s="93">
        <v>0</v>
      </c>
      <c r="R32" s="96"/>
      <c r="S32" s="96"/>
      <c r="T32" s="98"/>
      <c r="U32" s="98"/>
      <c r="V32" s="96"/>
      <c r="W32" s="96"/>
      <c r="X32" s="98"/>
      <c r="Y32" s="98"/>
    </row>
    <row r="33" spans="1:25" ht="15.95" customHeight="1">
      <c r="A33" s="127"/>
      <c r="B33" s="106"/>
      <c r="C33" s="105" t="s">
        <v>69</v>
      </c>
      <c r="D33" s="97"/>
      <c r="E33" s="101"/>
      <c r="F33" s="93">
        <v>335</v>
      </c>
      <c r="G33" s="93">
        <v>491</v>
      </c>
      <c r="H33" s="93">
        <v>351</v>
      </c>
      <c r="I33" s="93">
        <v>39</v>
      </c>
      <c r="J33" s="93">
        <v>315</v>
      </c>
      <c r="K33" s="93">
        <v>534.6</v>
      </c>
      <c r="L33" s="99">
        <v>0</v>
      </c>
      <c r="M33" s="93">
        <v>1460</v>
      </c>
      <c r="N33" s="93">
        <v>0</v>
      </c>
      <c r="O33" s="93">
        <v>0</v>
      </c>
      <c r="P33" s="93">
        <v>0</v>
      </c>
      <c r="Q33" s="93">
        <v>0</v>
      </c>
      <c r="R33" s="96"/>
      <c r="S33" s="96"/>
      <c r="T33" s="98"/>
      <c r="U33" s="98"/>
      <c r="V33" s="96"/>
      <c r="W33" s="96"/>
      <c r="X33" s="98"/>
      <c r="Y33" s="98"/>
    </row>
    <row r="34" spans="1:25" ht="15.95" customHeight="1">
      <c r="A34" s="127"/>
      <c r="B34" s="106"/>
      <c r="C34" s="104"/>
      <c r="D34" s="97" t="s">
        <v>70</v>
      </c>
      <c r="E34" s="101"/>
      <c r="F34" s="93">
        <v>331</v>
      </c>
      <c r="G34" s="93">
        <v>491</v>
      </c>
      <c r="H34" s="93">
        <v>311</v>
      </c>
      <c r="I34" s="93">
        <v>0</v>
      </c>
      <c r="J34" s="93">
        <v>0</v>
      </c>
      <c r="K34" s="93">
        <v>0</v>
      </c>
      <c r="L34" s="99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6"/>
      <c r="S34" s="96"/>
      <c r="T34" s="98"/>
      <c r="U34" s="98"/>
      <c r="V34" s="96"/>
      <c r="W34" s="96"/>
      <c r="X34" s="98"/>
      <c r="Y34" s="98"/>
    </row>
    <row r="35" spans="1:25" ht="15.95" customHeight="1">
      <c r="A35" s="127"/>
      <c r="B35" s="104"/>
      <c r="C35" s="112" t="s">
        <v>71</v>
      </c>
      <c r="D35" s="97"/>
      <c r="E35" s="101"/>
      <c r="F35" s="93">
        <v>4</v>
      </c>
      <c r="G35" s="93">
        <v>12</v>
      </c>
      <c r="H35" s="93">
        <v>50</v>
      </c>
      <c r="I35" s="93">
        <v>50</v>
      </c>
      <c r="J35" s="93">
        <v>3</v>
      </c>
      <c r="K35" s="99">
        <v>0</v>
      </c>
      <c r="L35" s="99">
        <v>0</v>
      </c>
      <c r="M35" s="93">
        <v>100</v>
      </c>
      <c r="N35" s="93">
        <v>0</v>
      </c>
      <c r="O35" s="93">
        <v>0</v>
      </c>
      <c r="P35" s="93">
        <v>0</v>
      </c>
      <c r="Q35" s="93">
        <v>0</v>
      </c>
      <c r="R35" s="96"/>
      <c r="S35" s="96"/>
      <c r="T35" s="98"/>
      <c r="U35" s="98"/>
      <c r="V35" s="96"/>
      <c r="W35" s="96"/>
      <c r="X35" s="98"/>
      <c r="Y35" s="98"/>
    </row>
    <row r="36" spans="1:25" ht="15.95" customHeight="1">
      <c r="A36" s="127"/>
      <c r="B36" s="105" t="s">
        <v>52</v>
      </c>
      <c r="C36" s="97"/>
      <c r="D36" s="97"/>
      <c r="E36" s="101" t="s">
        <v>41</v>
      </c>
      <c r="F36" s="93">
        <v>490</v>
      </c>
      <c r="G36" s="93">
        <v>382</v>
      </c>
      <c r="H36" s="93">
        <v>66</v>
      </c>
      <c r="I36" s="93">
        <v>71</v>
      </c>
      <c r="J36" s="93">
        <v>17</v>
      </c>
      <c r="K36" s="93">
        <v>21.3</v>
      </c>
      <c r="L36" s="99">
        <v>0</v>
      </c>
      <c r="M36" s="93">
        <v>1572</v>
      </c>
      <c r="N36" s="93">
        <v>0</v>
      </c>
      <c r="O36" s="93">
        <v>0</v>
      </c>
      <c r="P36" s="93">
        <v>0</v>
      </c>
      <c r="Q36" s="93">
        <v>0</v>
      </c>
      <c r="R36" s="96"/>
      <c r="S36" s="96"/>
      <c r="T36" s="96"/>
      <c r="U36" s="96"/>
      <c r="V36" s="96"/>
      <c r="W36" s="96"/>
      <c r="X36" s="98"/>
      <c r="Y36" s="98"/>
    </row>
    <row r="37" spans="1:25" ht="15.95" customHeight="1">
      <c r="A37" s="127"/>
      <c r="B37" s="106"/>
      <c r="C37" s="97" t="s">
        <v>72</v>
      </c>
      <c r="D37" s="97"/>
      <c r="E37" s="101"/>
      <c r="F37" s="93">
        <v>443</v>
      </c>
      <c r="G37" s="93">
        <v>311</v>
      </c>
      <c r="H37" s="93">
        <v>16</v>
      </c>
      <c r="I37" s="93">
        <v>21</v>
      </c>
      <c r="J37" s="93">
        <v>15</v>
      </c>
      <c r="K37" s="93">
        <v>19.399999999999999</v>
      </c>
      <c r="L37" s="99">
        <v>0</v>
      </c>
      <c r="M37" s="93">
        <v>1442</v>
      </c>
      <c r="N37" s="93">
        <v>0</v>
      </c>
      <c r="O37" s="93">
        <v>0</v>
      </c>
      <c r="P37" s="93">
        <v>0</v>
      </c>
      <c r="Q37" s="93">
        <v>0</v>
      </c>
      <c r="R37" s="96"/>
      <c r="S37" s="96"/>
      <c r="T37" s="96"/>
      <c r="U37" s="96"/>
      <c r="V37" s="96"/>
      <c r="W37" s="96"/>
      <c r="X37" s="98"/>
      <c r="Y37" s="98"/>
    </row>
    <row r="38" spans="1:25" ht="15.95" customHeight="1">
      <c r="A38" s="127"/>
      <c r="B38" s="104"/>
      <c r="C38" s="97" t="s">
        <v>73</v>
      </c>
      <c r="D38" s="97"/>
      <c r="E38" s="101"/>
      <c r="F38" s="93">
        <v>47</v>
      </c>
      <c r="G38" s="93">
        <v>70</v>
      </c>
      <c r="H38" s="93">
        <v>50</v>
      </c>
      <c r="I38" s="93">
        <v>50</v>
      </c>
      <c r="J38" s="93">
        <v>2</v>
      </c>
      <c r="K38" s="93">
        <v>1.9</v>
      </c>
      <c r="L38" s="99">
        <v>0</v>
      </c>
      <c r="M38" s="93">
        <v>130</v>
      </c>
      <c r="N38" s="93">
        <v>0</v>
      </c>
      <c r="O38" s="93">
        <v>0</v>
      </c>
      <c r="P38" s="93">
        <v>0</v>
      </c>
      <c r="Q38" s="93">
        <v>0</v>
      </c>
      <c r="R38" s="98"/>
      <c r="S38" s="98"/>
      <c r="T38" s="96"/>
      <c r="U38" s="96"/>
      <c r="V38" s="96"/>
      <c r="W38" s="96"/>
      <c r="X38" s="98"/>
      <c r="Y38" s="98"/>
    </row>
    <row r="39" spans="1:25" ht="15.95" customHeight="1">
      <c r="A39" s="127"/>
      <c r="B39" s="102" t="s">
        <v>74</v>
      </c>
      <c r="C39" s="102"/>
      <c r="D39" s="102"/>
      <c r="E39" s="101" t="s">
        <v>269</v>
      </c>
      <c r="F39" s="93">
        <f t="shared" ref="F39:M39" si="4">F32-F36</f>
        <v>0</v>
      </c>
      <c r="G39" s="93">
        <f t="shared" si="4"/>
        <v>121</v>
      </c>
      <c r="H39" s="93">
        <f t="shared" si="4"/>
        <v>335</v>
      </c>
      <c r="I39" s="93">
        <f t="shared" si="4"/>
        <v>18</v>
      </c>
      <c r="J39" s="93">
        <f t="shared" si="4"/>
        <v>302</v>
      </c>
      <c r="K39" s="93">
        <f t="shared" si="4"/>
        <v>513.30000000000007</v>
      </c>
      <c r="L39" s="93">
        <f t="shared" si="4"/>
        <v>0</v>
      </c>
      <c r="M39" s="93">
        <f t="shared" si="4"/>
        <v>-12</v>
      </c>
      <c r="N39" s="93">
        <f>N32-N36</f>
        <v>0</v>
      </c>
      <c r="O39" s="93">
        <f>O32-O36</f>
        <v>0</v>
      </c>
      <c r="P39" s="93">
        <f>P32-P36</f>
        <v>0</v>
      </c>
      <c r="Q39" s="93">
        <f>Q32-Q36</f>
        <v>0</v>
      </c>
      <c r="R39" s="96"/>
      <c r="S39" s="96"/>
      <c r="T39" s="96"/>
      <c r="U39" s="96"/>
      <c r="V39" s="96"/>
      <c r="W39" s="96"/>
      <c r="X39" s="98"/>
      <c r="Y39" s="98"/>
    </row>
    <row r="40" spans="1:25" ht="15.95" customHeight="1">
      <c r="A40" s="123" t="s">
        <v>85</v>
      </c>
      <c r="B40" s="105" t="s">
        <v>75</v>
      </c>
      <c r="C40" s="97"/>
      <c r="D40" s="97"/>
      <c r="E40" s="101" t="s">
        <v>43</v>
      </c>
      <c r="F40" s="93">
        <v>2018</v>
      </c>
      <c r="G40" s="93">
        <v>2345</v>
      </c>
      <c r="H40" s="93">
        <v>0</v>
      </c>
      <c r="I40" s="93">
        <v>0</v>
      </c>
      <c r="J40" s="93">
        <v>20</v>
      </c>
      <c r="K40" s="93">
        <v>0</v>
      </c>
      <c r="L40" s="99">
        <v>0</v>
      </c>
      <c r="M40" s="93">
        <v>1759</v>
      </c>
      <c r="N40" s="93">
        <v>12</v>
      </c>
      <c r="O40" s="93">
        <v>12</v>
      </c>
      <c r="P40" s="93">
        <v>119</v>
      </c>
      <c r="Q40" s="93">
        <v>119</v>
      </c>
      <c r="R40" s="96"/>
      <c r="S40" s="96"/>
      <c r="T40" s="98"/>
      <c r="U40" s="98"/>
      <c r="V40" s="98"/>
      <c r="W40" s="98"/>
      <c r="X40" s="96"/>
      <c r="Y40" s="96"/>
    </row>
    <row r="41" spans="1:25" ht="15.95" customHeight="1">
      <c r="A41" s="124"/>
      <c r="B41" s="104"/>
      <c r="C41" s="97" t="s">
        <v>76</v>
      </c>
      <c r="D41" s="97"/>
      <c r="E41" s="101"/>
      <c r="F41" s="99">
        <v>1331</v>
      </c>
      <c r="G41" s="99">
        <v>1327</v>
      </c>
      <c r="H41" s="99">
        <v>0</v>
      </c>
      <c r="I41" s="99">
        <v>0</v>
      </c>
      <c r="J41" s="99">
        <v>0</v>
      </c>
      <c r="K41" s="93">
        <v>0</v>
      </c>
      <c r="L41" s="99">
        <v>0</v>
      </c>
      <c r="M41" s="99">
        <v>402</v>
      </c>
      <c r="N41" s="93">
        <v>0</v>
      </c>
      <c r="O41" s="93">
        <v>0</v>
      </c>
      <c r="P41" s="93">
        <v>0</v>
      </c>
      <c r="Q41" s="93">
        <v>0</v>
      </c>
      <c r="R41" s="98"/>
      <c r="S41" s="98"/>
      <c r="T41" s="98"/>
      <c r="U41" s="98"/>
      <c r="V41" s="98"/>
      <c r="W41" s="98"/>
      <c r="X41" s="96"/>
      <c r="Y41" s="96"/>
    </row>
    <row r="42" spans="1:25" ht="15.95" customHeight="1">
      <c r="A42" s="124"/>
      <c r="B42" s="105" t="s">
        <v>63</v>
      </c>
      <c r="C42" s="97"/>
      <c r="D42" s="97"/>
      <c r="E42" s="101" t="s">
        <v>44</v>
      </c>
      <c r="F42" s="93">
        <v>2203</v>
      </c>
      <c r="G42" s="93">
        <v>2347</v>
      </c>
      <c r="H42" s="93">
        <v>0</v>
      </c>
      <c r="I42" s="93">
        <v>0</v>
      </c>
      <c r="J42" s="93">
        <v>37</v>
      </c>
      <c r="K42" s="93">
        <v>520.1</v>
      </c>
      <c r="L42" s="99">
        <v>0</v>
      </c>
      <c r="M42" s="93">
        <v>1008</v>
      </c>
      <c r="N42" s="93">
        <v>12</v>
      </c>
      <c r="O42" s="93">
        <v>12</v>
      </c>
      <c r="P42" s="93">
        <v>119</v>
      </c>
      <c r="Q42" s="93">
        <v>119</v>
      </c>
      <c r="R42" s="96"/>
      <c r="S42" s="96"/>
      <c r="T42" s="98"/>
      <c r="U42" s="98"/>
      <c r="V42" s="96"/>
      <c r="W42" s="96"/>
      <c r="X42" s="96"/>
      <c r="Y42" s="96"/>
    </row>
    <row r="43" spans="1:25" ht="15.95" customHeight="1">
      <c r="A43" s="124"/>
      <c r="B43" s="104"/>
      <c r="C43" s="97" t="s">
        <v>77</v>
      </c>
      <c r="D43" s="97"/>
      <c r="E43" s="101"/>
      <c r="F43" s="93">
        <v>1929</v>
      </c>
      <c r="G43" s="93">
        <v>2213</v>
      </c>
      <c r="H43" s="93">
        <v>0</v>
      </c>
      <c r="I43" s="93">
        <v>0</v>
      </c>
      <c r="J43" s="93">
        <v>18</v>
      </c>
      <c r="K43" s="99">
        <v>347</v>
      </c>
      <c r="L43" s="99">
        <v>0</v>
      </c>
      <c r="M43" s="93">
        <v>603</v>
      </c>
      <c r="N43" s="93">
        <v>10</v>
      </c>
      <c r="O43" s="93">
        <v>10</v>
      </c>
      <c r="P43" s="93">
        <v>98</v>
      </c>
      <c r="Q43" s="93">
        <v>96</v>
      </c>
      <c r="R43" s="98"/>
      <c r="S43" s="96"/>
      <c r="T43" s="98"/>
      <c r="U43" s="98"/>
      <c r="V43" s="96"/>
      <c r="W43" s="96"/>
      <c r="X43" s="98"/>
      <c r="Y43" s="98"/>
    </row>
    <row r="44" spans="1:25" ht="15.95" customHeight="1">
      <c r="A44" s="124"/>
      <c r="B44" s="97" t="s">
        <v>74</v>
      </c>
      <c r="C44" s="97"/>
      <c r="D44" s="97"/>
      <c r="E44" s="101" t="s">
        <v>270</v>
      </c>
      <c r="F44" s="99">
        <f t="shared" ref="F44:M44" si="5">F40-F42</f>
        <v>-185</v>
      </c>
      <c r="G44" s="99">
        <f t="shared" si="5"/>
        <v>-2</v>
      </c>
      <c r="H44" s="99">
        <f t="shared" si="5"/>
        <v>0</v>
      </c>
      <c r="I44" s="99">
        <f t="shared" si="5"/>
        <v>0</v>
      </c>
      <c r="J44" s="99">
        <f t="shared" si="5"/>
        <v>-17</v>
      </c>
      <c r="K44" s="99">
        <f t="shared" si="5"/>
        <v>-520.1</v>
      </c>
      <c r="L44" s="99">
        <f t="shared" si="5"/>
        <v>0</v>
      </c>
      <c r="M44" s="99">
        <f t="shared" si="5"/>
        <v>751</v>
      </c>
      <c r="N44" s="99">
        <f>N40-N42</f>
        <v>0</v>
      </c>
      <c r="O44" s="99">
        <f>O40-O42</f>
        <v>0</v>
      </c>
      <c r="P44" s="99">
        <f>P40-P42</f>
        <v>0</v>
      </c>
      <c r="Q44" s="99">
        <f>Q40-Q42</f>
        <v>0</v>
      </c>
      <c r="R44" s="96"/>
      <c r="S44" s="96"/>
      <c r="T44" s="98"/>
      <c r="U44" s="98"/>
      <c r="V44" s="96"/>
      <c r="W44" s="96"/>
      <c r="X44" s="96"/>
      <c r="Y44" s="96"/>
    </row>
    <row r="45" spans="1:25" ht="15.95" customHeight="1">
      <c r="A45" s="123" t="s">
        <v>86</v>
      </c>
      <c r="B45" s="102" t="s">
        <v>78</v>
      </c>
      <c r="C45" s="102"/>
      <c r="D45" s="102"/>
      <c r="E45" s="101" t="s">
        <v>271</v>
      </c>
      <c r="F45" s="93">
        <f t="shared" ref="F45:M45" si="6">F39+F44</f>
        <v>-185</v>
      </c>
      <c r="G45" s="93">
        <f t="shared" si="6"/>
        <v>119</v>
      </c>
      <c r="H45" s="93">
        <f t="shared" si="6"/>
        <v>335</v>
      </c>
      <c r="I45" s="93">
        <f t="shared" si="6"/>
        <v>18</v>
      </c>
      <c r="J45" s="93">
        <f t="shared" si="6"/>
        <v>285</v>
      </c>
      <c r="K45" s="93">
        <f t="shared" si="6"/>
        <v>-6.7999999999999545</v>
      </c>
      <c r="L45" s="93">
        <f t="shared" si="6"/>
        <v>0</v>
      </c>
      <c r="M45" s="93">
        <f t="shared" si="6"/>
        <v>739</v>
      </c>
      <c r="N45" s="93">
        <f>N39+N44</f>
        <v>0</v>
      </c>
      <c r="O45" s="93">
        <f>O39+O44</f>
        <v>0</v>
      </c>
      <c r="P45" s="93">
        <f>P39+P44</f>
        <v>0</v>
      </c>
      <c r="Q45" s="93">
        <f>Q39+Q44</f>
        <v>0</v>
      </c>
      <c r="R45" s="96"/>
      <c r="S45" s="96"/>
      <c r="T45" s="96"/>
      <c r="U45" s="96"/>
      <c r="V45" s="96"/>
      <c r="W45" s="96"/>
      <c r="X45" s="96"/>
      <c r="Y45" s="96"/>
    </row>
    <row r="46" spans="1:25" ht="15.95" customHeight="1">
      <c r="A46" s="124"/>
      <c r="B46" s="97" t="s">
        <v>79</v>
      </c>
      <c r="C46" s="97"/>
      <c r="D46" s="97"/>
      <c r="E46" s="97"/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3">
        <v>0</v>
      </c>
      <c r="O46" s="93">
        <v>0</v>
      </c>
      <c r="P46" s="99">
        <v>0</v>
      </c>
      <c r="Q46" s="99">
        <v>0</v>
      </c>
      <c r="R46" s="98"/>
      <c r="S46" s="98"/>
      <c r="T46" s="98"/>
      <c r="U46" s="98"/>
      <c r="V46" s="98"/>
      <c r="W46" s="98"/>
      <c r="X46" s="98"/>
      <c r="Y46" s="98"/>
    </row>
    <row r="47" spans="1:25" ht="15.95" customHeight="1">
      <c r="A47" s="124"/>
      <c r="B47" s="97" t="s">
        <v>80</v>
      </c>
      <c r="C47" s="97"/>
      <c r="D47" s="97"/>
      <c r="E47" s="97"/>
      <c r="F47" s="93">
        <v>266</v>
      </c>
      <c r="G47" s="93">
        <v>451</v>
      </c>
      <c r="H47" s="93">
        <v>1091</v>
      </c>
      <c r="I47" s="93">
        <v>756</v>
      </c>
      <c r="J47" s="93">
        <v>327</v>
      </c>
      <c r="K47" s="93">
        <v>42.8</v>
      </c>
      <c r="L47" s="99">
        <v>0</v>
      </c>
      <c r="M47" s="93">
        <v>1443</v>
      </c>
      <c r="N47" s="93">
        <v>0</v>
      </c>
      <c r="O47" s="93">
        <v>0</v>
      </c>
      <c r="P47" s="93">
        <v>0</v>
      </c>
      <c r="Q47" s="93">
        <v>0</v>
      </c>
      <c r="R47" s="96"/>
      <c r="S47" s="96"/>
      <c r="T47" s="96"/>
      <c r="U47" s="96"/>
      <c r="V47" s="96"/>
      <c r="W47" s="96"/>
      <c r="X47" s="96"/>
      <c r="Y47" s="96"/>
    </row>
    <row r="48" spans="1:25" ht="15.95" customHeight="1">
      <c r="A48" s="124"/>
      <c r="B48" s="97" t="s">
        <v>81</v>
      </c>
      <c r="C48" s="97"/>
      <c r="D48" s="97"/>
      <c r="E48" s="97"/>
      <c r="F48" s="93">
        <v>76</v>
      </c>
      <c r="G48" s="93">
        <v>115</v>
      </c>
      <c r="H48" s="93">
        <v>1091</v>
      </c>
      <c r="I48" s="93">
        <v>756</v>
      </c>
      <c r="J48" s="93">
        <v>327</v>
      </c>
      <c r="K48" s="93">
        <v>43</v>
      </c>
      <c r="L48" s="99">
        <v>0</v>
      </c>
      <c r="M48" s="93">
        <v>1163</v>
      </c>
      <c r="N48" s="93">
        <v>0</v>
      </c>
      <c r="O48" s="93">
        <v>0</v>
      </c>
      <c r="P48" s="93">
        <v>0</v>
      </c>
      <c r="Q48" s="93">
        <v>0</v>
      </c>
      <c r="R48" s="96"/>
      <c r="S48" s="96"/>
      <c r="T48" s="96"/>
      <c r="U48" s="96"/>
      <c r="V48" s="96"/>
      <c r="W48" s="96"/>
      <c r="X48" s="96"/>
      <c r="Y48" s="96"/>
    </row>
    <row r="49" spans="1:15" ht="15.95" customHeight="1">
      <c r="A49" s="94" t="s">
        <v>272</v>
      </c>
      <c r="O49" s="116"/>
    </row>
    <row r="50" spans="1:15" ht="15.95" customHeight="1">
      <c r="O50" s="95"/>
    </row>
  </sheetData>
  <mergeCells count="29">
    <mergeCell ref="N6:O6"/>
    <mergeCell ref="A6:E7"/>
    <mergeCell ref="F6:G6"/>
    <mergeCell ref="H6:I6"/>
    <mergeCell ref="J6:K6"/>
    <mergeCell ref="L6:M6"/>
    <mergeCell ref="N25:N26"/>
    <mergeCell ref="A8:A18"/>
    <mergeCell ref="A19:A27"/>
    <mergeCell ref="E25:E26"/>
    <mergeCell ref="F25:F26"/>
    <mergeCell ref="G25:G26"/>
    <mergeCell ref="H25:H26"/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8"/>
  <sheetViews>
    <sheetView view="pageBreakPreview" topLeftCell="A7" zoomScaleNormal="100" zoomScaleSheetLayoutView="100" workbookViewId="0">
      <selection activeCell="C7" sqref="C7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27" t="s">
        <v>0</v>
      </c>
      <c r="B1" s="27"/>
      <c r="C1" s="35" t="s">
        <v>227</v>
      </c>
      <c r="D1" s="36"/>
    </row>
    <row r="3" spans="1:14" ht="15" customHeight="1">
      <c r="A3" s="14" t="s">
        <v>228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37"/>
      <c r="B5" s="37" t="s">
        <v>229</v>
      </c>
      <c r="C5" s="37"/>
      <c r="D5" s="37"/>
      <c r="H5" s="15"/>
      <c r="L5" s="15"/>
      <c r="N5" s="15" t="s">
        <v>150</v>
      </c>
    </row>
    <row r="6" spans="1:14" ht="15" customHeight="1">
      <c r="A6" s="38"/>
      <c r="B6" s="39"/>
      <c r="C6" s="39"/>
      <c r="D6" s="79"/>
      <c r="E6" s="147" t="s">
        <v>230</v>
      </c>
      <c r="F6" s="147"/>
      <c r="G6" s="148" t="s">
        <v>231</v>
      </c>
      <c r="H6" s="148"/>
      <c r="I6" s="149" t="s">
        <v>232</v>
      </c>
      <c r="J6" s="150"/>
      <c r="K6" s="145"/>
      <c r="L6" s="145"/>
      <c r="M6" s="145"/>
      <c r="N6" s="145"/>
    </row>
    <row r="7" spans="1:14" ht="15" customHeight="1">
      <c r="A7" s="18"/>
      <c r="B7" s="19"/>
      <c r="C7" s="19"/>
      <c r="D7" s="54"/>
      <c r="E7" s="92" t="s">
        <v>213</v>
      </c>
      <c r="F7" s="80" t="s">
        <v>221</v>
      </c>
      <c r="G7" s="92" t="s">
        <v>213</v>
      </c>
      <c r="H7" s="92" t="s">
        <v>221</v>
      </c>
      <c r="I7" s="92" t="s">
        <v>213</v>
      </c>
      <c r="J7" s="92" t="s">
        <v>221</v>
      </c>
      <c r="K7" s="92" t="s">
        <v>213</v>
      </c>
      <c r="L7" s="92" t="s">
        <v>221</v>
      </c>
      <c r="M7" s="92" t="s">
        <v>213</v>
      </c>
      <c r="N7" s="92" t="s">
        <v>221</v>
      </c>
    </row>
    <row r="8" spans="1:14" ht="18" customHeight="1">
      <c r="A8" s="119" t="s">
        <v>151</v>
      </c>
      <c r="B8" s="73" t="s">
        <v>152</v>
      </c>
      <c r="C8" s="74"/>
      <c r="D8" s="74"/>
      <c r="E8" s="75">
        <v>31</v>
      </c>
      <c r="F8" s="75">
        <v>31</v>
      </c>
      <c r="G8" s="75">
        <v>2</v>
      </c>
      <c r="H8" s="75">
        <v>2</v>
      </c>
      <c r="I8" s="75">
        <v>1</v>
      </c>
      <c r="J8" s="75">
        <v>1</v>
      </c>
      <c r="K8" s="75"/>
      <c r="L8" s="75"/>
      <c r="M8" s="75"/>
      <c r="N8" s="75"/>
    </row>
    <row r="9" spans="1:14" ht="18" customHeight="1">
      <c r="A9" s="119"/>
      <c r="B9" s="119" t="s">
        <v>153</v>
      </c>
      <c r="C9" s="89" t="s">
        <v>154</v>
      </c>
      <c r="D9" s="89"/>
      <c r="E9" s="75">
        <v>499</v>
      </c>
      <c r="F9" s="75">
        <v>499</v>
      </c>
      <c r="G9" s="75">
        <v>1070</v>
      </c>
      <c r="H9" s="75">
        <v>1070</v>
      </c>
      <c r="I9" s="75">
        <v>1505</v>
      </c>
      <c r="J9" s="75">
        <v>1505</v>
      </c>
      <c r="K9" s="75"/>
      <c r="L9" s="75"/>
      <c r="M9" s="75"/>
      <c r="N9" s="75"/>
    </row>
    <row r="10" spans="1:14" ht="18" customHeight="1">
      <c r="A10" s="119"/>
      <c r="B10" s="119"/>
      <c r="C10" s="89" t="s">
        <v>155</v>
      </c>
      <c r="D10" s="89"/>
      <c r="E10" s="75">
        <v>266</v>
      </c>
      <c r="F10" s="75">
        <v>266</v>
      </c>
      <c r="G10" s="75">
        <v>535</v>
      </c>
      <c r="H10" s="75">
        <v>535</v>
      </c>
      <c r="I10" s="75">
        <v>1505</v>
      </c>
      <c r="J10" s="75">
        <v>1505</v>
      </c>
      <c r="K10" s="75"/>
      <c r="L10" s="75"/>
      <c r="M10" s="75"/>
      <c r="N10" s="75"/>
    </row>
    <row r="11" spans="1:14" ht="18" customHeight="1">
      <c r="A11" s="119"/>
      <c r="B11" s="119"/>
      <c r="C11" s="89" t="s">
        <v>156</v>
      </c>
      <c r="D11" s="89"/>
      <c r="E11" s="75">
        <v>134</v>
      </c>
      <c r="F11" s="75">
        <v>134</v>
      </c>
      <c r="G11" s="75">
        <v>0</v>
      </c>
      <c r="H11" s="75">
        <v>0</v>
      </c>
      <c r="I11" s="75">
        <v>0</v>
      </c>
      <c r="J11" s="75">
        <v>0</v>
      </c>
      <c r="K11" s="75"/>
      <c r="L11" s="75"/>
      <c r="M11" s="75"/>
      <c r="N11" s="75"/>
    </row>
    <row r="12" spans="1:14" ht="18" customHeight="1">
      <c r="A12" s="119"/>
      <c r="B12" s="119"/>
      <c r="C12" s="89" t="s">
        <v>157</v>
      </c>
      <c r="D12" s="89"/>
      <c r="E12" s="75">
        <v>99</v>
      </c>
      <c r="F12" s="75">
        <v>99</v>
      </c>
      <c r="G12" s="75">
        <v>0</v>
      </c>
      <c r="H12" s="75">
        <v>0</v>
      </c>
      <c r="I12" s="75">
        <v>0</v>
      </c>
      <c r="J12" s="75">
        <v>0</v>
      </c>
      <c r="K12" s="75"/>
      <c r="L12" s="75"/>
      <c r="M12" s="75"/>
      <c r="N12" s="75"/>
    </row>
    <row r="13" spans="1:14" ht="18" customHeight="1">
      <c r="A13" s="119"/>
      <c r="B13" s="119"/>
      <c r="C13" s="89" t="s">
        <v>158</v>
      </c>
      <c r="D13" s="89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/>
      <c r="L13" s="75"/>
      <c r="M13" s="75"/>
      <c r="N13" s="75"/>
    </row>
    <row r="14" spans="1:14" ht="18" customHeight="1">
      <c r="A14" s="119"/>
      <c r="B14" s="119"/>
      <c r="C14" s="89" t="s">
        <v>159</v>
      </c>
      <c r="D14" s="89"/>
      <c r="E14" s="75">
        <v>0</v>
      </c>
      <c r="F14" s="75">
        <v>0</v>
      </c>
      <c r="G14" s="75">
        <v>535</v>
      </c>
      <c r="H14" s="75">
        <v>535</v>
      </c>
      <c r="I14" s="75">
        <v>0</v>
      </c>
      <c r="J14" s="75">
        <v>0</v>
      </c>
      <c r="K14" s="75"/>
      <c r="L14" s="75"/>
      <c r="M14" s="75"/>
      <c r="N14" s="75"/>
    </row>
    <row r="15" spans="1:14" ht="18" customHeight="1">
      <c r="A15" s="138" t="s">
        <v>160</v>
      </c>
      <c r="B15" s="119" t="s">
        <v>161</v>
      </c>
      <c r="C15" s="89" t="s">
        <v>162</v>
      </c>
      <c r="D15" s="89"/>
      <c r="E15" s="91">
        <v>413</v>
      </c>
      <c r="F15" s="91">
        <v>194</v>
      </c>
      <c r="G15" s="91">
        <v>82</v>
      </c>
      <c r="H15" s="91">
        <v>58</v>
      </c>
      <c r="I15" s="91">
        <v>643</v>
      </c>
      <c r="J15" s="91">
        <v>557</v>
      </c>
      <c r="K15" s="91"/>
      <c r="L15" s="91"/>
      <c r="M15" s="91"/>
      <c r="N15" s="91"/>
    </row>
    <row r="16" spans="1:14" ht="18" customHeight="1">
      <c r="A16" s="119"/>
      <c r="B16" s="119"/>
      <c r="C16" s="89" t="s">
        <v>163</v>
      </c>
      <c r="D16" s="89"/>
      <c r="E16" s="91">
        <v>250</v>
      </c>
      <c r="F16" s="91">
        <v>280</v>
      </c>
      <c r="G16" s="91">
        <v>1080</v>
      </c>
      <c r="H16" s="91">
        <v>1093</v>
      </c>
      <c r="I16" s="91">
        <v>4263</v>
      </c>
      <c r="J16" s="91">
        <v>4268</v>
      </c>
      <c r="K16" s="91"/>
      <c r="L16" s="91"/>
      <c r="M16" s="91"/>
      <c r="N16" s="91"/>
    </row>
    <row r="17" spans="1:15" ht="18" customHeight="1">
      <c r="A17" s="119"/>
      <c r="B17" s="119"/>
      <c r="C17" s="89" t="s">
        <v>164</v>
      </c>
      <c r="D17" s="89"/>
      <c r="E17" s="91">
        <v>0</v>
      </c>
      <c r="F17" s="91">
        <v>44</v>
      </c>
      <c r="G17" s="91">
        <v>0</v>
      </c>
      <c r="H17" s="91">
        <v>0</v>
      </c>
      <c r="I17" s="91">
        <v>0</v>
      </c>
      <c r="J17" s="91">
        <v>0</v>
      </c>
      <c r="K17" s="91"/>
      <c r="L17" s="91"/>
      <c r="M17" s="91"/>
      <c r="N17" s="91"/>
    </row>
    <row r="18" spans="1:15" ht="18" customHeight="1">
      <c r="A18" s="119"/>
      <c r="B18" s="119"/>
      <c r="C18" s="89" t="s">
        <v>165</v>
      </c>
      <c r="D18" s="89"/>
      <c r="E18" s="91">
        <v>663</v>
      </c>
      <c r="F18" s="91">
        <v>518</v>
      </c>
      <c r="G18" s="91">
        <v>1161</v>
      </c>
      <c r="H18" s="91">
        <v>1150</v>
      </c>
      <c r="I18" s="91">
        <v>4906</v>
      </c>
      <c r="J18" s="91">
        <v>4825</v>
      </c>
      <c r="K18" s="91"/>
      <c r="L18" s="91"/>
      <c r="M18" s="91"/>
      <c r="N18" s="91"/>
    </row>
    <row r="19" spans="1:15" ht="18" customHeight="1">
      <c r="A19" s="119"/>
      <c r="B19" s="119" t="s">
        <v>166</v>
      </c>
      <c r="C19" s="89" t="s">
        <v>167</v>
      </c>
      <c r="D19" s="89"/>
      <c r="E19" s="91">
        <v>229</v>
      </c>
      <c r="F19" s="91">
        <v>245</v>
      </c>
      <c r="G19" s="91">
        <v>13</v>
      </c>
      <c r="H19" s="91">
        <v>11</v>
      </c>
      <c r="I19" s="91">
        <v>44</v>
      </c>
      <c r="J19" s="91">
        <v>92</v>
      </c>
      <c r="K19" s="91"/>
      <c r="L19" s="91"/>
      <c r="M19" s="91"/>
      <c r="N19" s="91"/>
    </row>
    <row r="20" spans="1:15" ht="18" customHeight="1">
      <c r="A20" s="119"/>
      <c r="B20" s="119"/>
      <c r="C20" s="89" t="s">
        <v>168</v>
      </c>
      <c r="D20" s="89"/>
      <c r="E20" s="91">
        <v>40</v>
      </c>
      <c r="F20" s="91">
        <v>36</v>
      </c>
      <c r="G20" s="91">
        <v>12</v>
      </c>
      <c r="H20" s="91">
        <v>12</v>
      </c>
      <c r="I20" s="91">
        <v>10</v>
      </c>
      <c r="J20" s="91">
        <v>13</v>
      </c>
      <c r="K20" s="91"/>
      <c r="L20" s="91"/>
      <c r="M20" s="91"/>
      <c r="N20" s="91"/>
    </row>
    <row r="21" spans="1:15" s="40" customFormat="1" ht="18" customHeight="1">
      <c r="A21" s="119"/>
      <c r="B21" s="119"/>
      <c r="C21" s="76" t="s">
        <v>169</v>
      </c>
      <c r="D21" s="76"/>
      <c r="E21" s="77">
        <v>0</v>
      </c>
      <c r="F21" s="77">
        <v>0</v>
      </c>
      <c r="G21" s="77">
        <v>0</v>
      </c>
      <c r="H21" s="77">
        <v>0</v>
      </c>
      <c r="I21" s="77">
        <v>3339</v>
      </c>
      <c r="J21" s="77">
        <v>3207</v>
      </c>
      <c r="K21" s="77"/>
      <c r="L21" s="77"/>
      <c r="M21" s="77"/>
      <c r="N21" s="77"/>
    </row>
    <row r="22" spans="1:15" ht="18" customHeight="1">
      <c r="A22" s="119"/>
      <c r="B22" s="119"/>
      <c r="C22" s="42" t="s">
        <v>170</v>
      </c>
      <c r="D22" s="42"/>
      <c r="E22" s="91">
        <v>269</v>
      </c>
      <c r="F22" s="91">
        <v>281</v>
      </c>
      <c r="G22" s="91">
        <v>25</v>
      </c>
      <c r="H22" s="91">
        <v>22</v>
      </c>
      <c r="I22" s="91">
        <v>3393</v>
      </c>
      <c r="J22" s="91">
        <v>3312</v>
      </c>
      <c r="K22" s="91"/>
      <c r="L22" s="91"/>
      <c r="M22" s="91"/>
      <c r="N22" s="91"/>
    </row>
    <row r="23" spans="1:15" ht="18" customHeight="1">
      <c r="A23" s="119"/>
      <c r="B23" s="119" t="s">
        <v>171</v>
      </c>
      <c r="C23" s="89" t="s">
        <v>172</v>
      </c>
      <c r="D23" s="89"/>
      <c r="E23" s="91">
        <v>499</v>
      </c>
      <c r="F23" s="91">
        <v>499</v>
      </c>
      <c r="G23" s="91">
        <v>1070</v>
      </c>
      <c r="H23" s="91">
        <v>1070</v>
      </c>
      <c r="I23" s="91">
        <v>1505</v>
      </c>
      <c r="J23" s="91">
        <v>1505</v>
      </c>
      <c r="K23" s="91"/>
      <c r="L23" s="91"/>
      <c r="M23" s="91"/>
      <c r="N23" s="91"/>
    </row>
    <row r="24" spans="1:15" ht="18" customHeight="1">
      <c r="A24" s="119"/>
      <c r="B24" s="119"/>
      <c r="C24" s="89" t="s">
        <v>173</v>
      </c>
      <c r="D24" s="89"/>
      <c r="E24" s="91">
        <v>-105</v>
      </c>
      <c r="F24" s="91">
        <v>-263</v>
      </c>
      <c r="G24" s="91">
        <v>66</v>
      </c>
      <c r="H24" s="91">
        <v>58</v>
      </c>
      <c r="I24" s="91">
        <v>8</v>
      </c>
      <c r="J24" s="91">
        <v>8</v>
      </c>
      <c r="K24" s="91"/>
      <c r="L24" s="91"/>
      <c r="M24" s="91"/>
      <c r="N24" s="91"/>
    </row>
    <row r="25" spans="1:15" ht="18" customHeight="1">
      <c r="A25" s="119"/>
      <c r="B25" s="119"/>
      <c r="C25" s="89" t="s">
        <v>174</v>
      </c>
      <c r="D25" s="89"/>
      <c r="E25" s="93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/>
      <c r="L25" s="91"/>
      <c r="M25" s="91"/>
      <c r="N25" s="91"/>
    </row>
    <row r="26" spans="1:15" ht="18" customHeight="1">
      <c r="A26" s="119"/>
      <c r="B26" s="119"/>
      <c r="C26" s="89" t="s">
        <v>175</v>
      </c>
      <c r="D26" s="89"/>
      <c r="E26" s="91">
        <v>394</v>
      </c>
      <c r="F26" s="91">
        <v>236</v>
      </c>
      <c r="G26" s="91">
        <v>1136</v>
      </c>
      <c r="H26" s="91">
        <v>1128</v>
      </c>
      <c r="I26" s="91">
        <v>1513</v>
      </c>
      <c r="J26" s="91">
        <v>1513</v>
      </c>
      <c r="K26" s="91"/>
      <c r="L26" s="91"/>
      <c r="M26" s="91"/>
      <c r="N26" s="91"/>
    </row>
    <row r="27" spans="1:15" ht="18" customHeight="1">
      <c r="A27" s="119"/>
      <c r="B27" s="89" t="s">
        <v>176</v>
      </c>
      <c r="C27" s="89"/>
      <c r="D27" s="89"/>
      <c r="E27" s="91">
        <v>663</v>
      </c>
      <c r="F27" s="91">
        <v>518</v>
      </c>
      <c r="G27" s="91">
        <v>1161</v>
      </c>
      <c r="H27" s="91">
        <v>1150</v>
      </c>
      <c r="I27" s="91">
        <v>4906</v>
      </c>
      <c r="J27" s="91">
        <v>4825</v>
      </c>
      <c r="K27" s="91"/>
      <c r="L27" s="91"/>
      <c r="M27" s="91"/>
      <c r="N27" s="91"/>
    </row>
    <row r="28" spans="1:15" ht="18" customHeight="1">
      <c r="A28" s="119" t="s">
        <v>177</v>
      </c>
      <c r="B28" s="119" t="s">
        <v>178</v>
      </c>
      <c r="C28" s="89" t="s">
        <v>179</v>
      </c>
      <c r="D28" s="78" t="s">
        <v>40</v>
      </c>
      <c r="E28" s="91">
        <v>324</v>
      </c>
      <c r="F28" s="91">
        <v>566</v>
      </c>
      <c r="G28" s="91">
        <v>49</v>
      </c>
      <c r="H28" s="91">
        <v>48</v>
      </c>
      <c r="I28" s="91">
        <v>317</v>
      </c>
      <c r="J28" s="91">
        <v>388</v>
      </c>
      <c r="K28" s="91"/>
      <c r="L28" s="91"/>
      <c r="M28" s="91"/>
      <c r="N28" s="91"/>
    </row>
    <row r="29" spans="1:15" ht="18" customHeight="1">
      <c r="A29" s="119"/>
      <c r="B29" s="119"/>
      <c r="C29" s="89" t="s">
        <v>180</v>
      </c>
      <c r="D29" s="78" t="s">
        <v>41</v>
      </c>
      <c r="E29" s="91">
        <v>1018</v>
      </c>
      <c r="F29" s="91">
        <v>1053</v>
      </c>
      <c r="G29" s="91">
        <v>15</v>
      </c>
      <c r="H29" s="91">
        <v>13</v>
      </c>
      <c r="I29" s="91">
        <v>281</v>
      </c>
      <c r="J29" s="91">
        <v>350</v>
      </c>
      <c r="K29" s="91"/>
      <c r="L29" s="91"/>
      <c r="M29" s="91"/>
      <c r="N29" s="91"/>
    </row>
    <row r="30" spans="1:15" ht="18" customHeight="1">
      <c r="A30" s="119"/>
      <c r="B30" s="119"/>
      <c r="C30" s="89" t="s">
        <v>181</v>
      </c>
      <c r="D30" s="78" t="s">
        <v>233</v>
      </c>
      <c r="E30" s="91">
        <v>68</v>
      </c>
      <c r="F30" s="91">
        <v>79</v>
      </c>
      <c r="G30" s="91">
        <v>22</v>
      </c>
      <c r="H30" s="91">
        <v>21</v>
      </c>
      <c r="I30" s="91">
        <v>36</v>
      </c>
      <c r="J30" s="91">
        <v>38</v>
      </c>
      <c r="K30" s="91"/>
      <c r="L30" s="91"/>
      <c r="M30" s="91"/>
      <c r="N30" s="91"/>
    </row>
    <row r="31" spans="1:15" ht="18" customHeight="1">
      <c r="A31" s="119"/>
      <c r="B31" s="119"/>
      <c r="C31" s="42" t="s">
        <v>182</v>
      </c>
      <c r="D31" s="78" t="s">
        <v>183</v>
      </c>
      <c r="E31" s="91">
        <f t="shared" ref="E31:N31" si="0">E28-E29-E30</f>
        <v>-762</v>
      </c>
      <c r="F31" s="91">
        <f t="shared" si="0"/>
        <v>-566</v>
      </c>
      <c r="G31" s="91">
        <f t="shared" si="0"/>
        <v>12</v>
      </c>
      <c r="H31" s="91">
        <f t="shared" si="0"/>
        <v>14</v>
      </c>
      <c r="I31" s="91">
        <f t="shared" si="0"/>
        <v>0</v>
      </c>
      <c r="J31" s="91">
        <f t="shared" si="0"/>
        <v>0</v>
      </c>
      <c r="K31" s="91">
        <f t="shared" si="0"/>
        <v>0</v>
      </c>
      <c r="L31" s="91">
        <f t="shared" si="0"/>
        <v>0</v>
      </c>
      <c r="M31" s="91">
        <f t="shared" si="0"/>
        <v>0</v>
      </c>
      <c r="N31" s="91">
        <f t="shared" si="0"/>
        <v>0</v>
      </c>
      <c r="O31" s="7"/>
    </row>
    <row r="32" spans="1:15" ht="18" customHeight="1">
      <c r="A32" s="119"/>
      <c r="B32" s="119"/>
      <c r="C32" s="89" t="s">
        <v>184</v>
      </c>
      <c r="D32" s="78" t="s">
        <v>234</v>
      </c>
      <c r="E32" s="91">
        <v>21</v>
      </c>
      <c r="F32" s="91">
        <v>18</v>
      </c>
      <c r="G32" s="91">
        <v>1</v>
      </c>
      <c r="H32" s="91">
        <v>1</v>
      </c>
      <c r="I32" s="91">
        <v>0</v>
      </c>
      <c r="J32" s="91">
        <v>0</v>
      </c>
      <c r="K32" s="91"/>
      <c r="L32" s="91"/>
      <c r="M32" s="91"/>
      <c r="N32" s="91"/>
    </row>
    <row r="33" spans="1:14" ht="18" customHeight="1">
      <c r="A33" s="119"/>
      <c r="B33" s="119"/>
      <c r="C33" s="89" t="s">
        <v>185</v>
      </c>
      <c r="D33" s="78" t="s">
        <v>186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/>
      <c r="L33" s="91"/>
      <c r="M33" s="91"/>
      <c r="N33" s="91"/>
    </row>
    <row r="34" spans="1:14" ht="18" customHeight="1">
      <c r="A34" s="119"/>
      <c r="B34" s="119"/>
      <c r="C34" s="42" t="s">
        <v>187</v>
      </c>
      <c r="D34" s="78" t="s">
        <v>235</v>
      </c>
      <c r="E34" s="91">
        <f t="shared" ref="E34:N34" si="1">E31+E32-E33</f>
        <v>-741</v>
      </c>
      <c r="F34" s="91">
        <f t="shared" si="1"/>
        <v>-548</v>
      </c>
      <c r="G34" s="91">
        <f t="shared" si="1"/>
        <v>13</v>
      </c>
      <c r="H34" s="91">
        <f t="shared" si="1"/>
        <v>15</v>
      </c>
      <c r="I34" s="91">
        <f t="shared" si="1"/>
        <v>0</v>
      </c>
      <c r="J34" s="91">
        <f t="shared" si="1"/>
        <v>0</v>
      </c>
      <c r="K34" s="91">
        <f t="shared" si="1"/>
        <v>0</v>
      </c>
      <c r="L34" s="91">
        <f t="shared" si="1"/>
        <v>0</v>
      </c>
      <c r="M34" s="91">
        <f t="shared" si="1"/>
        <v>0</v>
      </c>
      <c r="N34" s="91">
        <f t="shared" si="1"/>
        <v>0</v>
      </c>
    </row>
    <row r="35" spans="1:14" ht="18" customHeight="1">
      <c r="A35" s="119"/>
      <c r="B35" s="119" t="s">
        <v>188</v>
      </c>
      <c r="C35" s="89" t="s">
        <v>189</v>
      </c>
      <c r="D35" s="78" t="s">
        <v>190</v>
      </c>
      <c r="E35" s="91">
        <v>944</v>
      </c>
      <c r="F35" s="91">
        <v>386</v>
      </c>
      <c r="G35" s="91">
        <v>0</v>
      </c>
      <c r="H35" s="91">
        <v>0</v>
      </c>
      <c r="I35" s="91">
        <v>0</v>
      </c>
      <c r="J35" s="91">
        <v>0</v>
      </c>
      <c r="K35" s="91"/>
      <c r="L35" s="91"/>
      <c r="M35" s="91"/>
      <c r="N35" s="91"/>
    </row>
    <row r="36" spans="1:14" ht="18" customHeight="1">
      <c r="A36" s="119"/>
      <c r="B36" s="119"/>
      <c r="C36" s="89" t="s">
        <v>191</v>
      </c>
      <c r="D36" s="78" t="s">
        <v>192</v>
      </c>
      <c r="E36" s="91">
        <v>5</v>
      </c>
      <c r="F36" s="91">
        <v>0</v>
      </c>
      <c r="G36" s="91">
        <v>0</v>
      </c>
      <c r="H36" s="91">
        <v>1</v>
      </c>
      <c r="I36" s="91">
        <v>0</v>
      </c>
      <c r="J36" s="91">
        <v>0</v>
      </c>
      <c r="K36" s="91"/>
      <c r="L36" s="91"/>
      <c r="M36" s="91"/>
      <c r="N36" s="91"/>
    </row>
    <row r="37" spans="1:14" ht="18" customHeight="1">
      <c r="A37" s="119"/>
      <c r="B37" s="119"/>
      <c r="C37" s="89" t="s">
        <v>193</v>
      </c>
      <c r="D37" s="78" t="s">
        <v>236</v>
      </c>
      <c r="E37" s="91">
        <f t="shared" ref="E37:N37" si="2">E34+E35-E36</f>
        <v>198</v>
      </c>
      <c r="F37" s="91">
        <f t="shared" si="2"/>
        <v>-162</v>
      </c>
      <c r="G37" s="91">
        <f t="shared" si="2"/>
        <v>13</v>
      </c>
      <c r="H37" s="91">
        <f t="shared" si="2"/>
        <v>14</v>
      </c>
      <c r="I37" s="91">
        <f t="shared" si="2"/>
        <v>0</v>
      </c>
      <c r="J37" s="91">
        <f t="shared" si="2"/>
        <v>0</v>
      </c>
      <c r="K37" s="91">
        <f t="shared" si="2"/>
        <v>0</v>
      </c>
      <c r="L37" s="91">
        <f t="shared" si="2"/>
        <v>0</v>
      </c>
      <c r="M37" s="91">
        <f t="shared" si="2"/>
        <v>0</v>
      </c>
      <c r="N37" s="91">
        <f t="shared" si="2"/>
        <v>0</v>
      </c>
    </row>
    <row r="38" spans="1:14" ht="18" customHeight="1">
      <c r="A38" s="119"/>
      <c r="B38" s="119"/>
      <c r="C38" s="89" t="s">
        <v>194</v>
      </c>
      <c r="D38" s="78" t="s">
        <v>237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/>
      <c r="L38" s="91"/>
      <c r="M38" s="91"/>
      <c r="N38" s="91"/>
    </row>
    <row r="39" spans="1:14" ht="18" customHeight="1">
      <c r="A39" s="119"/>
      <c r="B39" s="119"/>
      <c r="C39" s="89" t="s">
        <v>195</v>
      </c>
      <c r="D39" s="78" t="s">
        <v>196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/>
      <c r="L39" s="91"/>
      <c r="M39" s="91"/>
      <c r="N39" s="91"/>
    </row>
    <row r="40" spans="1:14" ht="18" customHeight="1">
      <c r="A40" s="119"/>
      <c r="B40" s="119"/>
      <c r="C40" s="89" t="s">
        <v>197</v>
      </c>
      <c r="D40" s="78" t="s">
        <v>238</v>
      </c>
      <c r="E40" s="91">
        <v>39</v>
      </c>
      <c r="F40" s="91">
        <v>4</v>
      </c>
      <c r="G40" s="91">
        <v>5</v>
      </c>
      <c r="H40" s="91">
        <v>5</v>
      </c>
      <c r="I40" s="91">
        <v>0</v>
      </c>
      <c r="J40" s="91">
        <v>0</v>
      </c>
      <c r="K40" s="91"/>
      <c r="L40" s="91"/>
      <c r="M40" s="91"/>
      <c r="N40" s="91"/>
    </row>
    <row r="41" spans="1:14" ht="18" customHeight="1">
      <c r="A41" s="119"/>
      <c r="B41" s="119"/>
      <c r="C41" s="42" t="s">
        <v>198</v>
      </c>
      <c r="D41" s="78" t="s">
        <v>199</v>
      </c>
      <c r="E41" s="91">
        <f t="shared" ref="E41:N41" si="3">E34+E35-E36-E40</f>
        <v>159</v>
      </c>
      <c r="F41" s="91">
        <f t="shared" si="3"/>
        <v>-166</v>
      </c>
      <c r="G41" s="91">
        <f t="shared" si="3"/>
        <v>8</v>
      </c>
      <c r="H41" s="91">
        <f t="shared" si="3"/>
        <v>9</v>
      </c>
      <c r="I41" s="91">
        <f t="shared" si="3"/>
        <v>0</v>
      </c>
      <c r="J41" s="91">
        <f t="shared" si="3"/>
        <v>0</v>
      </c>
      <c r="K41" s="91">
        <f t="shared" si="3"/>
        <v>0</v>
      </c>
      <c r="L41" s="91">
        <f t="shared" si="3"/>
        <v>0</v>
      </c>
      <c r="M41" s="91">
        <f t="shared" si="3"/>
        <v>0</v>
      </c>
      <c r="N41" s="91">
        <f t="shared" si="3"/>
        <v>0</v>
      </c>
    </row>
    <row r="42" spans="1:14" ht="18" customHeight="1">
      <c r="A42" s="119"/>
      <c r="B42" s="119"/>
      <c r="C42" s="146" t="s">
        <v>200</v>
      </c>
      <c r="D42" s="146"/>
      <c r="E42" s="91">
        <f t="shared" ref="E42:N42" si="4">E37+E38-E39-E40</f>
        <v>159</v>
      </c>
      <c r="F42" s="91">
        <f t="shared" si="4"/>
        <v>-166</v>
      </c>
      <c r="G42" s="91">
        <f t="shared" si="4"/>
        <v>8</v>
      </c>
      <c r="H42" s="91">
        <f t="shared" si="4"/>
        <v>9</v>
      </c>
      <c r="I42" s="91">
        <f t="shared" si="4"/>
        <v>0</v>
      </c>
      <c r="J42" s="91">
        <f t="shared" si="4"/>
        <v>0</v>
      </c>
      <c r="K42" s="91">
        <f t="shared" si="4"/>
        <v>0</v>
      </c>
      <c r="L42" s="91">
        <f t="shared" si="4"/>
        <v>0</v>
      </c>
      <c r="M42" s="91">
        <f t="shared" si="4"/>
        <v>0</v>
      </c>
      <c r="N42" s="91">
        <f t="shared" si="4"/>
        <v>0</v>
      </c>
    </row>
    <row r="43" spans="1:14" ht="18" customHeight="1">
      <c r="A43" s="119"/>
      <c r="B43" s="119"/>
      <c r="C43" s="89" t="s">
        <v>201</v>
      </c>
      <c r="D43" s="78" t="s">
        <v>202</v>
      </c>
      <c r="E43" s="91">
        <v>-263</v>
      </c>
      <c r="F43" s="91">
        <v>-96</v>
      </c>
      <c r="G43" s="91">
        <v>58</v>
      </c>
      <c r="H43" s="91">
        <v>49</v>
      </c>
      <c r="I43" s="91">
        <v>8</v>
      </c>
      <c r="J43" s="91">
        <v>8</v>
      </c>
      <c r="K43" s="91"/>
      <c r="L43" s="91"/>
      <c r="M43" s="91"/>
      <c r="N43" s="91"/>
    </row>
    <row r="44" spans="1:14" ht="18" customHeight="1">
      <c r="A44" s="119"/>
      <c r="B44" s="119"/>
      <c r="C44" s="42" t="s">
        <v>203</v>
      </c>
      <c r="D44" s="90" t="s">
        <v>204</v>
      </c>
      <c r="E44" s="91">
        <f t="shared" ref="E44:N44" si="5">E41+E43</f>
        <v>-104</v>
      </c>
      <c r="F44" s="91">
        <f t="shared" si="5"/>
        <v>-262</v>
      </c>
      <c r="G44" s="91">
        <f t="shared" si="5"/>
        <v>66</v>
      </c>
      <c r="H44" s="91">
        <f t="shared" si="5"/>
        <v>58</v>
      </c>
      <c r="I44" s="91">
        <f>I41+I43</f>
        <v>8</v>
      </c>
      <c r="J44" s="91">
        <f>J41+J43</f>
        <v>8</v>
      </c>
      <c r="K44" s="91">
        <f t="shared" si="5"/>
        <v>0</v>
      </c>
      <c r="L44" s="91">
        <f t="shared" si="5"/>
        <v>0</v>
      </c>
      <c r="M44" s="91">
        <f t="shared" si="5"/>
        <v>0</v>
      </c>
      <c r="N44" s="91">
        <f t="shared" si="5"/>
        <v>0</v>
      </c>
    </row>
    <row r="45" spans="1:14" ht="14.1" customHeight="1">
      <c r="A45" s="9" t="s">
        <v>205</v>
      </c>
    </row>
    <row r="46" spans="1:14" ht="14.1" customHeight="1">
      <c r="A46" s="9" t="s">
        <v>206</v>
      </c>
    </row>
    <row r="47" spans="1:14">
      <c r="A47" s="41"/>
    </row>
    <row r="48" spans="1:14">
      <c r="E48" s="2" t="s">
        <v>239</v>
      </c>
      <c r="F48" s="2" t="s">
        <v>240</v>
      </c>
      <c r="G48" s="2" t="s">
        <v>241</v>
      </c>
      <c r="H48" s="2" t="s">
        <v>240</v>
      </c>
      <c r="I48" s="2" t="s">
        <v>242</v>
      </c>
      <c r="J48" s="2" t="s">
        <v>240</v>
      </c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2022-09-20T09:32:08Z</cp:lastPrinted>
  <dcterms:modified xsi:type="dcterms:W3CDTF">2022-09-20T09:33:25Z</dcterms:modified>
</cp:coreProperties>
</file>