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DB71A0CC-C258-461E-BE6A-70587EDAAFD9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2.公営企業会計予算(R3-4年度) (2)" sheetId="9" r:id="rId3"/>
    <sheet name="3.(1)普通会計決算（R元-2年度)" sheetId="5" r:id="rId4"/>
    <sheet name="3.(2)財政指標等（H28‐R2年度）" sheetId="6" r:id="rId5"/>
    <sheet name="4.公営企業会計決算（R元-2年度）" sheetId="7" r:id="rId6"/>
    <sheet name="4.公営企業会計決算（R元-2年度） (2)" sheetId="10" r:id="rId7"/>
    <sheet name="5.三セク決算（R元-2年度）" sheetId="8" r:id="rId8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'2.公営企業会計予算(R3-4年度) (2)'!$A$1:$O$49</definedName>
    <definedName name="_xlnm.Print_Area" localSheetId="3">'3.(1)普通会計決算（R元-2年度)'!$A$1:$I$47</definedName>
    <definedName name="_xlnm.Print_Area" localSheetId="4">'3.(2)財政指標等（H28‐R2年度）'!$A$1:$I$35</definedName>
    <definedName name="_xlnm.Print_Area" localSheetId="5">'4.公営企業会計決算（R元-2年度）'!$A$1:$O$49</definedName>
    <definedName name="_xlnm.Print_Area" localSheetId="6">'4.公営企業会計決算（R元-2年度） (2)'!$A$1:$O$49</definedName>
    <definedName name="_xlnm.Print_Area" localSheetId="7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3" i="7" l="1"/>
  <c r="N43" i="7"/>
  <c r="O38" i="7"/>
  <c r="O44" i="7" s="1"/>
  <c r="N38" i="7"/>
  <c r="N44" i="7" s="1"/>
  <c r="L44" i="7"/>
  <c r="L39" i="7"/>
  <c r="L45" i="7" s="1"/>
  <c r="H44" i="7"/>
  <c r="H39" i="7"/>
  <c r="H45" i="7" s="1"/>
  <c r="F44" i="7"/>
  <c r="F39" i="7"/>
  <c r="F45" i="7" s="1"/>
  <c r="J36" i="9"/>
  <c r="J35" i="9"/>
  <c r="G27" i="7" l="1"/>
  <c r="F27" i="7"/>
  <c r="F24" i="7"/>
  <c r="F16" i="7"/>
  <c r="F15" i="7"/>
  <c r="F14" i="7"/>
  <c r="G27" i="4"/>
  <c r="F27" i="4"/>
  <c r="F24" i="4"/>
  <c r="F16" i="4"/>
  <c r="F15" i="4"/>
  <c r="F14" i="4"/>
  <c r="K27" i="7" l="1"/>
  <c r="I27" i="7"/>
  <c r="J24" i="7"/>
  <c r="J27" i="7" s="1"/>
  <c r="H21" i="7"/>
  <c r="H24" i="7" s="1"/>
  <c r="H27" i="7" s="1"/>
  <c r="J16" i="7"/>
  <c r="H16" i="7"/>
  <c r="J15" i="7"/>
  <c r="H15" i="7"/>
  <c r="J14" i="7"/>
  <c r="H14" i="7"/>
  <c r="K27" i="4"/>
  <c r="I27" i="4"/>
  <c r="J24" i="4"/>
  <c r="J27" i="4" s="1"/>
  <c r="H24" i="4"/>
  <c r="H27" i="4" s="1"/>
  <c r="J16" i="4"/>
  <c r="H16" i="4"/>
  <c r="J15" i="4"/>
  <c r="H15" i="4"/>
  <c r="J14" i="4"/>
  <c r="H14" i="4"/>
  <c r="M27" i="4" l="1"/>
  <c r="L24" i="4"/>
  <c r="L27" i="4" s="1"/>
  <c r="L16" i="4"/>
  <c r="L15" i="4"/>
  <c r="L14" i="4"/>
  <c r="O44" i="10"/>
  <c r="N44" i="10"/>
  <c r="L44" i="10"/>
  <c r="J44" i="10"/>
  <c r="O39" i="10"/>
  <c r="N39" i="10"/>
  <c r="L39" i="10"/>
  <c r="L45" i="10" s="1"/>
  <c r="J39" i="10"/>
  <c r="J45" i="10" s="1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H27" i="10" s="1"/>
  <c r="G24" i="10"/>
  <c r="G27" i="10" s="1"/>
  <c r="F24" i="10"/>
  <c r="F27" i="10" s="1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M24" i="7"/>
  <c r="M27" i="7" s="1"/>
  <c r="L24" i="7"/>
  <c r="L27" i="7" s="1"/>
  <c r="M16" i="7"/>
  <c r="L16" i="7"/>
  <c r="M15" i="7"/>
  <c r="L15" i="7"/>
  <c r="M14" i="7"/>
  <c r="L14" i="7"/>
  <c r="O44" i="9"/>
  <c r="N44" i="9"/>
  <c r="M44" i="9"/>
  <c r="L44" i="9"/>
  <c r="J44" i="9"/>
  <c r="H44" i="9"/>
  <c r="O39" i="9"/>
  <c r="N39" i="9"/>
  <c r="M39" i="9"/>
  <c r="M45" i="9" s="1"/>
  <c r="L39" i="9"/>
  <c r="L45" i="9" s="1"/>
  <c r="J39" i="9"/>
  <c r="J45" i="9" s="1"/>
  <c r="H39" i="9"/>
  <c r="H45" i="9" s="1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F24" i="9"/>
  <c r="F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F14" i="9"/>
  <c r="N45" i="9" l="1"/>
  <c r="O45" i="9"/>
  <c r="N45" i="10"/>
  <c r="O45" i="10"/>
  <c r="L44" i="4"/>
  <c r="L39" i="4"/>
  <c r="L45" i="4" s="1"/>
  <c r="H44" i="4"/>
  <c r="H39" i="4"/>
  <c r="H45" i="4" s="1"/>
  <c r="F44" i="4" l="1"/>
  <c r="F39" i="4"/>
  <c r="E31" i="8" l="1"/>
  <c r="E34" i="8" s="1"/>
  <c r="E41" i="8" l="1"/>
  <c r="E44" i="8" s="1"/>
  <c r="E37" i="8"/>
  <c r="E42" i="8" s="1"/>
  <c r="I22" i="6" l="1"/>
  <c r="I19" i="6"/>
  <c r="I23" i="6" s="1"/>
  <c r="I8" i="6"/>
  <c r="I20" i="6" s="1"/>
  <c r="H45" i="5"/>
  <c r="I45" i="5" s="1"/>
  <c r="G45" i="5"/>
  <c r="I44" i="5"/>
  <c r="G44" i="5"/>
  <c r="I43" i="5"/>
  <c r="G43" i="5"/>
  <c r="I42" i="5"/>
  <c r="G42" i="5"/>
  <c r="F41" i="5"/>
  <c r="G41" i="5" s="1"/>
  <c r="I40" i="5"/>
  <c r="G40" i="5"/>
  <c r="F39" i="5"/>
  <c r="I39" i="5" s="1"/>
  <c r="I38" i="5"/>
  <c r="G38" i="5"/>
  <c r="I37" i="5"/>
  <c r="G37" i="5"/>
  <c r="I36" i="5"/>
  <c r="G36" i="5"/>
  <c r="I35" i="5"/>
  <c r="G35" i="5"/>
  <c r="I34" i="5"/>
  <c r="G34" i="5"/>
  <c r="I33" i="5"/>
  <c r="G33" i="5"/>
  <c r="F32" i="5"/>
  <c r="G32" i="5" s="1"/>
  <c r="I31" i="5"/>
  <c r="G31" i="5"/>
  <c r="I30" i="5"/>
  <c r="G30" i="5"/>
  <c r="I29" i="5"/>
  <c r="G29" i="5"/>
  <c r="F28" i="5"/>
  <c r="I28" i="5" s="1"/>
  <c r="I27" i="5"/>
  <c r="G27" i="5"/>
  <c r="F26" i="5"/>
  <c r="G26" i="5" s="1"/>
  <c r="I25" i="5"/>
  <c r="G25" i="5"/>
  <c r="I24" i="5"/>
  <c r="G24" i="5"/>
  <c r="I23" i="5"/>
  <c r="G23" i="5"/>
  <c r="F22" i="5"/>
  <c r="I22" i="5" s="1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H45" i="2"/>
  <c r="I44" i="2"/>
  <c r="I43" i="2"/>
  <c r="I42" i="2"/>
  <c r="F41" i="2"/>
  <c r="I41" i="2" s="1"/>
  <c r="I40" i="2"/>
  <c r="F39" i="2"/>
  <c r="I38" i="2"/>
  <c r="I37" i="2"/>
  <c r="I36" i="2"/>
  <c r="I35" i="2"/>
  <c r="I34" i="2"/>
  <c r="I33" i="2"/>
  <c r="F32" i="2"/>
  <c r="I32" i="2" s="1"/>
  <c r="I31" i="2"/>
  <c r="I30" i="2"/>
  <c r="I29" i="2"/>
  <c r="F28" i="2"/>
  <c r="F26" i="2"/>
  <c r="F27" i="2" s="1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G22" i="5" l="1"/>
  <c r="G39" i="5"/>
  <c r="G28" i="5"/>
  <c r="I21" i="6"/>
  <c r="I26" i="5"/>
  <c r="I32" i="5"/>
  <c r="I41" i="5"/>
  <c r="I27" i="2"/>
  <c r="G23" i="2"/>
  <c r="G20" i="2"/>
  <c r="G18" i="2"/>
  <c r="G16" i="2"/>
  <c r="G15" i="2"/>
  <c r="G13" i="2"/>
  <c r="G12" i="2"/>
  <c r="G10" i="2"/>
  <c r="G27" i="2"/>
  <c r="G25" i="2"/>
  <c r="G24" i="2"/>
  <c r="G22" i="2"/>
  <c r="G21" i="2"/>
  <c r="G19" i="2"/>
  <c r="G17" i="2"/>
  <c r="G14" i="2"/>
  <c r="G11" i="2"/>
  <c r="G9" i="2"/>
  <c r="I26" i="2"/>
  <c r="I28" i="2"/>
  <c r="I39" i="2"/>
  <c r="F45" i="2"/>
  <c r="G26" i="2"/>
  <c r="I45" i="2" l="1"/>
  <c r="G45" i="2"/>
  <c r="G40" i="2"/>
  <c r="G31" i="2"/>
  <c r="G30" i="2"/>
  <c r="G29" i="2"/>
  <c r="G44" i="2"/>
  <c r="G43" i="2"/>
  <c r="G42" i="2"/>
  <c r="G41" i="2"/>
  <c r="G38" i="2"/>
  <c r="G37" i="2"/>
  <c r="G36" i="2"/>
  <c r="G35" i="2"/>
  <c r="G34" i="2"/>
  <c r="G33" i="2"/>
  <c r="G32" i="2"/>
  <c r="G39" i="2"/>
  <c r="G28" i="2"/>
  <c r="N31" i="8" l="1"/>
  <c r="N34" i="8" s="1"/>
  <c r="M31" i="8"/>
  <c r="M34" i="8" s="1"/>
  <c r="L31" i="8"/>
  <c r="L34" i="8"/>
  <c r="L37" i="8" s="1"/>
  <c r="L42" i="8" s="1"/>
  <c r="K31" i="8"/>
  <c r="K34" i="8" s="1"/>
  <c r="O24" i="7"/>
  <c r="O27" i="7"/>
  <c r="N24" i="7"/>
  <c r="N27" i="7" s="1"/>
  <c r="O16" i="7"/>
  <c r="N16" i="7"/>
  <c r="O15" i="7"/>
  <c r="N15" i="7"/>
  <c r="O14" i="7"/>
  <c r="N14" i="7"/>
  <c r="O24" i="4"/>
  <c r="O27" i="4"/>
  <c r="N24" i="4"/>
  <c r="N27" i="4"/>
  <c r="O16" i="4"/>
  <c r="N16" i="4"/>
  <c r="O15" i="4"/>
  <c r="N15" i="4"/>
  <c r="O14" i="4"/>
  <c r="N14" i="4"/>
  <c r="K37" i="8" l="1"/>
  <c r="K42" i="8" s="1"/>
  <c r="K41" i="8"/>
  <c r="K44" i="8" s="1"/>
  <c r="M41" i="8"/>
  <c r="M44" i="8" s="1"/>
  <c r="M37" i="8"/>
  <c r="M42" i="8" s="1"/>
  <c r="N37" i="8"/>
  <c r="N42" i="8" s="1"/>
  <c r="N41" i="8"/>
  <c r="N44" i="8" s="1"/>
  <c r="L41" i="8"/>
  <c r="L44" i="8" s="1"/>
</calcChain>
</file>

<file path=xl/sharedStrings.xml><?xml version="1.0" encoding="utf-8"?>
<sst xmlns="http://schemas.openxmlformats.org/spreadsheetml/2006/main" count="645" uniqueCount="275">
  <si>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</si>
  <si>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</si>
  <si>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</si>
  <si>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</si>
  <si>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</si>
  <si>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</si>
  <si>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</si>
  <si>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</si>
  <si>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</si>
  <si>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</si>
  <si>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</si>
  <si>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</si>
  <si>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</si>
  <si>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</si>
  <si>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</si>
  <si>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</si>
  <si>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</si>
  <si>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</si>
  <si>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</si>
  <si>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</si>
  <si>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</si>
  <si>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</si>
  <si>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</si>
  <si>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</si>
  <si>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</si>
  <si>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</si>
  <si>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</si>
  <si>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</si>
  <si>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</si>
  <si>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</si>
  <si>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</si>
  <si>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</si>
  <si>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</si>
  <si>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</si>
  <si>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</si>
  <si>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</si>
  <si>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</si>
  <si>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</si>
  <si>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</si>
  <si>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</si>
  <si>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</si>
  <si>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</si>
  <si>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</si>
  <si>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</si>
  <si>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</si>
  <si>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</si>
  <si>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</si>
  <si>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</si>
  <si>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</si>
  <si>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</si>
  <si>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</si>
  <si>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</si>
  <si>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</si>
  <si>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</si>
  <si>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</si>
  <si>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</si>
  <si>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</si>
  <si>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</si>
  <si>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</si>
  <si>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</si>
  <si>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</si>
  <si>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</si>
  <si>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</si>
  <si>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</si>
  <si>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</si>
  <si>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</si>
  <si>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</si>
  <si>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</si>
  <si>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</si>
  <si>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</si>
  <si>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</si>
  <si>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</si>
  <si>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</si>
  <si>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</si>
  <si>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</si>
  <si>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</si>
  <si>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</si>
  <si>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</si>
  <si>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</si>
  <si>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</si>
  <si>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</si>
  <si>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</si>
  <si>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</si>
  <si>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</si>
  <si>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</si>
  <si>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</si>
  <si>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</si>
  <si>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</si>
  <si>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</si>
  <si>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</si>
  <si>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</si>
  <si>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</si>
  <si>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</si>
  <si>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</si>
  <si>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</si>
  <si>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</si>
  <si>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</si>
  <si>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</si>
  <si>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</si>
  <si>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</si>
  <si>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</si>
  <si>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</si>
  <si>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</si>
  <si>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</si>
  <si>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</si>
  <si>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</si>
  <si>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</si>
  <si>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</si>
  <si>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</si>
  <si>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</si>
  <si>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</si>
  <si>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</si>
  <si>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</si>
  <si>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</si>
  <si>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</si>
  <si>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</si>
  <si>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</si>
  <si>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</si>
  <si>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</si>
  <si>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</si>
  <si>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</si>
  <si>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</si>
  <si>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</si>
  <si>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</si>
  <si>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</si>
  <si>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</si>
  <si>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</si>
  <si>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</si>
  <si>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</si>
  <si>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</si>
  <si>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</si>
  <si>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</si>
  <si>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</si>
  <si>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</si>
  <si>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</si>
  <si>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</si>
  <si>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</si>
  <si>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</si>
  <si>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</si>
  <si>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</si>
  <si>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</si>
  <si>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</si>
  <si>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</si>
  <si>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</si>
  <si>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</si>
  <si>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</si>
  <si>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</si>
  <si>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</si>
  <si>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</si>
  <si>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</si>
  <si>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</si>
  <si>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</si>
  <si>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</si>
  <si>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</si>
  <si>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</si>
  <si>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</si>
  <si>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</si>
  <si>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</si>
  <si>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</si>
  <si>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</si>
  <si>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</si>
  <si>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</si>
  <si>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</si>
  <si>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</si>
  <si>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</si>
  <si>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</si>
  <si>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</si>
  <si>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</si>
  <si>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</si>
  <si>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</si>
  <si>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</si>
  <si>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</si>
  <si>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</si>
  <si>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</si>
  <si>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</si>
  <si>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</si>
  <si>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</si>
  <si>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</si>
  <si>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</si>
  <si>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</si>
  <si>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</si>
  <si>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</si>
  <si>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</si>
  <si>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</si>
  <si>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</si>
  <si>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</si>
  <si>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</si>
  <si>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</si>
  <si>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</si>
  <si>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</si>
  <si>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</si>
  <si>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</si>
  <si>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</si>
  <si>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</si>
  <si>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</si>
  <si>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</si>
  <si>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</si>
  <si>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</si>
  <si>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</si>
  <si>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</si>
  <si>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</si>
  <si>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</si>
  <si>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</si>
  <si>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</si>
  <si>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</si>
  <si>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</si>
  <si>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</si>
  <si>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</si>
  <si>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</si>
  <si>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</si>
  <si>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</si>
  <si>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</si>
  <si>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</si>
  <si>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</si>
  <si>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</si>
  <si>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</si>
  <si>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</si>
  <si>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</si>
  <si>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</si>
  <si>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</si>
  <si>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</si>
  <si>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</si>
  <si>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</si>
  <si>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</si>
  <si>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</si>
  <si>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</si>
  <si>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</si>
  <si>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</si>
  <si>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</si>
  <si>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</si>
  <si>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</si>
  <si>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</si>
  <si>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</si>
  <si>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</si>
  <si>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</si>
  <si>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</si>
  <si>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</si>
  <si>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</si>
  <si>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</si>
  <si>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</si>
  <si>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</si>
  <si>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</si>
  <si>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</si>
  <si>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</si>
  <si>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</si>
  <si>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</si>
  <si>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</si>
  <si>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</si>
  <si>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</si>
  <si>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</si>
  <si>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</si>
  <si>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沖縄県</t>
    <rPh sb="0" eb="3">
      <t>オキナワケン</t>
    </rPh>
    <phoneticPr fontId="9"/>
  </si>
  <si>
    <t xml:space="preserve">        ▲ 210</t>
  </si>
  <si>
    <t xml:space="preserve">              －</t>
  </si>
  <si>
    <t xml:space="preserve">        ▲ 258</t>
  </si>
  <si>
    <t xml:space="preserve">       ▲ 518</t>
  </si>
  <si>
    <t xml:space="preserve">             －</t>
  </si>
  <si>
    <t xml:space="preserve"> 住宅供給公社 </t>
  </si>
  <si>
    <t xml:space="preserve"> 土地開発公社 </t>
  </si>
  <si>
    <t xml:space="preserve">  旭橋都市再開発株式会社  </t>
  </si>
  <si>
    <t>中央卸売市場特別会計</t>
  </si>
  <si>
    <t>中城湾港(新港地区)臨海部土地造成事業特別会計</t>
  </si>
  <si>
    <t>国際物流拠点産業集積地域那覇地区特別会計</t>
  </si>
  <si>
    <t>宜野湾港整備事業特別会計</t>
  </si>
  <si>
    <t xml:space="preserve">                －</t>
  </si>
  <si>
    <t>中城湾港(新港地区)整備事業特別会計</t>
  </si>
  <si>
    <t>中城湾港マリンタウン特別会計</t>
  </si>
  <si>
    <t>駐車場事業特別会計</t>
  </si>
  <si>
    <t>中城湾港(泡瀬地区)臨海部土地造成事業特別会計</t>
  </si>
  <si>
    <t>流域下水道事業会計</t>
    <phoneticPr fontId="14"/>
  </si>
  <si>
    <t>(令和２年度決算ﾍﾞｰｽ）</t>
    <phoneticPr fontId="14"/>
  </si>
  <si>
    <t>病院事業会計</t>
  </si>
  <si>
    <t>水道事業会計</t>
  </si>
  <si>
    <t>工業用水道事業会計</t>
  </si>
  <si>
    <t>流域下水道事業会計</t>
    <rPh sb="0" eb="2">
      <t>リュウイキ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</si>
</sst>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1" fillId="0" borderId="10" xfId="1" applyNumberFormat="1" applyFont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0" fillId="0" borderId="10" xfId="1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1" fontId="0" fillId="0" borderId="10" xfId="0" applyNumberFormat="1" applyBorder="1" applyAlignment="1">
      <alignment horizontal="center" vertical="center" shrinkToFit="1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9" xfId="0" applyNumberFormat="1" applyBorder="1" applyAlignment="1">
      <alignment horizontal="center" vertical="center" shrinkToFit="1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22412</xdr:colOff>
      <xdr:row>5</xdr:row>
      <xdr:rowOff>1</xdr:rowOff>
    </xdr:from>
    <xdr:to>
      <xdr:col>14</xdr:col>
      <xdr:colOff>1019736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 flipH="1">
          <a:off x="11418794" y="1199030"/>
          <a:ext cx="2039471" cy="44375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1000124</xdr:colOff>
      <xdr:row>27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 bwMode="auto">
        <a:xfrm flipH="1">
          <a:off x="3048000" y="1202531"/>
          <a:ext cx="10322718" cy="445293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23812</xdr:colOff>
      <xdr:row>29</xdr:row>
      <xdr:rowOff>11907</xdr:rowOff>
    </xdr:from>
    <xdr:to>
      <xdr:col>14</xdr:col>
      <xdr:colOff>1003629</xdr:colOff>
      <xdr:row>47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 bwMode="auto">
        <a:xfrm flipH="1">
          <a:off x="9286875" y="6072188"/>
          <a:ext cx="4087348" cy="38219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11206</xdr:colOff>
      <xdr:row>29</xdr:row>
      <xdr:rowOff>-1</xdr:rowOff>
    </xdr:from>
    <xdr:to>
      <xdr:col>14</xdr:col>
      <xdr:colOff>1030943</xdr:colOff>
      <xdr:row>48</xdr:row>
      <xdr:rowOff>11206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 bwMode="auto">
        <a:xfrm flipH="1">
          <a:off x="11407588" y="6039970"/>
          <a:ext cx="2061884" cy="384361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5</xdr:row>
      <xdr:rowOff>22413</xdr:rowOff>
    </xdr:from>
    <xdr:to>
      <xdr:col>14</xdr:col>
      <xdr:colOff>1019737</xdr:colOff>
      <xdr:row>26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 bwMode="auto">
        <a:xfrm flipH="1">
          <a:off x="11396382" y="1221442"/>
          <a:ext cx="2061884" cy="440391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1000124</xdr:colOff>
      <xdr:row>27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 bwMode="auto">
        <a:xfrm flipH="1">
          <a:off x="3048000" y="1202531"/>
          <a:ext cx="10322718" cy="445293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1023938</xdr:colOff>
      <xdr:row>29</xdr:row>
      <xdr:rowOff>11907</xdr:rowOff>
    </xdr:from>
    <xdr:to>
      <xdr:col>14</xdr:col>
      <xdr:colOff>1014134</xdr:colOff>
      <xdr:row>48</xdr:row>
      <xdr:rowOff>9806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 bwMode="auto">
        <a:xfrm flipH="1">
          <a:off x="11322844" y="6072188"/>
          <a:ext cx="2061884" cy="384361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11206</xdr:colOff>
      <xdr:row>5</xdr:row>
      <xdr:rowOff>11206</xdr:rowOff>
    </xdr:from>
    <xdr:to>
      <xdr:col>13</xdr:col>
      <xdr:colOff>941295</xdr:colOff>
      <xdr:row>44</xdr:row>
      <xdr:rowOff>11206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 bwMode="auto">
        <a:xfrm flipH="1">
          <a:off x="9502588" y="1176618"/>
          <a:ext cx="3821207" cy="867335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1"/>
      <c r="F7" s="50" t="s">
        <v>232</v>
      </c>
      <c r="G7" s="50"/>
      <c r="H7" s="50" t="s">
        <v>233</v>
      </c>
      <c r="I7" s="51" t="s">
        <v>21</v>
      </c>
    </row>
    <row r="8" spans="1:11" ht="17.100000000000001" customHeight="1">
      <c r="A8" s="19"/>
      <c r="B8" s="20"/>
      <c r="C8" s="20"/>
      <c r="D8" s="20"/>
      <c r="E8" s="62"/>
      <c r="F8" s="53" t="s">
        <v>90</v>
      </c>
      <c r="G8" s="53" t="s">
        <v>2</v>
      </c>
      <c r="H8" s="68" t="s">
        <v>249</v>
      </c>
      <c r="I8" s="54"/>
    </row>
    <row r="9" spans="1:11" ht="18" customHeight="1">
      <c r="A9" s="108" t="s">
        <v>87</v>
      </c>
      <c r="B9" s="108" t="s">
        <v>89</v>
      </c>
      <c r="C9" s="63" t="s">
        <v>3</v>
      </c>
      <c r="D9" s="55"/>
      <c r="E9" s="55"/>
      <c r="F9" s="95">
        <v>174519</v>
      </c>
      <c r="G9" s="57">
        <f>F9/$F$27*100</f>
        <v>20.916134831460674</v>
      </c>
      <c r="H9" s="95">
        <v>152065</v>
      </c>
      <c r="I9" s="57">
        <f>(F9/H9-1)*100</f>
        <v>14.766053990070027</v>
      </c>
      <c r="K9" s="26"/>
    </row>
    <row r="10" spans="1:11" ht="18" customHeight="1">
      <c r="A10" s="108"/>
      <c r="B10" s="108"/>
      <c r="C10" s="65"/>
      <c r="D10" s="67" t="s">
        <v>22</v>
      </c>
      <c r="E10" s="55"/>
      <c r="F10" s="95">
        <v>46001</v>
      </c>
      <c r="G10" s="57">
        <f t="shared" ref="G10:G26" si="0">F10/$F$27*100</f>
        <v>5.513228464419476</v>
      </c>
      <c r="H10" s="95">
        <v>43007</v>
      </c>
      <c r="I10" s="57">
        <f t="shared" ref="I10:I27" si="1">(F10/H10-1)*100</f>
        <v>6.9616574046085455</v>
      </c>
    </row>
    <row r="11" spans="1:11" ht="18" customHeight="1">
      <c r="A11" s="108"/>
      <c r="B11" s="108"/>
      <c r="C11" s="65"/>
      <c r="D11" s="65"/>
      <c r="E11" s="49" t="s">
        <v>23</v>
      </c>
      <c r="F11" s="90">
        <v>40157</v>
      </c>
      <c r="G11" s="57">
        <f t="shared" si="0"/>
        <v>4.8128239700374529</v>
      </c>
      <c r="H11" s="95">
        <v>38903</v>
      </c>
      <c r="I11" s="57">
        <f t="shared" si="1"/>
        <v>3.2234017942061044</v>
      </c>
    </row>
    <row r="12" spans="1:11" ht="18" customHeight="1">
      <c r="A12" s="108"/>
      <c r="B12" s="108"/>
      <c r="C12" s="65"/>
      <c r="D12" s="65"/>
      <c r="E12" s="49" t="s">
        <v>24</v>
      </c>
      <c r="F12" s="90">
        <v>1874</v>
      </c>
      <c r="G12" s="57">
        <f t="shared" si="0"/>
        <v>0.2245992509363296</v>
      </c>
      <c r="H12" s="95">
        <v>714</v>
      </c>
      <c r="I12" s="57">
        <f t="shared" si="1"/>
        <v>162.46498599439775</v>
      </c>
    </row>
    <row r="13" spans="1:11" ht="18" customHeight="1">
      <c r="A13" s="108"/>
      <c r="B13" s="108"/>
      <c r="C13" s="65"/>
      <c r="D13" s="66"/>
      <c r="E13" s="49" t="s">
        <v>25</v>
      </c>
      <c r="F13" s="90">
        <v>105</v>
      </c>
      <c r="G13" s="57">
        <f t="shared" si="0"/>
        <v>1.258426966292135E-2</v>
      </c>
      <c r="H13" s="95">
        <v>125</v>
      </c>
      <c r="I13" s="57">
        <f t="shared" si="1"/>
        <v>-16.000000000000004</v>
      </c>
    </row>
    <row r="14" spans="1:11" ht="18" customHeight="1">
      <c r="A14" s="108"/>
      <c r="B14" s="108"/>
      <c r="C14" s="65"/>
      <c r="D14" s="63" t="s">
        <v>26</v>
      </c>
      <c r="E14" s="55"/>
      <c r="F14" s="95">
        <v>35772</v>
      </c>
      <c r="G14" s="57">
        <f t="shared" si="0"/>
        <v>4.2872808988764044</v>
      </c>
      <c r="H14" s="95">
        <v>21063</v>
      </c>
      <c r="I14" s="57">
        <f t="shared" si="1"/>
        <v>69.833357071642226</v>
      </c>
    </row>
    <row r="15" spans="1:11" ht="18" customHeight="1">
      <c r="A15" s="108"/>
      <c r="B15" s="108"/>
      <c r="C15" s="65"/>
      <c r="D15" s="65"/>
      <c r="E15" s="49" t="s">
        <v>27</v>
      </c>
      <c r="F15" s="95">
        <v>2064</v>
      </c>
      <c r="G15" s="57">
        <f t="shared" si="0"/>
        <v>0.2473707865168539</v>
      </c>
      <c r="H15" s="95">
        <v>1815</v>
      </c>
      <c r="I15" s="57">
        <f t="shared" si="1"/>
        <v>13.719008264462818</v>
      </c>
    </row>
    <row r="16" spans="1:11" ht="18" customHeight="1">
      <c r="A16" s="108"/>
      <c r="B16" s="108"/>
      <c r="C16" s="65"/>
      <c r="D16" s="66"/>
      <c r="E16" s="49" t="s">
        <v>28</v>
      </c>
      <c r="F16" s="95">
        <v>33708</v>
      </c>
      <c r="G16" s="57">
        <f t="shared" si="0"/>
        <v>4.0399101123595509</v>
      </c>
      <c r="H16" s="95">
        <v>19248</v>
      </c>
      <c r="I16" s="57">
        <f t="shared" si="1"/>
        <v>75.124688279301751</v>
      </c>
      <c r="K16" s="27"/>
    </row>
    <row r="17" spans="1:26" ht="18" customHeight="1">
      <c r="A17" s="108"/>
      <c r="B17" s="108"/>
      <c r="C17" s="65"/>
      <c r="D17" s="109" t="s">
        <v>29</v>
      </c>
      <c r="E17" s="110"/>
      <c r="F17" s="95">
        <v>61633</v>
      </c>
      <c r="G17" s="57">
        <f t="shared" si="0"/>
        <v>7.3867265917602998</v>
      </c>
      <c r="H17" s="95">
        <v>57065</v>
      </c>
      <c r="I17" s="57">
        <f t="shared" si="1"/>
        <v>8.0049066853588045</v>
      </c>
    </row>
    <row r="18" spans="1:26" ht="18" customHeight="1">
      <c r="A18" s="108"/>
      <c r="B18" s="108"/>
      <c r="C18" s="65"/>
      <c r="D18" s="109" t="s">
        <v>93</v>
      </c>
      <c r="E18" s="111"/>
      <c r="F18" s="95">
        <v>4195</v>
      </c>
      <c r="G18" s="57">
        <f t="shared" si="0"/>
        <v>0.50277153558052434</v>
      </c>
      <c r="H18" s="95">
        <v>4020</v>
      </c>
      <c r="I18" s="57">
        <f t="shared" si="1"/>
        <v>4.3532338308457819</v>
      </c>
    </row>
    <row r="19" spans="1:26" ht="18" customHeight="1">
      <c r="A19" s="108"/>
      <c r="B19" s="108"/>
      <c r="C19" s="64"/>
      <c r="D19" s="109" t="s">
        <v>94</v>
      </c>
      <c r="E19" s="111"/>
      <c r="F19" s="58">
        <v>0</v>
      </c>
      <c r="G19" s="57">
        <f t="shared" si="0"/>
        <v>0</v>
      </c>
      <c r="H19" s="95">
        <v>0</v>
      </c>
      <c r="I19" s="57" t="e">
        <f t="shared" si="1"/>
        <v>#DIV/0!</v>
      </c>
      <c r="Z19" s="2" t="s">
        <v>95</v>
      </c>
    </row>
    <row r="20" spans="1:26" ht="18" customHeight="1">
      <c r="A20" s="108"/>
      <c r="B20" s="108"/>
      <c r="C20" s="55" t="s">
        <v>4</v>
      </c>
      <c r="D20" s="55"/>
      <c r="E20" s="55"/>
      <c r="F20" s="95">
        <v>23929</v>
      </c>
      <c r="G20" s="57">
        <f t="shared" si="0"/>
        <v>2.8678951310861422</v>
      </c>
      <c r="H20" s="95">
        <v>14485</v>
      </c>
      <c r="I20" s="57">
        <f t="shared" si="1"/>
        <v>65.198481187435277</v>
      </c>
    </row>
    <row r="21" spans="1:26" ht="18" customHeight="1">
      <c r="A21" s="108"/>
      <c r="B21" s="108"/>
      <c r="C21" s="55" t="s">
        <v>5</v>
      </c>
      <c r="D21" s="55"/>
      <c r="E21" s="55"/>
      <c r="F21" s="95">
        <v>220200</v>
      </c>
      <c r="G21" s="57">
        <f t="shared" si="0"/>
        <v>26.391011235955059</v>
      </c>
      <c r="H21" s="95">
        <v>215400</v>
      </c>
      <c r="I21" s="57">
        <f t="shared" si="1"/>
        <v>2.2284122562674202</v>
      </c>
    </row>
    <row r="22" spans="1:26" ht="18" customHeight="1">
      <c r="A22" s="108"/>
      <c r="B22" s="108"/>
      <c r="C22" s="55" t="s">
        <v>30</v>
      </c>
      <c r="D22" s="55"/>
      <c r="E22" s="55"/>
      <c r="F22" s="95">
        <v>14977</v>
      </c>
      <c r="G22" s="57">
        <f t="shared" si="0"/>
        <v>1.794996254681648</v>
      </c>
      <c r="H22" s="95">
        <v>15224</v>
      </c>
      <c r="I22" s="57">
        <f t="shared" si="1"/>
        <v>-1.6224382553862271</v>
      </c>
    </row>
    <row r="23" spans="1:26" ht="18" customHeight="1">
      <c r="A23" s="108"/>
      <c r="B23" s="108"/>
      <c r="C23" s="55" t="s">
        <v>6</v>
      </c>
      <c r="D23" s="55"/>
      <c r="E23" s="55"/>
      <c r="F23" s="95">
        <v>240400</v>
      </c>
      <c r="G23" s="57">
        <f t="shared" si="0"/>
        <v>28.811985018726595</v>
      </c>
      <c r="H23" s="95">
        <v>204566</v>
      </c>
      <c r="I23" s="57">
        <f t="shared" si="1"/>
        <v>17.517084950578287</v>
      </c>
    </row>
    <row r="24" spans="1:26" ht="18" customHeight="1">
      <c r="A24" s="108"/>
      <c r="B24" s="108"/>
      <c r="C24" s="55" t="s">
        <v>31</v>
      </c>
      <c r="D24" s="55"/>
      <c r="E24" s="55"/>
      <c r="F24" s="95">
        <v>2601</v>
      </c>
      <c r="G24" s="57">
        <f t="shared" si="0"/>
        <v>0.31173033707865172</v>
      </c>
      <c r="H24" s="95">
        <v>2624</v>
      </c>
      <c r="I24" s="57">
        <f t="shared" si="1"/>
        <v>-0.87652439024390461</v>
      </c>
    </row>
    <row r="25" spans="1:26" ht="18" customHeight="1">
      <c r="A25" s="108"/>
      <c r="B25" s="108"/>
      <c r="C25" s="55" t="s">
        <v>7</v>
      </c>
      <c r="D25" s="55"/>
      <c r="E25" s="55"/>
      <c r="F25" s="95">
        <v>38533</v>
      </c>
      <c r="G25" s="57">
        <f t="shared" si="0"/>
        <v>4.6181872659176033</v>
      </c>
      <c r="H25" s="95">
        <v>66113</v>
      </c>
      <c r="I25" s="57">
        <f t="shared" si="1"/>
        <v>-41.716455160104672</v>
      </c>
    </row>
    <row r="26" spans="1:26" ht="18" customHeight="1">
      <c r="A26" s="108"/>
      <c r="B26" s="108"/>
      <c r="C26" s="55" t="s">
        <v>8</v>
      </c>
      <c r="D26" s="55"/>
      <c r="E26" s="55"/>
      <c r="F26" s="95">
        <f>834375-(F9+SUM(F20:F25))</f>
        <v>119216</v>
      </c>
      <c r="G26" s="57">
        <f t="shared" si="0"/>
        <v>14.288059925093632</v>
      </c>
      <c r="H26" s="95">
        <v>98864</v>
      </c>
      <c r="I26" s="57">
        <f t="shared" si="1"/>
        <v>20.58585531639423</v>
      </c>
    </row>
    <row r="27" spans="1:26" ht="18" customHeight="1">
      <c r="A27" s="108"/>
      <c r="B27" s="108"/>
      <c r="C27" s="55" t="s">
        <v>9</v>
      </c>
      <c r="D27" s="55"/>
      <c r="E27" s="55"/>
      <c r="F27" s="95">
        <f>SUM(F9,F20:F26)</f>
        <v>834375</v>
      </c>
      <c r="G27" s="57">
        <f>F27/$F$27*100</f>
        <v>100</v>
      </c>
      <c r="H27" s="95">
        <v>769341</v>
      </c>
      <c r="I27" s="57">
        <f t="shared" si="1"/>
        <v>8.4532086551997168</v>
      </c>
    </row>
    <row r="28" spans="1:26" ht="18" customHeight="1">
      <c r="A28" s="108"/>
      <c r="B28" s="108" t="s">
        <v>88</v>
      </c>
      <c r="C28" s="63" t="s">
        <v>10</v>
      </c>
      <c r="D28" s="55"/>
      <c r="E28" s="55"/>
      <c r="F28" s="95">
        <f>+SUM(F29:F31)</f>
        <v>315323</v>
      </c>
      <c r="G28" s="57">
        <f>F28/$F$45*100</f>
        <v>37.791520599250937</v>
      </c>
      <c r="H28" s="95">
        <v>308206</v>
      </c>
      <c r="I28" s="57">
        <f>(F28/H28-1)*100</f>
        <v>2.3091698409505312</v>
      </c>
    </row>
    <row r="29" spans="1:26" ht="18" customHeight="1">
      <c r="A29" s="108"/>
      <c r="B29" s="108"/>
      <c r="C29" s="65"/>
      <c r="D29" s="55" t="s">
        <v>11</v>
      </c>
      <c r="E29" s="55"/>
      <c r="F29" s="95">
        <v>209262</v>
      </c>
      <c r="G29" s="57">
        <f t="shared" ref="G29:G44" si="2">F29/$F$45*100</f>
        <v>25.080089887640451</v>
      </c>
      <c r="H29" s="95">
        <v>205273</v>
      </c>
      <c r="I29" s="57">
        <f t="shared" ref="I29:I45" si="3">(F29/H29-1)*100</f>
        <v>1.9432657972553669</v>
      </c>
    </row>
    <row r="30" spans="1:26" ht="18" customHeight="1">
      <c r="A30" s="108"/>
      <c r="B30" s="108"/>
      <c r="C30" s="65"/>
      <c r="D30" s="55" t="s">
        <v>32</v>
      </c>
      <c r="E30" s="55"/>
      <c r="F30" s="95">
        <v>37822</v>
      </c>
      <c r="G30" s="57">
        <f t="shared" si="2"/>
        <v>4.5329737827715357</v>
      </c>
      <c r="H30" s="95">
        <v>37258</v>
      </c>
      <c r="I30" s="57">
        <f t="shared" si="3"/>
        <v>1.5137688550109996</v>
      </c>
    </row>
    <row r="31" spans="1:26" ht="18" customHeight="1">
      <c r="A31" s="108"/>
      <c r="B31" s="108"/>
      <c r="C31" s="64"/>
      <c r="D31" s="55" t="s">
        <v>12</v>
      </c>
      <c r="E31" s="55"/>
      <c r="F31" s="95">
        <v>68239</v>
      </c>
      <c r="G31" s="57">
        <f t="shared" si="2"/>
        <v>8.1784569288389513</v>
      </c>
      <c r="H31" s="95">
        <v>65675</v>
      </c>
      <c r="I31" s="57">
        <f t="shared" si="3"/>
        <v>3.9040730871716889</v>
      </c>
    </row>
    <row r="32" spans="1:26" ht="18" customHeight="1">
      <c r="A32" s="108"/>
      <c r="B32" s="108"/>
      <c r="C32" s="63" t="s">
        <v>13</v>
      </c>
      <c r="D32" s="55"/>
      <c r="E32" s="55"/>
      <c r="F32" s="95">
        <f>+SUM(F33:F38)+654</f>
        <v>404698</v>
      </c>
      <c r="G32" s="57">
        <f t="shared" si="2"/>
        <v>48.503131086142318</v>
      </c>
      <c r="H32" s="95">
        <v>325473</v>
      </c>
      <c r="I32" s="57">
        <f t="shared" si="3"/>
        <v>24.341496836911205</v>
      </c>
    </row>
    <row r="33" spans="1:9" ht="18" customHeight="1">
      <c r="A33" s="108"/>
      <c r="B33" s="108"/>
      <c r="C33" s="65"/>
      <c r="D33" s="55" t="s">
        <v>14</v>
      </c>
      <c r="E33" s="55"/>
      <c r="F33" s="95">
        <v>98822</v>
      </c>
      <c r="G33" s="57">
        <f t="shared" si="2"/>
        <v>11.843835205992509</v>
      </c>
      <c r="H33" s="95">
        <v>52695</v>
      </c>
      <c r="I33" s="57">
        <f t="shared" si="3"/>
        <v>87.535819337698072</v>
      </c>
    </row>
    <row r="34" spans="1:9" ht="18" customHeight="1">
      <c r="A34" s="108"/>
      <c r="B34" s="108"/>
      <c r="C34" s="65"/>
      <c r="D34" s="55" t="s">
        <v>33</v>
      </c>
      <c r="E34" s="55"/>
      <c r="F34" s="95">
        <v>3053</v>
      </c>
      <c r="G34" s="57">
        <f t="shared" si="2"/>
        <v>0.36590262172284643</v>
      </c>
      <c r="H34" s="95">
        <v>3002</v>
      </c>
      <c r="I34" s="57">
        <f t="shared" si="3"/>
        <v>1.6988674217188526</v>
      </c>
    </row>
    <row r="35" spans="1:9" ht="18" customHeight="1">
      <c r="A35" s="108"/>
      <c r="B35" s="108"/>
      <c r="C35" s="65"/>
      <c r="D35" s="55" t="s">
        <v>34</v>
      </c>
      <c r="E35" s="55"/>
      <c r="F35" s="95">
        <v>212440</v>
      </c>
      <c r="G35" s="57">
        <f t="shared" si="2"/>
        <v>25.460973782771536</v>
      </c>
      <c r="H35" s="95">
        <v>197230</v>
      </c>
      <c r="I35" s="57">
        <f t="shared" si="3"/>
        <v>7.7118085483952825</v>
      </c>
    </row>
    <row r="36" spans="1:9" ht="18" customHeight="1">
      <c r="A36" s="108"/>
      <c r="B36" s="108"/>
      <c r="C36" s="65"/>
      <c r="D36" s="55" t="s">
        <v>35</v>
      </c>
      <c r="E36" s="55"/>
      <c r="F36" s="95">
        <v>14661</v>
      </c>
      <c r="G36" s="57">
        <f t="shared" si="2"/>
        <v>1.7571235955056181</v>
      </c>
      <c r="H36" s="95">
        <v>14586</v>
      </c>
      <c r="I36" s="57">
        <f t="shared" si="3"/>
        <v>0.514191690662269</v>
      </c>
    </row>
    <row r="37" spans="1:9" ht="18" customHeight="1">
      <c r="A37" s="108"/>
      <c r="B37" s="108"/>
      <c r="C37" s="65"/>
      <c r="D37" s="55" t="s">
        <v>15</v>
      </c>
      <c r="E37" s="55"/>
      <c r="F37" s="95">
        <v>13666</v>
      </c>
      <c r="G37" s="57">
        <f t="shared" si="2"/>
        <v>1.63787265917603</v>
      </c>
      <c r="H37" s="95">
        <v>4733</v>
      </c>
      <c r="I37" s="57">
        <f t="shared" si="3"/>
        <v>188.73864356644833</v>
      </c>
    </row>
    <row r="38" spans="1:9" ht="18" customHeight="1">
      <c r="A38" s="108"/>
      <c r="B38" s="108"/>
      <c r="C38" s="64"/>
      <c r="D38" s="55" t="s">
        <v>36</v>
      </c>
      <c r="E38" s="55"/>
      <c r="F38" s="95">
        <v>61402</v>
      </c>
      <c r="G38" s="57">
        <f t="shared" si="2"/>
        <v>7.3590411985018731</v>
      </c>
      <c r="H38" s="95">
        <v>52075</v>
      </c>
      <c r="I38" s="57">
        <f t="shared" si="3"/>
        <v>17.910705712914066</v>
      </c>
    </row>
    <row r="39" spans="1:9" ht="18" customHeight="1">
      <c r="A39" s="108"/>
      <c r="B39" s="108"/>
      <c r="C39" s="63" t="s">
        <v>16</v>
      </c>
      <c r="D39" s="55"/>
      <c r="E39" s="55"/>
      <c r="F39" s="95">
        <f>+F40+F43</f>
        <v>114354</v>
      </c>
      <c r="G39" s="57">
        <f t="shared" si="2"/>
        <v>13.705348314606741</v>
      </c>
      <c r="H39" s="95">
        <v>135662</v>
      </c>
      <c r="I39" s="57">
        <f t="shared" si="3"/>
        <v>-15.706682785157234</v>
      </c>
    </row>
    <row r="40" spans="1:9" ht="18" customHeight="1">
      <c r="A40" s="108"/>
      <c r="B40" s="108"/>
      <c r="C40" s="65"/>
      <c r="D40" s="63" t="s">
        <v>17</v>
      </c>
      <c r="E40" s="55"/>
      <c r="F40" s="95">
        <v>111191</v>
      </c>
      <c r="G40" s="57">
        <f t="shared" si="2"/>
        <v>13.326262172284645</v>
      </c>
      <c r="H40" s="95">
        <v>132089</v>
      </c>
      <c r="I40" s="57">
        <f t="shared" si="3"/>
        <v>-15.821150890687342</v>
      </c>
    </row>
    <row r="41" spans="1:9" ht="18" customHeight="1">
      <c r="A41" s="108"/>
      <c r="B41" s="108"/>
      <c r="C41" s="65"/>
      <c r="D41" s="65"/>
      <c r="E41" s="59" t="s">
        <v>91</v>
      </c>
      <c r="F41" s="95">
        <f>87994+3326</f>
        <v>91320</v>
      </c>
      <c r="G41" s="57">
        <f t="shared" si="2"/>
        <v>10.944719101123596</v>
      </c>
      <c r="H41" s="95">
        <v>113734</v>
      </c>
      <c r="I41" s="60">
        <f t="shared" si="3"/>
        <v>-19.707387412734978</v>
      </c>
    </row>
    <row r="42" spans="1:9" ht="18" customHeight="1">
      <c r="A42" s="108"/>
      <c r="B42" s="108"/>
      <c r="C42" s="65"/>
      <c r="D42" s="64"/>
      <c r="E42" s="49" t="s">
        <v>37</v>
      </c>
      <c r="F42" s="95">
        <v>19871</v>
      </c>
      <c r="G42" s="57">
        <f t="shared" si="2"/>
        <v>2.3815430711610488</v>
      </c>
      <c r="H42" s="95">
        <v>18355</v>
      </c>
      <c r="I42" s="60">
        <f t="shared" si="3"/>
        <v>8.2593298828657069</v>
      </c>
    </row>
    <row r="43" spans="1:9" ht="18" customHeight="1">
      <c r="A43" s="108"/>
      <c r="B43" s="108"/>
      <c r="C43" s="65"/>
      <c r="D43" s="55" t="s">
        <v>38</v>
      </c>
      <c r="E43" s="55"/>
      <c r="F43" s="95">
        <v>3163</v>
      </c>
      <c r="G43" s="57">
        <f t="shared" si="2"/>
        <v>0.37908614232209736</v>
      </c>
      <c r="H43" s="95">
        <v>3573</v>
      </c>
      <c r="I43" s="60">
        <f t="shared" si="3"/>
        <v>-11.474951021550517</v>
      </c>
    </row>
    <row r="44" spans="1:9" ht="18" customHeight="1">
      <c r="A44" s="108"/>
      <c r="B44" s="108"/>
      <c r="C44" s="64"/>
      <c r="D44" s="55" t="s">
        <v>39</v>
      </c>
      <c r="E44" s="55"/>
      <c r="F44" s="95">
        <v>0</v>
      </c>
      <c r="G44" s="57">
        <f t="shared" si="2"/>
        <v>0</v>
      </c>
      <c r="H44" s="95">
        <v>0</v>
      </c>
      <c r="I44" s="57" t="e">
        <f t="shared" si="3"/>
        <v>#DIV/0!</v>
      </c>
    </row>
    <row r="45" spans="1:9" ht="18" customHeight="1">
      <c r="A45" s="108"/>
      <c r="B45" s="108"/>
      <c r="C45" s="49" t="s">
        <v>18</v>
      </c>
      <c r="D45" s="49"/>
      <c r="E45" s="49"/>
      <c r="F45" s="95">
        <f>SUM(F28,F32,F39)</f>
        <v>834375</v>
      </c>
      <c r="G45" s="57">
        <f>F45/$F$45*100</f>
        <v>100</v>
      </c>
      <c r="H45" s="95">
        <f>SUM(H28,H32,H39)</f>
        <v>769341</v>
      </c>
      <c r="I45" s="57">
        <f t="shared" si="3"/>
        <v>8.4532086551997168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.39370078740157483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40" sqref="D4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2" t="s">
        <v>251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20" t="s">
        <v>271</v>
      </c>
      <c r="G6" s="120"/>
      <c r="H6" s="121" t="s">
        <v>272</v>
      </c>
      <c r="I6" s="121"/>
      <c r="J6" s="121" t="s">
        <v>273</v>
      </c>
      <c r="K6" s="121"/>
      <c r="L6" s="130" t="s">
        <v>274</v>
      </c>
      <c r="M6" s="120"/>
      <c r="N6" s="120"/>
      <c r="O6" s="120"/>
    </row>
    <row r="7" spans="1:25" ht="15.95" customHeight="1">
      <c r="A7" s="115"/>
      <c r="B7" s="115"/>
      <c r="C7" s="115"/>
      <c r="D7" s="115"/>
      <c r="E7" s="115"/>
      <c r="F7" s="53" t="s">
        <v>234</v>
      </c>
      <c r="G7" s="68" t="s">
        <v>233</v>
      </c>
      <c r="H7" s="102" t="s">
        <v>234</v>
      </c>
      <c r="I7" s="103" t="s">
        <v>233</v>
      </c>
      <c r="J7" s="102" t="s">
        <v>234</v>
      </c>
      <c r="K7" s="103" t="s">
        <v>233</v>
      </c>
      <c r="L7" s="53" t="s">
        <v>234</v>
      </c>
      <c r="M7" s="68" t="s">
        <v>233</v>
      </c>
      <c r="N7" s="53" t="s">
        <v>234</v>
      </c>
      <c r="O7" s="68" t="s">
        <v>233</v>
      </c>
    </row>
    <row r="8" spans="1:25" ht="15.95" customHeight="1">
      <c r="A8" s="112" t="s">
        <v>82</v>
      </c>
      <c r="B8" s="63" t="s">
        <v>49</v>
      </c>
      <c r="C8" s="55"/>
      <c r="D8" s="55"/>
      <c r="E8" s="69" t="s">
        <v>40</v>
      </c>
      <c r="F8" s="95">
        <v>65389.570999999996</v>
      </c>
      <c r="G8" s="95">
        <v>64477.280000000006</v>
      </c>
      <c r="H8" s="90">
        <v>29627</v>
      </c>
      <c r="I8" s="90">
        <v>29813</v>
      </c>
      <c r="J8" s="90">
        <v>673</v>
      </c>
      <c r="K8" s="90">
        <v>714</v>
      </c>
      <c r="L8" s="95">
        <v>11770</v>
      </c>
      <c r="M8" s="95">
        <v>11541</v>
      </c>
      <c r="N8" s="56"/>
      <c r="O8" s="56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2"/>
      <c r="B9" s="65"/>
      <c r="C9" s="55" t="s">
        <v>50</v>
      </c>
      <c r="D9" s="55"/>
      <c r="E9" s="69" t="s">
        <v>41</v>
      </c>
      <c r="F9" s="95">
        <v>65211.13</v>
      </c>
      <c r="G9" s="95">
        <v>63351.444000000003</v>
      </c>
      <c r="H9" s="90">
        <v>29615</v>
      </c>
      <c r="I9" s="90">
        <v>29812</v>
      </c>
      <c r="J9" s="90">
        <v>673</v>
      </c>
      <c r="K9" s="90">
        <v>714</v>
      </c>
      <c r="L9" s="95">
        <v>11770</v>
      </c>
      <c r="M9" s="95">
        <v>11541</v>
      </c>
      <c r="N9" s="56"/>
      <c r="O9" s="56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2"/>
      <c r="B10" s="64"/>
      <c r="C10" s="55" t="s">
        <v>51</v>
      </c>
      <c r="D10" s="55"/>
      <c r="E10" s="69" t="s">
        <v>42</v>
      </c>
      <c r="F10" s="95">
        <v>178.441</v>
      </c>
      <c r="G10" s="95">
        <v>1125.836</v>
      </c>
      <c r="H10" s="90">
        <v>12</v>
      </c>
      <c r="I10" s="90">
        <v>1</v>
      </c>
      <c r="J10" s="106">
        <v>0</v>
      </c>
      <c r="K10" s="106">
        <v>0</v>
      </c>
      <c r="L10" s="106">
        <v>0</v>
      </c>
      <c r="M10" s="106">
        <v>0</v>
      </c>
      <c r="N10" s="56"/>
      <c r="O10" s="56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2"/>
      <c r="B11" s="63" t="s">
        <v>52</v>
      </c>
      <c r="C11" s="55"/>
      <c r="D11" s="55"/>
      <c r="E11" s="69" t="s">
        <v>43</v>
      </c>
      <c r="F11" s="95">
        <v>67434.168000000005</v>
      </c>
      <c r="G11" s="95">
        <v>66880.031000000003</v>
      </c>
      <c r="H11" s="90">
        <v>30019</v>
      </c>
      <c r="I11" s="90">
        <v>29621</v>
      </c>
      <c r="J11" s="90">
        <v>689</v>
      </c>
      <c r="K11" s="90">
        <v>659</v>
      </c>
      <c r="L11" s="95">
        <v>12191</v>
      </c>
      <c r="M11" s="95">
        <v>11503</v>
      </c>
      <c r="N11" s="56"/>
      <c r="O11" s="56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2"/>
      <c r="B12" s="65"/>
      <c r="C12" s="55" t="s">
        <v>53</v>
      </c>
      <c r="D12" s="55"/>
      <c r="E12" s="69" t="s">
        <v>44</v>
      </c>
      <c r="F12" s="95">
        <v>67118.582999999999</v>
      </c>
      <c r="G12" s="95">
        <v>65859.55</v>
      </c>
      <c r="H12" s="90">
        <v>30003</v>
      </c>
      <c r="I12" s="90">
        <v>29617</v>
      </c>
      <c r="J12" s="90">
        <v>686</v>
      </c>
      <c r="K12" s="90">
        <v>658</v>
      </c>
      <c r="L12" s="95">
        <v>12191</v>
      </c>
      <c r="M12" s="95">
        <v>11503</v>
      </c>
      <c r="N12" s="56"/>
      <c r="O12" s="56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2"/>
      <c r="B13" s="64"/>
      <c r="C13" s="55" t="s">
        <v>54</v>
      </c>
      <c r="D13" s="55"/>
      <c r="E13" s="69" t="s">
        <v>45</v>
      </c>
      <c r="F13" s="95">
        <v>315.58499999999998</v>
      </c>
      <c r="G13" s="95">
        <v>1020.481</v>
      </c>
      <c r="H13" s="106">
        <v>17</v>
      </c>
      <c r="I13" s="106">
        <v>4</v>
      </c>
      <c r="J13" s="106">
        <v>4</v>
      </c>
      <c r="K13" s="106">
        <v>0</v>
      </c>
      <c r="L13" s="106">
        <v>0</v>
      </c>
      <c r="M13" s="106">
        <v>0</v>
      </c>
      <c r="N13" s="56"/>
      <c r="O13" s="56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2"/>
      <c r="B14" s="55" t="s">
        <v>55</v>
      </c>
      <c r="C14" s="55"/>
      <c r="D14" s="55"/>
      <c r="E14" s="69" t="s">
        <v>96</v>
      </c>
      <c r="F14" s="95">
        <f t="shared" ref="F14:F15" si="0">F9-F12</f>
        <v>-1907.4530000000013</v>
      </c>
      <c r="G14" s="95">
        <v>-2508.1059999999998</v>
      </c>
      <c r="H14" s="90">
        <f t="shared" ref="H14:J15" si="1">H9-H12</f>
        <v>-388</v>
      </c>
      <c r="I14" s="90">
        <v>195</v>
      </c>
      <c r="J14" s="90">
        <f t="shared" si="1"/>
        <v>-13</v>
      </c>
      <c r="K14" s="90">
        <v>56</v>
      </c>
      <c r="L14" s="95">
        <f t="shared" ref="L14:L15" si="2">L9-L12</f>
        <v>-421</v>
      </c>
      <c r="M14" s="95">
        <v>38</v>
      </c>
      <c r="N14" s="56">
        <f t="shared" ref="N14:O14" si="3">N9-N12</f>
        <v>0</v>
      </c>
      <c r="O14" s="56">
        <f t="shared" si="3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2"/>
      <c r="B15" s="55" t="s">
        <v>56</v>
      </c>
      <c r="C15" s="55"/>
      <c r="D15" s="55"/>
      <c r="E15" s="69" t="s">
        <v>97</v>
      </c>
      <c r="F15" s="95">
        <f t="shared" si="0"/>
        <v>-137.14399999999998</v>
      </c>
      <c r="G15" s="95">
        <v>105.35500000000002</v>
      </c>
      <c r="H15" s="90">
        <f t="shared" si="1"/>
        <v>-5</v>
      </c>
      <c r="I15" s="90">
        <v>-3</v>
      </c>
      <c r="J15" s="90">
        <f t="shared" si="1"/>
        <v>-4</v>
      </c>
      <c r="K15" s="90">
        <v>0</v>
      </c>
      <c r="L15" s="95">
        <f t="shared" si="2"/>
        <v>0</v>
      </c>
      <c r="M15" s="95">
        <v>0</v>
      </c>
      <c r="N15" s="56">
        <f t="shared" ref="N15:O15" si="4">N10-N13</f>
        <v>0</v>
      </c>
      <c r="O15" s="56">
        <f t="shared" si="4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2"/>
      <c r="B16" s="55" t="s">
        <v>57</v>
      </c>
      <c r="C16" s="55"/>
      <c r="D16" s="55"/>
      <c r="E16" s="69" t="s">
        <v>98</v>
      </c>
      <c r="F16" s="95">
        <f t="shared" ref="F16" si="5">F8-F11</f>
        <v>-2044.5970000000088</v>
      </c>
      <c r="G16" s="95">
        <v>-2402.7509999999966</v>
      </c>
      <c r="H16" s="90">
        <f t="shared" ref="H16:J16" si="6">H8-H11</f>
        <v>-392</v>
      </c>
      <c r="I16" s="90">
        <v>192</v>
      </c>
      <c r="J16" s="90">
        <f t="shared" si="6"/>
        <v>-16</v>
      </c>
      <c r="K16" s="90">
        <v>55</v>
      </c>
      <c r="L16" s="95">
        <f t="shared" ref="L16" si="7">L8-L11</f>
        <v>-421</v>
      </c>
      <c r="M16" s="95">
        <v>38</v>
      </c>
      <c r="N16" s="56">
        <f t="shared" ref="N16:O16" si="8">N8-N11</f>
        <v>0</v>
      </c>
      <c r="O16" s="56">
        <f t="shared" si="8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2"/>
      <c r="B17" s="55" t="s">
        <v>58</v>
      </c>
      <c r="C17" s="55"/>
      <c r="D17" s="55"/>
      <c r="E17" s="53"/>
      <c r="F17" s="95">
        <v>10278.539000000001</v>
      </c>
      <c r="G17" s="95">
        <v>13341.391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70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2"/>
      <c r="B18" s="55" t="s">
        <v>59</v>
      </c>
      <c r="C18" s="55"/>
      <c r="D18" s="55"/>
      <c r="E18" s="53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71"/>
      <c r="O18" s="71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2" t="s">
        <v>83</v>
      </c>
      <c r="B19" s="63" t="s">
        <v>60</v>
      </c>
      <c r="C19" s="55"/>
      <c r="D19" s="55"/>
      <c r="E19" s="69"/>
      <c r="F19" s="95">
        <v>4368</v>
      </c>
      <c r="G19" s="95">
        <v>4436</v>
      </c>
      <c r="H19" s="90">
        <v>8719</v>
      </c>
      <c r="I19" s="90">
        <v>11415</v>
      </c>
      <c r="J19" s="90">
        <v>28</v>
      </c>
      <c r="K19" s="90">
        <v>130</v>
      </c>
      <c r="L19" s="95">
        <v>6097</v>
      </c>
      <c r="M19" s="95">
        <v>6857</v>
      </c>
      <c r="N19" s="56"/>
      <c r="O19" s="56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2"/>
      <c r="B20" s="64"/>
      <c r="C20" s="55" t="s">
        <v>61</v>
      </c>
      <c r="D20" s="55"/>
      <c r="E20" s="69"/>
      <c r="F20" s="95">
        <v>2308</v>
      </c>
      <c r="G20" s="95">
        <v>2449</v>
      </c>
      <c r="H20" s="90">
        <v>1756</v>
      </c>
      <c r="I20" s="90">
        <v>2173</v>
      </c>
      <c r="J20" s="90">
        <v>0</v>
      </c>
      <c r="K20" s="106">
        <v>0</v>
      </c>
      <c r="L20" s="95">
        <v>1869</v>
      </c>
      <c r="M20" s="95">
        <v>1340</v>
      </c>
      <c r="N20" s="56"/>
      <c r="O20" s="56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2"/>
      <c r="B21" s="55" t="s">
        <v>62</v>
      </c>
      <c r="C21" s="55"/>
      <c r="D21" s="55"/>
      <c r="E21" s="69" t="s">
        <v>99</v>
      </c>
      <c r="F21" s="95">
        <v>4368</v>
      </c>
      <c r="G21" s="95">
        <v>4436</v>
      </c>
      <c r="H21" s="90">
        <v>8719</v>
      </c>
      <c r="I21" s="90">
        <v>11415</v>
      </c>
      <c r="J21" s="90">
        <v>28</v>
      </c>
      <c r="K21" s="90">
        <v>130</v>
      </c>
      <c r="L21" s="95">
        <v>6097</v>
      </c>
      <c r="M21" s="95">
        <v>6857</v>
      </c>
      <c r="N21" s="56"/>
      <c r="O21" s="56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2"/>
      <c r="B22" s="63" t="s">
        <v>63</v>
      </c>
      <c r="C22" s="55"/>
      <c r="D22" s="55"/>
      <c r="E22" s="69" t="s">
        <v>100</v>
      </c>
      <c r="F22" s="95">
        <v>5662</v>
      </c>
      <c r="G22" s="95">
        <v>6233</v>
      </c>
      <c r="H22" s="90">
        <v>14181</v>
      </c>
      <c r="I22" s="90">
        <v>16121</v>
      </c>
      <c r="J22" s="90">
        <v>89</v>
      </c>
      <c r="K22" s="90">
        <v>177</v>
      </c>
      <c r="L22" s="95">
        <v>7331</v>
      </c>
      <c r="M22" s="95">
        <v>8138</v>
      </c>
      <c r="N22" s="56"/>
      <c r="O22" s="56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2"/>
      <c r="B23" s="64" t="s">
        <v>64</v>
      </c>
      <c r="C23" s="55" t="s">
        <v>65</v>
      </c>
      <c r="D23" s="55"/>
      <c r="E23" s="69"/>
      <c r="F23" s="95">
        <v>3839</v>
      </c>
      <c r="G23" s="95">
        <v>3525</v>
      </c>
      <c r="H23" s="90">
        <v>3889</v>
      </c>
      <c r="I23" s="90">
        <v>3904</v>
      </c>
      <c r="J23" s="90">
        <v>41</v>
      </c>
      <c r="K23" s="90">
        <v>42</v>
      </c>
      <c r="L23" s="95">
        <v>1150</v>
      </c>
      <c r="M23" s="95">
        <v>1154</v>
      </c>
      <c r="N23" s="56"/>
      <c r="O23" s="56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2"/>
      <c r="B24" s="55" t="s">
        <v>101</v>
      </c>
      <c r="C24" s="55"/>
      <c r="D24" s="55"/>
      <c r="E24" s="69" t="s">
        <v>102</v>
      </c>
      <c r="F24" s="95">
        <f>F21-F22+1</f>
        <v>-1293</v>
      </c>
      <c r="G24" s="95">
        <v>-1797</v>
      </c>
      <c r="H24" s="90">
        <f t="shared" ref="H24:J24" si="9">H21-H22</f>
        <v>-5462</v>
      </c>
      <c r="I24" s="90">
        <v>-4706</v>
      </c>
      <c r="J24" s="90">
        <f t="shared" si="9"/>
        <v>-61</v>
      </c>
      <c r="K24" s="90">
        <v>-47</v>
      </c>
      <c r="L24" s="95">
        <f>L21-L22</f>
        <v>-1234</v>
      </c>
      <c r="M24" s="95">
        <v>-1281</v>
      </c>
      <c r="N24" s="56">
        <f t="shared" ref="N24:O24" si="10">N21-N22</f>
        <v>0</v>
      </c>
      <c r="O24" s="56">
        <f t="shared" si="10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2"/>
      <c r="B25" s="63" t="s">
        <v>66</v>
      </c>
      <c r="C25" s="63"/>
      <c r="D25" s="63"/>
      <c r="E25" s="117" t="s">
        <v>103</v>
      </c>
      <c r="F25" s="124">
        <v>2103</v>
      </c>
      <c r="G25" s="124">
        <v>1797</v>
      </c>
      <c r="H25" s="122">
        <v>5462</v>
      </c>
      <c r="I25" s="122">
        <v>4706</v>
      </c>
      <c r="J25" s="122">
        <v>61</v>
      </c>
      <c r="K25" s="122">
        <v>47</v>
      </c>
      <c r="L25" s="124">
        <v>1234</v>
      </c>
      <c r="M25" s="124">
        <v>1281</v>
      </c>
      <c r="N25" s="124"/>
      <c r="O25" s="124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2"/>
      <c r="B26" s="83" t="s">
        <v>67</v>
      </c>
      <c r="C26" s="83"/>
      <c r="D26" s="83"/>
      <c r="E26" s="118"/>
      <c r="F26" s="125"/>
      <c r="G26" s="125"/>
      <c r="H26" s="123"/>
      <c r="I26" s="123"/>
      <c r="J26" s="123"/>
      <c r="K26" s="123"/>
      <c r="L26" s="125"/>
      <c r="M26" s="125"/>
      <c r="N26" s="125"/>
      <c r="O26" s="125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2"/>
      <c r="B27" s="55" t="s">
        <v>104</v>
      </c>
      <c r="C27" s="55"/>
      <c r="D27" s="55"/>
      <c r="E27" s="69" t="s">
        <v>105</v>
      </c>
      <c r="F27" s="95">
        <f>F24+F25</f>
        <v>810</v>
      </c>
      <c r="G27" s="95">
        <f>G24+G25</f>
        <v>0</v>
      </c>
      <c r="H27" s="90">
        <f t="shared" ref="H27:M27" si="11">H24+H25</f>
        <v>0</v>
      </c>
      <c r="I27" s="90">
        <f t="shared" si="11"/>
        <v>0</v>
      </c>
      <c r="J27" s="90">
        <f t="shared" si="11"/>
        <v>0</v>
      </c>
      <c r="K27" s="90">
        <f t="shared" si="11"/>
        <v>0</v>
      </c>
      <c r="L27" s="95">
        <f t="shared" si="11"/>
        <v>0</v>
      </c>
      <c r="M27" s="95">
        <f t="shared" si="11"/>
        <v>0</v>
      </c>
      <c r="N27" s="56">
        <f t="shared" ref="N27:O27" si="12">N24+N25</f>
        <v>0</v>
      </c>
      <c r="O27" s="56">
        <f t="shared" si="12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6" t="s">
        <v>68</v>
      </c>
      <c r="B30" s="116"/>
      <c r="C30" s="116"/>
      <c r="D30" s="116"/>
      <c r="E30" s="116"/>
      <c r="F30" s="126" t="s">
        <v>260</v>
      </c>
      <c r="G30" s="126"/>
      <c r="H30" s="127" t="s">
        <v>261</v>
      </c>
      <c r="I30" s="127"/>
      <c r="J30" s="126" t="s">
        <v>263</v>
      </c>
      <c r="K30" s="126"/>
      <c r="L30" s="128" t="s">
        <v>262</v>
      </c>
      <c r="M30" s="129"/>
      <c r="N30" s="126" t="s">
        <v>265</v>
      </c>
      <c r="O30" s="126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6"/>
      <c r="B31" s="116"/>
      <c r="C31" s="116"/>
      <c r="D31" s="116"/>
      <c r="E31" s="116"/>
      <c r="F31" s="53" t="s">
        <v>234</v>
      </c>
      <c r="G31" s="68" t="s">
        <v>233</v>
      </c>
      <c r="H31" s="102" t="s">
        <v>234</v>
      </c>
      <c r="I31" s="103" t="s">
        <v>233</v>
      </c>
      <c r="J31" s="53" t="s">
        <v>234</v>
      </c>
      <c r="K31" s="68" t="s">
        <v>233</v>
      </c>
      <c r="L31" s="102" t="s">
        <v>234</v>
      </c>
      <c r="M31" s="103" t="s">
        <v>233</v>
      </c>
      <c r="N31" s="53" t="s">
        <v>234</v>
      </c>
      <c r="O31" s="68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2" t="s">
        <v>84</v>
      </c>
      <c r="B32" s="63" t="s">
        <v>49</v>
      </c>
      <c r="C32" s="55"/>
      <c r="D32" s="55"/>
      <c r="E32" s="69" t="s">
        <v>40</v>
      </c>
      <c r="F32" s="90">
        <v>371</v>
      </c>
      <c r="G32" s="95">
        <v>363</v>
      </c>
      <c r="H32" s="90">
        <v>415</v>
      </c>
      <c r="I32" s="90">
        <v>401</v>
      </c>
      <c r="J32" s="95">
        <v>190</v>
      </c>
      <c r="K32" s="95">
        <v>167</v>
      </c>
      <c r="L32" s="90">
        <v>432</v>
      </c>
      <c r="M32" s="90">
        <v>440</v>
      </c>
      <c r="N32" s="95">
        <v>206</v>
      </c>
      <c r="O32" s="95">
        <v>174</v>
      </c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9"/>
      <c r="B33" s="65"/>
      <c r="C33" s="63" t="s">
        <v>69</v>
      </c>
      <c r="D33" s="55"/>
      <c r="E33" s="69"/>
      <c r="F33" s="90">
        <v>293</v>
      </c>
      <c r="G33" s="95">
        <v>297</v>
      </c>
      <c r="H33" s="90">
        <v>415</v>
      </c>
      <c r="I33" s="90">
        <v>401</v>
      </c>
      <c r="J33" s="95">
        <v>189</v>
      </c>
      <c r="K33" s="95">
        <v>167</v>
      </c>
      <c r="L33" s="90">
        <v>432</v>
      </c>
      <c r="M33" s="90">
        <v>440</v>
      </c>
      <c r="N33" s="95">
        <v>176</v>
      </c>
      <c r="O33" s="95">
        <v>174</v>
      </c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9"/>
      <c r="B34" s="65"/>
      <c r="C34" s="64"/>
      <c r="D34" s="55" t="s">
        <v>70</v>
      </c>
      <c r="E34" s="69"/>
      <c r="F34" s="90">
        <v>223</v>
      </c>
      <c r="G34" s="95">
        <v>226</v>
      </c>
      <c r="H34" s="90">
        <v>358</v>
      </c>
      <c r="I34" s="90">
        <v>354</v>
      </c>
      <c r="J34" s="95">
        <v>189</v>
      </c>
      <c r="K34" s="95">
        <v>167</v>
      </c>
      <c r="L34" s="90">
        <v>333</v>
      </c>
      <c r="M34" s="90">
        <v>337</v>
      </c>
      <c r="N34" s="95">
        <v>176</v>
      </c>
      <c r="O34" s="95">
        <v>174</v>
      </c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9"/>
      <c r="B35" s="64"/>
      <c r="C35" s="55" t="s">
        <v>71</v>
      </c>
      <c r="D35" s="55"/>
      <c r="E35" s="69"/>
      <c r="F35" s="90">
        <v>78</v>
      </c>
      <c r="G35" s="95">
        <v>66</v>
      </c>
      <c r="H35" s="90">
        <v>0</v>
      </c>
      <c r="I35" s="90">
        <v>0</v>
      </c>
      <c r="J35" s="71">
        <v>1</v>
      </c>
      <c r="K35" s="71">
        <v>0</v>
      </c>
      <c r="L35" s="106">
        <v>0</v>
      </c>
      <c r="M35" s="106">
        <v>0</v>
      </c>
      <c r="N35" s="95">
        <v>30</v>
      </c>
      <c r="O35" s="95">
        <v>0</v>
      </c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9"/>
      <c r="B36" s="63" t="s">
        <v>52</v>
      </c>
      <c r="C36" s="55"/>
      <c r="D36" s="55"/>
      <c r="E36" s="69" t="s">
        <v>41</v>
      </c>
      <c r="F36" s="90">
        <v>365</v>
      </c>
      <c r="G36" s="95">
        <v>345</v>
      </c>
      <c r="H36" s="90">
        <v>150</v>
      </c>
      <c r="I36" s="90">
        <v>141</v>
      </c>
      <c r="J36" s="95">
        <v>190</v>
      </c>
      <c r="K36" s="95">
        <v>100</v>
      </c>
      <c r="L36" s="90">
        <v>352</v>
      </c>
      <c r="M36" s="90">
        <v>361</v>
      </c>
      <c r="N36" s="95">
        <v>82</v>
      </c>
      <c r="O36" s="95">
        <v>48</v>
      </c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9"/>
      <c r="B37" s="65"/>
      <c r="C37" s="55" t="s">
        <v>72</v>
      </c>
      <c r="D37" s="55"/>
      <c r="E37" s="69"/>
      <c r="F37" s="90">
        <v>364</v>
      </c>
      <c r="G37" s="95">
        <v>343</v>
      </c>
      <c r="H37" s="90">
        <v>145</v>
      </c>
      <c r="I37" s="90">
        <v>134</v>
      </c>
      <c r="J37" s="95">
        <v>181</v>
      </c>
      <c r="K37" s="95">
        <v>90</v>
      </c>
      <c r="L37" s="90">
        <v>341</v>
      </c>
      <c r="M37" s="90">
        <v>350</v>
      </c>
      <c r="N37" s="95">
        <v>70</v>
      </c>
      <c r="O37" s="95">
        <v>34</v>
      </c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9"/>
      <c r="B38" s="64"/>
      <c r="C38" s="55" t="s">
        <v>73</v>
      </c>
      <c r="D38" s="55"/>
      <c r="E38" s="69"/>
      <c r="F38" s="90">
        <v>1</v>
      </c>
      <c r="G38" s="95">
        <v>2</v>
      </c>
      <c r="H38" s="90">
        <v>5</v>
      </c>
      <c r="I38" s="90">
        <v>7</v>
      </c>
      <c r="J38" s="95">
        <v>9</v>
      </c>
      <c r="K38" s="71">
        <v>10</v>
      </c>
      <c r="L38" s="90">
        <v>10</v>
      </c>
      <c r="M38" s="90">
        <v>11</v>
      </c>
      <c r="N38" s="95">
        <v>12</v>
      </c>
      <c r="O38" s="95">
        <v>14</v>
      </c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9"/>
      <c r="B39" s="49" t="s">
        <v>74</v>
      </c>
      <c r="C39" s="49"/>
      <c r="D39" s="49"/>
      <c r="E39" s="69" t="s">
        <v>107</v>
      </c>
      <c r="F39" s="90">
        <f>F32-F36</f>
        <v>6</v>
      </c>
      <c r="G39" s="95">
        <v>18</v>
      </c>
      <c r="H39" s="90">
        <f t="shared" ref="H39" si="13">H32-H36</f>
        <v>265</v>
      </c>
      <c r="I39" s="90">
        <v>260</v>
      </c>
      <c r="J39" s="95">
        <v>0</v>
      </c>
      <c r="K39" s="95">
        <v>67</v>
      </c>
      <c r="L39" s="90">
        <f t="shared" ref="L39" si="14">L32-L36</f>
        <v>80</v>
      </c>
      <c r="M39" s="90">
        <v>79</v>
      </c>
      <c r="N39" s="95">
        <v>124</v>
      </c>
      <c r="O39" s="95">
        <v>126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2" t="s">
        <v>85</v>
      </c>
      <c r="B40" s="63" t="s">
        <v>75</v>
      </c>
      <c r="C40" s="55"/>
      <c r="D40" s="55"/>
      <c r="E40" s="69" t="s">
        <v>43</v>
      </c>
      <c r="F40" s="90">
        <v>110</v>
      </c>
      <c r="G40" s="95">
        <v>18</v>
      </c>
      <c r="H40" s="90">
        <v>0</v>
      </c>
      <c r="I40" s="90">
        <v>362</v>
      </c>
      <c r="J40" s="95">
        <v>323</v>
      </c>
      <c r="K40" s="95">
        <v>161</v>
      </c>
      <c r="L40" s="90">
        <v>82</v>
      </c>
      <c r="M40" s="90">
        <v>51</v>
      </c>
      <c r="N40" s="95">
        <v>0</v>
      </c>
      <c r="O40" s="95">
        <v>0</v>
      </c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3"/>
      <c r="B41" s="64"/>
      <c r="C41" s="55" t="s">
        <v>76</v>
      </c>
      <c r="D41" s="55"/>
      <c r="E41" s="69"/>
      <c r="F41" s="101">
        <v>69</v>
      </c>
      <c r="G41" s="106">
        <v>0</v>
      </c>
      <c r="H41" s="106">
        <v>0</v>
      </c>
      <c r="I41" s="101">
        <v>362</v>
      </c>
      <c r="J41" s="95">
        <v>203</v>
      </c>
      <c r="K41" s="95">
        <v>128</v>
      </c>
      <c r="L41" s="90">
        <v>82</v>
      </c>
      <c r="M41" s="90">
        <v>51</v>
      </c>
      <c r="N41" s="95">
        <v>0</v>
      </c>
      <c r="O41" s="95">
        <v>0</v>
      </c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3"/>
      <c r="B42" s="63" t="s">
        <v>63</v>
      </c>
      <c r="C42" s="55"/>
      <c r="D42" s="55"/>
      <c r="E42" s="69" t="s">
        <v>44</v>
      </c>
      <c r="F42" s="90">
        <v>116</v>
      </c>
      <c r="G42" s="95">
        <v>36</v>
      </c>
      <c r="H42" s="90">
        <v>266</v>
      </c>
      <c r="I42" s="90">
        <v>623</v>
      </c>
      <c r="J42" s="95">
        <v>323</v>
      </c>
      <c r="K42" s="95">
        <v>297</v>
      </c>
      <c r="L42" s="90">
        <v>162</v>
      </c>
      <c r="M42" s="90">
        <v>131</v>
      </c>
      <c r="N42" s="95">
        <v>127</v>
      </c>
      <c r="O42" s="95">
        <v>139</v>
      </c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3"/>
      <c r="B43" s="64"/>
      <c r="C43" s="55" t="s">
        <v>77</v>
      </c>
      <c r="D43" s="55"/>
      <c r="E43" s="69"/>
      <c r="F43" s="90">
        <v>12</v>
      </c>
      <c r="G43" s="95">
        <v>36</v>
      </c>
      <c r="H43" s="90">
        <v>266</v>
      </c>
      <c r="I43" s="90">
        <v>623</v>
      </c>
      <c r="J43" s="71">
        <v>323</v>
      </c>
      <c r="K43" s="71">
        <v>297</v>
      </c>
      <c r="L43" s="90">
        <v>93</v>
      </c>
      <c r="M43" s="90">
        <v>63</v>
      </c>
      <c r="N43" s="95">
        <v>127</v>
      </c>
      <c r="O43" s="95">
        <v>139</v>
      </c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3"/>
      <c r="B44" s="55" t="s">
        <v>74</v>
      </c>
      <c r="C44" s="55"/>
      <c r="D44" s="55"/>
      <c r="E44" s="69" t="s">
        <v>108</v>
      </c>
      <c r="F44" s="101">
        <f>F40-F42</f>
        <v>-6</v>
      </c>
      <c r="G44" s="71">
        <v>-18</v>
      </c>
      <c r="H44" s="101">
        <f t="shared" ref="H44" si="15">H40-H42</f>
        <v>-266</v>
      </c>
      <c r="I44" s="101">
        <v>-261</v>
      </c>
      <c r="J44" s="71">
        <v>0</v>
      </c>
      <c r="K44" s="71">
        <v>-136</v>
      </c>
      <c r="L44" s="101">
        <f t="shared" ref="L44" si="16">L40-L42</f>
        <v>-80</v>
      </c>
      <c r="M44" s="101">
        <v>-80</v>
      </c>
      <c r="N44" s="71">
        <v>-127</v>
      </c>
      <c r="O44" s="71">
        <v>-139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2" t="s">
        <v>86</v>
      </c>
      <c r="B45" s="49" t="s">
        <v>78</v>
      </c>
      <c r="C45" s="49"/>
      <c r="D45" s="49"/>
      <c r="E45" s="69" t="s">
        <v>109</v>
      </c>
      <c r="F45" s="90">
        <v>0</v>
      </c>
      <c r="G45" s="95">
        <v>0</v>
      </c>
      <c r="H45" s="90">
        <f t="shared" ref="H45" si="17">H39+H44</f>
        <v>-1</v>
      </c>
      <c r="I45" s="90">
        <v>-1</v>
      </c>
      <c r="J45" s="95">
        <v>0</v>
      </c>
      <c r="K45" s="95">
        <v>-69</v>
      </c>
      <c r="L45" s="90">
        <f t="shared" ref="L45" si="18">L39+L44</f>
        <v>0</v>
      </c>
      <c r="M45" s="90">
        <v>-1</v>
      </c>
      <c r="N45" s="95">
        <v>-3</v>
      </c>
      <c r="O45" s="95">
        <v>-13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3"/>
      <c r="B46" s="55" t="s">
        <v>79</v>
      </c>
      <c r="C46" s="55"/>
      <c r="D46" s="55"/>
      <c r="E46" s="55"/>
      <c r="F46" s="106">
        <v>0</v>
      </c>
      <c r="G46" s="106">
        <v>0</v>
      </c>
      <c r="H46" s="106">
        <v>0</v>
      </c>
      <c r="I46" s="106">
        <v>0</v>
      </c>
      <c r="J46" s="71">
        <v>0</v>
      </c>
      <c r="K46" s="71">
        <v>70</v>
      </c>
      <c r="L46" s="106">
        <v>0</v>
      </c>
      <c r="M46" s="106">
        <v>0</v>
      </c>
      <c r="N46" s="71">
        <v>3</v>
      </c>
      <c r="O46" s="71">
        <v>13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3"/>
      <c r="B47" s="55" t="s">
        <v>80</v>
      </c>
      <c r="C47" s="55"/>
      <c r="D47" s="55"/>
      <c r="E47" s="55"/>
      <c r="F47" s="106">
        <v>0</v>
      </c>
      <c r="G47" s="106">
        <v>0</v>
      </c>
      <c r="H47" s="106">
        <v>0</v>
      </c>
      <c r="I47" s="106">
        <v>0</v>
      </c>
      <c r="J47" s="95">
        <v>0</v>
      </c>
      <c r="K47" s="95">
        <v>0</v>
      </c>
      <c r="L47" s="106">
        <v>0</v>
      </c>
      <c r="M47" s="106">
        <v>0</v>
      </c>
      <c r="N47" s="106">
        <v>0</v>
      </c>
      <c r="O47" s="106">
        <v>0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3"/>
      <c r="B48" s="55" t="s">
        <v>81</v>
      </c>
      <c r="C48" s="55"/>
      <c r="D48" s="55"/>
      <c r="E48" s="55"/>
      <c r="F48" s="106">
        <v>0</v>
      </c>
      <c r="G48" s="106">
        <v>0</v>
      </c>
      <c r="H48" s="106">
        <v>0</v>
      </c>
      <c r="I48" s="106">
        <v>0</v>
      </c>
      <c r="J48" s="95">
        <v>0</v>
      </c>
      <c r="K48" s="95">
        <v>0</v>
      </c>
      <c r="L48" s="106">
        <v>0</v>
      </c>
      <c r="M48" s="106">
        <v>0</v>
      </c>
      <c r="N48" s="106">
        <v>0</v>
      </c>
      <c r="O48" s="106">
        <v>0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 alignWithMargins="0">
    <oddHeader>&amp;R&amp;"明朝,斜体"&amp;9都道府県－2</oddHeader>
  </headerFooter>
  <colBreaks count="1" manualBreakCount="1">
    <brk id="9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0" sqref="J1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25" ht="15.95" customHeight="1">
      <c r="A7" s="115"/>
      <c r="B7" s="115"/>
      <c r="C7" s="115"/>
      <c r="D7" s="115"/>
      <c r="E7" s="115"/>
      <c r="F7" s="53" t="s">
        <v>234</v>
      </c>
      <c r="G7" s="68" t="s">
        <v>233</v>
      </c>
      <c r="H7" s="53" t="s">
        <v>234</v>
      </c>
      <c r="I7" s="68" t="s">
        <v>233</v>
      </c>
      <c r="J7" s="53" t="s">
        <v>234</v>
      </c>
      <c r="K7" s="68" t="s">
        <v>233</v>
      </c>
      <c r="L7" s="53" t="s">
        <v>234</v>
      </c>
      <c r="M7" s="68" t="s">
        <v>233</v>
      </c>
      <c r="N7" s="53" t="s">
        <v>234</v>
      </c>
      <c r="O7" s="68" t="s">
        <v>233</v>
      </c>
    </row>
    <row r="8" spans="1:25" ht="15.95" customHeight="1">
      <c r="A8" s="112" t="s">
        <v>82</v>
      </c>
      <c r="B8" s="63" t="s">
        <v>49</v>
      </c>
      <c r="C8" s="94"/>
      <c r="D8" s="94"/>
      <c r="E8" s="97" t="s">
        <v>40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2"/>
      <c r="B9" s="65"/>
      <c r="C9" s="94" t="s">
        <v>50</v>
      </c>
      <c r="D9" s="94"/>
      <c r="E9" s="97" t="s">
        <v>41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2"/>
      <c r="B10" s="64"/>
      <c r="C10" s="94" t="s">
        <v>51</v>
      </c>
      <c r="D10" s="94"/>
      <c r="E10" s="97" t="s">
        <v>42</v>
      </c>
      <c r="F10" s="95"/>
      <c r="G10" s="95"/>
      <c r="H10" s="95"/>
      <c r="I10" s="95"/>
      <c r="J10" s="70"/>
      <c r="K10" s="95"/>
      <c r="L10" s="95"/>
      <c r="M10" s="95"/>
      <c r="N10" s="95"/>
      <c r="O10" s="95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2"/>
      <c r="B11" s="63" t="s">
        <v>52</v>
      </c>
      <c r="C11" s="94"/>
      <c r="D11" s="94"/>
      <c r="E11" s="97" t="s">
        <v>43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2"/>
      <c r="B12" s="65"/>
      <c r="C12" s="94" t="s">
        <v>53</v>
      </c>
      <c r="D12" s="94"/>
      <c r="E12" s="97" t="s">
        <v>44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2"/>
      <c r="B13" s="64"/>
      <c r="C13" s="94" t="s">
        <v>54</v>
      </c>
      <c r="D13" s="94"/>
      <c r="E13" s="97" t="s">
        <v>45</v>
      </c>
      <c r="F13" s="95"/>
      <c r="G13" s="95"/>
      <c r="H13" s="70"/>
      <c r="I13" s="95"/>
      <c r="J13" s="70"/>
      <c r="K13" s="95"/>
      <c r="L13" s="95"/>
      <c r="M13" s="95"/>
      <c r="N13" s="95"/>
      <c r="O13" s="95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2"/>
      <c r="B14" s="94" t="s">
        <v>55</v>
      </c>
      <c r="C14" s="94"/>
      <c r="D14" s="94"/>
      <c r="E14" s="97" t="s">
        <v>96</v>
      </c>
      <c r="F14" s="95">
        <f t="shared" ref="F14:O15" si="0">F9-F12</f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2"/>
      <c r="B15" s="94" t="s">
        <v>56</v>
      </c>
      <c r="C15" s="94"/>
      <c r="D15" s="94"/>
      <c r="E15" s="97" t="s">
        <v>97</v>
      </c>
      <c r="F15" s="95">
        <f t="shared" si="0"/>
        <v>0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95">
        <f t="shared" si="0"/>
        <v>0</v>
      </c>
      <c r="L15" s="95">
        <f t="shared" si="0"/>
        <v>0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2"/>
      <c r="B16" s="94" t="s">
        <v>57</v>
      </c>
      <c r="C16" s="94"/>
      <c r="D16" s="94"/>
      <c r="E16" s="97" t="s">
        <v>98</v>
      </c>
      <c r="F16" s="95">
        <f t="shared" ref="F16:O16" si="1">F8-F11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2"/>
      <c r="B17" s="94" t="s">
        <v>58</v>
      </c>
      <c r="C17" s="94"/>
      <c r="D17" s="94"/>
      <c r="E17" s="53"/>
      <c r="F17" s="95"/>
      <c r="G17" s="95"/>
      <c r="H17" s="70"/>
      <c r="I17" s="95"/>
      <c r="J17" s="95"/>
      <c r="K17" s="95"/>
      <c r="L17" s="95"/>
      <c r="M17" s="95"/>
      <c r="N17" s="70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2"/>
      <c r="B18" s="94" t="s">
        <v>59</v>
      </c>
      <c r="C18" s="94"/>
      <c r="D18" s="94"/>
      <c r="E18" s="53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2" t="s">
        <v>83</v>
      </c>
      <c r="B19" s="63" t="s">
        <v>60</v>
      </c>
      <c r="C19" s="94"/>
      <c r="D19" s="94"/>
      <c r="E19" s="97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2"/>
      <c r="B20" s="64"/>
      <c r="C20" s="94" t="s">
        <v>61</v>
      </c>
      <c r="D20" s="94"/>
      <c r="E20" s="9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2"/>
      <c r="B21" s="94" t="s">
        <v>62</v>
      </c>
      <c r="C21" s="94"/>
      <c r="D21" s="94"/>
      <c r="E21" s="97" t="s">
        <v>99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2"/>
      <c r="B22" s="63" t="s">
        <v>63</v>
      </c>
      <c r="C22" s="94"/>
      <c r="D22" s="94"/>
      <c r="E22" s="97" t="s">
        <v>100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2"/>
      <c r="B23" s="64" t="s">
        <v>64</v>
      </c>
      <c r="C23" s="94" t="s">
        <v>65</v>
      </c>
      <c r="D23" s="94"/>
      <c r="E23" s="97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2"/>
      <c r="B24" s="94" t="s">
        <v>101</v>
      </c>
      <c r="C24" s="94"/>
      <c r="D24" s="94"/>
      <c r="E24" s="97" t="s">
        <v>102</v>
      </c>
      <c r="F24" s="95">
        <f t="shared" ref="F24:O24" si="2">F21-F22</f>
        <v>0</v>
      </c>
      <c r="G24" s="95">
        <f t="shared" si="2"/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95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2"/>
      <c r="B25" s="63" t="s">
        <v>66</v>
      </c>
      <c r="C25" s="63"/>
      <c r="D25" s="63"/>
      <c r="E25" s="117" t="s">
        <v>103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2"/>
      <c r="B26" s="83" t="s">
        <v>67</v>
      </c>
      <c r="C26" s="83"/>
      <c r="D26" s="83"/>
      <c r="E26" s="118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2"/>
      <c r="B27" s="94" t="s">
        <v>104</v>
      </c>
      <c r="C27" s="94"/>
      <c r="D27" s="94"/>
      <c r="E27" s="97" t="s">
        <v>105</v>
      </c>
      <c r="F27" s="95">
        <f>F24+F25</f>
        <v>0</v>
      </c>
      <c r="G27" s="95">
        <f>G24+G25</f>
        <v>0</v>
      </c>
      <c r="H27" s="95">
        <f t="shared" ref="H27:O27" si="3">H24+H25</f>
        <v>0</v>
      </c>
      <c r="I27" s="95">
        <f>I24+I25</f>
        <v>0</v>
      </c>
      <c r="J27" s="95">
        <f t="shared" si="3"/>
        <v>0</v>
      </c>
      <c r="K27" s="95">
        <f>K24+K25</f>
        <v>0</v>
      </c>
      <c r="L27" s="95">
        <f t="shared" si="3"/>
        <v>0</v>
      </c>
      <c r="M27" s="95">
        <f>M24+M25</f>
        <v>0</v>
      </c>
      <c r="N27" s="95">
        <f t="shared" si="3"/>
        <v>0</v>
      </c>
      <c r="O27" s="95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6" t="s">
        <v>68</v>
      </c>
      <c r="B30" s="116"/>
      <c r="C30" s="116"/>
      <c r="D30" s="116"/>
      <c r="E30" s="116"/>
      <c r="F30" s="126" t="s">
        <v>266</v>
      </c>
      <c r="G30" s="126"/>
      <c r="H30" s="126" t="s">
        <v>267</v>
      </c>
      <c r="I30" s="126"/>
      <c r="J30" s="126" t="s">
        <v>268</v>
      </c>
      <c r="K30" s="126"/>
      <c r="L30" s="126"/>
      <c r="M30" s="126"/>
      <c r="N30" s="126"/>
      <c r="O30" s="126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6"/>
      <c r="B31" s="116"/>
      <c r="C31" s="116"/>
      <c r="D31" s="116"/>
      <c r="E31" s="116"/>
      <c r="F31" s="53" t="s">
        <v>234</v>
      </c>
      <c r="G31" s="68" t="s">
        <v>233</v>
      </c>
      <c r="H31" s="53" t="s">
        <v>234</v>
      </c>
      <c r="I31" s="68" t="s">
        <v>233</v>
      </c>
      <c r="J31" s="53" t="s">
        <v>234</v>
      </c>
      <c r="K31" s="68" t="s">
        <v>233</v>
      </c>
      <c r="L31" s="53" t="s">
        <v>234</v>
      </c>
      <c r="M31" s="68" t="s">
        <v>233</v>
      </c>
      <c r="N31" s="53" t="s">
        <v>234</v>
      </c>
      <c r="O31" s="68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2" t="s">
        <v>84</v>
      </c>
      <c r="B32" s="63" t="s">
        <v>49</v>
      </c>
      <c r="C32" s="94"/>
      <c r="D32" s="94"/>
      <c r="E32" s="97" t="s">
        <v>40</v>
      </c>
      <c r="F32" s="95">
        <v>108</v>
      </c>
      <c r="G32" s="95">
        <v>82</v>
      </c>
      <c r="H32" s="95">
        <v>51.8</v>
      </c>
      <c r="I32" s="95">
        <v>75.099999999999994</v>
      </c>
      <c r="J32" s="106">
        <v>0</v>
      </c>
      <c r="K32" s="106">
        <v>0</v>
      </c>
      <c r="L32" s="95"/>
      <c r="M32" s="95"/>
      <c r="N32" s="95"/>
      <c r="O32" s="95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9"/>
      <c r="B33" s="65"/>
      <c r="C33" s="63" t="s">
        <v>69</v>
      </c>
      <c r="D33" s="94"/>
      <c r="E33" s="97"/>
      <c r="F33" s="95">
        <v>82</v>
      </c>
      <c r="G33" s="95">
        <v>81</v>
      </c>
      <c r="H33" s="95">
        <v>51.8</v>
      </c>
      <c r="I33" s="95">
        <v>75.099999999999994</v>
      </c>
      <c r="J33" s="106">
        <v>0</v>
      </c>
      <c r="K33" s="106">
        <v>0</v>
      </c>
      <c r="L33" s="95"/>
      <c r="M33" s="95"/>
      <c r="N33" s="95"/>
      <c r="O33" s="95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9"/>
      <c r="B34" s="65"/>
      <c r="C34" s="64"/>
      <c r="D34" s="94" t="s">
        <v>70</v>
      </c>
      <c r="E34" s="97"/>
      <c r="F34" s="95">
        <v>82</v>
      </c>
      <c r="G34" s="95">
        <v>81</v>
      </c>
      <c r="H34" s="106">
        <v>0</v>
      </c>
      <c r="I34" s="106">
        <v>0</v>
      </c>
      <c r="J34" s="106">
        <v>0</v>
      </c>
      <c r="K34" s="106">
        <v>0</v>
      </c>
      <c r="L34" s="95"/>
      <c r="M34" s="95"/>
      <c r="N34" s="95"/>
      <c r="O34" s="95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9"/>
      <c r="B35" s="64"/>
      <c r="C35" s="94" t="s">
        <v>71</v>
      </c>
      <c r="D35" s="94"/>
      <c r="E35" s="97"/>
      <c r="F35" s="95">
        <v>26</v>
      </c>
      <c r="G35" s="95">
        <v>1</v>
      </c>
      <c r="H35" s="106">
        <v>0</v>
      </c>
      <c r="I35" s="106">
        <v>0</v>
      </c>
      <c r="J35" s="95">
        <f t="shared" ref="J35:J36" si="4">J28-J32</f>
        <v>0</v>
      </c>
      <c r="K35" s="95">
        <v>0</v>
      </c>
      <c r="L35" s="95"/>
      <c r="M35" s="95"/>
      <c r="N35" s="95"/>
      <c r="O35" s="95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9"/>
      <c r="B36" s="63" t="s">
        <v>52</v>
      </c>
      <c r="C36" s="94"/>
      <c r="D36" s="94"/>
      <c r="E36" s="97" t="s">
        <v>41</v>
      </c>
      <c r="F36" s="95">
        <v>54</v>
      </c>
      <c r="G36" s="95">
        <v>58</v>
      </c>
      <c r="H36" s="95">
        <v>127</v>
      </c>
      <c r="I36" s="95">
        <v>5.6</v>
      </c>
      <c r="J36" s="95">
        <f t="shared" si="4"/>
        <v>0</v>
      </c>
      <c r="K36" s="95">
        <v>0</v>
      </c>
      <c r="L36" s="95"/>
      <c r="M36" s="95"/>
      <c r="N36" s="95"/>
      <c r="O36" s="95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9"/>
      <c r="B37" s="65"/>
      <c r="C37" s="94" t="s">
        <v>72</v>
      </c>
      <c r="D37" s="94"/>
      <c r="E37" s="97"/>
      <c r="F37" s="95">
        <v>48</v>
      </c>
      <c r="G37" s="95">
        <v>50</v>
      </c>
      <c r="H37" s="95">
        <v>126.6</v>
      </c>
      <c r="I37" s="95">
        <v>5.5</v>
      </c>
      <c r="J37" s="106">
        <v>0</v>
      </c>
      <c r="K37" s="106">
        <v>0</v>
      </c>
      <c r="L37" s="95"/>
      <c r="M37" s="95"/>
      <c r="N37" s="95"/>
      <c r="O37" s="95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9"/>
      <c r="B38" s="64"/>
      <c r="C38" s="94" t="s">
        <v>73</v>
      </c>
      <c r="D38" s="94"/>
      <c r="E38" s="97"/>
      <c r="F38" s="95">
        <v>6</v>
      </c>
      <c r="G38" s="95">
        <v>8</v>
      </c>
      <c r="H38" s="106">
        <v>0</v>
      </c>
      <c r="I38" s="106">
        <v>0</v>
      </c>
      <c r="J38" s="106">
        <v>0</v>
      </c>
      <c r="K38" s="106">
        <v>0</v>
      </c>
      <c r="L38" s="95"/>
      <c r="M38" s="95"/>
      <c r="N38" s="95"/>
      <c r="O38" s="95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9"/>
      <c r="B39" s="49" t="s">
        <v>74</v>
      </c>
      <c r="C39" s="49"/>
      <c r="D39" s="49"/>
      <c r="E39" s="97" t="s">
        <v>107</v>
      </c>
      <c r="F39" s="95">
        <v>54</v>
      </c>
      <c r="G39" s="95">
        <v>24</v>
      </c>
      <c r="H39" s="95">
        <f>H32-H36</f>
        <v>-75.2</v>
      </c>
      <c r="I39" s="95">
        <v>69.5</v>
      </c>
      <c r="J39" s="95">
        <f t="shared" ref="J39:N39" si="5">J32-J36</f>
        <v>0</v>
      </c>
      <c r="K39" s="95">
        <v>0</v>
      </c>
      <c r="L39" s="95">
        <f t="shared" si="5"/>
        <v>0</v>
      </c>
      <c r="M39" s="95">
        <f>M32-M36</f>
        <v>0</v>
      </c>
      <c r="N39" s="95">
        <f t="shared" si="5"/>
        <v>0</v>
      </c>
      <c r="O39" s="95">
        <f>O32-O36</f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2" t="s">
        <v>85</v>
      </c>
      <c r="B40" s="63" t="s">
        <v>75</v>
      </c>
      <c r="C40" s="94"/>
      <c r="D40" s="94"/>
      <c r="E40" s="97" t="s">
        <v>43</v>
      </c>
      <c r="F40" s="95">
        <v>17</v>
      </c>
      <c r="G40" s="95">
        <v>0</v>
      </c>
      <c r="H40" s="95">
        <v>157.5</v>
      </c>
      <c r="I40" s="95">
        <v>0</v>
      </c>
      <c r="J40" s="95">
        <v>273</v>
      </c>
      <c r="K40" s="95">
        <v>162</v>
      </c>
      <c r="L40" s="95"/>
      <c r="M40" s="95"/>
      <c r="N40" s="95"/>
      <c r="O40" s="95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3"/>
      <c r="B41" s="64"/>
      <c r="C41" s="94" t="s">
        <v>76</v>
      </c>
      <c r="D41" s="94"/>
      <c r="E41" s="97"/>
      <c r="F41" s="71">
        <v>17</v>
      </c>
      <c r="G41" s="71">
        <v>0</v>
      </c>
      <c r="H41" s="71">
        <v>0</v>
      </c>
      <c r="I41" s="71">
        <v>0</v>
      </c>
      <c r="J41" s="95">
        <v>273</v>
      </c>
      <c r="K41" s="71">
        <v>162</v>
      </c>
      <c r="L41" s="95"/>
      <c r="M41" s="71"/>
      <c r="N41" s="95"/>
      <c r="O41" s="71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3"/>
      <c r="B42" s="63" t="s">
        <v>63</v>
      </c>
      <c r="C42" s="94"/>
      <c r="D42" s="94"/>
      <c r="E42" s="97" t="s">
        <v>44</v>
      </c>
      <c r="F42" s="95">
        <v>138</v>
      </c>
      <c r="G42" s="95">
        <v>213</v>
      </c>
      <c r="H42" s="95">
        <v>82.6</v>
      </c>
      <c r="I42" s="95">
        <v>69.5</v>
      </c>
      <c r="J42" s="95">
        <v>273</v>
      </c>
      <c r="K42" s="95">
        <v>162</v>
      </c>
      <c r="L42" s="95"/>
      <c r="M42" s="95"/>
      <c r="N42" s="95"/>
      <c r="O42" s="95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3"/>
      <c r="B43" s="64"/>
      <c r="C43" s="94" t="s">
        <v>77</v>
      </c>
      <c r="D43" s="94"/>
      <c r="E43" s="97"/>
      <c r="F43" s="95">
        <v>84</v>
      </c>
      <c r="G43" s="95">
        <v>82</v>
      </c>
      <c r="H43" s="95">
        <v>3.2</v>
      </c>
      <c r="I43" s="95">
        <v>3.2</v>
      </c>
      <c r="J43" s="71">
        <v>214</v>
      </c>
      <c r="K43" s="95">
        <v>155</v>
      </c>
      <c r="L43" s="95"/>
      <c r="M43" s="95"/>
      <c r="N43" s="95"/>
      <c r="O43" s="95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3"/>
      <c r="B44" s="94" t="s">
        <v>74</v>
      </c>
      <c r="C44" s="94"/>
      <c r="D44" s="94"/>
      <c r="E44" s="97" t="s">
        <v>108</v>
      </c>
      <c r="F44" s="71">
        <v>-121</v>
      </c>
      <c r="G44" s="71">
        <v>-213</v>
      </c>
      <c r="H44" s="71">
        <f t="shared" ref="H44" si="6">H40-H42</f>
        <v>74.900000000000006</v>
      </c>
      <c r="I44" s="71">
        <v>-69.5</v>
      </c>
      <c r="J44" s="71">
        <f t="shared" ref="J44:N44" si="7">J40-J42</f>
        <v>0</v>
      </c>
      <c r="K44" s="71">
        <v>0</v>
      </c>
      <c r="L44" s="71">
        <f t="shared" si="7"/>
        <v>0</v>
      </c>
      <c r="M44" s="71">
        <f>M40-M42</f>
        <v>0</v>
      </c>
      <c r="N44" s="71">
        <f t="shared" si="7"/>
        <v>0</v>
      </c>
      <c r="O44" s="71">
        <f>O40-O42</f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2" t="s">
        <v>86</v>
      </c>
      <c r="B45" s="49" t="s">
        <v>78</v>
      </c>
      <c r="C45" s="49"/>
      <c r="D45" s="49"/>
      <c r="E45" s="97" t="s">
        <v>109</v>
      </c>
      <c r="F45" s="95">
        <v>-67</v>
      </c>
      <c r="G45" s="95">
        <v>-189</v>
      </c>
      <c r="H45" s="95">
        <f t="shared" ref="H45" si="8">H39+H44</f>
        <v>-0.29999999999999716</v>
      </c>
      <c r="I45" s="95">
        <v>0</v>
      </c>
      <c r="J45" s="95">
        <f t="shared" ref="J45:N45" si="9">J39+J44</f>
        <v>0</v>
      </c>
      <c r="K45" s="95">
        <v>0</v>
      </c>
      <c r="L45" s="95">
        <f t="shared" si="9"/>
        <v>0</v>
      </c>
      <c r="M45" s="95">
        <f>M39+M44</f>
        <v>0</v>
      </c>
      <c r="N45" s="95">
        <f t="shared" si="9"/>
        <v>0</v>
      </c>
      <c r="O45" s="95">
        <f>O39+O44</f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3"/>
      <c r="B46" s="94" t="s">
        <v>79</v>
      </c>
      <c r="C46" s="94"/>
      <c r="D46" s="94"/>
      <c r="E46" s="94"/>
      <c r="F46" s="71">
        <v>67</v>
      </c>
      <c r="G46" s="71">
        <v>188</v>
      </c>
      <c r="H46" s="106">
        <v>0</v>
      </c>
      <c r="I46" s="106">
        <v>0</v>
      </c>
      <c r="J46" s="106">
        <v>0</v>
      </c>
      <c r="K46" s="106">
        <v>0</v>
      </c>
      <c r="L46" s="95"/>
      <c r="M46" s="71"/>
      <c r="N46" s="71"/>
      <c r="O46" s="7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3"/>
      <c r="B47" s="94" t="s">
        <v>80</v>
      </c>
      <c r="C47" s="94"/>
      <c r="D47" s="94"/>
      <c r="E47" s="94"/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95"/>
      <c r="M47" s="95"/>
      <c r="N47" s="95"/>
      <c r="O47" s="95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3"/>
      <c r="B48" s="94" t="s">
        <v>81</v>
      </c>
      <c r="C48" s="94"/>
      <c r="D48" s="94"/>
      <c r="E48" s="94"/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95"/>
      <c r="M48" s="95"/>
      <c r="N48" s="95"/>
      <c r="O48" s="95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 alignWithMargins="0">
    <oddHeader>&amp;R&amp;"明朝,斜体"&amp;9都道府県－2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H17" sqref="H17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1"/>
      <c r="F7" s="50" t="s">
        <v>237</v>
      </c>
      <c r="G7" s="50"/>
      <c r="H7" s="50" t="s">
        <v>238</v>
      </c>
      <c r="I7" s="72" t="s">
        <v>21</v>
      </c>
    </row>
    <row r="8" spans="1:9" ht="17.100000000000001" customHeight="1">
      <c r="A8" s="19"/>
      <c r="B8" s="20"/>
      <c r="C8" s="20"/>
      <c r="D8" s="20"/>
      <c r="E8" s="62"/>
      <c r="F8" s="53" t="s">
        <v>250</v>
      </c>
      <c r="G8" s="53" t="s">
        <v>2</v>
      </c>
      <c r="H8" s="53" t="s">
        <v>250</v>
      </c>
      <c r="I8" s="54"/>
    </row>
    <row r="9" spans="1:9" ht="18" customHeight="1">
      <c r="A9" s="108" t="s">
        <v>87</v>
      </c>
      <c r="B9" s="108" t="s">
        <v>89</v>
      </c>
      <c r="C9" s="63" t="s">
        <v>3</v>
      </c>
      <c r="D9" s="55"/>
      <c r="E9" s="55"/>
      <c r="F9" s="95">
        <v>165662</v>
      </c>
      <c r="G9" s="57">
        <f>F9/$F$27*100</f>
        <v>18.836593444453413</v>
      </c>
      <c r="H9" s="95">
        <v>160298</v>
      </c>
      <c r="I9" s="57">
        <f t="shared" ref="I9:I45" si="0">(F9/H9-1)*100</f>
        <v>3.3462675766385175</v>
      </c>
    </row>
    <row r="10" spans="1:9" ht="18" customHeight="1">
      <c r="A10" s="108"/>
      <c r="B10" s="108"/>
      <c r="C10" s="65"/>
      <c r="D10" s="63" t="s">
        <v>22</v>
      </c>
      <c r="E10" s="55"/>
      <c r="F10" s="95">
        <v>47043</v>
      </c>
      <c r="G10" s="57">
        <f t="shared" ref="G10:G27" si="1">F10/$F$27*100</f>
        <v>5.3490231037137184</v>
      </c>
      <c r="H10" s="95">
        <v>46029</v>
      </c>
      <c r="I10" s="57">
        <f t="shared" si="0"/>
        <v>2.2029590041060976</v>
      </c>
    </row>
    <row r="11" spans="1:9" ht="18" customHeight="1">
      <c r="A11" s="108"/>
      <c r="B11" s="108"/>
      <c r="C11" s="65"/>
      <c r="D11" s="65"/>
      <c r="E11" s="49" t="s">
        <v>23</v>
      </c>
      <c r="F11" s="95">
        <v>41051</v>
      </c>
      <c r="G11" s="57">
        <f t="shared" si="1"/>
        <v>4.6677028979986792</v>
      </c>
      <c r="H11" s="95">
        <v>38856</v>
      </c>
      <c r="I11" s="57">
        <f t="shared" si="0"/>
        <v>5.6490632077414116</v>
      </c>
    </row>
    <row r="12" spans="1:9" ht="18" customHeight="1">
      <c r="A12" s="108"/>
      <c r="B12" s="108"/>
      <c r="C12" s="65"/>
      <c r="D12" s="65"/>
      <c r="E12" s="49" t="s">
        <v>24</v>
      </c>
      <c r="F12" s="95">
        <v>2431</v>
      </c>
      <c r="G12" s="57">
        <f t="shared" si="1"/>
        <v>0.27641679240541733</v>
      </c>
      <c r="H12" s="95">
        <v>3826</v>
      </c>
      <c r="I12" s="57">
        <f t="shared" si="0"/>
        <v>-36.461055933089391</v>
      </c>
    </row>
    <row r="13" spans="1:9" ht="18" customHeight="1">
      <c r="A13" s="108"/>
      <c r="B13" s="108"/>
      <c r="C13" s="65"/>
      <c r="D13" s="64"/>
      <c r="E13" s="49" t="s">
        <v>25</v>
      </c>
      <c r="F13" s="95">
        <v>124</v>
      </c>
      <c r="G13" s="57">
        <f t="shared" si="1"/>
        <v>1.4099416807187064E-2</v>
      </c>
      <c r="H13" s="95">
        <v>123</v>
      </c>
      <c r="I13" s="57">
        <f t="shared" si="0"/>
        <v>0.81300813008129413</v>
      </c>
    </row>
    <row r="14" spans="1:9" ht="18" customHeight="1">
      <c r="A14" s="108"/>
      <c r="B14" s="108"/>
      <c r="C14" s="65"/>
      <c r="D14" s="63" t="s">
        <v>26</v>
      </c>
      <c r="E14" s="55"/>
      <c r="F14" s="95">
        <v>30240</v>
      </c>
      <c r="G14" s="57">
        <f t="shared" si="1"/>
        <v>3.4384384213656194</v>
      </c>
      <c r="H14" s="95">
        <v>32456</v>
      </c>
      <c r="I14" s="57">
        <f t="shared" si="0"/>
        <v>-6.8277052008873573</v>
      </c>
    </row>
    <row r="15" spans="1:9" ht="18" customHeight="1">
      <c r="A15" s="108"/>
      <c r="B15" s="108"/>
      <c r="C15" s="65"/>
      <c r="D15" s="65"/>
      <c r="E15" s="49" t="s">
        <v>27</v>
      </c>
      <c r="F15" s="95">
        <v>1988</v>
      </c>
      <c r="G15" s="57">
        <f t="shared" si="1"/>
        <v>0.22604548881199907</v>
      </c>
      <c r="H15" s="95">
        <v>1931</v>
      </c>
      <c r="I15" s="57">
        <f t="shared" si="0"/>
        <v>2.9518384256861818</v>
      </c>
    </row>
    <row r="16" spans="1:9" ht="18" customHeight="1">
      <c r="A16" s="108"/>
      <c r="B16" s="108"/>
      <c r="C16" s="65"/>
      <c r="D16" s="64"/>
      <c r="E16" s="49" t="s">
        <v>28</v>
      </c>
      <c r="F16" s="95">
        <v>28252</v>
      </c>
      <c r="G16" s="57">
        <f t="shared" si="1"/>
        <v>3.2123929325536205</v>
      </c>
      <c r="H16" s="95">
        <v>30525</v>
      </c>
      <c r="I16" s="57">
        <f t="shared" si="0"/>
        <v>-7.4463554463554456</v>
      </c>
    </row>
    <row r="17" spans="1:9" ht="18" customHeight="1">
      <c r="A17" s="108"/>
      <c r="B17" s="108"/>
      <c r="C17" s="65"/>
      <c r="D17" s="109" t="s">
        <v>29</v>
      </c>
      <c r="E17" s="110"/>
      <c r="F17" s="95">
        <v>25372</v>
      </c>
      <c r="G17" s="57">
        <f t="shared" si="1"/>
        <v>2.8849226067092757</v>
      </c>
      <c r="H17" s="95">
        <v>25431</v>
      </c>
      <c r="I17" s="57">
        <f t="shared" si="0"/>
        <v>-0.2320003145766969</v>
      </c>
    </row>
    <row r="18" spans="1:9" ht="18" customHeight="1">
      <c r="A18" s="108"/>
      <c r="B18" s="108"/>
      <c r="C18" s="65"/>
      <c r="D18" s="109" t="s">
        <v>93</v>
      </c>
      <c r="E18" s="111"/>
      <c r="F18" s="95">
        <v>4030</v>
      </c>
      <c r="G18" s="57">
        <f t="shared" si="1"/>
        <v>0.45823104623357958</v>
      </c>
      <c r="H18" s="95">
        <v>4667</v>
      </c>
      <c r="I18" s="57">
        <f t="shared" si="0"/>
        <v>-13.649025069637888</v>
      </c>
    </row>
    <row r="19" spans="1:9" ht="18" customHeight="1">
      <c r="A19" s="108"/>
      <c r="B19" s="108"/>
      <c r="C19" s="64"/>
      <c r="D19" s="109" t="s">
        <v>94</v>
      </c>
      <c r="E19" s="111"/>
      <c r="F19" s="95">
        <v>0</v>
      </c>
      <c r="G19" s="57">
        <f t="shared" si="1"/>
        <v>0</v>
      </c>
      <c r="H19" s="95">
        <v>0</v>
      </c>
      <c r="I19" s="57" t="e">
        <f t="shared" si="0"/>
        <v>#DIV/0!</v>
      </c>
    </row>
    <row r="20" spans="1:9" ht="18" customHeight="1">
      <c r="A20" s="108"/>
      <c r="B20" s="108"/>
      <c r="C20" s="55" t="s">
        <v>4</v>
      </c>
      <c r="D20" s="55"/>
      <c r="E20" s="55"/>
      <c r="F20" s="95">
        <v>21125</v>
      </c>
      <c r="G20" s="57">
        <f t="shared" si="1"/>
        <v>2.4020175810631188</v>
      </c>
      <c r="H20" s="95">
        <v>22441</v>
      </c>
      <c r="I20" s="57">
        <f t="shared" si="0"/>
        <v>-5.8642662982932965</v>
      </c>
    </row>
    <row r="21" spans="1:9" ht="18" customHeight="1">
      <c r="A21" s="108"/>
      <c r="B21" s="108"/>
      <c r="C21" s="55" t="s">
        <v>5</v>
      </c>
      <c r="D21" s="55"/>
      <c r="E21" s="55"/>
      <c r="F21" s="95">
        <v>214200</v>
      </c>
      <c r="G21" s="57">
        <f t="shared" si="1"/>
        <v>24.355605484673138</v>
      </c>
      <c r="H21" s="95">
        <v>211074</v>
      </c>
      <c r="I21" s="57">
        <f t="shared" si="0"/>
        <v>1.4809971858210869</v>
      </c>
    </row>
    <row r="22" spans="1:9" ht="18" customHeight="1">
      <c r="A22" s="108"/>
      <c r="B22" s="108"/>
      <c r="C22" s="55" t="s">
        <v>30</v>
      </c>
      <c r="D22" s="55"/>
      <c r="E22" s="55"/>
      <c r="F22" s="95">
        <f>13084+2406</f>
        <v>15490</v>
      </c>
      <c r="G22" s="57">
        <f t="shared" si="1"/>
        <v>1.7612900511558678</v>
      </c>
      <c r="H22" s="95">
        <v>15971</v>
      </c>
      <c r="I22" s="57">
        <f t="shared" si="0"/>
        <v>-3.0117087220587369</v>
      </c>
    </row>
    <row r="23" spans="1:9" ht="18" customHeight="1">
      <c r="A23" s="108"/>
      <c r="B23" s="108"/>
      <c r="C23" s="55" t="s">
        <v>6</v>
      </c>
      <c r="D23" s="55"/>
      <c r="E23" s="55"/>
      <c r="F23" s="95">
        <v>296057</v>
      </c>
      <c r="G23" s="57">
        <f t="shared" si="1"/>
        <v>33.663153561978874</v>
      </c>
      <c r="H23" s="95">
        <v>186711</v>
      </c>
      <c r="I23" s="57">
        <f t="shared" si="0"/>
        <v>58.56430526321428</v>
      </c>
    </row>
    <row r="24" spans="1:9" ht="18" customHeight="1">
      <c r="A24" s="108"/>
      <c r="B24" s="108"/>
      <c r="C24" s="55" t="s">
        <v>31</v>
      </c>
      <c r="D24" s="55"/>
      <c r="E24" s="55"/>
      <c r="F24" s="95">
        <v>2671</v>
      </c>
      <c r="G24" s="57">
        <f t="shared" si="1"/>
        <v>0.30370598622577943</v>
      </c>
      <c r="H24" s="95">
        <v>5830</v>
      </c>
      <c r="I24" s="57">
        <f t="shared" si="0"/>
        <v>-54.185248713550592</v>
      </c>
    </row>
    <row r="25" spans="1:9" ht="18" customHeight="1">
      <c r="A25" s="108"/>
      <c r="B25" s="108"/>
      <c r="C25" s="55" t="s">
        <v>7</v>
      </c>
      <c r="D25" s="55"/>
      <c r="E25" s="55"/>
      <c r="F25" s="95">
        <v>56029</v>
      </c>
      <c r="G25" s="57">
        <f t="shared" si="1"/>
        <v>6.3707760023377746</v>
      </c>
      <c r="H25" s="95">
        <v>43903</v>
      </c>
      <c r="I25" s="57">
        <f t="shared" si="0"/>
        <v>27.6199804113614</v>
      </c>
    </row>
    <row r="26" spans="1:9" ht="18" customHeight="1">
      <c r="A26" s="108"/>
      <c r="B26" s="108"/>
      <c r="C26" s="55" t="s">
        <v>8</v>
      </c>
      <c r="D26" s="55"/>
      <c r="E26" s="55"/>
      <c r="F26" s="95">
        <f>577+620+354+994+4878+13698+11154+75959+1</f>
        <v>108235</v>
      </c>
      <c r="G26" s="57">
        <f t="shared" si="1"/>
        <v>12.306857888112031</v>
      </c>
      <c r="H26" s="95">
        <v>68004</v>
      </c>
      <c r="I26" s="57">
        <f t="shared" si="0"/>
        <v>59.159755308511272</v>
      </c>
    </row>
    <row r="27" spans="1:9" ht="18" customHeight="1">
      <c r="A27" s="108"/>
      <c r="B27" s="108"/>
      <c r="C27" s="55" t="s">
        <v>9</v>
      </c>
      <c r="D27" s="55"/>
      <c r="E27" s="55"/>
      <c r="F27" s="95">
        <v>879469</v>
      </c>
      <c r="G27" s="57">
        <f t="shared" si="1"/>
        <v>100</v>
      </c>
      <c r="H27" s="95">
        <v>714232</v>
      </c>
      <c r="I27" s="57">
        <f t="shared" si="0"/>
        <v>23.134919745964886</v>
      </c>
    </row>
    <row r="28" spans="1:9" ht="18" customHeight="1">
      <c r="A28" s="108"/>
      <c r="B28" s="108" t="s">
        <v>88</v>
      </c>
      <c r="C28" s="63" t="s">
        <v>10</v>
      </c>
      <c r="D28" s="55"/>
      <c r="E28" s="55"/>
      <c r="F28" s="95">
        <f>+SUM(F29:F31)</f>
        <v>295243</v>
      </c>
      <c r="G28" s="57">
        <f t="shared" ref="G28:G45" si="2">F28/$F$45*100</f>
        <v>34.062595902469639</v>
      </c>
      <c r="H28" s="95">
        <v>295731</v>
      </c>
      <c r="I28" s="57">
        <f t="shared" si="0"/>
        <v>-0.16501482766433373</v>
      </c>
    </row>
    <row r="29" spans="1:9" ht="18" customHeight="1">
      <c r="A29" s="108"/>
      <c r="B29" s="108"/>
      <c r="C29" s="65"/>
      <c r="D29" s="55" t="s">
        <v>11</v>
      </c>
      <c r="E29" s="55"/>
      <c r="F29" s="95">
        <v>199900</v>
      </c>
      <c r="G29" s="57">
        <f t="shared" si="2"/>
        <v>23.062741270423619</v>
      </c>
      <c r="H29" s="95">
        <v>198850</v>
      </c>
      <c r="I29" s="57">
        <f t="shared" si="0"/>
        <v>0.5280362081971246</v>
      </c>
    </row>
    <row r="30" spans="1:9" ht="18" customHeight="1">
      <c r="A30" s="108"/>
      <c r="B30" s="108"/>
      <c r="C30" s="65"/>
      <c r="D30" s="55" t="s">
        <v>32</v>
      </c>
      <c r="E30" s="55"/>
      <c r="F30" s="95">
        <v>30700</v>
      </c>
      <c r="G30" s="57">
        <f t="shared" si="2"/>
        <v>3.541901735877965</v>
      </c>
      <c r="H30" s="95">
        <v>29514</v>
      </c>
      <c r="I30" s="57">
        <f t="shared" si="0"/>
        <v>4.0184319306092009</v>
      </c>
    </row>
    <row r="31" spans="1:9" ht="18" customHeight="1">
      <c r="A31" s="108"/>
      <c r="B31" s="108"/>
      <c r="C31" s="64"/>
      <c r="D31" s="55" t="s">
        <v>12</v>
      </c>
      <c r="E31" s="55"/>
      <c r="F31" s="95">
        <v>64643</v>
      </c>
      <c r="G31" s="57">
        <f t="shared" si="2"/>
        <v>7.457952896168055</v>
      </c>
      <c r="H31" s="95">
        <v>67367</v>
      </c>
      <c r="I31" s="57">
        <f t="shared" si="0"/>
        <v>-4.0435227930589175</v>
      </c>
    </row>
    <row r="32" spans="1:9" ht="18" customHeight="1">
      <c r="A32" s="108"/>
      <c r="B32" s="108"/>
      <c r="C32" s="63" t="s">
        <v>13</v>
      </c>
      <c r="D32" s="55"/>
      <c r="E32" s="55"/>
      <c r="F32" s="95">
        <f>+SUM(F33:F38)</f>
        <v>439693</v>
      </c>
      <c r="G32" s="57">
        <f t="shared" si="2"/>
        <v>50.727993483823774</v>
      </c>
      <c r="H32" s="95">
        <v>281683</v>
      </c>
      <c r="I32" s="57">
        <f t="shared" si="0"/>
        <v>56.094972007540392</v>
      </c>
    </row>
    <row r="33" spans="1:9" ht="18" customHeight="1">
      <c r="A33" s="108"/>
      <c r="B33" s="108"/>
      <c r="C33" s="65"/>
      <c r="D33" s="55" t="s">
        <v>14</v>
      </c>
      <c r="E33" s="55"/>
      <c r="F33" s="95">
        <v>47457</v>
      </c>
      <c r="G33" s="57">
        <f t="shared" si="2"/>
        <v>5.4751801524286829</v>
      </c>
      <c r="H33" s="95">
        <v>48880</v>
      </c>
      <c r="I33" s="57">
        <f t="shared" si="0"/>
        <v>-2.9112111292962317</v>
      </c>
    </row>
    <row r="34" spans="1:9" ht="18" customHeight="1">
      <c r="A34" s="108"/>
      <c r="B34" s="108"/>
      <c r="C34" s="65"/>
      <c r="D34" s="55" t="s">
        <v>33</v>
      </c>
      <c r="E34" s="55"/>
      <c r="F34" s="95">
        <v>3523</v>
      </c>
      <c r="G34" s="57">
        <f t="shared" si="2"/>
        <v>0.40645341418560482</v>
      </c>
      <c r="H34" s="95">
        <v>3509</v>
      </c>
      <c r="I34" s="57">
        <f t="shared" si="0"/>
        <v>0.39897406668567559</v>
      </c>
    </row>
    <row r="35" spans="1:9" ht="18" customHeight="1">
      <c r="A35" s="108"/>
      <c r="B35" s="108"/>
      <c r="C35" s="65"/>
      <c r="D35" s="55" t="s">
        <v>34</v>
      </c>
      <c r="E35" s="55"/>
      <c r="F35" s="95">
        <v>285887</v>
      </c>
      <c r="G35" s="57">
        <f t="shared" si="2"/>
        <v>32.983181158467225</v>
      </c>
      <c r="H35" s="95">
        <v>177621</v>
      </c>
      <c r="I35" s="57">
        <f t="shared" si="0"/>
        <v>60.953378260453441</v>
      </c>
    </row>
    <row r="36" spans="1:9" ht="18" customHeight="1">
      <c r="A36" s="108"/>
      <c r="B36" s="108"/>
      <c r="C36" s="65"/>
      <c r="D36" s="55" t="s">
        <v>35</v>
      </c>
      <c r="E36" s="55"/>
      <c r="F36" s="95">
        <v>13571</v>
      </c>
      <c r="G36" s="57">
        <f t="shared" si="2"/>
        <v>1.5657051614853374</v>
      </c>
      <c r="H36" s="95">
        <v>15279</v>
      </c>
      <c r="I36" s="57">
        <f t="shared" si="0"/>
        <v>-11.178742064271219</v>
      </c>
    </row>
    <row r="37" spans="1:9" ht="18" customHeight="1">
      <c r="A37" s="108"/>
      <c r="B37" s="108"/>
      <c r="C37" s="65"/>
      <c r="D37" s="55" t="s">
        <v>15</v>
      </c>
      <c r="E37" s="55"/>
      <c r="F37" s="95">
        <v>23312</v>
      </c>
      <c r="G37" s="57">
        <f t="shared" si="2"/>
        <v>2.6895378914262902</v>
      </c>
      <c r="H37" s="95">
        <v>16149</v>
      </c>
      <c r="I37" s="57">
        <f t="shared" si="0"/>
        <v>44.355687658678569</v>
      </c>
    </row>
    <row r="38" spans="1:9" ht="18" customHeight="1">
      <c r="A38" s="108"/>
      <c r="B38" s="108"/>
      <c r="C38" s="64"/>
      <c r="D38" s="55" t="s">
        <v>36</v>
      </c>
      <c r="E38" s="55"/>
      <c r="F38" s="95">
        <v>65943</v>
      </c>
      <c r="G38" s="57">
        <f t="shared" si="2"/>
        <v>7.6079357058306387</v>
      </c>
      <c r="H38" s="95">
        <v>20245</v>
      </c>
      <c r="I38" s="57">
        <f t="shared" si="0"/>
        <v>225.72487033835515</v>
      </c>
    </row>
    <row r="39" spans="1:9" ht="18" customHeight="1">
      <c r="A39" s="108"/>
      <c r="B39" s="108"/>
      <c r="C39" s="63" t="s">
        <v>16</v>
      </c>
      <c r="D39" s="55"/>
      <c r="E39" s="55"/>
      <c r="F39" s="95">
        <f>+F40+F43</f>
        <v>131830</v>
      </c>
      <c r="G39" s="57">
        <f t="shared" si="2"/>
        <v>15.209410613706584</v>
      </c>
      <c r="H39" s="95">
        <v>125665</v>
      </c>
      <c r="I39" s="57">
        <f t="shared" si="0"/>
        <v>4.9059006087613932</v>
      </c>
    </row>
    <row r="40" spans="1:9" ht="18" customHeight="1">
      <c r="A40" s="108"/>
      <c r="B40" s="108"/>
      <c r="C40" s="65"/>
      <c r="D40" s="63" t="s">
        <v>17</v>
      </c>
      <c r="E40" s="55"/>
      <c r="F40" s="95">
        <v>131386</v>
      </c>
      <c r="G40" s="57">
        <f t="shared" si="2"/>
        <v>15.158185715637206</v>
      </c>
      <c r="H40" s="95">
        <v>124390</v>
      </c>
      <c r="I40" s="57">
        <f t="shared" si="0"/>
        <v>5.624246322051607</v>
      </c>
    </row>
    <row r="41" spans="1:9" ht="18" customHeight="1">
      <c r="A41" s="108"/>
      <c r="B41" s="108"/>
      <c r="C41" s="65"/>
      <c r="D41" s="65"/>
      <c r="E41" s="59" t="s">
        <v>91</v>
      </c>
      <c r="F41" s="95">
        <f>114666+2751+196</f>
        <v>117613</v>
      </c>
      <c r="G41" s="57">
        <f t="shared" si="2"/>
        <v>13.569175532958145</v>
      </c>
      <c r="H41" s="95">
        <v>112523</v>
      </c>
      <c r="I41" s="60">
        <f t="shared" si="0"/>
        <v>4.5235196359855401</v>
      </c>
    </row>
    <row r="42" spans="1:9" ht="18" customHeight="1">
      <c r="A42" s="108"/>
      <c r="B42" s="108"/>
      <c r="C42" s="65"/>
      <c r="D42" s="64"/>
      <c r="E42" s="49" t="s">
        <v>37</v>
      </c>
      <c r="F42" s="95">
        <v>13773</v>
      </c>
      <c r="G42" s="57">
        <f t="shared" si="2"/>
        <v>1.5890101826790621</v>
      </c>
      <c r="H42" s="95">
        <v>11866</v>
      </c>
      <c r="I42" s="60">
        <f t="shared" si="0"/>
        <v>16.071127591437715</v>
      </c>
    </row>
    <row r="43" spans="1:9" ht="18" customHeight="1">
      <c r="A43" s="108"/>
      <c r="B43" s="108"/>
      <c r="C43" s="65"/>
      <c r="D43" s="55" t="s">
        <v>38</v>
      </c>
      <c r="E43" s="55"/>
      <c r="F43" s="95">
        <v>444</v>
      </c>
      <c r="G43" s="57">
        <f t="shared" si="2"/>
        <v>5.1224898069375122E-2</v>
      </c>
      <c r="H43" s="95">
        <v>1276</v>
      </c>
      <c r="I43" s="60">
        <f t="shared" si="0"/>
        <v>-65.2037617554859</v>
      </c>
    </row>
    <row r="44" spans="1:9" ht="18" customHeight="1">
      <c r="A44" s="108"/>
      <c r="B44" s="108"/>
      <c r="C44" s="64"/>
      <c r="D44" s="55" t="s">
        <v>39</v>
      </c>
      <c r="E44" s="55"/>
      <c r="F44" s="95">
        <v>0</v>
      </c>
      <c r="G44" s="57">
        <f t="shared" si="2"/>
        <v>0</v>
      </c>
      <c r="H44" s="95">
        <v>0</v>
      </c>
      <c r="I44" s="57" t="e">
        <f t="shared" si="0"/>
        <v>#DIV/0!</v>
      </c>
    </row>
    <row r="45" spans="1:9" ht="18" customHeight="1">
      <c r="A45" s="108"/>
      <c r="B45" s="108"/>
      <c r="C45" s="49" t="s">
        <v>18</v>
      </c>
      <c r="D45" s="49"/>
      <c r="E45" s="49"/>
      <c r="F45" s="95">
        <v>866766</v>
      </c>
      <c r="G45" s="57">
        <f t="shared" si="2"/>
        <v>100</v>
      </c>
      <c r="H45" s="95">
        <f>SUM(H28,H32,H39)</f>
        <v>703079</v>
      </c>
      <c r="I45" s="57">
        <f t="shared" si="0"/>
        <v>23.281452013216164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.39370078740157483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F15" sqref="F15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251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2" t="s">
        <v>114</v>
      </c>
      <c r="B6" s="73"/>
      <c r="C6" s="73"/>
      <c r="D6" s="73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31" t="s">
        <v>115</v>
      </c>
      <c r="B7" s="63" t="s">
        <v>116</v>
      </c>
      <c r="C7" s="55"/>
      <c r="D7" s="69" t="s">
        <v>117</v>
      </c>
      <c r="E7" s="74">
        <v>747747</v>
      </c>
      <c r="F7" s="98">
        <v>735773</v>
      </c>
      <c r="G7" s="98">
        <v>715489</v>
      </c>
      <c r="H7" s="98">
        <v>714232</v>
      </c>
      <c r="I7" s="98">
        <v>879469</v>
      </c>
    </row>
    <row r="8" spans="1:9" ht="27" customHeight="1">
      <c r="A8" s="108"/>
      <c r="B8" s="83"/>
      <c r="C8" s="55" t="s">
        <v>118</v>
      </c>
      <c r="D8" s="69" t="s">
        <v>41</v>
      </c>
      <c r="E8" s="96">
        <v>371461</v>
      </c>
      <c r="F8" s="96">
        <v>378241</v>
      </c>
      <c r="G8" s="96">
        <v>388447</v>
      </c>
      <c r="H8" s="96">
        <v>396457</v>
      </c>
      <c r="I8" s="75">
        <f>165662+21125+577+620+214200+354</f>
        <v>402538</v>
      </c>
    </row>
    <row r="9" spans="1:9" ht="27" customHeight="1">
      <c r="A9" s="108"/>
      <c r="B9" s="55" t="s">
        <v>119</v>
      </c>
      <c r="C9" s="55"/>
      <c r="D9" s="69"/>
      <c r="E9" s="96">
        <v>732879</v>
      </c>
      <c r="F9" s="96">
        <v>723856</v>
      </c>
      <c r="G9" s="96">
        <v>702045</v>
      </c>
      <c r="H9" s="96">
        <v>703079</v>
      </c>
      <c r="I9" s="76">
        <v>866766</v>
      </c>
    </row>
    <row r="10" spans="1:9" ht="27" customHeight="1">
      <c r="A10" s="108"/>
      <c r="B10" s="55" t="s">
        <v>120</v>
      </c>
      <c r="C10" s="55"/>
      <c r="D10" s="69"/>
      <c r="E10" s="96">
        <v>14869</v>
      </c>
      <c r="F10" s="96">
        <v>11918</v>
      </c>
      <c r="G10" s="96">
        <v>13443</v>
      </c>
      <c r="H10" s="96">
        <v>11154</v>
      </c>
      <c r="I10" s="76">
        <v>12703</v>
      </c>
    </row>
    <row r="11" spans="1:9" ht="27" customHeight="1">
      <c r="A11" s="108"/>
      <c r="B11" s="55" t="s">
        <v>121</v>
      </c>
      <c r="C11" s="55"/>
      <c r="D11" s="69"/>
      <c r="E11" s="96">
        <v>11404</v>
      </c>
      <c r="F11" s="96">
        <v>8365</v>
      </c>
      <c r="G11" s="96">
        <v>9373</v>
      </c>
      <c r="H11" s="96">
        <v>8093</v>
      </c>
      <c r="I11" s="76">
        <v>7264</v>
      </c>
    </row>
    <row r="12" spans="1:9" ht="27" customHeight="1">
      <c r="A12" s="108"/>
      <c r="B12" s="55" t="s">
        <v>122</v>
      </c>
      <c r="C12" s="55"/>
      <c r="D12" s="69"/>
      <c r="E12" s="96">
        <v>3465</v>
      </c>
      <c r="F12" s="96">
        <v>3553</v>
      </c>
      <c r="G12" s="96">
        <v>4070</v>
      </c>
      <c r="H12" s="96">
        <v>3061</v>
      </c>
      <c r="I12" s="76">
        <v>5439</v>
      </c>
    </row>
    <row r="13" spans="1:9" ht="27" customHeight="1">
      <c r="A13" s="108"/>
      <c r="B13" s="55" t="s">
        <v>123</v>
      </c>
      <c r="C13" s="55"/>
      <c r="D13" s="69"/>
      <c r="E13" s="96" t="s">
        <v>252</v>
      </c>
      <c r="F13" s="96">
        <v>88</v>
      </c>
      <c r="G13" s="96">
        <v>517</v>
      </c>
      <c r="H13" s="96">
        <v>-1009</v>
      </c>
      <c r="I13" s="76">
        <v>2378</v>
      </c>
    </row>
    <row r="14" spans="1:9" ht="27" customHeight="1">
      <c r="A14" s="108"/>
      <c r="B14" s="55" t="s">
        <v>124</v>
      </c>
      <c r="C14" s="55"/>
      <c r="D14" s="69"/>
      <c r="E14" s="96" t="s">
        <v>253</v>
      </c>
      <c r="F14" s="96">
        <v>0</v>
      </c>
      <c r="G14" s="96">
        <v>0</v>
      </c>
      <c r="H14" s="96">
        <v>0</v>
      </c>
      <c r="I14" s="96">
        <v>0</v>
      </c>
    </row>
    <row r="15" spans="1:9" ht="27" customHeight="1">
      <c r="A15" s="108"/>
      <c r="B15" s="55" t="s">
        <v>125</v>
      </c>
      <c r="C15" s="55"/>
      <c r="D15" s="69"/>
      <c r="E15" s="96" t="s">
        <v>254</v>
      </c>
      <c r="F15" s="96" t="s">
        <v>255</v>
      </c>
      <c r="G15" s="96">
        <v>-585</v>
      </c>
      <c r="H15" s="96">
        <v>-29</v>
      </c>
      <c r="I15" s="76">
        <v>627</v>
      </c>
    </row>
    <row r="16" spans="1:9" ht="27" customHeight="1">
      <c r="A16" s="108"/>
      <c r="B16" s="55" t="s">
        <v>126</v>
      </c>
      <c r="C16" s="55"/>
      <c r="D16" s="69" t="s">
        <v>42</v>
      </c>
      <c r="E16" s="96">
        <v>115511</v>
      </c>
      <c r="F16" s="96">
        <v>109333</v>
      </c>
      <c r="G16" s="96">
        <v>107013</v>
      </c>
      <c r="H16" s="96">
        <v>105982</v>
      </c>
      <c r="I16" s="76">
        <v>115738</v>
      </c>
    </row>
    <row r="17" spans="1:9" ht="27" customHeight="1">
      <c r="A17" s="108"/>
      <c r="B17" s="55" t="s">
        <v>127</v>
      </c>
      <c r="C17" s="55"/>
      <c r="D17" s="69" t="s">
        <v>43</v>
      </c>
      <c r="E17" s="96">
        <v>59293</v>
      </c>
      <c r="F17" s="96">
        <v>35432</v>
      </c>
      <c r="G17" s="96">
        <v>41988</v>
      </c>
      <c r="H17" s="96">
        <v>44563</v>
      </c>
      <c r="I17" s="76">
        <v>43854</v>
      </c>
    </row>
    <row r="18" spans="1:9" ht="27" customHeight="1">
      <c r="A18" s="108"/>
      <c r="B18" s="55" t="s">
        <v>128</v>
      </c>
      <c r="C18" s="55"/>
      <c r="D18" s="69" t="s">
        <v>44</v>
      </c>
      <c r="E18" s="96">
        <v>655196</v>
      </c>
      <c r="F18" s="96">
        <v>636456</v>
      </c>
      <c r="G18" s="96">
        <v>623784</v>
      </c>
      <c r="H18" s="96">
        <v>603698</v>
      </c>
      <c r="I18" s="76">
        <v>597846</v>
      </c>
    </row>
    <row r="19" spans="1:9" ht="27" customHeight="1">
      <c r="A19" s="108"/>
      <c r="B19" s="55" t="s">
        <v>129</v>
      </c>
      <c r="C19" s="55"/>
      <c r="D19" s="69" t="s">
        <v>130</v>
      </c>
      <c r="E19" s="96">
        <v>598978</v>
      </c>
      <c r="F19" s="96">
        <v>562555</v>
      </c>
      <c r="G19" s="96">
        <v>558759</v>
      </c>
      <c r="H19" s="96">
        <v>542279</v>
      </c>
      <c r="I19" s="96">
        <f>I17+I18-I16</f>
        <v>525962</v>
      </c>
    </row>
    <row r="20" spans="1:9" ht="27" customHeight="1">
      <c r="A20" s="108"/>
      <c r="B20" s="55" t="s">
        <v>131</v>
      </c>
      <c r="C20" s="55"/>
      <c r="D20" s="69" t="s">
        <v>132</v>
      </c>
      <c r="E20" s="77">
        <v>1.7638352343853057</v>
      </c>
      <c r="F20" s="77">
        <v>1.6826732162827405</v>
      </c>
      <c r="G20" s="77">
        <v>1.6058406938398289</v>
      </c>
      <c r="H20" s="77">
        <v>1.5227326040402869</v>
      </c>
      <c r="I20" s="77">
        <f>I18/I8</f>
        <v>1.4851914601851255</v>
      </c>
    </row>
    <row r="21" spans="1:9" ht="27" customHeight="1">
      <c r="A21" s="108"/>
      <c r="B21" s="55" t="s">
        <v>133</v>
      </c>
      <c r="C21" s="55"/>
      <c r="D21" s="69" t="s">
        <v>134</v>
      </c>
      <c r="E21" s="77">
        <v>1.612492293942029</v>
      </c>
      <c r="F21" s="77">
        <v>1.487292493410286</v>
      </c>
      <c r="G21" s="77">
        <v>1.4384433397606367</v>
      </c>
      <c r="H21" s="77">
        <v>1.3678129027864308</v>
      </c>
      <c r="I21" s="77">
        <f>I19/I8</f>
        <v>1.3066145308020609</v>
      </c>
    </row>
    <row r="22" spans="1:9" ht="27" customHeight="1">
      <c r="A22" s="108"/>
      <c r="B22" s="55" t="s">
        <v>135</v>
      </c>
      <c r="C22" s="55"/>
      <c r="D22" s="69" t="s">
        <v>136</v>
      </c>
      <c r="E22" s="96">
        <v>457039.29920212948</v>
      </c>
      <c r="F22" s="96">
        <v>443967.00256563007</v>
      </c>
      <c r="G22" s="96">
        <v>435127.50720929488</v>
      </c>
      <c r="H22" s="96">
        <v>421116.29321565939</v>
      </c>
      <c r="I22" s="96">
        <f>I18/I24*1000000</f>
        <v>407396.35293155612</v>
      </c>
    </row>
    <row r="23" spans="1:9" ht="27" customHeight="1">
      <c r="A23" s="108"/>
      <c r="B23" s="55" t="s">
        <v>137</v>
      </c>
      <c r="C23" s="55"/>
      <c r="D23" s="69" t="s">
        <v>138</v>
      </c>
      <c r="E23" s="96">
        <v>417823.80441500427</v>
      </c>
      <c r="F23" s="96">
        <v>392416.53331621987</v>
      </c>
      <c r="G23" s="96">
        <v>389768.59105196409</v>
      </c>
      <c r="H23" s="96">
        <v>378272.78269713424</v>
      </c>
      <c r="I23" s="96">
        <f>I19/I24*1000000</f>
        <v>358411.69896693656</v>
      </c>
    </row>
    <row r="24" spans="1:9" ht="27" customHeight="1">
      <c r="A24" s="108"/>
      <c r="B24" s="78" t="s">
        <v>139</v>
      </c>
      <c r="C24" s="79"/>
      <c r="D24" s="69" t="s">
        <v>140</v>
      </c>
      <c r="E24" s="96">
        <v>1433566</v>
      </c>
      <c r="F24" s="96">
        <v>1433566</v>
      </c>
      <c r="G24" s="96">
        <v>1433566</v>
      </c>
      <c r="H24" s="76">
        <v>1433566</v>
      </c>
      <c r="I24" s="100">
        <v>1467480</v>
      </c>
    </row>
    <row r="25" spans="1:9" ht="27" customHeight="1">
      <c r="A25" s="108"/>
      <c r="B25" s="49" t="s">
        <v>141</v>
      </c>
      <c r="C25" s="49"/>
      <c r="D25" s="49"/>
      <c r="E25" s="96">
        <v>367179</v>
      </c>
      <c r="F25" s="96">
        <v>373832</v>
      </c>
      <c r="G25" s="96">
        <v>378096</v>
      </c>
      <c r="H25" s="96">
        <v>382997</v>
      </c>
      <c r="I25" s="95">
        <v>390339</v>
      </c>
    </row>
    <row r="26" spans="1:9" ht="27" customHeight="1">
      <c r="A26" s="108"/>
      <c r="B26" s="49" t="s">
        <v>142</v>
      </c>
      <c r="C26" s="49"/>
      <c r="D26" s="49"/>
      <c r="E26" s="80">
        <v>0.33200000000000002</v>
      </c>
      <c r="F26" s="80">
        <v>0.34799999999999998</v>
      </c>
      <c r="G26" s="80">
        <v>0.35599999999999998</v>
      </c>
      <c r="H26" s="80">
        <v>0.36602000000000001</v>
      </c>
      <c r="I26" s="81">
        <v>0.37469000000000002</v>
      </c>
    </row>
    <row r="27" spans="1:9" ht="27" customHeight="1">
      <c r="A27" s="108"/>
      <c r="B27" s="49" t="s">
        <v>143</v>
      </c>
      <c r="C27" s="49"/>
      <c r="D27" s="49"/>
      <c r="E27" s="60">
        <v>0.9</v>
      </c>
      <c r="F27" s="60">
        <v>1</v>
      </c>
      <c r="G27" s="60">
        <v>1.1000000000000001</v>
      </c>
      <c r="H27" s="60">
        <v>0.8</v>
      </c>
      <c r="I27" s="57">
        <v>1.4</v>
      </c>
    </row>
    <row r="28" spans="1:9" ht="27" customHeight="1">
      <c r="A28" s="108"/>
      <c r="B28" s="49" t="s">
        <v>144</v>
      </c>
      <c r="C28" s="49"/>
      <c r="D28" s="49"/>
      <c r="E28" s="60">
        <v>94.7</v>
      </c>
      <c r="F28" s="60">
        <v>96.5</v>
      </c>
      <c r="G28" s="60">
        <v>95.7</v>
      </c>
      <c r="H28" s="60">
        <v>97.1</v>
      </c>
      <c r="I28" s="57">
        <v>96.4</v>
      </c>
    </row>
    <row r="29" spans="1:9" ht="27" customHeight="1">
      <c r="A29" s="108"/>
      <c r="B29" s="49" t="s">
        <v>145</v>
      </c>
      <c r="C29" s="49"/>
      <c r="D29" s="49"/>
      <c r="E29" s="60">
        <v>30</v>
      </c>
      <c r="F29" s="60">
        <v>32.6</v>
      </c>
      <c r="G29" s="60">
        <v>33.6</v>
      </c>
      <c r="H29" s="60">
        <v>34.700000000000003</v>
      </c>
      <c r="I29" s="57">
        <v>33.1</v>
      </c>
    </row>
    <row r="30" spans="1:9" ht="27" customHeight="1">
      <c r="A30" s="108"/>
      <c r="B30" s="131" t="s">
        <v>146</v>
      </c>
      <c r="C30" s="49" t="s">
        <v>147</v>
      </c>
      <c r="D30" s="49"/>
      <c r="E30" s="60" t="s">
        <v>253</v>
      </c>
      <c r="F30" s="60" t="s">
        <v>256</v>
      </c>
      <c r="G30" s="60">
        <v>0</v>
      </c>
      <c r="H30" s="60">
        <v>0</v>
      </c>
      <c r="I30" s="96">
        <v>0</v>
      </c>
    </row>
    <row r="31" spans="1:9" ht="27" customHeight="1">
      <c r="A31" s="108"/>
      <c r="B31" s="108"/>
      <c r="C31" s="49" t="s">
        <v>148</v>
      </c>
      <c r="D31" s="49"/>
      <c r="E31" s="60" t="s">
        <v>253</v>
      </c>
      <c r="F31" s="60" t="s">
        <v>256</v>
      </c>
      <c r="G31" s="60">
        <v>0</v>
      </c>
      <c r="H31" s="60">
        <v>0</v>
      </c>
      <c r="I31" s="96">
        <v>0</v>
      </c>
    </row>
    <row r="32" spans="1:9" ht="27" customHeight="1">
      <c r="A32" s="108"/>
      <c r="B32" s="108"/>
      <c r="C32" s="49" t="s">
        <v>149</v>
      </c>
      <c r="D32" s="49"/>
      <c r="E32" s="60">
        <v>9.5</v>
      </c>
      <c r="F32" s="60">
        <v>9</v>
      </c>
      <c r="G32" s="60">
        <v>8.4</v>
      </c>
      <c r="H32" s="60">
        <v>7.9</v>
      </c>
      <c r="I32" s="57">
        <v>7.3</v>
      </c>
    </row>
    <row r="33" spans="1:9" ht="27" customHeight="1">
      <c r="A33" s="108"/>
      <c r="B33" s="108"/>
      <c r="C33" s="49" t="s">
        <v>150</v>
      </c>
      <c r="D33" s="49"/>
      <c r="E33" s="60">
        <v>51.1</v>
      </c>
      <c r="F33" s="60">
        <v>47.5</v>
      </c>
      <c r="G33" s="60">
        <v>45</v>
      </c>
      <c r="H33" s="60">
        <v>42.6</v>
      </c>
      <c r="I33" s="82">
        <v>41.5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2" sqref="J1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2" t="s">
        <v>251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20" t="s">
        <v>271</v>
      </c>
      <c r="G6" s="120"/>
      <c r="H6" s="121" t="s">
        <v>272</v>
      </c>
      <c r="I6" s="121"/>
      <c r="J6" s="121" t="s">
        <v>273</v>
      </c>
      <c r="K6" s="121"/>
      <c r="L6" s="130" t="s">
        <v>269</v>
      </c>
      <c r="M6" s="120"/>
      <c r="N6" s="120"/>
      <c r="O6" s="120"/>
    </row>
    <row r="7" spans="1:25" ht="15.95" customHeight="1">
      <c r="A7" s="115"/>
      <c r="B7" s="115"/>
      <c r="C7" s="115"/>
      <c r="D7" s="115"/>
      <c r="E7" s="115"/>
      <c r="F7" s="84" t="s">
        <v>237</v>
      </c>
      <c r="G7" s="84" t="s">
        <v>248</v>
      </c>
      <c r="H7" s="104" t="s">
        <v>237</v>
      </c>
      <c r="I7" s="105" t="s">
        <v>246</v>
      </c>
      <c r="J7" s="104" t="s">
        <v>237</v>
      </c>
      <c r="K7" s="105" t="s">
        <v>246</v>
      </c>
      <c r="L7" s="84" t="s">
        <v>237</v>
      </c>
      <c r="M7" s="85" t="s">
        <v>246</v>
      </c>
      <c r="N7" s="84" t="s">
        <v>237</v>
      </c>
      <c r="O7" s="85" t="s">
        <v>246</v>
      </c>
    </row>
    <row r="8" spans="1:25" ht="15.95" customHeight="1">
      <c r="A8" s="112" t="s">
        <v>82</v>
      </c>
      <c r="B8" s="63" t="s">
        <v>49</v>
      </c>
      <c r="C8" s="55"/>
      <c r="D8" s="55"/>
      <c r="E8" s="69" t="s">
        <v>40</v>
      </c>
      <c r="F8" s="95">
        <v>64000</v>
      </c>
      <c r="G8" s="95">
        <v>59154</v>
      </c>
      <c r="H8" s="90">
        <v>28160</v>
      </c>
      <c r="I8" s="90">
        <v>28691</v>
      </c>
      <c r="J8" s="90">
        <v>649</v>
      </c>
      <c r="K8" s="90">
        <v>644</v>
      </c>
      <c r="L8" s="95">
        <v>11272</v>
      </c>
      <c r="M8" s="95">
        <v>0</v>
      </c>
      <c r="N8" s="56"/>
      <c r="O8" s="56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2"/>
      <c r="B9" s="65"/>
      <c r="C9" s="55" t="s">
        <v>50</v>
      </c>
      <c r="D9" s="55"/>
      <c r="E9" s="69" t="s">
        <v>41</v>
      </c>
      <c r="F9" s="95">
        <v>63076</v>
      </c>
      <c r="G9" s="95">
        <v>58934</v>
      </c>
      <c r="H9" s="90">
        <v>28123</v>
      </c>
      <c r="I9" s="90">
        <v>28588</v>
      </c>
      <c r="J9" s="90">
        <v>640</v>
      </c>
      <c r="K9" s="90">
        <v>644</v>
      </c>
      <c r="L9" s="95">
        <v>11271</v>
      </c>
      <c r="M9" s="99">
        <v>0</v>
      </c>
      <c r="N9" s="56"/>
      <c r="O9" s="56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2"/>
      <c r="B10" s="64"/>
      <c r="C10" s="55" t="s">
        <v>51</v>
      </c>
      <c r="D10" s="55"/>
      <c r="E10" s="69" t="s">
        <v>42</v>
      </c>
      <c r="F10" s="95">
        <v>923</v>
      </c>
      <c r="G10" s="95">
        <v>220</v>
      </c>
      <c r="H10" s="90">
        <v>37</v>
      </c>
      <c r="I10" s="90">
        <v>103</v>
      </c>
      <c r="J10" s="106">
        <v>9</v>
      </c>
      <c r="K10" s="106">
        <v>0</v>
      </c>
      <c r="L10" s="95">
        <v>1</v>
      </c>
      <c r="M10" s="99">
        <v>0</v>
      </c>
      <c r="N10" s="56"/>
      <c r="O10" s="56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2"/>
      <c r="B11" s="63" t="s">
        <v>52</v>
      </c>
      <c r="C11" s="55"/>
      <c r="D11" s="55"/>
      <c r="E11" s="69" t="s">
        <v>43</v>
      </c>
      <c r="F11" s="95">
        <v>61770</v>
      </c>
      <c r="G11" s="95">
        <v>58780</v>
      </c>
      <c r="H11" s="90">
        <v>27021</v>
      </c>
      <c r="I11" s="90">
        <v>27780</v>
      </c>
      <c r="J11" s="90">
        <v>649</v>
      </c>
      <c r="K11" s="90">
        <v>604</v>
      </c>
      <c r="L11" s="95">
        <v>10919</v>
      </c>
      <c r="M11" s="99">
        <v>0</v>
      </c>
      <c r="N11" s="56"/>
      <c r="O11" s="56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2"/>
      <c r="B12" s="65"/>
      <c r="C12" s="55" t="s">
        <v>53</v>
      </c>
      <c r="D12" s="55"/>
      <c r="E12" s="69" t="s">
        <v>44</v>
      </c>
      <c r="F12" s="90">
        <v>60281</v>
      </c>
      <c r="G12" s="95">
        <v>58499</v>
      </c>
      <c r="H12" s="90">
        <v>27003</v>
      </c>
      <c r="I12" s="90">
        <v>27750</v>
      </c>
      <c r="J12" s="90">
        <v>649</v>
      </c>
      <c r="K12" s="90">
        <v>604</v>
      </c>
      <c r="L12" s="95">
        <v>10800</v>
      </c>
      <c r="M12" s="99">
        <v>0</v>
      </c>
      <c r="N12" s="56"/>
      <c r="O12" s="56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2"/>
      <c r="B13" s="64"/>
      <c r="C13" s="55" t="s">
        <v>54</v>
      </c>
      <c r="D13" s="55"/>
      <c r="E13" s="69" t="s">
        <v>45</v>
      </c>
      <c r="F13" s="95">
        <v>1489</v>
      </c>
      <c r="G13" s="95">
        <v>280</v>
      </c>
      <c r="H13" s="106">
        <v>18</v>
      </c>
      <c r="I13" s="106">
        <v>30</v>
      </c>
      <c r="J13" s="106">
        <v>0</v>
      </c>
      <c r="K13" s="106">
        <v>0</v>
      </c>
      <c r="L13" s="95">
        <v>119</v>
      </c>
      <c r="M13" s="99">
        <v>0</v>
      </c>
      <c r="N13" s="56"/>
      <c r="O13" s="56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2"/>
      <c r="B14" s="55" t="s">
        <v>55</v>
      </c>
      <c r="C14" s="55"/>
      <c r="D14" s="55"/>
      <c r="E14" s="69" t="s">
        <v>152</v>
      </c>
      <c r="F14" s="90">
        <f t="shared" ref="F14:F15" si="0">F9-F12</f>
        <v>2795</v>
      </c>
      <c r="G14" s="95">
        <v>435</v>
      </c>
      <c r="H14" s="90">
        <f t="shared" ref="H14:O15" si="1">H9-H12</f>
        <v>1120</v>
      </c>
      <c r="I14" s="90">
        <v>838</v>
      </c>
      <c r="J14" s="90">
        <f t="shared" si="1"/>
        <v>-9</v>
      </c>
      <c r="K14" s="90">
        <v>40</v>
      </c>
      <c r="L14" s="95">
        <f>L9-L12</f>
        <v>471</v>
      </c>
      <c r="M14" s="95">
        <f t="shared" ref="L14:M15" si="2">M9-M12</f>
        <v>0</v>
      </c>
      <c r="N14" s="56">
        <f t="shared" si="1"/>
        <v>0</v>
      </c>
      <c r="O14" s="56">
        <f t="shared" si="1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2"/>
      <c r="B15" s="55" t="s">
        <v>56</v>
      </c>
      <c r="C15" s="55"/>
      <c r="D15" s="55"/>
      <c r="E15" s="69" t="s">
        <v>153</v>
      </c>
      <c r="F15" s="90">
        <f t="shared" si="0"/>
        <v>-566</v>
      </c>
      <c r="G15" s="95">
        <v>-60</v>
      </c>
      <c r="H15" s="90">
        <f t="shared" si="1"/>
        <v>19</v>
      </c>
      <c r="I15" s="90">
        <v>73</v>
      </c>
      <c r="J15" s="90">
        <f t="shared" si="1"/>
        <v>9</v>
      </c>
      <c r="K15" s="90">
        <v>0</v>
      </c>
      <c r="L15" s="95">
        <f t="shared" si="2"/>
        <v>-118</v>
      </c>
      <c r="M15" s="95">
        <f t="shared" si="2"/>
        <v>0</v>
      </c>
      <c r="N15" s="56">
        <f t="shared" si="1"/>
        <v>0</v>
      </c>
      <c r="O15" s="56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2"/>
      <c r="B16" s="55" t="s">
        <v>57</v>
      </c>
      <c r="C16" s="55"/>
      <c r="D16" s="55"/>
      <c r="E16" s="69" t="s">
        <v>154</v>
      </c>
      <c r="F16" s="95">
        <f t="shared" ref="F16" si="3">F8-F11</f>
        <v>2230</v>
      </c>
      <c r="G16" s="95">
        <v>374</v>
      </c>
      <c r="H16" s="90">
        <f t="shared" ref="H16:O16" si="4">H8-H11</f>
        <v>1139</v>
      </c>
      <c r="I16" s="90">
        <v>911</v>
      </c>
      <c r="J16" s="90">
        <f t="shared" si="4"/>
        <v>0</v>
      </c>
      <c r="K16" s="90">
        <v>40</v>
      </c>
      <c r="L16" s="95">
        <f t="shared" si="4"/>
        <v>353</v>
      </c>
      <c r="M16" s="95">
        <f t="shared" si="4"/>
        <v>0</v>
      </c>
      <c r="N16" s="56">
        <f t="shared" si="4"/>
        <v>0</v>
      </c>
      <c r="O16" s="56">
        <f t="shared" si="4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2"/>
      <c r="B17" s="55" t="s">
        <v>58</v>
      </c>
      <c r="C17" s="55"/>
      <c r="D17" s="55"/>
      <c r="E17" s="53"/>
      <c r="F17" s="70">
        <v>6722</v>
      </c>
      <c r="G17" s="70">
        <v>8952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99">
        <v>0</v>
      </c>
      <c r="N17" s="70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2"/>
      <c r="B18" s="55" t="s">
        <v>59</v>
      </c>
      <c r="C18" s="55"/>
      <c r="D18" s="55"/>
      <c r="E18" s="53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99">
        <v>0</v>
      </c>
      <c r="N18" s="71"/>
      <c r="O18" s="71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2" t="s">
        <v>83</v>
      </c>
      <c r="B19" s="63" t="s">
        <v>60</v>
      </c>
      <c r="C19" s="55"/>
      <c r="D19" s="55"/>
      <c r="E19" s="69"/>
      <c r="F19" s="95">
        <v>5240</v>
      </c>
      <c r="G19" s="95">
        <v>6152</v>
      </c>
      <c r="H19" s="90">
        <v>11656</v>
      </c>
      <c r="I19" s="90">
        <v>11756</v>
      </c>
      <c r="J19" s="90">
        <v>88</v>
      </c>
      <c r="K19" s="90">
        <v>101</v>
      </c>
      <c r="L19" s="95">
        <v>5152</v>
      </c>
      <c r="M19" s="99">
        <v>0</v>
      </c>
      <c r="N19" s="56"/>
      <c r="O19" s="56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2"/>
      <c r="B20" s="64"/>
      <c r="C20" s="55" t="s">
        <v>61</v>
      </c>
      <c r="D20" s="55"/>
      <c r="E20" s="69"/>
      <c r="F20" s="95">
        <v>2184</v>
      </c>
      <c r="G20" s="95">
        <v>4522</v>
      </c>
      <c r="H20" s="90">
        <v>2224</v>
      </c>
      <c r="I20" s="90">
        <v>2435</v>
      </c>
      <c r="J20" s="90">
        <v>0</v>
      </c>
      <c r="K20" s="106">
        <v>0</v>
      </c>
      <c r="L20" s="95">
        <v>957</v>
      </c>
      <c r="M20" s="99">
        <v>0</v>
      </c>
      <c r="N20" s="56"/>
      <c r="O20" s="56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2"/>
      <c r="B21" s="83" t="s">
        <v>62</v>
      </c>
      <c r="C21" s="55"/>
      <c r="D21" s="55"/>
      <c r="E21" s="69" t="s">
        <v>155</v>
      </c>
      <c r="F21" s="95">
        <v>5240</v>
      </c>
      <c r="G21" s="95">
        <v>6152</v>
      </c>
      <c r="H21" s="107">
        <f>11656-300</f>
        <v>11356</v>
      </c>
      <c r="I21" s="90">
        <v>11756</v>
      </c>
      <c r="J21" s="90">
        <v>38</v>
      </c>
      <c r="K21" s="90">
        <v>101</v>
      </c>
      <c r="L21" s="95">
        <v>5152</v>
      </c>
      <c r="M21" s="99">
        <v>0</v>
      </c>
      <c r="N21" s="56"/>
      <c r="O21" s="56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2"/>
      <c r="B22" s="63" t="s">
        <v>63</v>
      </c>
      <c r="C22" s="55"/>
      <c r="D22" s="55"/>
      <c r="E22" s="69" t="s">
        <v>156</v>
      </c>
      <c r="F22" s="95">
        <v>5662</v>
      </c>
      <c r="G22" s="95">
        <v>8035</v>
      </c>
      <c r="H22" s="90">
        <v>16154</v>
      </c>
      <c r="I22" s="90">
        <v>16391</v>
      </c>
      <c r="J22" s="90">
        <v>93</v>
      </c>
      <c r="K22" s="90">
        <v>135</v>
      </c>
      <c r="L22" s="95">
        <v>6471</v>
      </c>
      <c r="M22" s="99">
        <v>0</v>
      </c>
      <c r="N22" s="56"/>
      <c r="O22" s="56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2"/>
      <c r="B23" s="64" t="s">
        <v>64</v>
      </c>
      <c r="C23" s="55" t="s">
        <v>65</v>
      </c>
      <c r="D23" s="55"/>
      <c r="E23" s="69"/>
      <c r="F23" s="95">
        <v>2663</v>
      </c>
      <c r="G23" s="95">
        <v>2642</v>
      </c>
      <c r="H23" s="90">
        <v>4016</v>
      </c>
      <c r="I23" s="90">
        <v>4062</v>
      </c>
      <c r="J23" s="90">
        <v>41</v>
      </c>
      <c r="K23" s="90">
        <v>43</v>
      </c>
      <c r="L23" s="95">
        <v>1113</v>
      </c>
      <c r="M23" s="99">
        <v>0</v>
      </c>
      <c r="N23" s="56"/>
      <c r="O23" s="56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2"/>
      <c r="B24" s="55" t="s">
        <v>157</v>
      </c>
      <c r="C24" s="55"/>
      <c r="D24" s="55"/>
      <c r="E24" s="69" t="s">
        <v>158</v>
      </c>
      <c r="F24" s="95">
        <f>F21-F22+1</f>
        <v>-421</v>
      </c>
      <c r="G24" s="95">
        <v>-1883</v>
      </c>
      <c r="H24" s="90">
        <f t="shared" ref="H24:O24" si="5">H21-H22</f>
        <v>-4798</v>
      </c>
      <c r="I24" s="90">
        <v>-4635</v>
      </c>
      <c r="J24" s="90">
        <f t="shared" si="5"/>
        <v>-55</v>
      </c>
      <c r="K24" s="90">
        <v>-34</v>
      </c>
      <c r="L24" s="95">
        <f>L21-L22</f>
        <v>-1319</v>
      </c>
      <c r="M24" s="95">
        <f>M21-M22</f>
        <v>0</v>
      </c>
      <c r="N24" s="56">
        <f t="shared" si="5"/>
        <v>0</v>
      </c>
      <c r="O24" s="56">
        <f t="shared" si="5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2"/>
      <c r="B25" s="63" t="s">
        <v>66</v>
      </c>
      <c r="C25" s="63"/>
      <c r="D25" s="63"/>
      <c r="E25" s="117" t="s">
        <v>159</v>
      </c>
      <c r="F25" s="124">
        <v>421</v>
      </c>
      <c r="G25" s="124">
        <v>1883</v>
      </c>
      <c r="H25" s="122">
        <v>4798</v>
      </c>
      <c r="I25" s="122">
        <v>4635</v>
      </c>
      <c r="J25" s="122">
        <v>55</v>
      </c>
      <c r="K25" s="122">
        <v>34</v>
      </c>
      <c r="L25" s="124">
        <v>1319</v>
      </c>
      <c r="M25" s="124">
        <v>0</v>
      </c>
      <c r="N25" s="124"/>
      <c r="O25" s="124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2"/>
      <c r="B26" s="83" t="s">
        <v>67</v>
      </c>
      <c r="C26" s="83"/>
      <c r="D26" s="83"/>
      <c r="E26" s="118"/>
      <c r="F26" s="125"/>
      <c r="G26" s="125"/>
      <c r="H26" s="123"/>
      <c r="I26" s="123"/>
      <c r="J26" s="123"/>
      <c r="K26" s="123"/>
      <c r="L26" s="125"/>
      <c r="M26" s="125"/>
      <c r="N26" s="125"/>
      <c r="O26" s="125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2"/>
      <c r="B27" s="55" t="s">
        <v>160</v>
      </c>
      <c r="C27" s="55"/>
      <c r="D27" s="55"/>
      <c r="E27" s="69" t="s">
        <v>161</v>
      </c>
      <c r="F27" s="95">
        <f t="shared" ref="F27:G27" si="6">F24+F25</f>
        <v>0</v>
      </c>
      <c r="G27" s="95">
        <f t="shared" si="6"/>
        <v>0</v>
      </c>
      <c r="H27" s="90">
        <f t="shared" ref="H27:O27" si="7">H24+H25</f>
        <v>0</v>
      </c>
      <c r="I27" s="90">
        <f t="shared" si="7"/>
        <v>0</v>
      </c>
      <c r="J27" s="90">
        <f t="shared" si="7"/>
        <v>0</v>
      </c>
      <c r="K27" s="90">
        <f t="shared" si="7"/>
        <v>0</v>
      </c>
      <c r="L27" s="95">
        <f t="shared" si="7"/>
        <v>0</v>
      </c>
      <c r="M27" s="95">
        <f t="shared" si="7"/>
        <v>0</v>
      </c>
      <c r="N27" s="56">
        <f t="shared" si="7"/>
        <v>0</v>
      </c>
      <c r="O27" s="56">
        <f t="shared" si="7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6" t="s">
        <v>68</v>
      </c>
      <c r="B30" s="116"/>
      <c r="C30" s="116"/>
      <c r="D30" s="116"/>
      <c r="E30" s="116"/>
      <c r="F30" s="132" t="s">
        <v>260</v>
      </c>
      <c r="G30" s="133"/>
      <c r="H30" s="128" t="s">
        <v>261</v>
      </c>
      <c r="I30" s="129"/>
      <c r="J30" s="132" t="s">
        <v>263</v>
      </c>
      <c r="K30" s="133"/>
      <c r="L30" s="127" t="s">
        <v>262</v>
      </c>
      <c r="M30" s="127"/>
      <c r="N30" s="127"/>
      <c r="O30" s="127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6"/>
      <c r="B31" s="116"/>
      <c r="C31" s="116"/>
      <c r="D31" s="116"/>
      <c r="E31" s="116"/>
      <c r="F31" s="84" t="s">
        <v>237</v>
      </c>
      <c r="G31" s="85" t="s">
        <v>246</v>
      </c>
      <c r="H31" s="104" t="s">
        <v>237</v>
      </c>
      <c r="I31" s="105" t="s">
        <v>246</v>
      </c>
      <c r="J31" s="84" t="s">
        <v>237</v>
      </c>
      <c r="K31" s="85" t="s">
        <v>246</v>
      </c>
      <c r="L31" s="104" t="s">
        <v>237</v>
      </c>
      <c r="M31" s="105" t="s">
        <v>246</v>
      </c>
      <c r="N31" s="95"/>
      <c r="O31" s="95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2" t="s">
        <v>84</v>
      </c>
      <c r="B32" s="63" t="s">
        <v>49</v>
      </c>
      <c r="C32" s="55"/>
      <c r="D32" s="55"/>
      <c r="E32" s="69" t="s">
        <v>40</v>
      </c>
      <c r="F32" s="90">
        <v>344</v>
      </c>
      <c r="G32" s="95">
        <v>335</v>
      </c>
      <c r="H32" s="90">
        <v>236</v>
      </c>
      <c r="I32" s="90">
        <v>823</v>
      </c>
      <c r="J32" s="95">
        <v>202</v>
      </c>
      <c r="K32" s="95">
        <v>234</v>
      </c>
      <c r="L32" s="90">
        <v>431</v>
      </c>
      <c r="M32" s="90">
        <v>450</v>
      </c>
      <c r="N32" s="95"/>
      <c r="O32" s="95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9"/>
      <c r="B33" s="65"/>
      <c r="C33" s="63" t="s">
        <v>69</v>
      </c>
      <c r="D33" s="55"/>
      <c r="E33" s="69"/>
      <c r="F33" s="90">
        <v>287</v>
      </c>
      <c r="G33" s="95">
        <v>301</v>
      </c>
      <c r="H33" s="90">
        <v>211</v>
      </c>
      <c r="I33" s="90">
        <v>823</v>
      </c>
      <c r="J33" s="95">
        <v>189</v>
      </c>
      <c r="K33" s="95">
        <v>217</v>
      </c>
      <c r="L33" s="90">
        <v>431</v>
      </c>
      <c r="M33" s="90">
        <v>450</v>
      </c>
      <c r="N33" s="95"/>
      <c r="O33" s="95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9"/>
      <c r="B34" s="65"/>
      <c r="C34" s="64"/>
      <c r="D34" s="55" t="s">
        <v>70</v>
      </c>
      <c r="E34" s="69"/>
      <c r="F34" s="90">
        <v>227</v>
      </c>
      <c r="G34" s="95">
        <v>231</v>
      </c>
      <c r="H34" s="90">
        <v>140</v>
      </c>
      <c r="I34" s="90">
        <v>775</v>
      </c>
      <c r="J34" s="95">
        <v>189</v>
      </c>
      <c r="K34" s="95">
        <v>217</v>
      </c>
      <c r="L34" s="90">
        <v>340</v>
      </c>
      <c r="M34" s="90">
        <v>347</v>
      </c>
      <c r="N34" s="95"/>
      <c r="O34" s="95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9"/>
      <c r="B35" s="64"/>
      <c r="C35" s="83" t="s">
        <v>71</v>
      </c>
      <c r="D35" s="55"/>
      <c r="E35" s="69"/>
      <c r="F35" s="90">
        <v>57</v>
      </c>
      <c r="G35" s="95">
        <v>34</v>
      </c>
      <c r="H35" s="101">
        <v>25</v>
      </c>
      <c r="I35" s="101">
        <v>41</v>
      </c>
      <c r="J35" s="95">
        <v>12</v>
      </c>
      <c r="K35" s="95">
        <v>17</v>
      </c>
      <c r="L35" s="90" t="s">
        <v>264</v>
      </c>
      <c r="M35" s="90" t="s">
        <v>264</v>
      </c>
      <c r="N35" s="95"/>
      <c r="O35" s="95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9"/>
      <c r="B36" s="63" t="s">
        <v>52</v>
      </c>
      <c r="C36" s="55"/>
      <c r="D36" s="55"/>
      <c r="E36" s="69" t="s">
        <v>41</v>
      </c>
      <c r="F36" s="90">
        <v>326</v>
      </c>
      <c r="G36" s="95">
        <v>321</v>
      </c>
      <c r="H36" s="90">
        <v>129</v>
      </c>
      <c r="I36" s="90">
        <v>152</v>
      </c>
      <c r="J36" s="95">
        <v>115</v>
      </c>
      <c r="K36" s="95">
        <v>132</v>
      </c>
      <c r="L36" s="90">
        <v>292</v>
      </c>
      <c r="M36" s="90">
        <v>300</v>
      </c>
      <c r="N36" s="95"/>
      <c r="O36" s="95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9"/>
      <c r="B37" s="65"/>
      <c r="C37" s="55" t="s">
        <v>72</v>
      </c>
      <c r="D37" s="55"/>
      <c r="E37" s="69"/>
      <c r="F37" s="90">
        <v>323</v>
      </c>
      <c r="G37" s="95">
        <v>317</v>
      </c>
      <c r="H37" s="90">
        <v>127</v>
      </c>
      <c r="I37" s="90">
        <v>149</v>
      </c>
      <c r="J37" s="95">
        <v>102</v>
      </c>
      <c r="K37" s="95">
        <v>116</v>
      </c>
      <c r="L37" s="90">
        <v>279</v>
      </c>
      <c r="M37" s="90">
        <v>286</v>
      </c>
      <c r="N37" s="95"/>
      <c r="O37" s="95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9"/>
      <c r="B38" s="64"/>
      <c r="C38" s="55" t="s">
        <v>73</v>
      </c>
      <c r="D38" s="55"/>
      <c r="E38" s="69"/>
      <c r="F38" s="90">
        <v>3</v>
      </c>
      <c r="G38" s="95">
        <v>4</v>
      </c>
      <c r="H38" s="90">
        <v>2</v>
      </c>
      <c r="I38" s="101">
        <v>2</v>
      </c>
      <c r="J38" s="95">
        <v>12</v>
      </c>
      <c r="K38" s="95">
        <v>16</v>
      </c>
      <c r="L38" s="90">
        <v>12</v>
      </c>
      <c r="M38" s="90">
        <v>13</v>
      </c>
      <c r="N38" s="95">
        <f t="shared" ref="N38:O38" si="8">N31-N35</f>
        <v>0</v>
      </c>
      <c r="O38" s="95">
        <f t="shared" si="8"/>
        <v>0</v>
      </c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9"/>
      <c r="B39" s="49" t="s">
        <v>74</v>
      </c>
      <c r="C39" s="49"/>
      <c r="D39" s="49"/>
      <c r="E39" s="69" t="s">
        <v>163</v>
      </c>
      <c r="F39" s="90">
        <f t="shared" ref="F39" si="9">F32-F36</f>
        <v>18</v>
      </c>
      <c r="G39" s="95">
        <v>14</v>
      </c>
      <c r="H39" s="90">
        <f t="shared" ref="H39" si="10">H32-H36</f>
        <v>107</v>
      </c>
      <c r="I39" s="90">
        <v>671</v>
      </c>
      <c r="J39" s="95">
        <v>87</v>
      </c>
      <c r="K39" s="95">
        <v>102</v>
      </c>
      <c r="L39" s="90">
        <f t="shared" ref="L39" si="11">L32-L36</f>
        <v>139</v>
      </c>
      <c r="M39" s="90">
        <v>150</v>
      </c>
      <c r="N39" s="95"/>
      <c r="O39" s="95"/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2" t="s">
        <v>85</v>
      </c>
      <c r="B40" s="63" t="s">
        <v>75</v>
      </c>
      <c r="C40" s="55"/>
      <c r="D40" s="55"/>
      <c r="E40" s="69" t="s">
        <v>43</v>
      </c>
      <c r="F40" s="90">
        <v>18</v>
      </c>
      <c r="G40" s="95">
        <v>46</v>
      </c>
      <c r="H40" s="90">
        <v>494</v>
      </c>
      <c r="I40" s="90">
        <v>88</v>
      </c>
      <c r="J40" s="95">
        <v>350</v>
      </c>
      <c r="K40" s="95">
        <v>381</v>
      </c>
      <c r="L40" s="90">
        <v>0</v>
      </c>
      <c r="M40" s="90">
        <v>0</v>
      </c>
      <c r="N40" s="95"/>
      <c r="O40" s="95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3"/>
      <c r="B41" s="64"/>
      <c r="C41" s="55" t="s">
        <v>76</v>
      </c>
      <c r="D41" s="55"/>
      <c r="E41" s="69"/>
      <c r="F41" s="90">
        <v>0</v>
      </c>
      <c r="G41" s="71">
        <v>16</v>
      </c>
      <c r="H41" s="90">
        <v>0</v>
      </c>
      <c r="I41" s="90">
        <v>0</v>
      </c>
      <c r="J41" s="95">
        <v>287</v>
      </c>
      <c r="K41" s="95">
        <v>307</v>
      </c>
      <c r="L41" s="90">
        <v>0</v>
      </c>
      <c r="M41" s="90">
        <v>0</v>
      </c>
      <c r="N41" s="95"/>
      <c r="O41" s="95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3"/>
      <c r="B42" s="63" t="s">
        <v>63</v>
      </c>
      <c r="C42" s="55"/>
      <c r="D42" s="55"/>
      <c r="E42" s="69" t="s">
        <v>44</v>
      </c>
      <c r="F42" s="90">
        <v>37</v>
      </c>
      <c r="G42" s="95">
        <v>68</v>
      </c>
      <c r="H42" s="90">
        <v>747</v>
      </c>
      <c r="I42" s="90">
        <v>342</v>
      </c>
      <c r="J42" s="95">
        <v>465</v>
      </c>
      <c r="K42" s="95">
        <v>477</v>
      </c>
      <c r="L42" s="90">
        <v>148</v>
      </c>
      <c r="M42" s="90">
        <v>99</v>
      </c>
      <c r="N42" s="95"/>
      <c r="O42" s="95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3"/>
      <c r="B43" s="64"/>
      <c r="C43" s="55" t="s">
        <v>77</v>
      </c>
      <c r="D43" s="55"/>
      <c r="E43" s="69"/>
      <c r="F43" s="90">
        <v>37</v>
      </c>
      <c r="G43" s="95">
        <v>45</v>
      </c>
      <c r="H43" s="101">
        <v>747</v>
      </c>
      <c r="I43" s="101">
        <v>342</v>
      </c>
      <c r="J43" s="95">
        <v>465</v>
      </c>
      <c r="K43" s="95">
        <v>477</v>
      </c>
      <c r="L43" s="90">
        <v>11</v>
      </c>
      <c r="M43" s="90">
        <v>11</v>
      </c>
      <c r="N43" s="71">
        <f t="shared" ref="N43:O43" si="12">N39-N41</f>
        <v>0</v>
      </c>
      <c r="O43" s="71">
        <f t="shared" si="12"/>
        <v>0</v>
      </c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3"/>
      <c r="B44" s="55" t="s">
        <v>74</v>
      </c>
      <c r="C44" s="55"/>
      <c r="D44" s="55"/>
      <c r="E44" s="69" t="s">
        <v>164</v>
      </c>
      <c r="F44" s="101">
        <f>F40-F42</f>
        <v>-19</v>
      </c>
      <c r="G44" s="71">
        <v>-22</v>
      </c>
      <c r="H44" s="101">
        <f t="shared" ref="H44" si="13">H40-H42</f>
        <v>-253</v>
      </c>
      <c r="I44" s="101">
        <v>-254</v>
      </c>
      <c r="J44" s="71">
        <v>-115</v>
      </c>
      <c r="K44" s="71">
        <v>-96</v>
      </c>
      <c r="L44" s="101">
        <f t="shared" ref="L44" si="14">L40-L42</f>
        <v>-148</v>
      </c>
      <c r="M44" s="101">
        <v>-99</v>
      </c>
      <c r="N44" s="95">
        <f t="shared" ref="N44:O44" si="15">N38+N43</f>
        <v>0</v>
      </c>
      <c r="O44" s="95">
        <f t="shared" si="1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2" t="s">
        <v>86</v>
      </c>
      <c r="B45" s="49" t="s">
        <v>78</v>
      </c>
      <c r="C45" s="49"/>
      <c r="D45" s="49"/>
      <c r="E45" s="69" t="s">
        <v>165</v>
      </c>
      <c r="F45" s="90">
        <f t="shared" ref="F45" si="16">F39+F44</f>
        <v>-1</v>
      </c>
      <c r="G45" s="95">
        <v>-8</v>
      </c>
      <c r="H45" s="90">
        <f t="shared" ref="H45" si="17">H39+H44</f>
        <v>-146</v>
      </c>
      <c r="I45" s="90">
        <v>417</v>
      </c>
      <c r="J45" s="95">
        <v>-28</v>
      </c>
      <c r="K45" s="95">
        <v>6</v>
      </c>
      <c r="L45" s="90">
        <f t="shared" ref="L45" si="18">L39+L44</f>
        <v>-9</v>
      </c>
      <c r="M45" s="90">
        <v>51</v>
      </c>
      <c r="N45" s="71"/>
      <c r="O45" s="95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3"/>
      <c r="B46" s="55" t="s">
        <v>79</v>
      </c>
      <c r="C46" s="55"/>
      <c r="D46" s="55"/>
      <c r="E46" s="55"/>
      <c r="F46" s="90">
        <v>0</v>
      </c>
      <c r="G46" s="90">
        <v>0</v>
      </c>
      <c r="H46" s="90">
        <v>0</v>
      </c>
      <c r="I46" s="90">
        <v>0</v>
      </c>
      <c r="J46" s="95">
        <v>114</v>
      </c>
      <c r="K46" s="95">
        <v>108</v>
      </c>
      <c r="L46" s="90">
        <v>0</v>
      </c>
      <c r="M46" s="90">
        <v>0</v>
      </c>
      <c r="N46" s="95"/>
      <c r="O46" s="95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3"/>
      <c r="B47" s="55" t="s">
        <v>80</v>
      </c>
      <c r="C47" s="55"/>
      <c r="D47" s="55"/>
      <c r="E47" s="55"/>
      <c r="F47" s="90">
        <v>0</v>
      </c>
      <c r="G47" s="95">
        <v>1</v>
      </c>
      <c r="H47" s="90">
        <v>741</v>
      </c>
      <c r="I47" s="90">
        <v>887</v>
      </c>
      <c r="J47" s="95">
        <v>86</v>
      </c>
      <c r="K47" s="95">
        <v>114</v>
      </c>
      <c r="L47" s="90">
        <v>321</v>
      </c>
      <c r="M47" s="90">
        <v>331</v>
      </c>
      <c r="N47" s="95"/>
      <c r="O47" s="95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3"/>
      <c r="B48" s="55" t="s">
        <v>81</v>
      </c>
      <c r="C48" s="55"/>
      <c r="D48" s="55"/>
      <c r="E48" s="55"/>
      <c r="F48" s="90">
        <v>0</v>
      </c>
      <c r="G48" s="95">
        <v>1</v>
      </c>
      <c r="H48" s="90">
        <v>741</v>
      </c>
      <c r="I48" s="90">
        <v>887</v>
      </c>
      <c r="J48" s="95">
        <v>86</v>
      </c>
      <c r="K48" s="95">
        <v>114</v>
      </c>
      <c r="L48" s="90">
        <v>321</v>
      </c>
      <c r="M48" s="90">
        <v>331</v>
      </c>
      <c r="N48" s="90"/>
      <c r="O48" s="90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 alignWithMargins="0">
    <oddHeader>&amp;R&amp;"明朝,斜体"&amp;9都道府県－4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I19" sqref="I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270</v>
      </c>
      <c r="B5" s="13"/>
      <c r="C5" s="13"/>
      <c r="D5" s="13"/>
      <c r="K5" s="16"/>
      <c r="O5" s="16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25" ht="15.95" customHeight="1">
      <c r="A7" s="115"/>
      <c r="B7" s="115"/>
      <c r="C7" s="115"/>
      <c r="D7" s="115"/>
      <c r="E7" s="115"/>
      <c r="F7" s="84" t="s">
        <v>237</v>
      </c>
      <c r="G7" s="84" t="s">
        <v>248</v>
      </c>
      <c r="H7" s="84" t="s">
        <v>237</v>
      </c>
      <c r="I7" s="85" t="s">
        <v>246</v>
      </c>
      <c r="J7" s="84" t="s">
        <v>237</v>
      </c>
      <c r="K7" s="85" t="s">
        <v>246</v>
      </c>
      <c r="L7" s="84" t="s">
        <v>237</v>
      </c>
      <c r="M7" s="85" t="s">
        <v>246</v>
      </c>
      <c r="N7" s="84" t="s">
        <v>237</v>
      </c>
      <c r="O7" s="85" t="s">
        <v>246</v>
      </c>
    </row>
    <row r="8" spans="1:25" ht="15.95" customHeight="1">
      <c r="A8" s="112" t="s">
        <v>82</v>
      </c>
      <c r="B8" s="63" t="s">
        <v>49</v>
      </c>
      <c r="C8" s="94"/>
      <c r="D8" s="94"/>
      <c r="E8" s="97" t="s">
        <v>40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2"/>
      <c r="B9" s="65"/>
      <c r="C9" s="94" t="s">
        <v>50</v>
      </c>
      <c r="D9" s="94"/>
      <c r="E9" s="97" t="s">
        <v>41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2"/>
      <c r="B10" s="64"/>
      <c r="C10" s="94" t="s">
        <v>51</v>
      </c>
      <c r="D10" s="94"/>
      <c r="E10" s="97" t="s">
        <v>42</v>
      </c>
      <c r="F10" s="95"/>
      <c r="G10" s="95"/>
      <c r="H10" s="95"/>
      <c r="I10" s="95"/>
      <c r="J10" s="70"/>
      <c r="K10" s="95"/>
      <c r="L10" s="95"/>
      <c r="M10" s="95"/>
      <c r="N10" s="95"/>
      <c r="O10" s="95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2"/>
      <c r="B11" s="63" t="s">
        <v>52</v>
      </c>
      <c r="C11" s="94"/>
      <c r="D11" s="94"/>
      <c r="E11" s="97" t="s">
        <v>43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2"/>
      <c r="B12" s="65"/>
      <c r="C12" s="94" t="s">
        <v>53</v>
      </c>
      <c r="D12" s="94"/>
      <c r="E12" s="97" t="s">
        <v>44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2"/>
      <c r="B13" s="64"/>
      <c r="C13" s="94" t="s">
        <v>54</v>
      </c>
      <c r="D13" s="94"/>
      <c r="E13" s="97" t="s">
        <v>45</v>
      </c>
      <c r="F13" s="95"/>
      <c r="G13" s="95"/>
      <c r="H13" s="70"/>
      <c r="I13" s="95"/>
      <c r="J13" s="70"/>
      <c r="K13" s="95"/>
      <c r="L13" s="95"/>
      <c r="M13" s="95"/>
      <c r="N13" s="95"/>
      <c r="O13" s="95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2"/>
      <c r="B14" s="94" t="s">
        <v>55</v>
      </c>
      <c r="C14" s="94"/>
      <c r="D14" s="94"/>
      <c r="E14" s="97" t="s">
        <v>96</v>
      </c>
      <c r="F14" s="95">
        <f t="shared" ref="F14:O15" si="0">F9-F12</f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2"/>
      <c r="B15" s="94" t="s">
        <v>56</v>
      </c>
      <c r="C15" s="94"/>
      <c r="D15" s="94"/>
      <c r="E15" s="97" t="s">
        <v>97</v>
      </c>
      <c r="F15" s="95">
        <f t="shared" si="0"/>
        <v>0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95">
        <f t="shared" si="0"/>
        <v>0</v>
      </c>
      <c r="L15" s="95">
        <f t="shared" si="0"/>
        <v>0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2"/>
      <c r="B16" s="94" t="s">
        <v>57</v>
      </c>
      <c r="C16" s="94"/>
      <c r="D16" s="94"/>
      <c r="E16" s="97" t="s">
        <v>98</v>
      </c>
      <c r="F16" s="95">
        <f t="shared" ref="F16:O16" si="1">F8-F11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2"/>
      <c r="B17" s="94" t="s">
        <v>58</v>
      </c>
      <c r="C17" s="94"/>
      <c r="D17" s="94"/>
      <c r="E17" s="53"/>
      <c r="F17" s="70"/>
      <c r="G17" s="95"/>
      <c r="H17" s="70"/>
      <c r="I17" s="95"/>
      <c r="J17" s="95"/>
      <c r="K17" s="95"/>
      <c r="L17" s="95"/>
      <c r="M17" s="95"/>
      <c r="N17" s="70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2"/>
      <c r="B18" s="94" t="s">
        <v>59</v>
      </c>
      <c r="C18" s="94"/>
      <c r="D18" s="94"/>
      <c r="E18" s="53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2" t="s">
        <v>83</v>
      </c>
      <c r="B19" s="63" t="s">
        <v>60</v>
      </c>
      <c r="C19" s="94"/>
      <c r="D19" s="94"/>
      <c r="E19" s="97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2"/>
      <c r="B20" s="64"/>
      <c r="C20" s="94" t="s">
        <v>61</v>
      </c>
      <c r="D20" s="94"/>
      <c r="E20" s="9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2"/>
      <c r="B21" s="83" t="s">
        <v>62</v>
      </c>
      <c r="C21" s="94"/>
      <c r="D21" s="94"/>
      <c r="E21" s="97" t="s">
        <v>99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2"/>
      <c r="B22" s="63" t="s">
        <v>63</v>
      </c>
      <c r="C22" s="94"/>
      <c r="D22" s="94"/>
      <c r="E22" s="97" t="s">
        <v>100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2"/>
      <c r="B23" s="64" t="s">
        <v>64</v>
      </c>
      <c r="C23" s="94" t="s">
        <v>65</v>
      </c>
      <c r="D23" s="94"/>
      <c r="E23" s="97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2"/>
      <c r="B24" s="94" t="s">
        <v>101</v>
      </c>
      <c r="C24" s="94"/>
      <c r="D24" s="94"/>
      <c r="E24" s="97" t="s">
        <v>102</v>
      </c>
      <c r="F24" s="95">
        <f t="shared" ref="F24:O24" si="2">F21-F22</f>
        <v>0</v>
      </c>
      <c r="G24" s="95">
        <f t="shared" si="2"/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95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2"/>
      <c r="B25" s="63" t="s">
        <v>66</v>
      </c>
      <c r="C25" s="63"/>
      <c r="D25" s="63"/>
      <c r="E25" s="117" t="s">
        <v>103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2"/>
      <c r="B26" s="83" t="s">
        <v>67</v>
      </c>
      <c r="C26" s="83"/>
      <c r="D26" s="83"/>
      <c r="E26" s="118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2"/>
      <c r="B27" s="94" t="s">
        <v>104</v>
      </c>
      <c r="C27" s="94"/>
      <c r="D27" s="94"/>
      <c r="E27" s="97" t="s">
        <v>105</v>
      </c>
      <c r="F27" s="95">
        <f t="shared" ref="F27:O27" si="3">F24+F25</f>
        <v>0</v>
      </c>
      <c r="G27" s="95">
        <f t="shared" si="3"/>
        <v>0</v>
      </c>
      <c r="H27" s="95">
        <f t="shared" si="3"/>
        <v>0</v>
      </c>
      <c r="I27" s="95">
        <f t="shared" si="3"/>
        <v>0</v>
      </c>
      <c r="J27" s="95">
        <f t="shared" si="3"/>
        <v>0</v>
      </c>
      <c r="K27" s="95">
        <f t="shared" si="3"/>
        <v>0</v>
      </c>
      <c r="L27" s="95">
        <f t="shared" si="3"/>
        <v>0</v>
      </c>
      <c r="M27" s="95">
        <f t="shared" si="3"/>
        <v>0</v>
      </c>
      <c r="N27" s="95">
        <f t="shared" si="3"/>
        <v>0</v>
      </c>
      <c r="O27" s="95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6" t="s">
        <v>68</v>
      </c>
      <c r="B30" s="116"/>
      <c r="C30" s="116"/>
      <c r="D30" s="116"/>
      <c r="E30" s="116"/>
      <c r="F30" s="126" t="s">
        <v>265</v>
      </c>
      <c r="G30" s="126"/>
      <c r="H30" s="126" t="s">
        <v>266</v>
      </c>
      <c r="I30" s="126"/>
      <c r="J30" s="126" t="s">
        <v>267</v>
      </c>
      <c r="K30" s="126"/>
      <c r="L30" s="126" t="s">
        <v>268</v>
      </c>
      <c r="M30" s="126"/>
      <c r="N30" s="126"/>
      <c r="O30" s="126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6"/>
      <c r="B31" s="116"/>
      <c r="C31" s="116"/>
      <c r="D31" s="116"/>
      <c r="E31" s="116"/>
      <c r="F31" s="84" t="s">
        <v>237</v>
      </c>
      <c r="G31" s="85" t="s">
        <v>246</v>
      </c>
      <c r="H31" s="84" t="s">
        <v>237</v>
      </c>
      <c r="I31" s="85" t="s">
        <v>246</v>
      </c>
      <c r="J31" s="84" t="s">
        <v>237</v>
      </c>
      <c r="K31" s="85" t="s">
        <v>246</v>
      </c>
      <c r="L31" s="84" t="s">
        <v>237</v>
      </c>
      <c r="M31" s="85" t="s">
        <v>246</v>
      </c>
      <c r="N31" s="84" t="s">
        <v>237</v>
      </c>
      <c r="O31" s="85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2" t="s">
        <v>84</v>
      </c>
      <c r="B32" s="63" t="s">
        <v>49</v>
      </c>
      <c r="C32" s="94"/>
      <c r="D32" s="94"/>
      <c r="E32" s="97" t="s">
        <v>40</v>
      </c>
      <c r="F32" s="95">
        <v>173</v>
      </c>
      <c r="G32" s="95">
        <v>158</v>
      </c>
      <c r="H32" s="95">
        <v>92</v>
      </c>
      <c r="I32" s="95">
        <v>110</v>
      </c>
      <c r="J32" s="95">
        <v>50</v>
      </c>
      <c r="K32" s="95">
        <v>83.4</v>
      </c>
      <c r="L32" s="95">
        <v>0</v>
      </c>
      <c r="M32" s="95">
        <v>0</v>
      </c>
      <c r="N32" s="95"/>
      <c r="O32" s="95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9"/>
      <c r="B33" s="65"/>
      <c r="C33" s="63" t="s">
        <v>69</v>
      </c>
      <c r="D33" s="94"/>
      <c r="E33" s="97"/>
      <c r="F33" s="95">
        <v>172</v>
      </c>
      <c r="G33" s="95">
        <v>140</v>
      </c>
      <c r="H33" s="95">
        <v>79</v>
      </c>
      <c r="I33" s="95">
        <v>66</v>
      </c>
      <c r="J33" s="95">
        <v>49.8</v>
      </c>
      <c r="K33" s="95">
        <v>83.4</v>
      </c>
      <c r="L33" s="95">
        <v>0</v>
      </c>
      <c r="M33" s="95">
        <v>0</v>
      </c>
      <c r="N33" s="95"/>
      <c r="O33" s="95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9"/>
      <c r="B34" s="65"/>
      <c r="C34" s="64"/>
      <c r="D34" s="94" t="s">
        <v>70</v>
      </c>
      <c r="E34" s="97"/>
      <c r="F34" s="95">
        <v>172</v>
      </c>
      <c r="G34" s="95">
        <v>140</v>
      </c>
      <c r="H34" s="95">
        <v>79</v>
      </c>
      <c r="I34" s="95">
        <v>66</v>
      </c>
      <c r="J34" s="95">
        <v>0</v>
      </c>
      <c r="K34" s="95">
        <v>0</v>
      </c>
      <c r="L34" s="95">
        <v>0</v>
      </c>
      <c r="M34" s="95">
        <v>0</v>
      </c>
      <c r="N34" s="95"/>
      <c r="O34" s="95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9"/>
      <c r="B35" s="64"/>
      <c r="C35" s="83" t="s">
        <v>71</v>
      </c>
      <c r="D35" s="94"/>
      <c r="E35" s="97"/>
      <c r="F35" s="95">
        <v>1</v>
      </c>
      <c r="G35" s="95">
        <v>18</v>
      </c>
      <c r="H35" s="95">
        <v>13</v>
      </c>
      <c r="I35" s="95">
        <v>44</v>
      </c>
      <c r="J35" s="95">
        <v>0</v>
      </c>
      <c r="K35" s="95">
        <v>0</v>
      </c>
      <c r="L35" s="95">
        <v>0</v>
      </c>
      <c r="M35" s="95">
        <v>0</v>
      </c>
      <c r="N35" s="95"/>
      <c r="O35" s="95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9"/>
      <c r="B36" s="63" t="s">
        <v>52</v>
      </c>
      <c r="C36" s="94"/>
      <c r="D36" s="94"/>
      <c r="E36" s="97" t="s">
        <v>41</v>
      </c>
      <c r="F36" s="95">
        <v>37</v>
      </c>
      <c r="G36" s="95">
        <v>36</v>
      </c>
      <c r="H36" s="95">
        <v>68</v>
      </c>
      <c r="I36" s="95">
        <v>89</v>
      </c>
      <c r="J36" s="95">
        <v>6.8</v>
      </c>
      <c r="K36" s="95">
        <v>5.7</v>
      </c>
      <c r="L36" s="95">
        <v>0</v>
      </c>
      <c r="M36" s="95">
        <v>0</v>
      </c>
      <c r="N36" s="95"/>
      <c r="O36" s="95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9"/>
      <c r="B37" s="65"/>
      <c r="C37" s="94" t="s">
        <v>72</v>
      </c>
      <c r="D37" s="94"/>
      <c r="E37" s="97"/>
      <c r="F37" s="95">
        <v>21</v>
      </c>
      <c r="G37" s="95">
        <v>18</v>
      </c>
      <c r="H37" s="95">
        <v>59</v>
      </c>
      <c r="I37" s="95">
        <v>79</v>
      </c>
      <c r="J37" s="95">
        <v>6.7</v>
      </c>
      <c r="K37" s="95">
        <v>5.6</v>
      </c>
      <c r="L37" s="95">
        <v>0</v>
      </c>
      <c r="M37" s="95">
        <v>0</v>
      </c>
      <c r="N37" s="95"/>
      <c r="O37" s="95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9"/>
      <c r="B38" s="64"/>
      <c r="C38" s="94" t="s">
        <v>73</v>
      </c>
      <c r="D38" s="94"/>
      <c r="E38" s="97"/>
      <c r="F38" s="95">
        <v>16</v>
      </c>
      <c r="G38" s="95">
        <v>18</v>
      </c>
      <c r="H38" s="95">
        <v>9</v>
      </c>
      <c r="I38" s="95">
        <v>10</v>
      </c>
      <c r="J38" s="95">
        <v>0.08</v>
      </c>
      <c r="K38" s="95">
        <v>0.2</v>
      </c>
      <c r="L38" s="95">
        <v>0</v>
      </c>
      <c r="M38" s="95">
        <v>0</v>
      </c>
      <c r="N38" s="95"/>
      <c r="O38" s="95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9"/>
      <c r="B39" s="49" t="s">
        <v>74</v>
      </c>
      <c r="C39" s="49"/>
      <c r="D39" s="49"/>
      <c r="E39" s="97" t="s">
        <v>107</v>
      </c>
      <c r="F39" s="95">
        <v>136</v>
      </c>
      <c r="G39" s="95">
        <v>122</v>
      </c>
      <c r="H39" s="95">
        <v>24</v>
      </c>
      <c r="I39" s="95">
        <v>21</v>
      </c>
      <c r="J39" s="95">
        <f>J32-J36</f>
        <v>43.2</v>
      </c>
      <c r="K39" s="95">
        <v>77.7</v>
      </c>
      <c r="L39" s="95">
        <f t="shared" ref="L39:O39" si="4">L32-L36</f>
        <v>0</v>
      </c>
      <c r="M39" s="95">
        <v>0</v>
      </c>
      <c r="N39" s="95">
        <f t="shared" si="4"/>
        <v>0</v>
      </c>
      <c r="O39" s="95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2" t="s">
        <v>85</v>
      </c>
      <c r="B40" s="63" t="s">
        <v>75</v>
      </c>
      <c r="C40" s="94"/>
      <c r="D40" s="94"/>
      <c r="E40" s="97" t="s">
        <v>43</v>
      </c>
      <c r="F40" s="95">
        <v>142</v>
      </c>
      <c r="G40" s="95">
        <v>260</v>
      </c>
      <c r="H40" s="95">
        <v>46</v>
      </c>
      <c r="I40" s="95">
        <v>56</v>
      </c>
      <c r="J40" s="95">
        <v>0</v>
      </c>
      <c r="K40" s="95">
        <v>0</v>
      </c>
      <c r="L40" s="95">
        <v>392</v>
      </c>
      <c r="M40" s="95">
        <v>516</v>
      </c>
      <c r="N40" s="95"/>
      <c r="O40" s="95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3"/>
      <c r="B41" s="64"/>
      <c r="C41" s="94" t="s">
        <v>76</v>
      </c>
      <c r="D41" s="94"/>
      <c r="E41" s="97"/>
      <c r="F41" s="71">
        <v>29</v>
      </c>
      <c r="G41" s="95">
        <v>48</v>
      </c>
      <c r="H41" s="71">
        <v>15</v>
      </c>
      <c r="I41" s="95">
        <v>14</v>
      </c>
      <c r="J41" s="95">
        <v>0</v>
      </c>
      <c r="K41" s="95">
        <v>0</v>
      </c>
      <c r="L41" s="95">
        <v>392</v>
      </c>
      <c r="M41" s="95">
        <v>516</v>
      </c>
      <c r="N41" s="95"/>
      <c r="O41" s="95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3"/>
      <c r="B42" s="63" t="s">
        <v>63</v>
      </c>
      <c r="C42" s="94"/>
      <c r="D42" s="94"/>
      <c r="E42" s="97" t="s">
        <v>44</v>
      </c>
      <c r="F42" s="95">
        <v>307</v>
      </c>
      <c r="G42" s="95">
        <v>394</v>
      </c>
      <c r="H42" s="95">
        <v>94</v>
      </c>
      <c r="I42" s="95">
        <v>126</v>
      </c>
      <c r="J42" s="95">
        <v>24.7</v>
      </c>
      <c r="K42" s="95">
        <v>7.4</v>
      </c>
      <c r="L42" s="95">
        <v>392</v>
      </c>
      <c r="M42" s="95">
        <v>516</v>
      </c>
      <c r="N42" s="95"/>
      <c r="O42" s="95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3"/>
      <c r="B43" s="64"/>
      <c r="C43" s="94" t="s">
        <v>77</v>
      </c>
      <c r="D43" s="94"/>
      <c r="E43" s="97"/>
      <c r="F43" s="95">
        <v>179</v>
      </c>
      <c r="G43" s="95">
        <v>205</v>
      </c>
      <c r="H43" s="95">
        <v>76</v>
      </c>
      <c r="I43" s="95">
        <v>70</v>
      </c>
      <c r="J43" s="71">
        <v>3.1</v>
      </c>
      <c r="K43" s="95">
        <v>7.4</v>
      </c>
      <c r="L43" s="95">
        <v>360</v>
      </c>
      <c r="M43" s="95">
        <v>204</v>
      </c>
      <c r="N43" s="95"/>
      <c r="O43" s="95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3"/>
      <c r="B44" s="94" t="s">
        <v>74</v>
      </c>
      <c r="C44" s="94"/>
      <c r="D44" s="94"/>
      <c r="E44" s="97" t="s">
        <v>108</v>
      </c>
      <c r="F44" s="71">
        <v>-165</v>
      </c>
      <c r="G44" s="71">
        <v>-134</v>
      </c>
      <c r="H44" s="71">
        <v>-48</v>
      </c>
      <c r="I44" s="71">
        <v>-70</v>
      </c>
      <c r="J44" s="71">
        <f t="shared" ref="J44" si="5">J40-J42</f>
        <v>-24.7</v>
      </c>
      <c r="K44" s="71">
        <v>-7.4</v>
      </c>
      <c r="L44" s="71">
        <f t="shared" ref="L44:O44" si="6">L40-L42</f>
        <v>0</v>
      </c>
      <c r="M44" s="71">
        <v>0</v>
      </c>
      <c r="N44" s="71">
        <f t="shared" si="6"/>
        <v>0</v>
      </c>
      <c r="O44" s="71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2" t="s">
        <v>86</v>
      </c>
      <c r="B45" s="49" t="s">
        <v>78</v>
      </c>
      <c r="C45" s="49"/>
      <c r="D45" s="49"/>
      <c r="E45" s="97" t="s">
        <v>109</v>
      </c>
      <c r="F45" s="95">
        <v>-29</v>
      </c>
      <c r="G45" s="95">
        <v>-12</v>
      </c>
      <c r="H45" s="95">
        <v>-24</v>
      </c>
      <c r="I45" s="95">
        <v>-49</v>
      </c>
      <c r="J45" s="95">
        <f>J39+J44</f>
        <v>18.500000000000004</v>
      </c>
      <c r="K45" s="95">
        <v>70.3</v>
      </c>
      <c r="L45" s="95">
        <f t="shared" ref="L45:O45" si="7">L39+L44</f>
        <v>0</v>
      </c>
      <c r="M45" s="95">
        <v>0</v>
      </c>
      <c r="N45" s="95">
        <f t="shared" si="7"/>
        <v>0</v>
      </c>
      <c r="O45" s="95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3"/>
      <c r="B46" s="94" t="s">
        <v>79</v>
      </c>
      <c r="C46" s="94"/>
      <c r="D46" s="94"/>
      <c r="E46" s="94"/>
      <c r="F46" s="71">
        <v>51</v>
      </c>
      <c r="G46" s="95">
        <v>63</v>
      </c>
      <c r="H46" s="71">
        <v>274</v>
      </c>
      <c r="I46" s="95">
        <v>323</v>
      </c>
      <c r="J46" s="95">
        <v>0</v>
      </c>
      <c r="K46" s="95">
        <v>0</v>
      </c>
      <c r="L46" s="95">
        <v>0</v>
      </c>
      <c r="M46" s="95">
        <v>0</v>
      </c>
      <c r="N46" s="71"/>
      <c r="O46" s="95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3"/>
      <c r="B47" s="94" t="s">
        <v>80</v>
      </c>
      <c r="C47" s="94"/>
      <c r="D47" s="94"/>
      <c r="E47" s="94"/>
      <c r="F47" s="95">
        <v>22</v>
      </c>
      <c r="G47" s="95">
        <v>51</v>
      </c>
      <c r="H47" s="95">
        <v>250</v>
      </c>
      <c r="I47" s="95">
        <v>274</v>
      </c>
      <c r="J47" s="95">
        <v>0</v>
      </c>
      <c r="K47" s="95">
        <v>0</v>
      </c>
      <c r="L47" s="95">
        <v>0</v>
      </c>
      <c r="M47" s="95">
        <v>0</v>
      </c>
      <c r="N47" s="95"/>
      <c r="O47" s="95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3"/>
      <c r="B48" s="94" t="s">
        <v>81</v>
      </c>
      <c r="C48" s="94"/>
      <c r="D48" s="94"/>
      <c r="E48" s="94"/>
      <c r="F48" s="95">
        <v>22</v>
      </c>
      <c r="G48" s="95">
        <v>23</v>
      </c>
      <c r="H48" s="95">
        <v>250</v>
      </c>
      <c r="I48" s="95">
        <v>274</v>
      </c>
      <c r="J48" s="95">
        <v>0</v>
      </c>
      <c r="K48" s="95">
        <v>0</v>
      </c>
      <c r="L48" s="95">
        <v>0</v>
      </c>
      <c r="M48" s="95">
        <v>0</v>
      </c>
      <c r="N48" s="95"/>
      <c r="O48" s="95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110</v>
      </c>
      <c r="O49" s="6"/>
    </row>
    <row r="50" spans="1:15" ht="15.95" customHeight="1">
      <c r="A50" s="9"/>
      <c r="O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 alignWithMargins="0">
    <oddHeader>&amp;R&amp;"明朝,斜体"&amp;9都道府県－4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7"/>
  <sheetViews>
    <sheetView view="pageBreakPreview" zoomScale="85" zoomScaleNormal="100" zoomScaleSheetLayoutView="85" workbookViewId="0">
      <selection activeCell="E13" sqref="E13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22" t="s">
        <v>251</v>
      </c>
      <c r="D1" s="43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247</v>
      </c>
      <c r="C5" s="44"/>
      <c r="D5" s="44"/>
      <c r="H5" s="16"/>
      <c r="L5" s="16"/>
      <c r="N5" s="16" t="s">
        <v>168</v>
      </c>
    </row>
    <row r="6" spans="1:14" ht="15" customHeight="1">
      <c r="A6" s="45"/>
      <c r="B6" s="46"/>
      <c r="C6" s="46"/>
      <c r="D6" s="92"/>
      <c r="E6" s="134" t="s">
        <v>257</v>
      </c>
      <c r="F6" s="134"/>
      <c r="G6" s="134" t="s">
        <v>258</v>
      </c>
      <c r="H6" s="134"/>
      <c r="I6" s="136" t="s">
        <v>259</v>
      </c>
      <c r="J6" s="137"/>
      <c r="K6" s="135"/>
      <c r="L6" s="135"/>
      <c r="M6" s="135"/>
      <c r="N6" s="135"/>
    </row>
    <row r="7" spans="1:14" ht="15" customHeight="1">
      <c r="A7" s="19"/>
      <c r="B7" s="20"/>
      <c r="C7" s="20"/>
      <c r="D7" s="62"/>
      <c r="E7" s="98" t="s">
        <v>237</v>
      </c>
      <c r="F7" s="93" t="s">
        <v>246</v>
      </c>
      <c r="G7" s="98" t="s">
        <v>237</v>
      </c>
      <c r="H7" s="98" t="s">
        <v>246</v>
      </c>
      <c r="I7" s="98" t="s">
        <v>237</v>
      </c>
      <c r="J7" s="9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08" t="s">
        <v>169</v>
      </c>
      <c r="B8" s="86" t="s">
        <v>170</v>
      </c>
      <c r="C8" s="87"/>
      <c r="D8" s="87"/>
      <c r="E8" s="88">
        <v>1</v>
      </c>
      <c r="F8" s="88">
        <v>1</v>
      </c>
      <c r="G8" s="88">
        <v>1</v>
      </c>
      <c r="H8" s="88">
        <v>1</v>
      </c>
      <c r="I8" s="88">
        <v>16</v>
      </c>
      <c r="J8" s="88">
        <v>16</v>
      </c>
      <c r="K8" s="88"/>
      <c r="L8" s="88"/>
      <c r="M8" s="88"/>
      <c r="N8" s="88"/>
    </row>
    <row r="9" spans="1:14" ht="18" customHeight="1">
      <c r="A9" s="108"/>
      <c r="B9" s="108" t="s">
        <v>171</v>
      </c>
      <c r="C9" s="55" t="s">
        <v>172</v>
      </c>
      <c r="D9" s="55"/>
      <c r="E9" s="88">
        <v>1015</v>
      </c>
      <c r="F9" s="88">
        <v>1015</v>
      </c>
      <c r="G9" s="88">
        <v>20</v>
      </c>
      <c r="H9" s="88">
        <v>20</v>
      </c>
      <c r="I9" s="88">
        <v>10</v>
      </c>
      <c r="J9" s="88">
        <v>10</v>
      </c>
      <c r="K9" s="88"/>
      <c r="L9" s="88"/>
      <c r="M9" s="88"/>
      <c r="N9" s="88"/>
    </row>
    <row r="10" spans="1:14" ht="18" customHeight="1">
      <c r="A10" s="108"/>
      <c r="B10" s="108"/>
      <c r="C10" s="55" t="s">
        <v>173</v>
      </c>
      <c r="D10" s="55"/>
      <c r="E10" s="88">
        <v>1015</v>
      </c>
      <c r="F10" s="88">
        <v>1015</v>
      </c>
      <c r="G10" s="88">
        <v>20</v>
      </c>
      <c r="H10" s="88">
        <v>20</v>
      </c>
      <c r="I10" s="88">
        <v>5</v>
      </c>
      <c r="J10" s="88">
        <v>5</v>
      </c>
      <c r="K10" s="88"/>
      <c r="L10" s="88"/>
      <c r="M10" s="88"/>
      <c r="N10" s="88"/>
    </row>
    <row r="11" spans="1:14" ht="18" customHeight="1">
      <c r="A11" s="108"/>
      <c r="B11" s="108"/>
      <c r="C11" s="55" t="s">
        <v>174</v>
      </c>
      <c r="D11" s="55"/>
      <c r="E11" s="88">
        <v>0</v>
      </c>
      <c r="F11" s="88">
        <v>0</v>
      </c>
      <c r="G11" s="88">
        <v>0</v>
      </c>
      <c r="H11" s="88">
        <v>0</v>
      </c>
      <c r="I11" s="88">
        <v>1</v>
      </c>
      <c r="J11" s="88">
        <v>1</v>
      </c>
      <c r="K11" s="88"/>
      <c r="L11" s="88"/>
      <c r="M11" s="88"/>
      <c r="N11" s="88"/>
    </row>
    <row r="12" spans="1:14" ht="18" customHeight="1">
      <c r="A12" s="108"/>
      <c r="B12" s="108"/>
      <c r="C12" s="55" t="s">
        <v>175</v>
      </c>
      <c r="D12" s="55"/>
      <c r="E12" s="88">
        <v>0</v>
      </c>
      <c r="F12" s="88">
        <v>0</v>
      </c>
      <c r="G12" s="88">
        <v>0</v>
      </c>
      <c r="H12" s="88">
        <v>0</v>
      </c>
      <c r="I12" s="88">
        <v>4</v>
      </c>
      <c r="J12" s="88">
        <v>4</v>
      </c>
      <c r="K12" s="88"/>
      <c r="L12" s="88"/>
      <c r="M12" s="88"/>
      <c r="N12" s="88"/>
    </row>
    <row r="13" spans="1:14" ht="18" customHeight="1">
      <c r="A13" s="108"/>
      <c r="B13" s="108"/>
      <c r="C13" s="55" t="s">
        <v>176</v>
      </c>
      <c r="D13" s="55"/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/>
      <c r="L13" s="88"/>
      <c r="M13" s="88"/>
      <c r="N13" s="88"/>
    </row>
    <row r="14" spans="1:14" ht="18" customHeight="1">
      <c r="A14" s="108"/>
      <c r="B14" s="108"/>
      <c r="C14" s="55" t="s">
        <v>177</v>
      </c>
      <c r="D14" s="55"/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/>
      <c r="L14" s="88"/>
      <c r="M14" s="88"/>
      <c r="N14" s="88"/>
    </row>
    <row r="15" spans="1:14" ht="18" customHeight="1">
      <c r="A15" s="131" t="s">
        <v>178</v>
      </c>
      <c r="B15" s="108" t="s">
        <v>179</v>
      </c>
      <c r="C15" s="55" t="s">
        <v>180</v>
      </c>
      <c r="D15" s="55"/>
      <c r="E15" s="95">
        <v>1260</v>
      </c>
      <c r="F15" s="95">
        <v>1959</v>
      </c>
      <c r="G15" s="95">
        <v>5674</v>
      </c>
      <c r="H15" s="95">
        <v>10395</v>
      </c>
      <c r="I15" s="95">
        <v>409</v>
      </c>
      <c r="J15" s="95">
        <v>625</v>
      </c>
      <c r="K15" s="56"/>
      <c r="L15" s="56"/>
      <c r="M15" s="56"/>
      <c r="N15" s="56"/>
    </row>
    <row r="16" spans="1:14" ht="18" customHeight="1">
      <c r="A16" s="108"/>
      <c r="B16" s="108"/>
      <c r="C16" s="55" t="s">
        <v>181</v>
      </c>
      <c r="D16" s="55"/>
      <c r="E16" s="95">
        <v>4393</v>
      </c>
      <c r="F16" s="95">
        <v>4539</v>
      </c>
      <c r="G16" s="95">
        <v>17741</v>
      </c>
      <c r="H16" s="95">
        <v>17667</v>
      </c>
      <c r="I16" s="95">
        <v>1179</v>
      </c>
      <c r="J16" s="95">
        <v>2106</v>
      </c>
      <c r="K16" s="56"/>
      <c r="L16" s="56"/>
      <c r="M16" s="56"/>
      <c r="N16" s="56"/>
    </row>
    <row r="17" spans="1:15" ht="18" customHeight="1">
      <c r="A17" s="108"/>
      <c r="B17" s="108"/>
      <c r="C17" s="55" t="s">
        <v>182</v>
      </c>
      <c r="D17" s="55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56"/>
      <c r="L17" s="56"/>
      <c r="M17" s="56"/>
      <c r="N17" s="56"/>
    </row>
    <row r="18" spans="1:15" ht="18" customHeight="1">
      <c r="A18" s="108"/>
      <c r="B18" s="108"/>
      <c r="C18" s="55" t="s">
        <v>183</v>
      </c>
      <c r="D18" s="55"/>
      <c r="E18" s="95">
        <v>5653</v>
      </c>
      <c r="F18" s="95">
        <v>6498</v>
      </c>
      <c r="G18" s="95">
        <v>23415</v>
      </c>
      <c r="H18" s="95">
        <v>28062</v>
      </c>
      <c r="I18" s="95">
        <v>1588</v>
      </c>
      <c r="J18" s="95">
        <v>2731</v>
      </c>
      <c r="K18" s="56"/>
      <c r="L18" s="56"/>
      <c r="M18" s="56"/>
      <c r="N18" s="56"/>
    </row>
    <row r="19" spans="1:15" ht="18" customHeight="1">
      <c r="A19" s="108"/>
      <c r="B19" s="108" t="s">
        <v>184</v>
      </c>
      <c r="C19" s="55" t="s">
        <v>185</v>
      </c>
      <c r="D19" s="55"/>
      <c r="E19" s="95">
        <v>730</v>
      </c>
      <c r="F19" s="95">
        <v>897</v>
      </c>
      <c r="G19" s="95">
        <v>2040</v>
      </c>
      <c r="H19" s="95">
        <v>4782</v>
      </c>
      <c r="I19" s="95">
        <v>121</v>
      </c>
      <c r="J19" s="95">
        <v>469</v>
      </c>
      <c r="K19" s="56"/>
      <c r="L19" s="56"/>
      <c r="M19" s="56"/>
      <c r="N19" s="56"/>
    </row>
    <row r="20" spans="1:15" ht="18" customHeight="1">
      <c r="A20" s="108"/>
      <c r="B20" s="108"/>
      <c r="C20" s="55" t="s">
        <v>186</v>
      </c>
      <c r="D20" s="55"/>
      <c r="E20" s="95">
        <v>1163</v>
      </c>
      <c r="F20" s="95">
        <v>1771</v>
      </c>
      <c r="G20" s="95">
        <v>2481</v>
      </c>
      <c r="H20" s="95">
        <v>4394</v>
      </c>
      <c r="I20" s="95">
        <v>1032</v>
      </c>
      <c r="J20" s="95">
        <v>1773</v>
      </c>
      <c r="K20" s="56"/>
      <c r="L20" s="56"/>
      <c r="M20" s="56"/>
      <c r="N20" s="56"/>
    </row>
    <row r="21" spans="1:15" s="47" customFormat="1" ht="18" customHeight="1">
      <c r="A21" s="108"/>
      <c r="B21" s="108"/>
      <c r="C21" s="89" t="s">
        <v>187</v>
      </c>
      <c r="D21" s="89"/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/>
      <c r="L21" s="90"/>
      <c r="M21" s="90"/>
      <c r="N21" s="90"/>
    </row>
    <row r="22" spans="1:15" ht="18" customHeight="1">
      <c r="A22" s="108"/>
      <c r="B22" s="108"/>
      <c r="C22" s="49" t="s">
        <v>188</v>
      </c>
      <c r="D22" s="49"/>
      <c r="E22" s="95">
        <v>1892</v>
      </c>
      <c r="F22" s="95">
        <v>2667</v>
      </c>
      <c r="G22" s="95">
        <v>4521</v>
      </c>
      <c r="H22" s="95">
        <v>9176</v>
      </c>
      <c r="I22" s="95">
        <v>1153</v>
      </c>
      <c r="J22" s="95">
        <v>2242</v>
      </c>
      <c r="K22" s="56"/>
      <c r="L22" s="56"/>
      <c r="M22" s="56"/>
      <c r="N22" s="56"/>
    </row>
    <row r="23" spans="1:15" ht="18" customHeight="1">
      <c r="A23" s="108"/>
      <c r="B23" s="108" t="s">
        <v>189</v>
      </c>
      <c r="C23" s="55" t="s">
        <v>190</v>
      </c>
      <c r="D23" s="55"/>
      <c r="E23" s="95">
        <v>1015</v>
      </c>
      <c r="F23" s="95">
        <v>1015</v>
      </c>
      <c r="G23" s="95">
        <v>20</v>
      </c>
      <c r="H23" s="95">
        <v>20</v>
      </c>
      <c r="I23" s="95">
        <v>10</v>
      </c>
      <c r="J23" s="95">
        <v>10</v>
      </c>
      <c r="K23" s="56"/>
      <c r="L23" s="56"/>
      <c r="M23" s="56"/>
      <c r="N23" s="56"/>
    </row>
    <row r="24" spans="1:15" ht="18" customHeight="1">
      <c r="A24" s="108"/>
      <c r="B24" s="108"/>
      <c r="C24" s="55" t="s">
        <v>191</v>
      </c>
      <c r="D24" s="55"/>
      <c r="E24" s="95">
        <v>2746</v>
      </c>
      <c r="F24" s="95">
        <v>2816</v>
      </c>
      <c r="G24" s="95">
        <v>0</v>
      </c>
      <c r="H24" s="95">
        <v>0</v>
      </c>
      <c r="I24" s="95">
        <v>424</v>
      </c>
      <c r="J24" s="95">
        <v>479</v>
      </c>
      <c r="K24" s="56"/>
      <c r="L24" s="56"/>
      <c r="M24" s="56"/>
      <c r="N24" s="56"/>
    </row>
    <row r="25" spans="1:15" ht="18" customHeight="1">
      <c r="A25" s="108"/>
      <c r="B25" s="108"/>
      <c r="C25" s="55" t="s">
        <v>192</v>
      </c>
      <c r="D25" s="55"/>
      <c r="E25" s="95">
        <v>0</v>
      </c>
      <c r="F25" s="95">
        <v>0</v>
      </c>
      <c r="G25" s="95">
        <v>18874</v>
      </c>
      <c r="H25" s="95">
        <v>18866</v>
      </c>
      <c r="I25" s="95">
        <v>0</v>
      </c>
      <c r="J25" s="95">
        <v>0</v>
      </c>
      <c r="K25" s="56"/>
      <c r="L25" s="56"/>
      <c r="M25" s="56"/>
      <c r="N25" s="56"/>
    </row>
    <row r="26" spans="1:15" ht="18" customHeight="1">
      <c r="A26" s="108"/>
      <c r="B26" s="108"/>
      <c r="C26" s="55" t="s">
        <v>193</v>
      </c>
      <c r="D26" s="55"/>
      <c r="E26" s="95">
        <v>3761</v>
      </c>
      <c r="F26" s="95">
        <v>3831</v>
      </c>
      <c r="G26" s="95">
        <v>18894</v>
      </c>
      <c r="H26" s="95">
        <v>18886</v>
      </c>
      <c r="I26" s="95">
        <v>434</v>
      </c>
      <c r="J26" s="95">
        <v>489</v>
      </c>
      <c r="K26" s="56"/>
      <c r="L26" s="56"/>
      <c r="M26" s="56"/>
      <c r="N26" s="56"/>
    </row>
    <row r="27" spans="1:15" ht="18" customHeight="1">
      <c r="A27" s="108"/>
      <c r="B27" s="55" t="s">
        <v>194</v>
      </c>
      <c r="C27" s="55"/>
      <c r="D27" s="55"/>
      <c r="E27" s="95">
        <v>5653</v>
      </c>
      <c r="F27" s="95">
        <v>6498</v>
      </c>
      <c r="G27" s="95">
        <v>23415</v>
      </c>
      <c r="H27" s="95">
        <v>28062</v>
      </c>
      <c r="I27" s="95">
        <v>1588</v>
      </c>
      <c r="J27" s="95">
        <v>2731</v>
      </c>
      <c r="K27" s="56"/>
      <c r="L27" s="56"/>
      <c r="M27" s="56"/>
      <c r="N27" s="56"/>
    </row>
    <row r="28" spans="1:15" ht="18" customHeight="1">
      <c r="A28" s="108" t="s">
        <v>195</v>
      </c>
      <c r="B28" s="108" t="s">
        <v>196</v>
      </c>
      <c r="C28" s="55" t="s">
        <v>197</v>
      </c>
      <c r="D28" s="91" t="s">
        <v>40</v>
      </c>
      <c r="E28" s="95">
        <v>2579</v>
      </c>
      <c r="F28" s="95">
        <v>2561</v>
      </c>
      <c r="G28" s="95">
        <v>4953</v>
      </c>
      <c r="H28" s="95">
        <v>3729</v>
      </c>
      <c r="I28" s="95">
        <v>1432</v>
      </c>
      <c r="J28" s="95">
        <v>533</v>
      </c>
      <c r="K28" s="56"/>
      <c r="L28" s="56"/>
      <c r="M28" s="56"/>
      <c r="N28" s="56"/>
    </row>
    <row r="29" spans="1:15" ht="18" customHeight="1">
      <c r="A29" s="108"/>
      <c r="B29" s="108"/>
      <c r="C29" s="55" t="s">
        <v>198</v>
      </c>
      <c r="D29" s="91" t="s">
        <v>41</v>
      </c>
      <c r="E29" s="95">
        <v>2595</v>
      </c>
      <c r="F29" s="95">
        <v>2636</v>
      </c>
      <c r="G29" s="95">
        <v>4954</v>
      </c>
      <c r="H29" s="95">
        <v>3720</v>
      </c>
      <c r="I29" s="95">
        <v>1571</v>
      </c>
      <c r="J29" s="95">
        <v>643</v>
      </c>
      <c r="K29" s="56"/>
      <c r="L29" s="56"/>
      <c r="M29" s="56"/>
      <c r="N29" s="56"/>
    </row>
    <row r="30" spans="1:15" ht="18" customHeight="1">
      <c r="A30" s="108"/>
      <c r="B30" s="108"/>
      <c r="C30" s="55" t="s">
        <v>199</v>
      </c>
      <c r="D30" s="91" t="s">
        <v>200</v>
      </c>
      <c r="E30" s="95">
        <v>21</v>
      </c>
      <c r="F30" s="95">
        <v>13</v>
      </c>
      <c r="G30" s="95">
        <v>177</v>
      </c>
      <c r="H30" s="95">
        <v>164</v>
      </c>
      <c r="I30" s="95">
        <v>33</v>
      </c>
      <c r="J30" s="95">
        <v>29</v>
      </c>
      <c r="K30" s="56"/>
      <c r="L30" s="56"/>
      <c r="M30" s="56"/>
      <c r="N30" s="56"/>
    </row>
    <row r="31" spans="1:15" ht="18" customHeight="1">
      <c r="A31" s="108"/>
      <c r="B31" s="108"/>
      <c r="C31" s="49" t="s">
        <v>201</v>
      </c>
      <c r="D31" s="91" t="s">
        <v>202</v>
      </c>
      <c r="E31" s="95">
        <f t="shared" ref="E31" si="0">E28-E29-E30</f>
        <v>-37</v>
      </c>
      <c r="F31" s="95">
        <v>-88</v>
      </c>
      <c r="G31" s="95">
        <v>-178</v>
      </c>
      <c r="H31" s="95">
        <v>-155</v>
      </c>
      <c r="I31" s="95">
        <v>-172</v>
      </c>
      <c r="J31" s="95">
        <v>-139</v>
      </c>
      <c r="K31" s="56">
        <f t="shared" ref="K31:N31" si="1">K28-K29-K30</f>
        <v>0</v>
      </c>
      <c r="L31" s="56">
        <f t="shared" si="1"/>
        <v>0</v>
      </c>
      <c r="M31" s="56">
        <f t="shared" si="1"/>
        <v>0</v>
      </c>
      <c r="N31" s="56">
        <f t="shared" si="1"/>
        <v>0</v>
      </c>
      <c r="O31" s="7"/>
    </row>
    <row r="32" spans="1:15" ht="18" customHeight="1">
      <c r="A32" s="108"/>
      <c r="B32" s="108"/>
      <c r="C32" s="55" t="s">
        <v>203</v>
      </c>
      <c r="D32" s="91" t="s">
        <v>204</v>
      </c>
      <c r="E32" s="95">
        <v>2</v>
      </c>
      <c r="F32" s="95">
        <v>3</v>
      </c>
      <c r="G32" s="95">
        <v>133</v>
      </c>
      <c r="H32" s="95">
        <v>128</v>
      </c>
      <c r="I32" s="95">
        <v>135</v>
      </c>
      <c r="J32" s="95">
        <v>7</v>
      </c>
      <c r="K32" s="56"/>
      <c r="L32" s="56"/>
      <c r="M32" s="56"/>
      <c r="N32" s="56"/>
    </row>
    <row r="33" spans="1:14" ht="18" customHeight="1">
      <c r="A33" s="108"/>
      <c r="B33" s="108"/>
      <c r="C33" s="55" t="s">
        <v>205</v>
      </c>
      <c r="D33" s="91" t="s">
        <v>206</v>
      </c>
      <c r="E33" s="95">
        <v>35</v>
      </c>
      <c r="F33" s="95">
        <v>50</v>
      </c>
      <c r="G33" s="95">
        <v>0</v>
      </c>
      <c r="H33" s="95">
        <v>0</v>
      </c>
      <c r="I33" s="95">
        <v>16</v>
      </c>
      <c r="J33" s="95">
        <v>15</v>
      </c>
      <c r="K33" s="56"/>
      <c r="L33" s="56"/>
      <c r="M33" s="56"/>
      <c r="N33" s="56"/>
    </row>
    <row r="34" spans="1:14" ht="18" customHeight="1">
      <c r="A34" s="108"/>
      <c r="B34" s="108"/>
      <c r="C34" s="49" t="s">
        <v>207</v>
      </c>
      <c r="D34" s="91" t="s">
        <v>208</v>
      </c>
      <c r="E34" s="95">
        <f t="shared" ref="E34" si="2">E31+E32-E33</f>
        <v>-70</v>
      </c>
      <c r="F34" s="95">
        <v>-135</v>
      </c>
      <c r="G34" s="95">
        <v>-45</v>
      </c>
      <c r="H34" s="95">
        <v>-27</v>
      </c>
      <c r="I34" s="95">
        <v>-53</v>
      </c>
      <c r="J34" s="95">
        <v>-147</v>
      </c>
      <c r="K34" s="56">
        <f t="shared" ref="K34:N34" si="3">K31+K32-K33</f>
        <v>0</v>
      </c>
      <c r="L34" s="56">
        <f t="shared" si="3"/>
        <v>0</v>
      </c>
      <c r="M34" s="56">
        <f t="shared" si="3"/>
        <v>0</v>
      </c>
      <c r="N34" s="56">
        <f t="shared" si="3"/>
        <v>0</v>
      </c>
    </row>
    <row r="35" spans="1:14" ht="18" customHeight="1">
      <c r="A35" s="108"/>
      <c r="B35" s="108" t="s">
        <v>209</v>
      </c>
      <c r="C35" s="55" t="s">
        <v>210</v>
      </c>
      <c r="D35" s="91" t="s">
        <v>211</v>
      </c>
      <c r="E35" s="95">
        <v>1070</v>
      </c>
      <c r="F35" s="95">
        <v>210</v>
      </c>
      <c r="G35" s="95">
        <v>53</v>
      </c>
      <c r="H35" s="95">
        <v>32</v>
      </c>
      <c r="I35" s="95">
        <v>0</v>
      </c>
      <c r="J35" s="95">
        <v>1</v>
      </c>
      <c r="K35" s="56"/>
      <c r="L35" s="56"/>
      <c r="M35" s="56"/>
      <c r="N35" s="56"/>
    </row>
    <row r="36" spans="1:14" ht="18" customHeight="1">
      <c r="A36" s="108"/>
      <c r="B36" s="108"/>
      <c r="C36" s="55" t="s">
        <v>212</v>
      </c>
      <c r="D36" s="91" t="s">
        <v>213</v>
      </c>
      <c r="E36" s="95">
        <v>1070</v>
      </c>
      <c r="F36" s="95">
        <v>43</v>
      </c>
      <c r="G36" s="95">
        <v>0</v>
      </c>
      <c r="H36" s="95">
        <v>0</v>
      </c>
      <c r="I36" s="95">
        <v>1</v>
      </c>
      <c r="J36" s="95">
        <v>0.1</v>
      </c>
      <c r="K36" s="56"/>
      <c r="L36" s="56"/>
      <c r="M36" s="56"/>
      <c r="N36" s="56"/>
    </row>
    <row r="37" spans="1:14" ht="18" customHeight="1">
      <c r="A37" s="108"/>
      <c r="B37" s="108"/>
      <c r="C37" s="55" t="s">
        <v>214</v>
      </c>
      <c r="D37" s="91" t="s">
        <v>215</v>
      </c>
      <c r="E37" s="95">
        <f t="shared" ref="E37" si="4">E34+E35-E36</f>
        <v>-70</v>
      </c>
      <c r="F37" s="95">
        <v>32</v>
      </c>
      <c r="G37" s="95">
        <v>8</v>
      </c>
      <c r="H37" s="95">
        <v>5</v>
      </c>
      <c r="I37" s="95">
        <v>-54</v>
      </c>
      <c r="J37" s="95">
        <v>-146.1</v>
      </c>
      <c r="K37" s="56">
        <f t="shared" ref="K37:N37" si="5">K34+K35-K36</f>
        <v>0</v>
      </c>
      <c r="L37" s="56">
        <f t="shared" si="5"/>
        <v>0</v>
      </c>
      <c r="M37" s="56">
        <f t="shared" si="5"/>
        <v>0</v>
      </c>
      <c r="N37" s="56">
        <f t="shared" si="5"/>
        <v>0</v>
      </c>
    </row>
    <row r="38" spans="1:14" ht="18" customHeight="1">
      <c r="A38" s="108"/>
      <c r="B38" s="108"/>
      <c r="C38" s="55" t="s">
        <v>216</v>
      </c>
      <c r="D38" s="91" t="s">
        <v>217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56"/>
      <c r="L38" s="56"/>
      <c r="M38" s="56"/>
      <c r="N38" s="56"/>
    </row>
    <row r="39" spans="1:14" ht="18" customHeight="1">
      <c r="A39" s="108"/>
      <c r="B39" s="108"/>
      <c r="C39" s="55" t="s">
        <v>218</v>
      </c>
      <c r="D39" s="91" t="s">
        <v>219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56"/>
      <c r="L39" s="56"/>
      <c r="M39" s="56"/>
      <c r="N39" s="56"/>
    </row>
    <row r="40" spans="1:14" ht="18" customHeight="1">
      <c r="A40" s="108"/>
      <c r="B40" s="108"/>
      <c r="C40" s="55" t="s">
        <v>220</v>
      </c>
      <c r="D40" s="91" t="s">
        <v>221</v>
      </c>
      <c r="E40" s="95">
        <v>0</v>
      </c>
      <c r="F40" s="95">
        <v>0</v>
      </c>
      <c r="G40" s="95">
        <v>0</v>
      </c>
      <c r="H40" s="95">
        <v>0</v>
      </c>
      <c r="I40" s="95">
        <v>0.2</v>
      </c>
      <c r="J40" s="95">
        <v>0.1</v>
      </c>
      <c r="K40" s="56"/>
      <c r="L40" s="56"/>
      <c r="M40" s="56"/>
      <c r="N40" s="56"/>
    </row>
    <row r="41" spans="1:14" ht="18" customHeight="1">
      <c r="A41" s="108"/>
      <c r="B41" s="108"/>
      <c r="C41" s="49" t="s">
        <v>222</v>
      </c>
      <c r="D41" s="91" t="s">
        <v>223</v>
      </c>
      <c r="E41" s="95">
        <f t="shared" ref="E41" si="6">E34+E35-E36-E40</f>
        <v>-70</v>
      </c>
      <c r="F41" s="95">
        <v>32</v>
      </c>
      <c r="G41" s="95">
        <v>8</v>
      </c>
      <c r="H41" s="95">
        <v>5</v>
      </c>
      <c r="I41" s="95">
        <v>-54.2</v>
      </c>
      <c r="J41" s="95">
        <v>-146.19999999999999</v>
      </c>
      <c r="K41" s="56">
        <f t="shared" ref="K41:N41" si="7">K34+K35-K36-K40</f>
        <v>0</v>
      </c>
      <c r="L41" s="56">
        <f t="shared" si="7"/>
        <v>0</v>
      </c>
      <c r="M41" s="56">
        <f t="shared" si="7"/>
        <v>0</v>
      </c>
      <c r="N41" s="56">
        <f t="shared" si="7"/>
        <v>0</v>
      </c>
    </row>
    <row r="42" spans="1:14" ht="18" customHeight="1">
      <c r="A42" s="108"/>
      <c r="B42" s="108"/>
      <c r="C42" s="138" t="s">
        <v>224</v>
      </c>
      <c r="D42" s="138"/>
      <c r="E42" s="95">
        <f t="shared" ref="E42" si="8">E37+E38-E39-E40</f>
        <v>-70</v>
      </c>
      <c r="F42" s="95">
        <v>32</v>
      </c>
      <c r="G42" s="95">
        <v>8</v>
      </c>
      <c r="H42" s="95">
        <v>5</v>
      </c>
      <c r="I42" s="95">
        <v>-54.2</v>
      </c>
      <c r="J42" s="95">
        <v>-146.19999999999999</v>
      </c>
      <c r="K42" s="56">
        <f t="shared" ref="K42:N42" si="9">K37+K38-K39-K40</f>
        <v>0</v>
      </c>
      <c r="L42" s="56">
        <f t="shared" si="9"/>
        <v>0</v>
      </c>
      <c r="M42" s="56">
        <f t="shared" si="9"/>
        <v>0</v>
      </c>
      <c r="N42" s="56">
        <f t="shared" si="9"/>
        <v>0</v>
      </c>
    </row>
    <row r="43" spans="1:14" ht="18" customHeight="1">
      <c r="A43" s="108"/>
      <c r="B43" s="108"/>
      <c r="C43" s="55" t="s">
        <v>225</v>
      </c>
      <c r="D43" s="91" t="s">
        <v>226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56"/>
      <c r="L43" s="56"/>
      <c r="M43" s="56"/>
      <c r="N43" s="56"/>
    </row>
    <row r="44" spans="1:14" ht="18" customHeight="1">
      <c r="A44" s="108"/>
      <c r="B44" s="108"/>
      <c r="C44" s="49" t="s">
        <v>227</v>
      </c>
      <c r="D44" s="69" t="s">
        <v>228</v>
      </c>
      <c r="E44" s="95">
        <f t="shared" ref="E44" si="10">E41+E43</f>
        <v>-70</v>
      </c>
      <c r="F44" s="95">
        <v>32</v>
      </c>
      <c r="G44" s="95">
        <v>8</v>
      </c>
      <c r="H44" s="95">
        <v>5</v>
      </c>
      <c r="I44" s="95">
        <v>-54.2</v>
      </c>
      <c r="J44" s="95">
        <v>-146.19999999999999</v>
      </c>
      <c r="K44" s="56">
        <f t="shared" ref="K44:N44" si="11">K41+K43</f>
        <v>0</v>
      </c>
      <c r="L44" s="56">
        <f t="shared" si="11"/>
        <v>0</v>
      </c>
      <c r="M44" s="56">
        <f t="shared" si="11"/>
        <v>0</v>
      </c>
      <c r="N44" s="56">
        <f t="shared" si="11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1.普通会計予算(R3-4年度)</vt:lpstr>
      <vt:lpstr>2.公営企業会計予算(R3-4年度)</vt:lpstr>
      <vt:lpstr>2.公営企業会計予算(R3-4年度) (2)</vt:lpstr>
      <vt:lpstr>3.(1)普通会計決算（R元-2年度)</vt:lpstr>
      <vt:lpstr>3.(2)財政指標等（H28‐R2年度）</vt:lpstr>
      <vt:lpstr>4.公営企業会計決算（R元-2年度）</vt:lpstr>
      <vt:lpstr>4.公営企業会計決算（R元-2年度） (2)</vt:lpstr>
      <vt:lpstr>5.三セク決算（R元-2年度）</vt:lpstr>
      <vt:lpstr>'1.普通会計予算(R3-4年度)'!Print_Area</vt:lpstr>
      <vt:lpstr>'2.公営企業会計予算(R3-4年度)'!Print_Area</vt:lpstr>
      <vt:lpstr>'2.公営企業会計予算(R3-4年度) (2)'!Print_Area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'4.公営企業会計決算（R元-2年度） (2)'!Print_Area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2022-08-23T09:18:44Z</cp:lastPrinted>
  <dcterms:modified xsi:type="dcterms:W3CDTF">2022-09-20T09:27:04Z</dcterms:modified>
</cp:coreProperties>
</file>