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83EEF269-1E86-4AD5-BA21-424D0B0E3E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2" r:id="rId1"/>
    <sheet name="2.公営企業会計予算（R3-4年度）" sheetId="11" r:id="rId2"/>
    <sheet name="3.(1)普通会計決算（R元-2年度）" sheetId="7" r:id="rId3"/>
    <sheet name="3.(2)財政指標等（H28‐R2年度）" sheetId="8" r:id="rId4"/>
    <sheet name="4.公営企業会計決算（R元-2年度）" sheetId="12" r:id="rId5"/>
    <sheet name="5.三セク決算（R元-2年度）" sheetId="13" r:id="rId6"/>
  </sheets>
  <definedNames>
    <definedName name="_xlnm.Print_Area" localSheetId="0">'1.普通会計予算（R3-4年度）'!$A$1:$I$42</definedName>
    <definedName name="_xlnm.Print_Area" localSheetId="1">'2.公営企業会計予算（R3-4年度）'!$A$1:$S$50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'4.公営企業会計決算（R元-2年度）'!$A$1:$S$49</definedName>
    <definedName name="_xlnm.Print_Area" localSheetId="5">'5.三セク決算（R元-2年度）'!$A$1:$T$46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3" l="1"/>
  <c r="K34" i="13" s="1"/>
  <c r="K37" i="13" s="1"/>
  <c r="K42" i="13" s="1"/>
  <c r="H16" i="11" l="1"/>
  <c r="H8" i="8" l="1"/>
  <c r="T31" i="13" l="1"/>
  <c r="T34" i="13" s="1"/>
  <c r="S31" i="13"/>
  <c r="S34" i="13" s="1"/>
  <c r="R31" i="13"/>
  <c r="R34" i="13" s="1"/>
  <c r="Q31" i="13"/>
  <c r="Q34" i="13" s="1"/>
  <c r="P31" i="13"/>
  <c r="P34" i="13" s="1"/>
  <c r="O31" i="13"/>
  <c r="O34" i="13" s="1"/>
  <c r="N31" i="13"/>
  <c r="N34" i="13" s="1"/>
  <c r="M31" i="13"/>
  <c r="M34" i="13" s="1"/>
  <c r="L31" i="13"/>
  <c r="L34" i="13" s="1"/>
  <c r="J31" i="13"/>
  <c r="J34" i="13" s="1"/>
  <c r="I31" i="13"/>
  <c r="I34" i="13" s="1"/>
  <c r="H31" i="13"/>
  <c r="H34" i="13" s="1"/>
  <c r="G31" i="13"/>
  <c r="G34" i="13" s="1"/>
  <c r="F31" i="13"/>
  <c r="F34" i="13" s="1"/>
  <c r="E31" i="13"/>
  <c r="E34" i="13" s="1"/>
  <c r="E41" i="13" l="1"/>
  <c r="E44" i="13" s="1"/>
  <c r="E37" i="13"/>
  <c r="E42" i="13" s="1"/>
  <c r="Q41" i="13"/>
  <c r="Q44" i="13" s="1"/>
  <c r="Q37" i="13"/>
  <c r="Q42" i="13" s="1"/>
  <c r="O41" i="13"/>
  <c r="O44" i="13" s="1"/>
  <c r="O37" i="13"/>
  <c r="O42" i="13" s="1"/>
  <c r="I41" i="13"/>
  <c r="I44" i="13" s="1"/>
  <c r="I37" i="13"/>
  <c r="I42" i="13" s="1"/>
  <c r="M41" i="13"/>
  <c r="M44" i="13" s="1"/>
  <c r="M37" i="13"/>
  <c r="M42" i="13" s="1"/>
  <c r="F41" i="13"/>
  <c r="F44" i="13" s="1"/>
  <c r="F37" i="13"/>
  <c r="F42" i="13" s="1"/>
  <c r="J41" i="13"/>
  <c r="J44" i="13" s="1"/>
  <c r="J37" i="13"/>
  <c r="J42" i="13" s="1"/>
  <c r="N41" i="13"/>
  <c r="N44" i="13" s="1"/>
  <c r="N37" i="13"/>
  <c r="N42" i="13" s="1"/>
  <c r="R41" i="13"/>
  <c r="R44" i="13" s="1"/>
  <c r="R37" i="13"/>
  <c r="R42" i="13" s="1"/>
  <c r="G41" i="13"/>
  <c r="G44" i="13" s="1"/>
  <c r="G37" i="13"/>
  <c r="G42" i="13" s="1"/>
  <c r="K41" i="13"/>
  <c r="K44" i="13" s="1"/>
  <c r="S41" i="13"/>
  <c r="S44" i="13" s="1"/>
  <c r="S37" i="13"/>
  <c r="S42" i="13" s="1"/>
  <c r="H41" i="13"/>
  <c r="H44" i="13" s="1"/>
  <c r="H37" i="13"/>
  <c r="H42" i="13" s="1"/>
  <c r="L41" i="13"/>
  <c r="L44" i="13" s="1"/>
  <c r="L37" i="13"/>
  <c r="L42" i="13" s="1"/>
  <c r="P41" i="13"/>
  <c r="P44" i="13" s="1"/>
  <c r="P37" i="13"/>
  <c r="P42" i="13" s="1"/>
  <c r="T41" i="13"/>
  <c r="T44" i="13" s="1"/>
  <c r="T37" i="13"/>
  <c r="T42" i="13" s="1"/>
  <c r="Q44" i="12" l="1"/>
  <c r="P44" i="12"/>
  <c r="O44" i="12"/>
  <c r="N44" i="12"/>
  <c r="M44" i="12"/>
  <c r="L44" i="12"/>
  <c r="K44" i="12"/>
  <c r="J44" i="12"/>
  <c r="I44" i="12"/>
  <c r="H44" i="12"/>
  <c r="G44" i="12"/>
  <c r="F44" i="12"/>
  <c r="Q39" i="12"/>
  <c r="Q45" i="12" s="1"/>
  <c r="P39" i="12"/>
  <c r="P45" i="12" s="1"/>
  <c r="O39" i="12"/>
  <c r="O45" i="12" s="1"/>
  <c r="N39" i="12"/>
  <c r="M39" i="12"/>
  <c r="L39" i="12"/>
  <c r="K39" i="12"/>
  <c r="J39" i="12"/>
  <c r="I39" i="12"/>
  <c r="I45" i="12" s="1"/>
  <c r="H39" i="12"/>
  <c r="H45" i="12" s="1"/>
  <c r="G39" i="12"/>
  <c r="G45" i="12" s="1"/>
  <c r="F39" i="12"/>
  <c r="S24" i="12"/>
  <c r="S27" i="12" s="1"/>
  <c r="R24" i="12"/>
  <c r="R27" i="12" s="1"/>
  <c r="Q24" i="12"/>
  <c r="Q27" i="12" s="1"/>
  <c r="P24" i="12"/>
  <c r="P27" i="12" s="1"/>
  <c r="O24" i="12"/>
  <c r="O27" i="12" s="1"/>
  <c r="N24" i="12"/>
  <c r="N27" i="12" s="1"/>
  <c r="M24" i="12"/>
  <c r="M27" i="12" s="1"/>
  <c r="L24" i="12"/>
  <c r="L27" i="12" s="1"/>
  <c r="K24" i="12"/>
  <c r="K27" i="12" s="1"/>
  <c r="J24" i="12"/>
  <c r="J27" i="12" s="1"/>
  <c r="I24" i="12"/>
  <c r="I27" i="12" s="1"/>
  <c r="H24" i="12"/>
  <c r="H27" i="12" s="1"/>
  <c r="G24" i="12"/>
  <c r="G27" i="12" s="1"/>
  <c r="F24" i="12"/>
  <c r="F27" i="12" s="1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Q44" i="11"/>
  <c r="P44" i="11"/>
  <c r="O44" i="11"/>
  <c r="N44" i="11"/>
  <c r="M44" i="11"/>
  <c r="L44" i="11"/>
  <c r="K44" i="11"/>
  <c r="J44" i="11"/>
  <c r="I44" i="11"/>
  <c r="H44" i="11"/>
  <c r="G44" i="11"/>
  <c r="F44" i="11"/>
  <c r="Q39" i="11"/>
  <c r="Q45" i="11" s="1"/>
  <c r="P39" i="11"/>
  <c r="P45" i="11" s="1"/>
  <c r="O39" i="11"/>
  <c r="O45" i="11" s="1"/>
  <c r="N39" i="11"/>
  <c r="M39" i="11"/>
  <c r="M45" i="11" s="1"/>
  <c r="L39" i="11"/>
  <c r="K39" i="11"/>
  <c r="K45" i="11" s="1"/>
  <c r="J39" i="11"/>
  <c r="I39" i="11"/>
  <c r="I45" i="11" s="1"/>
  <c r="H39" i="11"/>
  <c r="H45" i="11" s="1"/>
  <c r="G39" i="11"/>
  <c r="G45" i="11" s="1"/>
  <c r="F39" i="11"/>
  <c r="S24" i="11"/>
  <c r="S27" i="11" s="1"/>
  <c r="R24" i="11"/>
  <c r="R27" i="11" s="1"/>
  <c r="Q24" i="11"/>
  <c r="Q27" i="11" s="1"/>
  <c r="P24" i="11"/>
  <c r="P27" i="11" s="1"/>
  <c r="O24" i="11"/>
  <c r="O27" i="11" s="1"/>
  <c r="N24" i="11"/>
  <c r="N27" i="11" s="1"/>
  <c r="M24" i="11"/>
  <c r="M27" i="11" s="1"/>
  <c r="L24" i="11"/>
  <c r="L27" i="11" s="1"/>
  <c r="K24" i="11"/>
  <c r="K27" i="11" s="1"/>
  <c r="J24" i="11"/>
  <c r="J27" i="11" s="1"/>
  <c r="I24" i="11"/>
  <c r="I27" i="11" s="1"/>
  <c r="H24" i="11"/>
  <c r="H27" i="11" s="1"/>
  <c r="G24" i="11"/>
  <c r="G27" i="11" s="1"/>
  <c r="F24" i="11"/>
  <c r="F27" i="11" s="1"/>
  <c r="S16" i="11"/>
  <c r="R16" i="11"/>
  <c r="Q16" i="11"/>
  <c r="P16" i="11"/>
  <c r="O16" i="11"/>
  <c r="N16" i="11"/>
  <c r="M16" i="11"/>
  <c r="L16" i="11"/>
  <c r="K16" i="11"/>
  <c r="J16" i="11"/>
  <c r="I16" i="11"/>
  <c r="G16" i="11"/>
  <c r="F16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K45" i="12" l="1"/>
  <c r="L45" i="12"/>
  <c r="M45" i="12"/>
  <c r="L45" i="11"/>
  <c r="F45" i="12"/>
  <c r="J45" i="12"/>
  <c r="N45" i="12"/>
  <c r="N45" i="11"/>
  <c r="J45" i="11"/>
  <c r="F45" i="11"/>
  <c r="F21" i="2"/>
  <c r="I16" i="2" l="1"/>
  <c r="F24" i="8"/>
  <c r="F22" i="8" s="1"/>
  <c r="H40" i="7"/>
  <c r="F40" i="7"/>
  <c r="H22" i="7"/>
  <c r="F22" i="7"/>
  <c r="G9" i="7" s="1"/>
  <c r="H40" i="2"/>
  <c r="F40" i="2"/>
  <c r="G38" i="2" s="1"/>
  <c r="H22" i="2"/>
  <c r="F22" i="2"/>
  <c r="G20" i="2" s="1"/>
  <c r="I36" i="2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 l="1"/>
  <c r="G40" i="2"/>
  <c r="G34" i="2"/>
  <c r="F23" i="8"/>
  <c r="G21" i="2"/>
  <c r="I40" i="7"/>
  <c r="G23" i="8"/>
  <c r="G13" i="2"/>
  <c r="E23" i="8"/>
  <c r="G24" i="8"/>
  <c r="G31" i="7"/>
  <c r="G39" i="7"/>
  <c r="G20" i="7"/>
  <c r="G10" i="7"/>
  <c r="G24" i="7"/>
  <c r="G28" i="7"/>
  <c r="G32" i="7"/>
  <c r="G36" i="7"/>
  <c r="G40" i="7"/>
  <c r="G21" i="7"/>
  <c r="G25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G9" i="2"/>
  <c r="I22" i="2"/>
  <c r="G22" i="2"/>
  <c r="G10" i="2"/>
  <c r="G16" i="2"/>
  <c r="G14" i="2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21" i="8"/>
  <c r="G12" i="2"/>
  <c r="G13" i="7"/>
  <c r="G18" i="2"/>
  <c r="G15" i="7"/>
  <c r="G22" i="7"/>
  <c r="G11" i="2"/>
  <c r="G33" i="2"/>
  <c r="G23" i="2"/>
  <c r="G25" i="2"/>
  <c r="G36" i="2"/>
  <c r="H24" i="8" l="1"/>
  <c r="G22" i="8"/>
  <c r="H23" i="8" l="1"/>
  <c r="H22" i="8"/>
  <c r="I23" i="8" l="1"/>
  <c r="I22" i="8"/>
</calcChain>
</file>

<file path=xl/sharedStrings.xml><?xml version="1.0" encoding="utf-8"?>
<sst xmlns="http://schemas.openxmlformats.org/spreadsheetml/2006/main" count="484" uniqueCount="275">
  <si>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</si>
  <si>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</si>
  <si>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</si>
  <si>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</si>
  <si>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</si>
  <si>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</si>
  <si>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</si>
  <si>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</si>
  <si>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</si>
  <si>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</si>
  <si>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</si>
  <si>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</si>
  <si>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</si>
  <si>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</si>
  <si>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</si>
  <si>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</si>
  <si>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</si>
  <si>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</si>
  <si>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</si>
  <si>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</si>
  <si>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</si>
  <si>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</si>
  <si>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</si>
  <si>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</si>
  <si>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</si>
  <si>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</si>
  <si>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</si>
  <si>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</si>
  <si>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</si>
  <si>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</si>
  <si>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</si>
  <si>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</si>
  <si>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</si>
  <si>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</si>
  <si>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</si>
  <si>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</si>
  <si>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</si>
  <si>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</si>
  <si>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</si>
  <si>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</si>
  <si>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</si>
  <si>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</si>
  <si>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</si>
  <si>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</si>
  <si>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</si>
  <si>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</si>
  <si>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</si>
  <si>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</si>
  <si>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</si>
  <si>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</si>
  <si>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</si>
  <si>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</si>
  <si>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</si>
  <si>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</si>
  <si>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</si>
  <si>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</si>
  <si>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</si>
  <si>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</si>
  <si>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</si>
  <si>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</si>
  <si>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</si>
  <si>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</si>
  <si>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</si>
  <si>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</si>
  <si>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</si>
  <si>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</si>
  <si>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</si>
  <si>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</si>
  <si>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</si>
  <si>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</si>
  <si>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</si>
  <si>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</si>
  <si>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</si>
  <si>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</si>
  <si>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</si>
  <si>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</si>
  <si>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</si>
  <si>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</si>
  <si>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</si>
  <si>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</si>
  <si>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</si>
  <si>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</si>
  <si>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</si>
  <si>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</si>
  <si>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</si>
  <si>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</si>
  <si>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</si>
  <si>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</si>
  <si>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</si>
  <si>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</si>
  <si>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</si>
  <si>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</si>
  <si>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</si>
  <si>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</si>
  <si>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</si>
  <si>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</si>
  <si>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</si>
  <si>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</si>
  <si>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</si>
  <si>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</si>
  <si>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</si>
  <si>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</si>
  <si>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</si>
  <si>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</si>
  <si>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積立金</t>
    <rPh sb="0" eb="2">
      <t>ツミタテ</t>
    </rPh>
    <rPh sb="2" eb="3">
      <t>キン</t>
    </rPh>
    <phoneticPr fontId="8"/>
  </si>
  <si>
    <t>（単位：百万円、％）</t>
    <phoneticPr fontId="7"/>
  </si>
  <si>
    <t>３.普通会計の状況</t>
    <phoneticPr fontId="7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</si>
  <si>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</si>
  <si>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</si>
  <si>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</si>
  <si>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</si>
  <si>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</si>
  <si>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</si>
  <si>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</si>
  <si>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</si>
  <si>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</si>
  <si>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</si>
  <si>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</si>
  <si>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</si>
  <si>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</si>
  <si>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</si>
  <si>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</si>
  <si>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</si>
  <si>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</si>
  <si>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</si>
  <si>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</si>
  <si>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</si>
  <si>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</si>
  <si>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</si>
  <si>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</si>
  <si>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</si>
  <si>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</si>
  <si>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</si>
  <si>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</si>
  <si>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</si>
  <si>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</si>
  <si>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</si>
  <si>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</si>
  <si>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</si>
  <si>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</si>
  <si>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</si>
  <si>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</si>
  <si>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</si>
  <si>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</si>
  <si>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</si>
  <si>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</si>
  <si>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</si>
  <si>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</si>
  <si>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</si>
  <si>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</si>
  <si>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</si>
  <si>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</si>
  <si>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</si>
  <si>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</si>
  <si>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</si>
  <si>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</si>
  <si>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</si>
  <si>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</si>
  <si>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</si>
  <si>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</si>
  <si>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</si>
  <si>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</si>
  <si>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</si>
  <si>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</si>
  <si>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</si>
  <si>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</si>
  <si>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</si>
  <si>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</si>
  <si>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</si>
  <si>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</si>
  <si>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</si>
  <si>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</si>
  <si>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</si>
  <si>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</si>
  <si>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</si>
  <si>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</si>
  <si>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</si>
  <si>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</si>
  <si>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</si>
  <si>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</si>
  <si>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</si>
  <si>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</si>
  <si>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</si>
  <si>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</si>
  <si>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</si>
  <si>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</si>
  <si>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</si>
  <si>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</si>
  <si>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</si>
  <si>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</si>
  <si>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</si>
  <si>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</si>
  <si>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</si>
  <si>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</si>
  <si>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</si>
  <si>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</si>
  <si>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</si>
  <si>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</si>
  <si>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</si>
  <si>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</si>
  <si>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</si>
  <si>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</si>
  <si>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</si>
  <si>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</si>
  <si>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</si>
  <si>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</si>
  <si>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</si>
  <si>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</si>
  <si>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</si>
  <si>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</si>
  <si>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</si>
  <si>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</si>
  <si>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</si>
  <si>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</si>
  <si>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</si>
  <si>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</si>
  <si>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</si>
  <si>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</si>
  <si>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</si>
  <si>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</si>
  <si>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</si>
  <si>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</si>
  <si>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</si>
  <si>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</si>
  <si>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</si>
  <si>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</si>
  <si>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</si>
  <si>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</si>
  <si>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</si>
  <si>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</si>
  <si>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</si>
  <si>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</si>
  <si>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</si>
  <si>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</si>
  <si>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</si>
  <si>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</si>
  <si>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</si>
  <si>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</si>
  <si>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</si>
  <si>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</si>
  <si>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</si>
  <si>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</si>
  <si>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</si>
  <si>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</si>
  <si>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</si>
  <si>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</si>
  <si>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</si>
  <si>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横浜市</t>
    <rPh sb="0" eb="3">
      <t>ヨコハマシ</t>
    </rPh>
    <phoneticPr fontId="7"/>
  </si>
  <si>
    <t>横浜市</t>
    <rPh sb="0" eb="3">
      <t>ヨコハマシ</t>
    </rPh>
    <phoneticPr fontId="15"/>
  </si>
  <si>
    <t>下水道事業会計</t>
    <rPh sb="0" eb="3">
      <t>ゲスイドウ</t>
    </rPh>
    <rPh sb="3" eb="5">
      <t>ジギョウ</t>
    </rPh>
    <rPh sb="5" eb="6">
      <t>カイ</t>
    </rPh>
    <rPh sb="6" eb="7">
      <t>ケイ</t>
    </rPh>
    <phoneticPr fontId="3"/>
  </si>
  <si>
    <t>埋立事業会計</t>
  </si>
  <si>
    <t>水道事業会計</t>
  </si>
  <si>
    <t>工業用水道事業会計</t>
  </si>
  <si>
    <t>自動車事業会計</t>
  </si>
  <si>
    <t>高速鉄道事業会計</t>
  </si>
  <si>
    <t>病院事業会計</t>
  </si>
  <si>
    <t>風力発電事業費会計</t>
  </si>
  <si>
    <t>中央卸売市場費会計</t>
  </si>
  <si>
    <t>中央と畜場費会計</t>
  </si>
  <si>
    <t>自動車駐車場事業費会計</t>
  </si>
  <si>
    <t>港湾整備事業費会計</t>
  </si>
  <si>
    <t>市街地開発事業費会計</t>
  </si>
  <si>
    <t>(令和２年度決算ﾍﾞｰｽ）</t>
    <rPh sb="1" eb="3">
      <t>レイワ</t>
    </rPh>
    <rPh sb="4" eb="6">
      <t>ネンド</t>
    </rPh>
    <phoneticPr fontId="7"/>
  </si>
  <si>
    <t>令和２年度</t>
    <rPh sb="0" eb="2">
      <t>レイワ</t>
    </rPh>
    <rPh sb="3" eb="5">
      <t>ネンド</t>
    </rPh>
    <phoneticPr fontId="7"/>
  </si>
  <si>
    <t>令和元年度</t>
    <rPh sb="0" eb="2">
      <t>レイワ</t>
    </rPh>
    <rPh sb="2" eb="5">
      <t>ガンネンド</t>
    </rPh>
    <phoneticPr fontId="7"/>
  </si>
  <si>
    <t>(令和２年度決算額）</t>
    <rPh sb="1" eb="3">
      <t>レイワ</t>
    </rPh>
    <rPh sb="4" eb="6">
      <t>ネンド</t>
    </rPh>
    <phoneticPr fontId="7"/>
  </si>
  <si>
    <t>横浜市住宅供給公社</t>
    <phoneticPr fontId="7"/>
  </si>
  <si>
    <t>横浜シティ・エア・ターミナル株式会社</t>
    <phoneticPr fontId="7"/>
  </si>
  <si>
    <t>横浜高速鉄道株式会社</t>
    <phoneticPr fontId="7"/>
  </si>
  <si>
    <t>株式会社横浜シーサイドライン</t>
    <phoneticPr fontId="7"/>
  </si>
  <si>
    <t>横浜ベイサイドマリーナ株式会社</t>
    <phoneticPr fontId="7"/>
  </si>
  <si>
    <t>横浜交通開発株式会社</t>
    <phoneticPr fontId="7"/>
  </si>
  <si>
    <t>横浜港埠頭株式会社</t>
    <phoneticPr fontId="7"/>
  </si>
  <si>
    <t>横浜ウォーター株式会社</t>
    <phoneticPr fontId="7"/>
  </si>
  <si>
    <t>横浜市</t>
    <rPh sb="0" eb="3">
      <t>ヨコハマシ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</si>
</sst>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6" formatCode="#,##0;&quot;▲ &quot;#,##0"/>
    <numFmt numFmtId="187" formatCode="_ * #,##0.000_ ;_ * \-#,##0.000_ ;_ * &quot;-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3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9" fontId="0" fillId="0" borderId="8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 textRotation="255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center" vertical="center"/>
    </xf>
    <xf numFmtId="179" fontId="0" fillId="0" borderId="8" xfId="1" applyNumberFormat="1" applyFon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G4" sqref="G4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6" width="9" style="1"/>
    <col min="27" max="27" width="11.125" style="1" customWidth="1"/>
    <col min="28" max="16384" width="9" style="1"/>
  </cols>
  <sheetData>
    <row r="1" spans="1:9" ht="33.950000000000003" customHeight="1">
      <c r="A1" s="113" t="s">
        <v>0</v>
      </c>
      <c r="B1" s="113"/>
      <c r="C1" s="113"/>
      <c r="D1" s="113"/>
      <c r="E1" s="22" t="s">
        <v>247</v>
      </c>
      <c r="F1" s="2"/>
    </row>
    <row r="3" spans="1:9" ht="14.25">
      <c r="A3" s="11" t="s">
        <v>103</v>
      </c>
    </row>
    <row r="5" spans="1:9">
      <c r="A5" s="10" t="s">
        <v>235</v>
      </c>
    </row>
    <row r="6" spans="1:9" ht="14.25">
      <c r="A6" s="3"/>
      <c r="G6" s="116" t="s">
        <v>105</v>
      </c>
      <c r="H6" s="117"/>
      <c r="I6" s="117"/>
    </row>
    <row r="7" spans="1:9" ht="27" customHeight="1">
      <c r="A7" s="9"/>
      <c r="B7" s="4"/>
      <c r="C7" s="4"/>
      <c r="D7" s="4"/>
      <c r="E7" s="69"/>
      <c r="F7" s="61" t="s">
        <v>243</v>
      </c>
      <c r="G7" s="61"/>
      <c r="H7" s="61" t="s">
        <v>238</v>
      </c>
      <c r="I7" s="62" t="s">
        <v>20</v>
      </c>
    </row>
    <row r="8" spans="1:9" ht="17.100000000000001" customHeight="1">
      <c r="A8" s="5"/>
      <c r="B8" s="6"/>
      <c r="C8" s="6"/>
      <c r="D8" s="6"/>
      <c r="E8" s="70"/>
      <c r="F8" s="63" t="s">
        <v>101</v>
      </c>
      <c r="G8" s="63" t="s">
        <v>1</v>
      </c>
      <c r="H8" s="63" t="s">
        <v>245</v>
      </c>
      <c r="I8" s="64"/>
    </row>
    <row r="9" spans="1:9" ht="18" customHeight="1">
      <c r="A9" s="114" t="s">
        <v>79</v>
      </c>
      <c r="B9" s="114" t="s">
        <v>80</v>
      </c>
      <c r="C9" s="71" t="s">
        <v>2</v>
      </c>
      <c r="D9" s="65"/>
      <c r="E9" s="65"/>
      <c r="F9" s="66">
        <v>843812</v>
      </c>
      <c r="G9" s="67">
        <f t="shared" ref="G9:G22" si="0">F9/$F$22*100</f>
        <v>42.089605990425973</v>
      </c>
      <c r="H9" s="66">
        <v>792309</v>
      </c>
      <c r="I9" s="67">
        <f t="shared" ref="I9:I21" si="1">(F9/H9-1)*100</f>
        <v>6.5003679120141156</v>
      </c>
    </row>
    <row r="10" spans="1:9" ht="18" customHeight="1">
      <c r="A10" s="115"/>
      <c r="B10" s="115"/>
      <c r="C10" s="73"/>
      <c r="D10" s="71" t="s">
        <v>21</v>
      </c>
      <c r="E10" s="65"/>
      <c r="F10" s="66">
        <v>453628</v>
      </c>
      <c r="G10" s="67">
        <f t="shared" si="0"/>
        <v>22.627106258532649</v>
      </c>
      <c r="H10" s="66">
        <v>421230</v>
      </c>
      <c r="I10" s="67">
        <f t="shared" si="1"/>
        <v>7.6912850461742899</v>
      </c>
    </row>
    <row r="11" spans="1:9" ht="18" customHeight="1">
      <c r="A11" s="115"/>
      <c r="B11" s="115"/>
      <c r="C11" s="60"/>
      <c r="D11" s="60"/>
      <c r="E11" s="30" t="s">
        <v>22</v>
      </c>
      <c r="F11" s="66">
        <v>395477</v>
      </c>
      <c r="G11" s="67">
        <f t="shared" si="0"/>
        <v>19.726516224319745</v>
      </c>
      <c r="H11" s="66">
        <v>378148</v>
      </c>
      <c r="I11" s="67">
        <f t="shared" si="1"/>
        <v>4.5825972899499634</v>
      </c>
    </row>
    <row r="12" spans="1:9" ht="18" customHeight="1">
      <c r="A12" s="115"/>
      <c r="B12" s="115"/>
      <c r="C12" s="60"/>
      <c r="D12" s="59"/>
      <c r="E12" s="30" t="s">
        <v>23</v>
      </c>
      <c r="F12" s="66">
        <v>34258</v>
      </c>
      <c r="G12" s="67">
        <f>F12/$F$22*100</f>
        <v>1.7087997350357815</v>
      </c>
      <c r="H12" s="66">
        <v>19586</v>
      </c>
      <c r="I12" s="67">
        <f t="shared" si="1"/>
        <v>74.910650464617575</v>
      </c>
    </row>
    <row r="13" spans="1:9" ht="18" customHeight="1">
      <c r="A13" s="115"/>
      <c r="B13" s="115"/>
      <c r="C13" s="72"/>
      <c r="D13" s="65" t="s">
        <v>24</v>
      </c>
      <c r="E13" s="65"/>
      <c r="F13" s="66">
        <v>284692</v>
      </c>
      <c r="G13" s="67">
        <f t="shared" si="0"/>
        <v>14.200525838251115</v>
      </c>
      <c r="H13" s="66">
        <v>269976</v>
      </c>
      <c r="I13" s="67">
        <f t="shared" si="1"/>
        <v>5.4508548908051013</v>
      </c>
    </row>
    <row r="14" spans="1:9" ht="18" customHeight="1">
      <c r="A14" s="115"/>
      <c r="B14" s="115"/>
      <c r="C14" s="65" t="s">
        <v>3</v>
      </c>
      <c r="D14" s="65"/>
      <c r="E14" s="65"/>
      <c r="F14" s="66">
        <v>8561</v>
      </c>
      <c r="G14" s="67">
        <f t="shared" si="0"/>
        <v>0.42702535266627722</v>
      </c>
      <c r="H14" s="66">
        <v>8672</v>
      </c>
      <c r="I14" s="67">
        <f t="shared" si="1"/>
        <v>-1.2799815498155009</v>
      </c>
    </row>
    <row r="15" spans="1:9" ht="18" customHeight="1">
      <c r="A15" s="115"/>
      <c r="B15" s="115"/>
      <c r="C15" s="65" t="s">
        <v>4</v>
      </c>
      <c r="D15" s="65"/>
      <c r="E15" s="65"/>
      <c r="F15" s="66">
        <v>26500</v>
      </c>
      <c r="G15" s="67">
        <f t="shared" si="0"/>
        <v>1.3218282730587954</v>
      </c>
      <c r="H15" s="66">
        <v>23000</v>
      </c>
      <c r="I15" s="67">
        <f t="shared" si="1"/>
        <v>15.217391304347828</v>
      </c>
    </row>
    <row r="16" spans="1:9" ht="18" customHeight="1">
      <c r="A16" s="115"/>
      <c r="B16" s="115"/>
      <c r="C16" s="65" t="s">
        <v>25</v>
      </c>
      <c r="D16" s="65"/>
      <c r="E16" s="65"/>
      <c r="F16" s="66">
        <v>44078</v>
      </c>
      <c r="G16" s="67">
        <f t="shared" si="0"/>
        <v>2.1986244007503992</v>
      </c>
      <c r="H16" s="66">
        <v>43805</v>
      </c>
      <c r="I16" s="67">
        <f>(F16/H16-1)*100</f>
        <v>0.62321652779362413</v>
      </c>
    </row>
    <row r="17" spans="1:9" ht="18" customHeight="1">
      <c r="A17" s="115"/>
      <c r="B17" s="115"/>
      <c r="C17" s="65" t="s">
        <v>5</v>
      </c>
      <c r="D17" s="65"/>
      <c r="E17" s="65"/>
      <c r="F17" s="66">
        <v>404472</v>
      </c>
      <c r="G17" s="67">
        <f t="shared" si="0"/>
        <v>20.175189632476872</v>
      </c>
      <c r="H17" s="66">
        <v>390345</v>
      </c>
      <c r="I17" s="67">
        <f t="shared" si="1"/>
        <v>3.6191061753064524</v>
      </c>
    </row>
    <row r="18" spans="1:9" ht="18" customHeight="1">
      <c r="A18" s="115"/>
      <c r="B18" s="115"/>
      <c r="C18" s="65" t="s">
        <v>26</v>
      </c>
      <c r="D18" s="65"/>
      <c r="E18" s="65"/>
      <c r="F18" s="66">
        <v>103728</v>
      </c>
      <c r="G18" s="67">
        <f t="shared" si="0"/>
        <v>5.1739850229374618</v>
      </c>
      <c r="H18" s="66">
        <v>94449</v>
      </c>
      <c r="I18" s="67">
        <f t="shared" si="1"/>
        <v>9.8243496490169271</v>
      </c>
    </row>
    <row r="19" spans="1:9" ht="18" customHeight="1">
      <c r="A19" s="115"/>
      <c r="B19" s="115"/>
      <c r="C19" s="65" t="s">
        <v>27</v>
      </c>
      <c r="D19" s="65"/>
      <c r="E19" s="65"/>
      <c r="F19" s="66">
        <v>39896</v>
      </c>
      <c r="G19" s="67">
        <f t="shared" si="0"/>
        <v>1.9900249351680641</v>
      </c>
      <c r="H19" s="66">
        <v>49498</v>
      </c>
      <c r="I19" s="67">
        <f t="shared" si="1"/>
        <v>-19.398763586407529</v>
      </c>
    </row>
    <row r="20" spans="1:9" ht="18" customHeight="1">
      <c r="A20" s="115"/>
      <c r="B20" s="115"/>
      <c r="C20" s="65" t="s">
        <v>6</v>
      </c>
      <c r="D20" s="65"/>
      <c r="E20" s="65"/>
      <c r="F20" s="66">
        <v>158819</v>
      </c>
      <c r="G20" s="67">
        <f t="shared" si="0"/>
        <v>7.9219413018462204</v>
      </c>
      <c r="H20" s="66">
        <v>195404</v>
      </c>
      <c r="I20" s="67">
        <f t="shared" si="1"/>
        <v>-18.722748766657794</v>
      </c>
    </row>
    <row r="21" spans="1:9" ht="18" customHeight="1">
      <c r="A21" s="115"/>
      <c r="B21" s="115"/>
      <c r="C21" s="65" t="s">
        <v>7</v>
      </c>
      <c r="D21" s="65"/>
      <c r="E21" s="65"/>
      <c r="F21" s="66">
        <f>350+4135+3242+1059+8425+82907+145+2528+11488+5080+1340+29852+48211+695+175475+1</f>
        <v>374933</v>
      </c>
      <c r="G21" s="67">
        <f t="shared" si="0"/>
        <v>18.701775090669937</v>
      </c>
      <c r="H21" s="66">
        <v>488659</v>
      </c>
      <c r="I21" s="67">
        <f t="shared" si="1"/>
        <v>-23.273080000573</v>
      </c>
    </row>
    <row r="22" spans="1:9" ht="18" customHeight="1">
      <c r="A22" s="115"/>
      <c r="B22" s="115"/>
      <c r="C22" s="65" t="s">
        <v>8</v>
      </c>
      <c r="D22" s="65"/>
      <c r="E22" s="65"/>
      <c r="F22" s="66">
        <f>SUM(F9,F14:F21)</f>
        <v>2004799</v>
      </c>
      <c r="G22" s="67">
        <f t="shared" si="0"/>
        <v>100</v>
      </c>
      <c r="H22" s="66">
        <f>SUM(H9,H14:H21)</f>
        <v>2086141</v>
      </c>
      <c r="I22" s="67">
        <f t="shared" ref="I22:I40" si="2">(F22/H22-1)*100</f>
        <v>-3.8991611784630065</v>
      </c>
    </row>
    <row r="23" spans="1:9" ht="18" customHeight="1">
      <c r="A23" s="115"/>
      <c r="B23" s="114" t="s">
        <v>81</v>
      </c>
      <c r="C23" s="74" t="s">
        <v>9</v>
      </c>
      <c r="D23" s="30"/>
      <c r="E23" s="30"/>
      <c r="F23" s="66">
        <v>1111967</v>
      </c>
      <c r="G23" s="67">
        <f t="shared" ref="G23:G37" si="3">F23/$F$40*100</f>
        <v>55.465261105976204</v>
      </c>
      <c r="H23" s="66">
        <v>1066901</v>
      </c>
      <c r="I23" s="67">
        <f t="shared" si="2"/>
        <v>4.2240095379046494</v>
      </c>
    </row>
    <row r="24" spans="1:9" ht="18" customHeight="1">
      <c r="A24" s="115"/>
      <c r="B24" s="115"/>
      <c r="C24" s="73"/>
      <c r="D24" s="30" t="s">
        <v>10</v>
      </c>
      <c r="E24" s="30"/>
      <c r="F24" s="66">
        <v>368014</v>
      </c>
      <c r="G24" s="67">
        <f t="shared" si="3"/>
        <v>18.356653210621115</v>
      </c>
      <c r="H24" s="66">
        <v>368003</v>
      </c>
      <c r="I24" s="67">
        <f t="shared" si="2"/>
        <v>2.9891060670639291E-3</v>
      </c>
    </row>
    <row r="25" spans="1:9" ht="18" customHeight="1">
      <c r="A25" s="115"/>
      <c r="B25" s="115"/>
      <c r="C25" s="73"/>
      <c r="D25" s="30" t="s">
        <v>28</v>
      </c>
      <c r="E25" s="30"/>
      <c r="F25" s="66">
        <v>527018</v>
      </c>
      <c r="G25" s="67">
        <f t="shared" si="3"/>
        <v>26.287822370222653</v>
      </c>
      <c r="H25" s="66">
        <v>506742</v>
      </c>
      <c r="I25" s="67">
        <f t="shared" si="2"/>
        <v>4.0012471829846241</v>
      </c>
    </row>
    <row r="26" spans="1:9" ht="18" customHeight="1">
      <c r="A26" s="115"/>
      <c r="B26" s="115"/>
      <c r="C26" s="72"/>
      <c r="D26" s="30" t="s">
        <v>11</v>
      </c>
      <c r="E26" s="30"/>
      <c r="F26" s="66">
        <v>216935</v>
      </c>
      <c r="G26" s="67">
        <f t="shared" si="3"/>
        <v>10.820785525132445</v>
      </c>
      <c r="H26" s="66">
        <v>192156</v>
      </c>
      <c r="I26" s="67">
        <f t="shared" si="2"/>
        <v>12.895251774599803</v>
      </c>
    </row>
    <row r="27" spans="1:9" ht="18" customHeight="1">
      <c r="A27" s="115"/>
      <c r="B27" s="115"/>
      <c r="C27" s="74" t="s">
        <v>12</v>
      </c>
      <c r="D27" s="30"/>
      <c r="E27" s="30"/>
      <c r="F27" s="66">
        <v>685579</v>
      </c>
      <c r="G27" s="67">
        <f t="shared" si="3"/>
        <v>34.19689455152362</v>
      </c>
      <c r="H27" s="66">
        <v>708615</v>
      </c>
      <c r="I27" s="67">
        <f t="shared" si="2"/>
        <v>-3.2508484861313969</v>
      </c>
    </row>
    <row r="28" spans="1:9" ht="18" customHeight="1">
      <c r="A28" s="115"/>
      <c r="B28" s="115"/>
      <c r="C28" s="73"/>
      <c r="D28" s="30" t="s">
        <v>13</v>
      </c>
      <c r="E28" s="30"/>
      <c r="F28" s="66">
        <v>233219</v>
      </c>
      <c r="G28" s="67">
        <f t="shared" si="3"/>
        <v>11.633036528849026</v>
      </c>
      <c r="H28" s="66">
        <v>218241</v>
      </c>
      <c r="I28" s="67">
        <f t="shared" si="2"/>
        <v>6.8630550629808384</v>
      </c>
    </row>
    <row r="29" spans="1:9" ht="18" customHeight="1">
      <c r="A29" s="115"/>
      <c r="B29" s="115"/>
      <c r="C29" s="73"/>
      <c r="D29" s="30" t="s">
        <v>29</v>
      </c>
      <c r="E29" s="30"/>
      <c r="F29" s="66">
        <v>12261</v>
      </c>
      <c r="G29" s="67">
        <f t="shared" si="3"/>
        <v>0.6115825077725997</v>
      </c>
      <c r="H29" s="66">
        <v>12484</v>
      </c>
      <c r="I29" s="67">
        <f t="shared" si="2"/>
        <v>-1.7862864466517192</v>
      </c>
    </row>
    <row r="30" spans="1:9" ht="18" customHeight="1">
      <c r="A30" s="115"/>
      <c r="B30" s="115"/>
      <c r="C30" s="73"/>
      <c r="D30" s="30" t="s">
        <v>30</v>
      </c>
      <c r="E30" s="30"/>
      <c r="F30" s="66">
        <v>150454</v>
      </c>
      <c r="G30" s="67">
        <f t="shared" si="3"/>
        <v>7.5046924903693597</v>
      </c>
      <c r="H30" s="66">
        <v>143983</v>
      </c>
      <c r="I30" s="67">
        <f t="shared" si="2"/>
        <v>4.4942805747900882</v>
      </c>
    </row>
    <row r="31" spans="1:9" ht="18" customHeight="1">
      <c r="A31" s="115"/>
      <c r="B31" s="115"/>
      <c r="C31" s="73"/>
      <c r="D31" s="30" t="s">
        <v>31</v>
      </c>
      <c r="E31" s="30"/>
      <c r="F31" s="66">
        <v>125109</v>
      </c>
      <c r="G31" s="67">
        <f t="shared" si="3"/>
        <v>6.2404759778910499</v>
      </c>
      <c r="H31" s="66">
        <v>122942</v>
      </c>
      <c r="I31" s="67">
        <f t="shared" si="2"/>
        <v>1.7626197719249781</v>
      </c>
    </row>
    <row r="32" spans="1:9" ht="18" customHeight="1">
      <c r="A32" s="115"/>
      <c r="B32" s="115"/>
      <c r="C32" s="73"/>
      <c r="D32" s="30" t="s">
        <v>14</v>
      </c>
      <c r="E32" s="30"/>
      <c r="F32" s="66">
        <v>5910</v>
      </c>
      <c r="G32" s="67">
        <f t="shared" si="3"/>
        <v>0.29479264504820685</v>
      </c>
      <c r="H32" s="66">
        <v>6005</v>
      </c>
      <c r="I32" s="67">
        <f t="shared" si="2"/>
        <v>-1.582014987510405</v>
      </c>
    </row>
    <row r="33" spans="1:9" ht="18" customHeight="1">
      <c r="A33" s="115"/>
      <c r="B33" s="115"/>
      <c r="C33" s="72"/>
      <c r="D33" s="30" t="s">
        <v>32</v>
      </c>
      <c r="E33" s="30"/>
      <c r="F33" s="66">
        <v>157626</v>
      </c>
      <c r="G33" s="67">
        <f t="shared" si="3"/>
        <v>7.8624340894024787</v>
      </c>
      <c r="H33" s="66">
        <v>203959</v>
      </c>
      <c r="I33" s="67">
        <f t="shared" si="2"/>
        <v>-22.716820537460958</v>
      </c>
    </row>
    <row r="34" spans="1:9" ht="18" customHeight="1">
      <c r="A34" s="115"/>
      <c r="B34" s="115"/>
      <c r="C34" s="74" t="s">
        <v>15</v>
      </c>
      <c r="D34" s="30"/>
      <c r="E34" s="30"/>
      <c r="F34" s="66">
        <v>207253</v>
      </c>
      <c r="G34" s="67">
        <f t="shared" si="3"/>
        <v>10.337844342500171</v>
      </c>
      <c r="H34" s="66">
        <v>310625</v>
      </c>
      <c r="I34" s="67">
        <f t="shared" si="2"/>
        <v>-33.278712273641851</v>
      </c>
    </row>
    <row r="35" spans="1:9" ht="18" customHeight="1">
      <c r="A35" s="115"/>
      <c r="B35" s="115"/>
      <c r="C35" s="73"/>
      <c r="D35" s="74" t="s">
        <v>16</v>
      </c>
      <c r="E35" s="30"/>
      <c r="F35" s="66">
        <v>207253</v>
      </c>
      <c r="G35" s="67">
        <f t="shared" si="3"/>
        <v>10.337844342500171</v>
      </c>
      <c r="H35" s="66">
        <v>310625</v>
      </c>
      <c r="I35" s="67">
        <f t="shared" si="2"/>
        <v>-33.278712273641851</v>
      </c>
    </row>
    <row r="36" spans="1:9" ht="18" customHeight="1">
      <c r="A36" s="115"/>
      <c r="B36" s="115"/>
      <c r="C36" s="73"/>
      <c r="D36" s="73"/>
      <c r="E36" s="68" t="s">
        <v>102</v>
      </c>
      <c r="F36" s="66">
        <v>82000</v>
      </c>
      <c r="G36" s="67">
        <f t="shared" si="3"/>
        <v>4.0901855996536316</v>
      </c>
      <c r="H36" s="66">
        <v>89843</v>
      </c>
      <c r="I36" s="67">
        <f>(F36/H36-1)*100</f>
        <v>-8.7296728737909497</v>
      </c>
    </row>
    <row r="37" spans="1:9" ht="18" customHeight="1">
      <c r="A37" s="115"/>
      <c r="B37" s="115"/>
      <c r="C37" s="73"/>
      <c r="D37" s="72"/>
      <c r="E37" s="30" t="s">
        <v>33</v>
      </c>
      <c r="F37" s="66">
        <v>124989</v>
      </c>
      <c r="G37" s="67">
        <f t="shared" si="3"/>
        <v>6.2344903404281427</v>
      </c>
      <c r="H37" s="66">
        <v>220557</v>
      </c>
      <c r="I37" s="67">
        <f t="shared" si="2"/>
        <v>-43.330295569852694</v>
      </c>
    </row>
    <row r="38" spans="1:9" ht="18" customHeight="1">
      <c r="A38" s="115"/>
      <c r="B38" s="115"/>
      <c r="C38" s="73"/>
      <c r="D38" s="65" t="s">
        <v>34</v>
      </c>
      <c r="E38" s="65"/>
      <c r="F38" s="66">
        <v>0</v>
      </c>
      <c r="G38" s="67">
        <f>F38/$F$40*100</f>
        <v>0</v>
      </c>
      <c r="H38" s="66">
        <v>0</v>
      </c>
      <c r="I38" s="67">
        <v>0</v>
      </c>
    </row>
    <row r="39" spans="1:9" ht="18" customHeight="1">
      <c r="A39" s="115"/>
      <c r="B39" s="115"/>
      <c r="C39" s="72"/>
      <c r="D39" s="65" t="s">
        <v>35</v>
      </c>
      <c r="E39" s="65"/>
      <c r="F39" s="66">
        <v>0</v>
      </c>
      <c r="G39" s="67">
        <f>F39/$F$40*100</f>
        <v>0</v>
      </c>
      <c r="H39" s="66">
        <v>0</v>
      </c>
      <c r="I39" s="67">
        <v>0</v>
      </c>
    </row>
    <row r="40" spans="1:9" ht="18" customHeight="1">
      <c r="A40" s="115"/>
      <c r="B40" s="115"/>
      <c r="C40" s="30" t="s">
        <v>17</v>
      </c>
      <c r="D40" s="30"/>
      <c r="E40" s="30"/>
      <c r="F40" s="66">
        <f>SUM(F23,F27,F34)</f>
        <v>2004799</v>
      </c>
      <c r="G40" s="67">
        <f>F40/$F$40*100</f>
        <v>100</v>
      </c>
      <c r="H40" s="66">
        <f>SUM(H23,H27,H34)</f>
        <v>2086141</v>
      </c>
      <c r="I40" s="67">
        <f t="shared" si="2"/>
        <v>-3.8991611784630065</v>
      </c>
    </row>
    <row r="41" spans="1:9" ht="18" customHeight="1">
      <c r="A41" s="28" t="s">
        <v>18</v>
      </c>
      <c r="B41" s="28"/>
    </row>
    <row r="42" spans="1:9" ht="18" customHeight="1">
      <c r="A42" s="29" t="s">
        <v>19</v>
      </c>
      <c r="B42" s="28"/>
    </row>
    <row r="52" spans="10:10">
      <c r="J52" s="8"/>
    </row>
    <row r="53" spans="10:10">
      <c r="J53" s="8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P27" sqref="P2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5" width="13.625" style="1" customWidth="1"/>
    <col min="16" max="16" width="13.625" style="8" customWidth="1"/>
    <col min="17" max="25" width="13.625" style="1" customWidth="1"/>
    <col min="26" max="29" width="12" style="1" customWidth="1"/>
    <col min="30" max="16384" width="9" style="1"/>
  </cols>
  <sheetData>
    <row r="1" spans="1:29" ht="33.950000000000003" customHeight="1">
      <c r="A1" s="18" t="s">
        <v>0</v>
      </c>
      <c r="B1" s="14"/>
      <c r="C1" s="14"/>
      <c r="D1" s="23" t="s">
        <v>274</v>
      </c>
      <c r="E1" s="15"/>
      <c r="F1" s="15"/>
      <c r="G1" s="15"/>
      <c r="H1" s="15"/>
      <c r="I1" s="15"/>
      <c r="J1" s="15"/>
      <c r="K1" s="15"/>
    </row>
    <row r="2" spans="1:29" ht="15" customHeight="1"/>
    <row r="3" spans="1:29" ht="15" customHeight="1">
      <c r="A3" s="16" t="s">
        <v>42</v>
      </c>
      <c r="B3" s="16"/>
      <c r="C3" s="16"/>
      <c r="D3" s="16"/>
    </row>
    <row r="4" spans="1:29" ht="15" customHeight="1">
      <c r="A4" s="16"/>
      <c r="B4" s="16"/>
      <c r="C4" s="16"/>
      <c r="D4" s="16"/>
    </row>
    <row r="5" spans="1:29" ht="15.95" customHeight="1">
      <c r="A5" s="13" t="s">
        <v>236</v>
      </c>
      <c r="B5" s="13"/>
      <c r="C5" s="13"/>
      <c r="D5" s="13"/>
      <c r="O5" s="17"/>
      <c r="S5" s="17" t="s">
        <v>43</v>
      </c>
    </row>
    <row r="6" spans="1:29" ht="15.95" customHeight="1">
      <c r="A6" s="126" t="s">
        <v>44</v>
      </c>
      <c r="B6" s="127"/>
      <c r="C6" s="127"/>
      <c r="D6" s="127"/>
      <c r="E6" s="127"/>
      <c r="F6" s="118" t="s">
        <v>249</v>
      </c>
      <c r="G6" s="118"/>
      <c r="H6" s="118" t="s">
        <v>250</v>
      </c>
      <c r="I6" s="118"/>
      <c r="J6" s="118" t="s">
        <v>251</v>
      </c>
      <c r="K6" s="118"/>
      <c r="L6" s="118" t="s">
        <v>252</v>
      </c>
      <c r="M6" s="118"/>
      <c r="N6" s="118" t="s">
        <v>253</v>
      </c>
      <c r="O6" s="118"/>
      <c r="P6" s="118" t="s">
        <v>254</v>
      </c>
      <c r="Q6" s="118"/>
      <c r="R6" s="118" t="s">
        <v>255</v>
      </c>
      <c r="S6" s="118"/>
    </row>
    <row r="7" spans="1:29" ht="15.95" customHeight="1">
      <c r="A7" s="127"/>
      <c r="B7" s="127"/>
      <c r="C7" s="127"/>
      <c r="D7" s="127"/>
      <c r="E7" s="127"/>
      <c r="F7" s="63" t="s">
        <v>237</v>
      </c>
      <c r="G7" s="75" t="s">
        <v>238</v>
      </c>
      <c r="H7" s="63" t="s">
        <v>237</v>
      </c>
      <c r="I7" s="75" t="s">
        <v>238</v>
      </c>
      <c r="J7" s="63" t="s">
        <v>237</v>
      </c>
      <c r="K7" s="75" t="s">
        <v>238</v>
      </c>
      <c r="L7" s="63" t="s">
        <v>237</v>
      </c>
      <c r="M7" s="75" t="s">
        <v>238</v>
      </c>
      <c r="N7" s="63" t="s">
        <v>237</v>
      </c>
      <c r="O7" s="75" t="s">
        <v>238</v>
      </c>
      <c r="P7" s="63" t="s">
        <v>237</v>
      </c>
      <c r="Q7" s="75" t="s">
        <v>238</v>
      </c>
      <c r="R7" s="63" t="s">
        <v>237</v>
      </c>
      <c r="S7" s="75" t="s">
        <v>238</v>
      </c>
    </row>
    <row r="8" spans="1:29" ht="15.95" customHeight="1">
      <c r="A8" s="122" t="s">
        <v>83</v>
      </c>
      <c r="B8" s="71" t="s">
        <v>45</v>
      </c>
      <c r="C8" s="65"/>
      <c r="D8" s="65"/>
      <c r="E8" s="108" t="s">
        <v>36</v>
      </c>
      <c r="F8" s="107">
        <v>133939</v>
      </c>
      <c r="G8" s="107">
        <v>131771</v>
      </c>
      <c r="H8" s="107">
        <v>20147</v>
      </c>
      <c r="I8" s="107">
        <v>12728</v>
      </c>
      <c r="J8" s="107">
        <v>84664</v>
      </c>
      <c r="K8" s="107">
        <v>83194</v>
      </c>
      <c r="L8" s="107">
        <v>2730</v>
      </c>
      <c r="M8" s="107">
        <v>2746</v>
      </c>
      <c r="N8" s="107">
        <v>21095</v>
      </c>
      <c r="O8" s="107">
        <v>21122</v>
      </c>
      <c r="P8" s="107">
        <v>45068</v>
      </c>
      <c r="Q8" s="107">
        <v>42645</v>
      </c>
      <c r="R8" s="107">
        <v>42091</v>
      </c>
      <c r="S8" s="107">
        <v>40367</v>
      </c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5.95" customHeight="1">
      <c r="A9" s="122"/>
      <c r="B9" s="73"/>
      <c r="C9" s="65" t="s">
        <v>46</v>
      </c>
      <c r="D9" s="65"/>
      <c r="E9" s="108" t="s">
        <v>37</v>
      </c>
      <c r="F9" s="107">
        <v>133713</v>
      </c>
      <c r="G9" s="107">
        <v>131463</v>
      </c>
      <c r="H9" s="107">
        <v>20147</v>
      </c>
      <c r="I9" s="107">
        <v>12728</v>
      </c>
      <c r="J9" s="107">
        <v>84664</v>
      </c>
      <c r="K9" s="107">
        <v>83102</v>
      </c>
      <c r="L9" s="107">
        <v>2730</v>
      </c>
      <c r="M9" s="107">
        <v>2746</v>
      </c>
      <c r="N9" s="107">
        <v>21095</v>
      </c>
      <c r="O9" s="107">
        <v>21122</v>
      </c>
      <c r="P9" s="107">
        <v>45068</v>
      </c>
      <c r="Q9" s="107">
        <v>42645</v>
      </c>
      <c r="R9" s="107">
        <v>42091</v>
      </c>
      <c r="S9" s="107">
        <v>40367</v>
      </c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.95" customHeight="1">
      <c r="A10" s="122"/>
      <c r="B10" s="72"/>
      <c r="C10" s="65" t="s">
        <v>47</v>
      </c>
      <c r="D10" s="65"/>
      <c r="E10" s="108" t="s">
        <v>38</v>
      </c>
      <c r="F10" s="107">
        <v>226</v>
      </c>
      <c r="G10" s="107">
        <v>309</v>
      </c>
      <c r="H10" s="107">
        <v>0</v>
      </c>
      <c r="I10" s="107">
        <v>0</v>
      </c>
      <c r="J10" s="107">
        <v>0</v>
      </c>
      <c r="K10" s="107">
        <v>92</v>
      </c>
      <c r="L10" s="107">
        <v>0</v>
      </c>
      <c r="M10" s="107">
        <v>0</v>
      </c>
      <c r="N10" s="78">
        <v>0</v>
      </c>
      <c r="O10" s="78">
        <v>0</v>
      </c>
      <c r="P10" s="107">
        <v>0</v>
      </c>
      <c r="Q10" s="107">
        <v>0</v>
      </c>
      <c r="R10" s="107">
        <v>0</v>
      </c>
      <c r="S10" s="107">
        <v>0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.95" customHeight="1">
      <c r="A11" s="122"/>
      <c r="B11" s="71" t="s">
        <v>48</v>
      </c>
      <c r="C11" s="65"/>
      <c r="D11" s="65"/>
      <c r="E11" s="108" t="s">
        <v>39</v>
      </c>
      <c r="F11" s="107">
        <v>122283</v>
      </c>
      <c r="G11" s="107">
        <v>121722</v>
      </c>
      <c r="H11" s="107">
        <v>12202</v>
      </c>
      <c r="I11" s="107">
        <v>11380</v>
      </c>
      <c r="J11" s="107">
        <v>76378</v>
      </c>
      <c r="K11" s="107">
        <v>76712</v>
      </c>
      <c r="L11" s="107">
        <v>2345</v>
      </c>
      <c r="M11" s="107">
        <v>2345</v>
      </c>
      <c r="N11" s="107">
        <v>21473</v>
      </c>
      <c r="O11" s="107">
        <v>22319</v>
      </c>
      <c r="P11" s="107">
        <v>43049</v>
      </c>
      <c r="Q11" s="107">
        <v>43769</v>
      </c>
      <c r="R11" s="107">
        <v>42848</v>
      </c>
      <c r="S11" s="107">
        <v>40494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.95" customHeight="1">
      <c r="A12" s="122"/>
      <c r="B12" s="73"/>
      <c r="C12" s="65" t="s">
        <v>49</v>
      </c>
      <c r="D12" s="65"/>
      <c r="E12" s="108" t="s">
        <v>40</v>
      </c>
      <c r="F12" s="107">
        <v>122151</v>
      </c>
      <c r="G12" s="107">
        <v>121564</v>
      </c>
      <c r="H12" s="107">
        <v>12202</v>
      </c>
      <c r="I12" s="107">
        <v>11380</v>
      </c>
      <c r="J12" s="107">
        <v>76343</v>
      </c>
      <c r="K12" s="107">
        <v>76677</v>
      </c>
      <c r="L12" s="107">
        <v>2335</v>
      </c>
      <c r="M12" s="107">
        <v>2335</v>
      </c>
      <c r="N12" s="107">
        <v>21433</v>
      </c>
      <c r="O12" s="107">
        <v>22319</v>
      </c>
      <c r="P12" s="107">
        <v>43049</v>
      </c>
      <c r="Q12" s="107">
        <v>43769</v>
      </c>
      <c r="R12" s="107">
        <v>41529</v>
      </c>
      <c r="S12" s="107">
        <v>39829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.95" customHeight="1">
      <c r="A13" s="122"/>
      <c r="B13" s="72"/>
      <c r="C13" s="65" t="s">
        <v>50</v>
      </c>
      <c r="D13" s="65"/>
      <c r="E13" s="108" t="s">
        <v>41</v>
      </c>
      <c r="F13" s="107">
        <v>132</v>
      </c>
      <c r="G13" s="107">
        <v>158</v>
      </c>
      <c r="H13" s="107">
        <v>0</v>
      </c>
      <c r="I13" s="107">
        <v>0</v>
      </c>
      <c r="J13" s="107">
        <v>35</v>
      </c>
      <c r="K13" s="107">
        <v>35</v>
      </c>
      <c r="L13" s="78">
        <v>10</v>
      </c>
      <c r="M13" s="78">
        <v>10</v>
      </c>
      <c r="N13" s="78">
        <v>40</v>
      </c>
      <c r="O13" s="78">
        <v>0</v>
      </c>
      <c r="P13" s="107">
        <v>0</v>
      </c>
      <c r="Q13" s="107">
        <v>0</v>
      </c>
      <c r="R13" s="107">
        <v>620</v>
      </c>
      <c r="S13" s="107">
        <v>215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.95" customHeight="1">
      <c r="A14" s="122"/>
      <c r="B14" s="65" t="s">
        <v>51</v>
      </c>
      <c r="C14" s="65"/>
      <c r="D14" s="65"/>
      <c r="E14" s="108" t="s">
        <v>87</v>
      </c>
      <c r="F14" s="107">
        <f t="shared" ref="F14:S15" si="0">F9-F12</f>
        <v>11562</v>
      </c>
      <c r="G14" s="107">
        <f t="shared" si="0"/>
        <v>9899</v>
      </c>
      <c r="H14" s="107">
        <f t="shared" si="0"/>
        <v>7945</v>
      </c>
      <c r="I14" s="107">
        <f t="shared" si="0"/>
        <v>1348</v>
      </c>
      <c r="J14" s="107">
        <f t="shared" si="0"/>
        <v>8321</v>
      </c>
      <c r="K14" s="107">
        <f t="shared" si="0"/>
        <v>6425</v>
      </c>
      <c r="L14" s="107">
        <f t="shared" si="0"/>
        <v>395</v>
      </c>
      <c r="M14" s="107">
        <f t="shared" si="0"/>
        <v>411</v>
      </c>
      <c r="N14" s="107">
        <f t="shared" si="0"/>
        <v>-338</v>
      </c>
      <c r="O14" s="107">
        <f t="shared" si="0"/>
        <v>-1197</v>
      </c>
      <c r="P14" s="107">
        <f t="shared" si="0"/>
        <v>2019</v>
      </c>
      <c r="Q14" s="107">
        <f t="shared" si="0"/>
        <v>-1124</v>
      </c>
      <c r="R14" s="107">
        <f t="shared" si="0"/>
        <v>562</v>
      </c>
      <c r="S14" s="107">
        <f t="shared" si="0"/>
        <v>538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5.95" customHeight="1">
      <c r="A15" s="122"/>
      <c r="B15" s="65" t="s">
        <v>52</v>
      </c>
      <c r="C15" s="65"/>
      <c r="D15" s="65"/>
      <c r="E15" s="108" t="s">
        <v>88</v>
      </c>
      <c r="F15" s="107">
        <f t="shared" si="0"/>
        <v>94</v>
      </c>
      <c r="G15" s="107">
        <f t="shared" si="0"/>
        <v>151</v>
      </c>
      <c r="H15" s="107">
        <f t="shared" si="0"/>
        <v>0</v>
      </c>
      <c r="I15" s="107">
        <f t="shared" si="0"/>
        <v>0</v>
      </c>
      <c r="J15" s="107">
        <f t="shared" si="0"/>
        <v>-35</v>
      </c>
      <c r="K15" s="107">
        <f t="shared" si="0"/>
        <v>57</v>
      </c>
      <c r="L15" s="107">
        <f t="shared" si="0"/>
        <v>-10</v>
      </c>
      <c r="M15" s="107">
        <f t="shared" si="0"/>
        <v>-10</v>
      </c>
      <c r="N15" s="107">
        <f t="shared" si="0"/>
        <v>-40</v>
      </c>
      <c r="O15" s="107">
        <f t="shared" si="0"/>
        <v>0</v>
      </c>
      <c r="P15" s="107">
        <f t="shared" si="0"/>
        <v>0</v>
      </c>
      <c r="Q15" s="107">
        <f t="shared" si="0"/>
        <v>0</v>
      </c>
      <c r="R15" s="107">
        <f t="shared" si="0"/>
        <v>-620</v>
      </c>
      <c r="S15" s="107">
        <f t="shared" si="0"/>
        <v>-215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5.95" customHeight="1">
      <c r="A16" s="122"/>
      <c r="B16" s="65" t="s">
        <v>53</v>
      </c>
      <c r="C16" s="65"/>
      <c r="D16" s="65"/>
      <c r="E16" s="108" t="s">
        <v>89</v>
      </c>
      <c r="F16" s="107">
        <f t="shared" ref="F16:S16" si="1">F8-F11</f>
        <v>11656</v>
      </c>
      <c r="G16" s="107">
        <f t="shared" si="1"/>
        <v>10049</v>
      </c>
      <c r="H16" s="107">
        <f t="shared" si="1"/>
        <v>7945</v>
      </c>
      <c r="I16" s="107">
        <f t="shared" si="1"/>
        <v>1348</v>
      </c>
      <c r="J16" s="107">
        <f t="shared" si="1"/>
        <v>8286</v>
      </c>
      <c r="K16" s="107">
        <f t="shared" si="1"/>
        <v>6482</v>
      </c>
      <c r="L16" s="107">
        <f t="shared" si="1"/>
        <v>385</v>
      </c>
      <c r="M16" s="107">
        <f t="shared" si="1"/>
        <v>401</v>
      </c>
      <c r="N16" s="107">
        <f t="shared" si="1"/>
        <v>-378</v>
      </c>
      <c r="O16" s="107">
        <f t="shared" si="1"/>
        <v>-1197</v>
      </c>
      <c r="P16" s="107">
        <f t="shared" si="1"/>
        <v>2019</v>
      </c>
      <c r="Q16" s="107">
        <f t="shared" si="1"/>
        <v>-1124</v>
      </c>
      <c r="R16" s="107">
        <f t="shared" si="1"/>
        <v>-757</v>
      </c>
      <c r="S16" s="107">
        <f t="shared" si="1"/>
        <v>-127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.95" customHeight="1">
      <c r="A17" s="122"/>
      <c r="B17" s="65" t="s">
        <v>54</v>
      </c>
      <c r="C17" s="65"/>
      <c r="D17" s="65"/>
      <c r="E17" s="63"/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78">
        <v>0</v>
      </c>
      <c r="M17" s="78">
        <v>0</v>
      </c>
      <c r="N17" s="107">
        <v>3991</v>
      </c>
      <c r="O17" s="107">
        <v>4473</v>
      </c>
      <c r="P17" s="107">
        <v>149117</v>
      </c>
      <c r="Q17" s="107">
        <v>150513</v>
      </c>
      <c r="R17" s="78">
        <v>48835</v>
      </c>
      <c r="S17" s="79">
        <v>51180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.95" customHeight="1">
      <c r="A18" s="122"/>
      <c r="B18" s="65" t="s">
        <v>55</v>
      </c>
      <c r="C18" s="65"/>
      <c r="D18" s="65"/>
      <c r="E18" s="63"/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.95" customHeight="1">
      <c r="A19" s="122" t="s">
        <v>84</v>
      </c>
      <c r="B19" s="71" t="s">
        <v>56</v>
      </c>
      <c r="C19" s="65"/>
      <c r="D19" s="65"/>
      <c r="E19" s="108"/>
      <c r="F19" s="107">
        <v>71292</v>
      </c>
      <c r="G19" s="107">
        <v>73437</v>
      </c>
      <c r="H19" s="107">
        <v>11460</v>
      </c>
      <c r="I19" s="107">
        <v>14474</v>
      </c>
      <c r="J19" s="107">
        <v>17809</v>
      </c>
      <c r="K19" s="107">
        <v>17870</v>
      </c>
      <c r="L19" s="107">
        <v>745</v>
      </c>
      <c r="M19" s="107">
        <v>711</v>
      </c>
      <c r="N19" s="107">
        <v>700</v>
      </c>
      <c r="O19" s="107">
        <v>682</v>
      </c>
      <c r="P19" s="107">
        <v>28226</v>
      </c>
      <c r="Q19" s="107">
        <v>23907</v>
      </c>
      <c r="R19" s="107">
        <v>4518</v>
      </c>
      <c r="S19" s="107">
        <v>4698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.95" customHeight="1">
      <c r="A20" s="122"/>
      <c r="B20" s="72"/>
      <c r="C20" s="65" t="s">
        <v>57</v>
      </c>
      <c r="D20" s="65"/>
      <c r="E20" s="108"/>
      <c r="F20" s="107">
        <v>56447</v>
      </c>
      <c r="G20" s="107">
        <v>57666</v>
      </c>
      <c r="H20" s="107">
        <v>8800</v>
      </c>
      <c r="I20" s="107">
        <v>8000</v>
      </c>
      <c r="J20" s="107">
        <v>14640</v>
      </c>
      <c r="K20" s="107">
        <v>15679</v>
      </c>
      <c r="L20" s="107">
        <v>598</v>
      </c>
      <c r="M20" s="107">
        <v>529</v>
      </c>
      <c r="N20" s="107">
        <v>682</v>
      </c>
      <c r="O20" s="78">
        <v>637</v>
      </c>
      <c r="P20" s="107">
        <v>21655</v>
      </c>
      <c r="Q20" s="107">
        <v>18687</v>
      </c>
      <c r="R20" s="107">
        <v>1145</v>
      </c>
      <c r="S20" s="107">
        <v>1074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.95" customHeight="1">
      <c r="A21" s="122"/>
      <c r="B21" s="65" t="s">
        <v>58</v>
      </c>
      <c r="C21" s="65"/>
      <c r="D21" s="65"/>
      <c r="E21" s="108" t="s">
        <v>90</v>
      </c>
      <c r="F21" s="107">
        <v>71292</v>
      </c>
      <c r="G21" s="107">
        <v>73437</v>
      </c>
      <c r="H21" s="107">
        <v>11460</v>
      </c>
      <c r="I21" s="107">
        <v>14474</v>
      </c>
      <c r="J21" s="107">
        <v>17809</v>
      </c>
      <c r="K21" s="107">
        <v>17870</v>
      </c>
      <c r="L21" s="107">
        <v>745</v>
      </c>
      <c r="M21" s="107">
        <v>711</v>
      </c>
      <c r="N21" s="107">
        <v>700</v>
      </c>
      <c r="O21" s="107">
        <v>682</v>
      </c>
      <c r="P21" s="107">
        <v>28226</v>
      </c>
      <c r="Q21" s="107">
        <v>23907</v>
      </c>
      <c r="R21" s="107">
        <v>4518</v>
      </c>
      <c r="S21" s="107">
        <v>4698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.95" customHeight="1">
      <c r="A22" s="122"/>
      <c r="B22" s="71" t="s">
        <v>59</v>
      </c>
      <c r="C22" s="65"/>
      <c r="D22" s="65"/>
      <c r="E22" s="108" t="s">
        <v>91</v>
      </c>
      <c r="F22" s="107">
        <v>122753</v>
      </c>
      <c r="G22" s="107">
        <v>131700</v>
      </c>
      <c r="H22" s="107">
        <v>27023</v>
      </c>
      <c r="I22" s="107">
        <v>34293</v>
      </c>
      <c r="J22" s="107">
        <v>48351</v>
      </c>
      <c r="K22" s="107">
        <v>48286</v>
      </c>
      <c r="L22" s="107">
        <v>2666</v>
      </c>
      <c r="M22" s="107">
        <v>2789</v>
      </c>
      <c r="N22" s="107">
        <v>1282</v>
      </c>
      <c r="O22" s="107">
        <v>1191</v>
      </c>
      <c r="P22" s="107">
        <v>50448</v>
      </c>
      <c r="Q22" s="107">
        <v>45379</v>
      </c>
      <c r="R22" s="107">
        <v>6497</v>
      </c>
      <c r="S22" s="107">
        <v>6124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5.95" customHeight="1">
      <c r="A23" s="122"/>
      <c r="B23" s="72" t="s">
        <v>60</v>
      </c>
      <c r="C23" s="65" t="s">
        <v>61</v>
      </c>
      <c r="D23" s="65"/>
      <c r="E23" s="108"/>
      <c r="F23" s="107">
        <v>63447</v>
      </c>
      <c r="G23" s="107">
        <v>72005</v>
      </c>
      <c r="H23" s="107">
        <v>25319</v>
      </c>
      <c r="I23" s="107">
        <v>30046</v>
      </c>
      <c r="J23" s="107">
        <v>8548</v>
      </c>
      <c r="K23" s="107">
        <v>13667</v>
      </c>
      <c r="L23" s="107">
        <v>247</v>
      </c>
      <c r="M23" s="107">
        <v>246</v>
      </c>
      <c r="N23" s="107">
        <v>550</v>
      </c>
      <c r="O23" s="107">
        <v>423</v>
      </c>
      <c r="P23" s="107">
        <v>26794</v>
      </c>
      <c r="Q23" s="107">
        <v>25862</v>
      </c>
      <c r="R23" s="107">
        <v>5136</v>
      </c>
      <c r="S23" s="107">
        <v>5197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5.95" customHeight="1">
      <c r="A24" s="122"/>
      <c r="B24" s="65" t="s">
        <v>92</v>
      </c>
      <c r="C24" s="65"/>
      <c r="D24" s="65"/>
      <c r="E24" s="108" t="s">
        <v>93</v>
      </c>
      <c r="F24" s="107">
        <f t="shared" ref="F24:S24" si="2">F21-F22</f>
        <v>-51461</v>
      </c>
      <c r="G24" s="107">
        <f t="shared" si="2"/>
        <v>-58263</v>
      </c>
      <c r="H24" s="107">
        <f t="shared" si="2"/>
        <v>-15563</v>
      </c>
      <c r="I24" s="107">
        <f t="shared" si="2"/>
        <v>-19819</v>
      </c>
      <c r="J24" s="107">
        <f t="shared" si="2"/>
        <v>-30542</v>
      </c>
      <c r="K24" s="107">
        <f t="shared" si="2"/>
        <v>-30416</v>
      </c>
      <c r="L24" s="107">
        <f t="shared" si="2"/>
        <v>-1921</v>
      </c>
      <c r="M24" s="107">
        <f t="shared" si="2"/>
        <v>-2078</v>
      </c>
      <c r="N24" s="107">
        <f t="shared" si="2"/>
        <v>-582</v>
      </c>
      <c r="O24" s="107">
        <f t="shared" si="2"/>
        <v>-509</v>
      </c>
      <c r="P24" s="107">
        <f t="shared" si="2"/>
        <v>-22222</v>
      </c>
      <c r="Q24" s="107">
        <f t="shared" si="2"/>
        <v>-21472</v>
      </c>
      <c r="R24" s="107">
        <f t="shared" si="2"/>
        <v>-1979</v>
      </c>
      <c r="S24" s="107">
        <f t="shared" si="2"/>
        <v>-1426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.95" customHeight="1">
      <c r="A25" s="122"/>
      <c r="B25" s="71" t="s">
        <v>62</v>
      </c>
      <c r="C25" s="71"/>
      <c r="D25" s="71"/>
      <c r="E25" s="124" t="s">
        <v>94</v>
      </c>
      <c r="F25" s="119">
        <v>51461</v>
      </c>
      <c r="G25" s="119">
        <v>58263</v>
      </c>
      <c r="H25" s="119">
        <v>15563</v>
      </c>
      <c r="I25" s="119">
        <v>19819</v>
      </c>
      <c r="J25" s="119">
        <v>30542</v>
      </c>
      <c r="K25" s="131">
        <v>30416</v>
      </c>
      <c r="L25" s="119">
        <v>1921</v>
      </c>
      <c r="M25" s="119">
        <v>2078</v>
      </c>
      <c r="N25" s="119">
        <v>582</v>
      </c>
      <c r="O25" s="119">
        <v>509</v>
      </c>
      <c r="P25" s="119">
        <v>22222</v>
      </c>
      <c r="Q25" s="119">
        <v>21472</v>
      </c>
      <c r="R25" s="119">
        <v>1979</v>
      </c>
      <c r="S25" s="119">
        <v>1426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.95" customHeight="1">
      <c r="A26" s="122"/>
      <c r="B26" s="94" t="s">
        <v>63</v>
      </c>
      <c r="C26" s="94"/>
      <c r="D26" s="94"/>
      <c r="E26" s="125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.95" customHeight="1">
      <c r="A27" s="122"/>
      <c r="B27" s="65" t="s">
        <v>95</v>
      </c>
      <c r="C27" s="65"/>
      <c r="D27" s="65"/>
      <c r="E27" s="108" t="s">
        <v>96</v>
      </c>
      <c r="F27" s="107">
        <f t="shared" ref="F27:S27" si="3">F24+F25</f>
        <v>0</v>
      </c>
      <c r="G27" s="107">
        <f t="shared" si="3"/>
        <v>0</v>
      </c>
      <c r="H27" s="107">
        <f t="shared" si="3"/>
        <v>0</v>
      </c>
      <c r="I27" s="107">
        <f t="shared" si="3"/>
        <v>0</v>
      </c>
      <c r="J27" s="107">
        <f t="shared" si="3"/>
        <v>0</v>
      </c>
      <c r="K27" s="107">
        <f t="shared" si="3"/>
        <v>0</v>
      </c>
      <c r="L27" s="107">
        <f t="shared" si="3"/>
        <v>0</v>
      </c>
      <c r="M27" s="107">
        <f t="shared" si="3"/>
        <v>0</v>
      </c>
      <c r="N27" s="107">
        <f t="shared" si="3"/>
        <v>0</v>
      </c>
      <c r="O27" s="107">
        <f t="shared" si="3"/>
        <v>0</v>
      </c>
      <c r="P27" s="107">
        <f t="shared" si="3"/>
        <v>0</v>
      </c>
      <c r="Q27" s="107">
        <f t="shared" si="3"/>
        <v>0</v>
      </c>
      <c r="R27" s="107">
        <f t="shared" si="3"/>
        <v>0</v>
      </c>
      <c r="S27" s="107">
        <f t="shared" si="3"/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.95" customHeight="1">
      <c r="A28" s="1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5.95" customHeight="1">
      <c r="A29" s="13"/>
      <c r="F29" s="19"/>
      <c r="G29" s="19"/>
      <c r="H29" s="19"/>
      <c r="I29" s="19"/>
      <c r="J29" s="19"/>
      <c r="K29" s="19"/>
      <c r="L29" s="19"/>
      <c r="M29" s="19"/>
      <c r="N29" s="21"/>
      <c r="O29" s="21"/>
      <c r="P29" s="20"/>
      <c r="Q29" s="21" t="s">
        <v>100</v>
      </c>
      <c r="R29" s="19"/>
      <c r="T29" s="19"/>
      <c r="U29" s="19"/>
      <c r="V29" s="19"/>
      <c r="W29" s="19"/>
      <c r="X29" s="19"/>
      <c r="Y29" s="19"/>
      <c r="Z29" s="19"/>
      <c r="AA29" s="19"/>
      <c r="AB29" s="19"/>
      <c r="AC29" s="21"/>
    </row>
    <row r="30" spans="1:29" ht="15.95" customHeight="1">
      <c r="A30" s="129" t="s">
        <v>64</v>
      </c>
      <c r="B30" s="129"/>
      <c r="C30" s="129"/>
      <c r="D30" s="129"/>
      <c r="E30" s="129"/>
      <c r="F30" s="130" t="s">
        <v>256</v>
      </c>
      <c r="G30" s="130"/>
      <c r="H30" s="130" t="s">
        <v>257</v>
      </c>
      <c r="I30" s="130"/>
      <c r="J30" s="130" t="s">
        <v>258</v>
      </c>
      <c r="K30" s="130"/>
      <c r="L30" s="130" t="s">
        <v>259</v>
      </c>
      <c r="M30" s="130"/>
      <c r="N30" s="130" t="s">
        <v>260</v>
      </c>
      <c r="O30" s="130"/>
      <c r="P30" s="130" t="s">
        <v>261</v>
      </c>
      <c r="Q30" s="130"/>
      <c r="R30" s="121"/>
      <c r="S30" s="121"/>
      <c r="T30" s="27"/>
      <c r="U30" s="20"/>
      <c r="V30" s="27"/>
      <c r="W30" s="20"/>
      <c r="X30" s="27"/>
      <c r="Y30" s="20"/>
      <c r="Z30" s="27"/>
      <c r="AA30" s="20"/>
      <c r="AB30" s="27"/>
      <c r="AC30" s="20"/>
    </row>
    <row r="31" spans="1:29" ht="15.95" customHeight="1">
      <c r="A31" s="129"/>
      <c r="B31" s="129"/>
      <c r="C31" s="129"/>
      <c r="D31" s="129"/>
      <c r="E31" s="129"/>
      <c r="F31" s="63" t="s">
        <v>237</v>
      </c>
      <c r="G31" s="75" t="s">
        <v>238</v>
      </c>
      <c r="H31" s="63" t="s">
        <v>237</v>
      </c>
      <c r="I31" s="75" t="s">
        <v>238</v>
      </c>
      <c r="J31" s="63" t="s">
        <v>237</v>
      </c>
      <c r="K31" s="75" t="s">
        <v>238</v>
      </c>
      <c r="L31" s="63" t="s">
        <v>237</v>
      </c>
      <c r="M31" s="75" t="s">
        <v>238</v>
      </c>
      <c r="N31" s="63" t="s">
        <v>237</v>
      </c>
      <c r="O31" s="75" t="s">
        <v>238</v>
      </c>
      <c r="P31" s="63" t="s">
        <v>237</v>
      </c>
      <c r="Q31" s="75" t="s">
        <v>238</v>
      </c>
      <c r="R31" s="109"/>
      <c r="S31" s="110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5.95" customHeight="1">
      <c r="A32" s="122" t="s">
        <v>85</v>
      </c>
      <c r="B32" s="71" t="s">
        <v>45</v>
      </c>
      <c r="C32" s="65"/>
      <c r="D32" s="65"/>
      <c r="E32" s="108" t="s">
        <v>36</v>
      </c>
      <c r="F32" s="107">
        <v>96</v>
      </c>
      <c r="G32" s="107">
        <v>106</v>
      </c>
      <c r="H32" s="107">
        <v>2591</v>
      </c>
      <c r="I32" s="107">
        <v>2442</v>
      </c>
      <c r="J32" s="107">
        <v>2109</v>
      </c>
      <c r="K32" s="107">
        <v>2471</v>
      </c>
      <c r="L32" s="107">
        <v>204</v>
      </c>
      <c r="M32" s="107">
        <v>173</v>
      </c>
      <c r="N32" s="107">
        <v>1349</v>
      </c>
      <c r="O32" s="107">
        <v>1345</v>
      </c>
      <c r="P32" s="107"/>
      <c r="Q32" s="107"/>
      <c r="R32" s="24"/>
      <c r="S32" s="24"/>
      <c r="T32" s="24"/>
      <c r="U32" s="24"/>
      <c r="V32" s="24"/>
      <c r="W32" s="24"/>
      <c r="X32" s="26"/>
      <c r="Y32" s="26"/>
      <c r="Z32" s="24"/>
      <c r="AA32" s="24"/>
      <c r="AB32" s="26"/>
      <c r="AC32" s="26"/>
    </row>
    <row r="33" spans="1:29" ht="15.95" customHeight="1">
      <c r="A33" s="123"/>
      <c r="B33" s="73"/>
      <c r="C33" s="71" t="s">
        <v>65</v>
      </c>
      <c r="D33" s="65"/>
      <c r="E33" s="108"/>
      <c r="F33" s="107">
        <v>44</v>
      </c>
      <c r="G33" s="107">
        <v>40</v>
      </c>
      <c r="H33" s="107">
        <v>2401</v>
      </c>
      <c r="I33" s="107">
        <v>2375</v>
      </c>
      <c r="J33" s="107">
        <v>272</v>
      </c>
      <c r="K33" s="107">
        <v>261</v>
      </c>
      <c r="L33" s="107">
        <v>93</v>
      </c>
      <c r="M33" s="107">
        <v>98</v>
      </c>
      <c r="N33" s="107">
        <v>1337</v>
      </c>
      <c r="O33" s="107">
        <v>1332</v>
      </c>
      <c r="P33" s="107"/>
      <c r="Q33" s="107"/>
      <c r="R33" s="24"/>
      <c r="S33" s="24"/>
      <c r="T33" s="24"/>
      <c r="U33" s="24"/>
      <c r="V33" s="24"/>
      <c r="W33" s="24"/>
      <c r="X33" s="26"/>
      <c r="Y33" s="26"/>
      <c r="Z33" s="24"/>
      <c r="AA33" s="24"/>
      <c r="AB33" s="26"/>
      <c r="AC33" s="26"/>
    </row>
    <row r="34" spans="1:29" ht="15.95" customHeight="1">
      <c r="A34" s="123"/>
      <c r="B34" s="73"/>
      <c r="C34" s="72"/>
      <c r="D34" s="65" t="s">
        <v>66</v>
      </c>
      <c r="E34" s="108"/>
      <c r="F34" s="107">
        <v>42</v>
      </c>
      <c r="G34" s="107">
        <v>14</v>
      </c>
      <c r="H34" s="107">
        <v>1435</v>
      </c>
      <c r="I34" s="107">
        <v>1419</v>
      </c>
      <c r="J34" s="107">
        <v>196</v>
      </c>
      <c r="K34" s="107">
        <v>190</v>
      </c>
      <c r="L34" s="107">
        <v>90</v>
      </c>
      <c r="M34" s="107">
        <v>93</v>
      </c>
      <c r="N34" s="107">
        <v>1310</v>
      </c>
      <c r="O34" s="107">
        <v>1307</v>
      </c>
      <c r="P34" s="107"/>
      <c r="Q34" s="107"/>
      <c r="R34" s="24"/>
      <c r="S34" s="24"/>
      <c r="T34" s="24"/>
      <c r="U34" s="24"/>
      <c r="V34" s="24"/>
      <c r="W34" s="24"/>
      <c r="X34" s="26"/>
      <c r="Y34" s="26"/>
      <c r="Z34" s="24"/>
      <c r="AA34" s="24"/>
      <c r="AB34" s="26"/>
      <c r="AC34" s="26"/>
    </row>
    <row r="35" spans="1:29" ht="15.95" customHeight="1">
      <c r="A35" s="123"/>
      <c r="B35" s="72"/>
      <c r="C35" s="65" t="s">
        <v>67</v>
      </c>
      <c r="D35" s="65"/>
      <c r="E35" s="108"/>
      <c r="F35" s="107">
        <v>0</v>
      </c>
      <c r="G35" s="107">
        <v>0</v>
      </c>
      <c r="H35" s="107">
        <v>190</v>
      </c>
      <c r="I35" s="107">
        <v>67</v>
      </c>
      <c r="J35" s="107">
        <v>1837</v>
      </c>
      <c r="K35" s="107">
        <v>2211</v>
      </c>
      <c r="L35" s="107">
        <v>111</v>
      </c>
      <c r="M35" s="107">
        <v>74</v>
      </c>
      <c r="N35" s="79">
        <v>12</v>
      </c>
      <c r="O35" s="79">
        <v>13</v>
      </c>
      <c r="P35" s="107"/>
      <c r="Q35" s="107"/>
      <c r="R35" s="24"/>
      <c r="S35" s="24"/>
      <c r="T35" s="24"/>
      <c r="U35" s="24"/>
      <c r="V35" s="24"/>
      <c r="W35" s="24"/>
      <c r="X35" s="26"/>
      <c r="Y35" s="26"/>
      <c r="Z35" s="24"/>
      <c r="AA35" s="24"/>
      <c r="AB35" s="26"/>
      <c r="AC35" s="26"/>
    </row>
    <row r="36" spans="1:29" ht="15.95" customHeight="1">
      <c r="A36" s="123"/>
      <c r="B36" s="71" t="s">
        <v>48</v>
      </c>
      <c r="C36" s="65"/>
      <c r="D36" s="65"/>
      <c r="E36" s="108" t="s">
        <v>37</v>
      </c>
      <c r="F36" s="107">
        <v>56</v>
      </c>
      <c r="G36" s="107">
        <v>66</v>
      </c>
      <c r="H36" s="107">
        <v>2387</v>
      </c>
      <c r="I36" s="107">
        <v>2322</v>
      </c>
      <c r="J36" s="107">
        <v>2203</v>
      </c>
      <c r="K36" s="107">
        <v>2470</v>
      </c>
      <c r="L36" s="107">
        <v>239</v>
      </c>
      <c r="M36" s="107">
        <v>178</v>
      </c>
      <c r="N36" s="107">
        <v>886</v>
      </c>
      <c r="O36" s="107">
        <v>1211</v>
      </c>
      <c r="P36" s="107"/>
      <c r="Q36" s="107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/>
      <c r="AC36" s="26"/>
    </row>
    <row r="37" spans="1:29" ht="15.95" customHeight="1">
      <c r="A37" s="123"/>
      <c r="B37" s="73"/>
      <c r="C37" s="65" t="s">
        <v>68</v>
      </c>
      <c r="D37" s="65"/>
      <c r="E37" s="108"/>
      <c r="F37" s="107">
        <v>56</v>
      </c>
      <c r="G37" s="107">
        <v>66</v>
      </c>
      <c r="H37" s="107">
        <v>2281</v>
      </c>
      <c r="I37" s="107">
        <v>2235</v>
      </c>
      <c r="J37" s="107">
        <v>2163</v>
      </c>
      <c r="K37" s="107">
        <v>2420</v>
      </c>
      <c r="L37" s="107">
        <v>235</v>
      </c>
      <c r="M37" s="107">
        <v>169</v>
      </c>
      <c r="N37" s="107">
        <v>743</v>
      </c>
      <c r="O37" s="107">
        <v>1061</v>
      </c>
      <c r="P37" s="107"/>
      <c r="Q37" s="107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26"/>
    </row>
    <row r="38" spans="1:29" ht="15.95" customHeight="1">
      <c r="A38" s="123"/>
      <c r="B38" s="72"/>
      <c r="C38" s="65" t="s">
        <v>69</v>
      </c>
      <c r="D38" s="65"/>
      <c r="E38" s="108"/>
      <c r="F38" s="107">
        <v>0</v>
      </c>
      <c r="G38" s="107">
        <v>0</v>
      </c>
      <c r="H38" s="107">
        <v>106</v>
      </c>
      <c r="I38" s="107">
        <v>87</v>
      </c>
      <c r="J38" s="107">
        <v>39</v>
      </c>
      <c r="K38" s="107">
        <v>51</v>
      </c>
      <c r="L38" s="107">
        <v>4</v>
      </c>
      <c r="M38" s="107">
        <v>9</v>
      </c>
      <c r="N38" s="107">
        <v>143</v>
      </c>
      <c r="O38" s="79">
        <v>151</v>
      </c>
      <c r="P38" s="107"/>
      <c r="Q38" s="107"/>
      <c r="R38" s="24"/>
      <c r="S38" s="24"/>
      <c r="T38" s="24"/>
      <c r="U38" s="24"/>
      <c r="V38" s="26"/>
      <c r="W38" s="26"/>
      <c r="X38" s="24"/>
      <c r="Y38" s="24"/>
      <c r="Z38" s="24"/>
      <c r="AA38" s="24"/>
      <c r="AB38" s="26"/>
      <c r="AC38" s="26"/>
    </row>
    <row r="39" spans="1:29" ht="15.95" customHeight="1">
      <c r="A39" s="123"/>
      <c r="B39" s="30" t="s">
        <v>70</v>
      </c>
      <c r="C39" s="30"/>
      <c r="D39" s="30"/>
      <c r="E39" s="108" t="s">
        <v>97</v>
      </c>
      <c r="F39" s="107">
        <f t="shared" ref="F39:Q39" si="4">F32-F36</f>
        <v>40</v>
      </c>
      <c r="G39" s="107">
        <f t="shared" si="4"/>
        <v>40</v>
      </c>
      <c r="H39" s="107">
        <f t="shared" si="4"/>
        <v>204</v>
      </c>
      <c r="I39" s="107">
        <f t="shared" si="4"/>
        <v>120</v>
      </c>
      <c r="J39" s="107">
        <f t="shared" si="4"/>
        <v>-94</v>
      </c>
      <c r="K39" s="107">
        <f t="shared" si="4"/>
        <v>1</v>
      </c>
      <c r="L39" s="107">
        <f t="shared" si="4"/>
        <v>-35</v>
      </c>
      <c r="M39" s="107">
        <f t="shared" si="4"/>
        <v>-5</v>
      </c>
      <c r="N39" s="107">
        <f t="shared" si="4"/>
        <v>463</v>
      </c>
      <c r="O39" s="107">
        <f t="shared" si="4"/>
        <v>134</v>
      </c>
      <c r="P39" s="107">
        <f t="shared" si="4"/>
        <v>0</v>
      </c>
      <c r="Q39" s="107">
        <f t="shared" si="4"/>
        <v>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26"/>
    </row>
    <row r="40" spans="1:29" ht="15.95" customHeight="1">
      <c r="A40" s="122" t="s">
        <v>86</v>
      </c>
      <c r="B40" s="71" t="s">
        <v>71</v>
      </c>
      <c r="C40" s="65"/>
      <c r="D40" s="65"/>
      <c r="E40" s="108" t="s">
        <v>39</v>
      </c>
      <c r="F40" s="107">
        <v>0</v>
      </c>
      <c r="G40" s="107">
        <v>0</v>
      </c>
      <c r="H40" s="107">
        <v>1780</v>
      </c>
      <c r="I40" s="107">
        <v>584</v>
      </c>
      <c r="J40" s="107">
        <v>1323</v>
      </c>
      <c r="K40" s="107">
        <v>1076</v>
      </c>
      <c r="L40" s="107">
        <v>235</v>
      </c>
      <c r="M40" s="107">
        <v>320</v>
      </c>
      <c r="N40" s="107">
        <v>23418</v>
      </c>
      <c r="O40" s="107">
        <v>29928</v>
      </c>
      <c r="P40" s="107"/>
      <c r="Q40" s="107"/>
      <c r="R40" s="24"/>
      <c r="S40" s="24"/>
      <c r="T40" s="24"/>
      <c r="U40" s="24"/>
      <c r="V40" s="24"/>
      <c r="W40" s="24"/>
      <c r="X40" s="26"/>
      <c r="Y40" s="26"/>
      <c r="Z40" s="26"/>
      <c r="AA40" s="26"/>
      <c r="AB40" s="24"/>
      <c r="AC40" s="24"/>
    </row>
    <row r="41" spans="1:29" ht="15.95" customHeight="1">
      <c r="A41" s="128"/>
      <c r="B41" s="72"/>
      <c r="C41" s="65" t="s">
        <v>72</v>
      </c>
      <c r="D41" s="65"/>
      <c r="E41" s="108"/>
      <c r="F41" s="79">
        <v>0</v>
      </c>
      <c r="G41" s="79">
        <v>0</v>
      </c>
      <c r="H41" s="79">
        <v>1480</v>
      </c>
      <c r="I41" s="79">
        <v>571</v>
      </c>
      <c r="J41" s="79">
        <v>544</v>
      </c>
      <c r="K41" s="79">
        <v>380</v>
      </c>
      <c r="L41" s="79">
        <v>0</v>
      </c>
      <c r="M41" s="79">
        <v>0</v>
      </c>
      <c r="N41" s="107">
        <v>2340</v>
      </c>
      <c r="O41" s="107">
        <v>5813</v>
      </c>
      <c r="P41" s="107"/>
      <c r="Q41" s="107"/>
      <c r="R41" s="24"/>
      <c r="S41" s="24"/>
      <c r="T41" s="26"/>
      <c r="U41" s="26"/>
      <c r="V41" s="26"/>
      <c r="W41" s="26"/>
      <c r="X41" s="26"/>
      <c r="Y41" s="26"/>
      <c r="Z41" s="26"/>
      <c r="AA41" s="26"/>
      <c r="AB41" s="24"/>
      <c r="AC41" s="24"/>
    </row>
    <row r="42" spans="1:29" ht="15.95" customHeight="1">
      <c r="A42" s="128"/>
      <c r="B42" s="71" t="s">
        <v>59</v>
      </c>
      <c r="C42" s="65"/>
      <c r="D42" s="65"/>
      <c r="E42" s="108" t="s">
        <v>40</v>
      </c>
      <c r="F42" s="107">
        <v>0</v>
      </c>
      <c r="G42" s="107">
        <v>0</v>
      </c>
      <c r="H42" s="107">
        <v>2139</v>
      </c>
      <c r="I42" s="107">
        <v>900</v>
      </c>
      <c r="J42" s="107">
        <v>1323</v>
      </c>
      <c r="K42" s="107">
        <v>1076</v>
      </c>
      <c r="L42" s="107">
        <v>183</v>
      </c>
      <c r="M42" s="107">
        <v>268</v>
      </c>
      <c r="N42" s="107">
        <v>23617</v>
      </c>
      <c r="O42" s="107">
        <v>30079</v>
      </c>
      <c r="P42" s="107"/>
      <c r="Q42" s="107"/>
      <c r="R42" s="24"/>
      <c r="S42" s="24"/>
      <c r="T42" s="24"/>
      <c r="U42" s="24"/>
      <c r="V42" s="24"/>
      <c r="W42" s="24"/>
      <c r="X42" s="26"/>
      <c r="Y42" s="26"/>
      <c r="Z42" s="24"/>
      <c r="AA42" s="24"/>
      <c r="AB42" s="24"/>
      <c r="AC42" s="24"/>
    </row>
    <row r="43" spans="1:29" ht="15.95" customHeight="1">
      <c r="A43" s="128"/>
      <c r="B43" s="72"/>
      <c r="C43" s="65" t="s">
        <v>73</v>
      </c>
      <c r="D43" s="65"/>
      <c r="E43" s="108"/>
      <c r="F43" s="107">
        <v>0</v>
      </c>
      <c r="G43" s="107">
        <v>0</v>
      </c>
      <c r="H43" s="107">
        <v>310</v>
      </c>
      <c r="I43" s="107">
        <v>298</v>
      </c>
      <c r="J43" s="107">
        <v>459</v>
      </c>
      <c r="K43" s="107">
        <v>386</v>
      </c>
      <c r="L43" s="107">
        <v>183</v>
      </c>
      <c r="M43" s="107">
        <v>268</v>
      </c>
      <c r="N43" s="79">
        <v>46</v>
      </c>
      <c r="O43" s="79">
        <v>24</v>
      </c>
      <c r="P43" s="107"/>
      <c r="Q43" s="107"/>
      <c r="R43" s="24"/>
      <c r="S43" s="24"/>
      <c r="T43" s="24"/>
      <c r="U43" s="24"/>
      <c r="V43" s="26"/>
      <c r="W43" s="24"/>
      <c r="X43" s="26"/>
      <c r="Y43" s="26"/>
      <c r="Z43" s="24"/>
      <c r="AA43" s="24"/>
      <c r="AB43" s="26"/>
      <c r="AC43" s="26"/>
    </row>
    <row r="44" spans="1:29" ht="15.95" customHeight="1">
      <c r="A44" s="128"/>
      <c r="B44" s="65" t="s">
        <v>70</v>
      </c>
      <c r="C44" s="65"/>
      <c r="D44" s="65"/>
      <c r="E44" s="108" t="s">
        <v>98</v>
      </c>
      <c r="F44" s="79">
        <f t="shared" ref="F44:Q44" si="5">F40-F42</f>
        <v>0</v>
      </c>
      <c r="G44" s="79">
        <f t="shared" si="5"/>
        <v>0</v>
      </c>
      <c r="H44" s="79">
        <f t="shared" si="5"/>
        <v>-359</v>
      </c>
      <c r="I44" s="79">
        <f t="shared" si="5"/>
        <v>-316</v>
      </c>
      <c r="J44" s="79">
        <f t="shared" si="5"/>
        <v>0</v>
      </c>
      <c r="K44" s="79">
        <f t="shared" si="5"/>
        <v>0</v>
      </c>
      <c r="L44" s="79">
        <f t="shared" si="5"/>
        <v>52</v>
      </c>
      <c r="M44" s="79">
        <f t="shared" si="5"/>
        <v>52</v>
      </c>
      <c r="N44" s="79">
        <f t="shared" si="5"/>
        <v>-199</v>
      </c>
      <c r="O44" s="79">
        <f t="shared" si="5"/>
        <v>-151</v>
      </c>
      <c r="P44" s="79">
        <f t="shared" si="5"/>
        <v>0</v>
      </c>
      <c r="Q44" s="79">
        <f t="shared" si="5"/>
        <v>0</v>
      </c>
      <c r="R44" s="26"/>
      <c r="S44" s="26"/>
      <c r="T44" s="26"/>
      <c r="U44" s="26"/>
      <c r="V44" s="24"/>
      <c r="W44" s="24"/>
      <c r="X44" s="26"/>
      <c r="Y44" s="26"/>
      <c r="Z44" s="24"/>
      <c r="AA44" s="24"/>
      <c r="AB44" s="24"/>
      <c r="AC44" s="24"/>
    </row>
    <row r="45" spans="1:29" ht="15.95" customHeight="1">
      <c r="A45" s="122" t="s">
        <v>78</v>
      </c>
      <c r="B45" s="30" t="s">
        <v>74</v>
      </c>
      <c r="C45" s="30"/>
      <c r="D45" s="30"/>
      <c r="E45" s="108" t="s">
        <v>99</v>
      </c>
      <c r="F45" s="107">
        <f t="shared" ref="F45:Q45" si="6">F39+F44</f>
        <v>40</v>
      </c>
      <c r="G45" s="107">
        <f t="shared" si="6"/>
        <v>40</v>
      </c>
      <c r="H45" s="107">
        <f t="shared" si="6"/>
        <v>-155</v>
      </c>
      <c r="I45" s="107">
        <f t="shared" si="6"/>
        <v>-196</v>
      </c>
      <c r="J45" s="107">
        <f t="shared" si="6"/>
        <v>-94</v>
      </c>
      <c r="K45" s="107">
        <f t="shared" si="6"/>
        <v>1</v>
      </c>
      <c r="L45" s="107">
        <f t="shared" si="6"/>
        <v>17</v>
      </c>
      <c r="M45" s="107">
        <f t="shared" si="6"/>
        <v>47</v>
      </c>
      <c r="N45" s="107">
        <f t="shared" si="6"/>
        <v>264</v>
      </c>
      <c r="O45" s="107">
        <f t="shared" si="6"/>
        <v>-17</v>
      </c>
      <c r="P45" s="107">
        <f t="shared" si="6"/>
        <v>0</v>
      </c>
      <c r="Q45" s="107">
        <f t="shared" si="6"/>
        <v>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5.95" customHeight="1">
      <c r="A46" s="128"/>
      <c r="B46" s="65" t="s">
        <v>75</v>
      </c>
      <c r="C46" s="65"/>
      <c r="D46" s="65"/>
      <c r="E46" s="65"/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52</v>
      </c>
      <c r="M46" s="79">
        <v>52</v>
      </c>
      <c r="N46" s="79">
        <v>0</v>
      </c>
      <c r="O46" s="79">
        <v>0</v>
      </c>
      <c r="P46" s="107"/>
      <c r="Q46" s="10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ht="15.95" customHeight="1">
      <c r="A47" s="128"/>
      <c r="B47" s="65" t="s">
        <v>76</v>
      </c>
      <c r="C47" s="65"/>
      <c r="D47" s="65"/>
      <c r="E47" s="65"/>
      <c r="F47" s="107">
        <v>40</v>
      </c>
      <c r="G47" s="107">
        <v>40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/>
      <c r="Q47" s="107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5.95" customHeight="1">
      <c r="A48" s="128"/>
      <c r="B48" s="65" t="s">
        <v>77</v>
      </c>
      <c r="C48" s="65"/>
      <c r="D48" s="65"/>
      <c r="E48" s="65"/>
      <c r="F48" s="107">
        <v>40</v>
      </c>
      <c r="G48" s="107">
        <v>40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/>
      <c r="Q48" s="107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0" ht="15.95" customHeight="1">
      <c r="A49" s="12" t="s">
        <v>82</v>
      </c>
      <c r="S49" s="8"/>
      <c r="T49" s="8"/>
    </row>
    <row r="50" spans="1:20" ht="15.95" customHeight="1">
      <c r="A50" s="12"/>
      <c r="S50" s="8"/>
      <c r="T50" s="8"/>
    </row>
  </sheetData>
  <mergeCells count="36">
    <mergeCell ref="A40:A44"/>
    <mergeCell ref="A45:A48"/>
    <mergeCell ref="Q25:Q26"/>
    <mergeCell ref="R25:R26"/>
    <mergeCell ref="A30:E31"/>
    <mergeCell ref="F30:G30"/>
    <mergeCell ref="H30:I30"/>
    <mergeCell ref="J30:K30"/>
    <mergeCell ref="L30:M30"/>
    <mergeCell ref="N30:O30"/>
    <mergeCell ref="P30:Q30"/>
    <mergeCell ref="K25:K26"/>
    <mergeCell ref="L25:L26"/>
    <mergeCell ref="N25:N26"/>
    <mergeCell ref="O25:O26"/>
    <mergeCell ref="P6:Q6"/>
    <mergeCell ref="R30:S30"/>
    <mergeCell ref="S25:S26"/>
    <mergeCell ref="R6:S6"/>
    <mergeCell ref="A32:A39"/>
    <mergeCell ref="A19:A27"/>
    <mergeCell ref="E25:E26"/>
    <mergeCell ref="F25:F26"/>
    <mergeCell ref="G25:G26"/>
    <mergeCell ref="P25:P26"/>
    <mergeCell ref="A6:E7"/>
    <mergeCell ref="F6:G6"/>
    <mergeCell ref="H6:I6"/>
    <mergeCell ref="J6:K6"/>
    <mergeCell ref="A8:A18"/>
    <mergeCell ref="L6:M6"/>
    <mergeCell ref="N6:O6"/>
    <mergeCell ref="M25:M26"/>
    <mergeCell ref="H25:H26"/>
    <mergeCell ref="I25:I26"/>
    <mergeCell ref="J25:J26"/>
  </mergeCells>
  <phoneticPr fontId="20"/>
  <printOptions horizontalCentered="1" gridLinesSet="0"/>
  <pageMargins left="0.78740157480314965" right="0.36" top="0.28000000000000003" bottom="0.23" header="0.19685039370078741" footer="0.19685039370078741"/>
  <pageSetup paperSize="9" scale="59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AI22" sqref="AI2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6" width="9" style="1"/>
    <col min="27" max="27" width="11.125" style="1" customWidth="1"/>
    <col min="28" max="16384" width="9" style="1"/>
  </cols>
  <sheetData>
    <row r="1" spans="1:25" ht="33.950000000000003" customHeight="1">
      <c r="A1" s="113" t="s">
        <v>0</v>
      </c>
      <c r="B1" s="113"/>
      <c r="C1" s="113"/>
      <c r="D1" s="113"/>
      <c r="E1" s="22" t="s">
        <v>248</v>
      </c>
      <c r="F1" s="2"/>
    </row>
    <row r="3" spans="1:25" ht="14.25">
      <c r="A3" s="11" t="s">
        <v>106</v>
      </c>
    </row>
    <row r="5" spans="1:25" ht="14.25">
      <c r="A5" s="10" t="s">
        <v>239</v>
      </c>
      <c r="E5" s="3"/>
    </row>
    <row r="6" spans="1:25" ht="14.25">
      <c r="A6" s="3"/>
      <c r="G6" s="116" t="s">
        <v>107</v>
      </c>
      <c r="H6" s="117"/>
      <c r="I6" s="117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27" customHeight="1">
      <c r="A7" s="9"/>
      <c r="B7" s="4"/>
      <c r="C7" s="4"/>
      <c r="D7" s="4"/>
      <c r="E7" s="69"/>
      <c r="F7" s="61" t="s">
        <v>240</v>
      </c>
      <c r="G7" s="61"/>
      <c r="H7" s="61" t="s">
        <v>241</v>
      </c>
      <c r="I7" s="80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7.100000000000001" customHeight="1">
      <c r="A8" s="5"/>
      <c r="B8" s="6"/>
      <c r="C8" s="6"/>
      <c r="D8" s="6"/>
      <c r="E8" s="70"/>
      <c r="F8" s="63" t="s">
        <v>246</v>
      </c>
      <c r="G8" s="63" t="s">
        <v>1</v>
      </c>
      <c r="H8" s="63" t="s">
        <v>246</v>
      </c>
      <c r="I8" s="6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8" customHeight="1">
      <c r="A9" s="114" t="s">
        <v>79</v>
      </c>
      <c r="B9" s="114" t="s">
        <v>80</v>
      </c>
      <c r="C9" s="71" t="s">
        <v>2</v>
      </c>
      <c r="D9" s="65"/>
      <c r="E9" s="65"/>
      <c r="F9" s="66">
        <v>843870</v>
      </c>
      <c r="G9" s="67">
        <f t="shared" ref="G9:G22" si="0">F9/$F$22*100</f>
        <v>35.264280472781309</v>
      </c>
      <c r="H9" s="66">
        <v>846456</v>
      </c>
      <c r="I9" s="67">
        <f t="shared" ref="I9:I40" si="1">(F9/H9-1)*100</f>
        <v>-0.30550908730045956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8" customHeight="1">
      <c r="A10" s="115"/>
      <c r="B10" s="115"/>
      <c r="C10" s="73"/>
      <c r="D10" s="71" t="s">
        <v>21</v>
      </c>
      <c r="E10" s="65"/>
      <c r="F10" s="66">
        <v>461820</v>
      </c>
      <c r="G10" s="67">
        <f t="shared" si="0"/>
        <v>19.298884908741705</v>
      </c>
      <c r="H10" s="66">
        <v>467961</v>
      </c>
      <c r="I10" s="67">
        <f t="shared" si="1"/>
        <v>-1.3122888445831982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8" customHeight="1">
      <c r="A11" s="115"/>
      <c r="B11" s="115"/>
      <c r="C11" s="60"/>
      <c r="D11" s="60"/>
      <c r="E11" s="30" t="s">
        <v>22</v>
      </c>
      <c r="F11" s="66">
        <v>404874</v>
      </c>
      <c r="G11" s="67">
        <f t="shared" si="0"/>
        <v>16.919182210692238</v>
      </c>
      <c r="H11" s="66">
        <v>400760</v>
      </c>
      <c r="I11" s="67">
        <f t="shared" si="1"/>
        <v>1.026549555843892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8" customHeight="1">
      <c r="A12" s="115"/>
      <c r="B12" s="115"/>
      <c r="C12" s="60"/>
      <c r="D12" s="59"/>
      <c r="E12" s="30" t="s">
        <v>23</v>
      </c>
      <c r="F12" s="66">
        <v>35303</v>
      </c>
      <c r="G12" s="67">
        <f t="shared" si="0"/>
        <v>1.4752685763572571</v>
      </c>
      <c r="H12" s="66">
        <v>45345</v>
      </c>
      <c r="I12" s="67">
        <f t="shared" si="1"/>
        <v>-22.145771308854336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8" customHeight="1">
      <c r="A13" s="115"/>
      <c r="B13" s="115"/>
      <c r="C13" s="72"/>
      <c r="D13" s="65" t="s">
        <v>24</v>
      </c>
      <c r="E13" s="65"/>
      <c r="F13" s="66">
        <v>279857</v>
      </c>
      <c r="G13" s="67">
        <f t="shared" si="0"/>
        <v>11.69487686524128</v>
      </c>
      <c r="H13" s="66">
        <v>276339</v>
      </c>
      <c r="I13" s="67">
        <f t="shared" si="1"/>
        <v>1.2730740141637664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8" customHeight="1">
      <c r="A14" s="115"/>
      <c r="B14" s="115"/>
      <c r="C14" s="65" t="s">
        <v>3</v>
      </c>
      <c r="D14" s="65"/>
      <c r="E14" s="65"/>
      <c r="F14" s="66">
        <v>8563</v>
      </c>
      <c r="G14" s="67">
        <f t="shared" si="0"/>
        <v>0.35783714753270807</v>
      </c>
      <c r="H14" s="66">
        <v>8580</v>
      </c>
      <c r="I14" s="67">
        <f t="shared" si="1"/>
        <v>-0.19813519813519642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8" customHeight="1">
      <c r="A15" s="115"/>
      <c r="B15" s="115"/>
      <c r="C15" s="65" t="s">
        <v>4</v>
      </c>
      <c r="D15" s="65"/>
      <c r="E15" s="65"/>
      <c r="F15" s="66">
        <v>23211</v>
      </c>
      <c r="G15" s="67">
        <f t="shared" si="0"/>
        <v>0.96995889657616341</v>
      </c>
      <c r="H15" s="66">
        <v>23732</v>
      </c>
      <c r="I15" s="67">
        <f t="shared" si="1"/>
        <v>-2.1953480532614145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8" customHeight="1">
      <c r="A16" s="115"/>
      <c r="B16" s="115"/>
      <c r="C16" s="65" t="s">
        <v>25</v>
      </c>
      <c r="D16" s="65"/>
      <c r="E16" s="65"/>
      <c r="F16" s="66">
        <v>39460</v>
      </c>
      <c r="G16" s="67">
        <f t="shared" si="0"/>
        <v>1.6489844495668176</v>
      </c>
      <c r="H16" s="66">
        <v>41875</v>
      </c>
      <c r="I16" s="67">
        <f t="shared" si="1"/>
        <v>-5.7671641791044781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8" customHeight="1">
      <c r="A17" s="115"/>
      <c r="B17" s="115"/>
      <c r="C17" s="65" t="s">
        <v>5</v>
      </c>
      <c r="D17" s="65"/>
      <c r="E17" s="65"/>
      <c r="F17" s="66">
        <v>772980</v>
      </c>
      <c r="G17" s="67">
        <f t="shared" si="0"/>
        <v>32.301875312370974</v>
      </c>
      <c r="H17" s="66">
        <v>319255</v>
      </c>
      <c r="I17" s="67">
        <f t="shared" si="1"/>
        <v>142.11993547477721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customHeight="1">
      <c r="A18" s="115"/>
      <c r="B18" s="115"/>
      <c r="C18" s="65" t="s">
        <v>26</v>
      </c>
      <c r="D18" s="65"/>
      <c r="E18" s="65"/>
      <c r="F18" s="66">
        <v>92447</v>
      </c>
      <c r="G18" s="67">
        <f t="shared" si="0"/>
        <v>3.8632454487862038</v>
      </c>
      <c r="H18" s="66">
        <v>78155</v>
      </c>
      <c r="I18" s="67">
        <f t="shared" si="1"/>
        <v>18.286737892649228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8" customHeight="1">
      <c r="A19" s="115"/>
      <c r="B19" s="115"/>
      <c r="C19" s="65" t="s">
        <v>27</v>
      </c>
      <c r="D19" s="65"/>
      <c r="E19" s="65"/>
      <c r="F19" s="66">
        <v>8659</v>
      </c>
      <c r="G19" s="67">
        <f t="shared" si="0"/>
        <v>0.36184886844397046</v>
      </c>
      <c r="H19" s="66">
        <v>33336</v>
      </c>
      <c r="I19" s="67">
        <f t="shared" si="1"/>
        <v>-74.025077993760505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8" customHeight="1">
      <c r="A20" s="115"/>
      <c r="B20" s="115"/>
      <c r="C20" s="65" t="s">
        <v>6</v>
      </c>
      <c r="D20" s="65"/>
      <c r="E20" s="65"/>
      <c r="F20" s="66">
        <v>167858</v>
      </c>
      <c r="G20" s="67">
        <f t="shared" si="0"/>
        <v>7.0145775908612995</v>
      </c>
      <c r="H20" s="66">
        <v>185781</v>
      </c>
      <c r="I20" s="67">
        <f t="shared" si="1"/>
        <v>-9.6473805179216434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8" customHeight="1">
      <c r="A21" s="115"/>
      <c r="B21" s="115"/>
      <c r="C21" s="65" t="s">
        <v>7</v>
      </c>
      <c r="D21" s="65"/>
      <c r="E21" s="65"/>
      <c r="F21" s="66">
        <v>435940</v>
      </c>
      <c r="G21" s="67">
        <f t="shared" si="0"/>
        <v>18.21739181308055</v>
      </c>
      <c r="H21" s="66">
        <v>256960</v>
      </c>
      <c r="I21" s="67">
        <f t="shared" si="1"/>
        <v>69.652864259028632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8" customHeight="1">
      <c r="A22" s="115"/>
      <c r="B22" s="115"/>
      <c r="C22" s="65" t="s">
        <v>8</v>
      </c>
      <c r="D22" s="65"/>
      <c r="E22" s="65"/>
      <c r="F22" s="66">
        <f>SUM(F9,F14:F21)</f>
        <v>2392988</v>
      </c>
      <c r="G22" s="67">
        <f t="shared" si="0"/>
        <v>100</v>
      </c>
      <c r="H22" s="66">
        <f>SUM(H9,H14:H21)</f>
        <v>1794130</v>
      </c>
      <c r="I22" s="67">
        <f t="shared" si="1"/>
        <v>33.378740670965868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8" customHeight="1">
      <c r="A23" s="115"/>
      <c r="B23" s="114" t="s">
        <v>81</v>
      </c>
      <c r="C23" s="74" t="s">
        <v>9</v>
      </c>
      <c r="D23" s="30"/>
      <c r="E23" s="30"/>
      <c r="F23" s="66">
        <v>1057767</v>
      </c>
      <c r="G23" s="67">
        <f t="shared" ref="G23:G40" si="2">F23/$F$40*100</f>
        <v>44.644950147449421</v>
      </c>
      <c r="H23" s="66">
        <v>1029068</v>
      </c>
      <c r="I23" s="67">
        <f t="shared" si="1"/>
        <v>2.7888341683931506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8" customHeight="1">
      <c r="A24" s="115"/>
      <c r="B24" s="115"/>
      <c r="C24" s="73"/>
      <c r="D24" s="30" t="s">
        <v>10</v>
      </c>
      <c r="E24" s="30"/>
      <c r="F24" s="66">
        <v>359095</v>
      </c>
      <c r="G24" s="67">
        <f t="shared" si="2"/>
        <v>15.156247428023706</v>
      </c>
      <c r="H24" s="66">
        <v>352493</v>
      </c>
      <c r="I24" s="67">
        <f t="shared" si="1"/>
        <v>1.8729449946523813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8" customHeight="1">
      <c r="A25" s="115"/>
      <c r="B25" s="115"/>
      <c r="C25" s="73"/>
      <c r="D25" s="30" t="s">
        <v>28</v>
      </c>
      <c r="E25" s="30"/>
      <c r="F25" s="66">
        <v>499280</v>
      </c>
      <c r="G25" s="67">
        <f t="shared" si="2"/>
        <v>21.073006351699899</v>
      </c>
      <c r="H25" s="66">
        <v>477311</v>
      </c>
      <c r="I25" s="67">
        <f t="shared" si="1"/>
        <v>4.6026594819729594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8" customHeight="1">
      <c r="A26" s="115"/>
      <c r="B26" s="115"/>
      <c r="C26" s="72"/>
      <c r="D26" s="30" t="s">
        <v>11</v>
      </c>
      <c r="E26" s="30"/>
      <c r="F26" s="66">
        <v>199392</v>
      </c>
      <c r="G26" s="67">
        <f t="shared" si="2"/>
        <v>8.4156963677258183</v>
      </c>
      <c r="H26" s="66">
        <v>199264</v>
      </c>
      <c r="I26" s="67">
        <f t="shared" si="1"/>
        <v>6.4236389914884562E-2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8" customHeight="1">
      <c r="A27" s="115"/>
      <c r="B27" s="115"/>
      <c r="C27" s="74" t="s">
        <v>12</v>
      </c>
      <c r="D27" s="30"/>
      <c r="E27" s="30"/>
      <c r="F27" s="66">
        <v>1081145</v>
      </c>
      <c r="G27" s="67">
        <f t="shared" si="2"/>
        <v>45.631660495330451</v>
      </c>
      <c r="H27" s="66">
        <v>501656</v>
      </c>
      <c r="I27" s="67">
        <f t="shared" si="1"/>
        <v>115.51521361251535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8" customHeight="1">
      <c r="A28" s="115"/>
      <c r="B28" s="115"/>
      <c r="C28" s="73"/>
      <c r="D28" s="30" t="s">
        <v>13</v>
      </c>
      <c r="E28" s="30"/>
      <c r="F28" s="66">
        <v>190644</v>
      </c>
      <c r="G28" s="67">
        <f t="shared" si="2"/>
        <v>8.0464713645919623</v>
      </c>
      <c r="H28" s="66">
        <v>168676</v>
      </c>
      <c r="I28" s="67">
        <f t="shared" si="1"/>
        <v>13.02378524508525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8" customHeight="1">
      <c r="A29" s="115"/>
      <c r="B29" s="115"/>
      <c r="C29" s="73"/>
      <c r="D29" s="30" t="s">
        <v>29</v>
      </c>
      <c r="E29" s="30"/>
      <c r="F29" s="66">
        <v>13218</v>
      </c>
      <c r="G29" s="67">
        <f t="shared" si="2"/>
        <v>0.55788935658702388</v>
      </c>
      <c r="H29" s="66">
        <v>12543</v>
      </c>
      <c r="I29" s="67">
        <f t="shared" si="1"/>
        <v>5.3814876823726321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8" customHeight="1">
      <c r="A30" s="115"/>
      <c r="B30" s="115"/>
      <c r="C30" s="73"/>
      <c r="D30" s="30" t="s">
        <v>30</v>
      </c>
      <c r="E30" s="30"/>
      <c r="F30" s="66">
        <v>536264</v>
      </c>
      <c r="G30" s="67">
        <f t="shared" si="2"/>
        <v>22.633982290874847</v>
      </c>
      <c r="H30" s="66">
        <v>143359</v>
      </c>
      <c r="I30" s="67">
        <f t="shared" si="1"/>
        <v>274.07068966719913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8" customHeight="1">
      <c r="A31" s="115"/>
      <c r="B31" s="115"/>
      <c r="C31" s="73"/>
      <c r="D31" s="30" t="s">
        <v>31</v>
      </c>
      <c r="E31" s="30"/>
      <c r="F31" s="66">
        <v>116181</v>
      </c>
      <c r="G31" s="67">
        <f t="shared" si="2"/>
        <v>4.9036271249536254</v>
      </c>
      <c r="H31" s="66">
        <v>116912</v>
      </c>
      <c r="I31" s="67">
        <f t="shared" si="1"/>
        <v>-0.6252566032571516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8" customHeight="1">
      <c r="A32" s="115"/>
      <c r="B32" s="115"/>
      <c r="C32" s="73"/>
      <c r="D32" s="30" t="s">
        <v>14</v>
      </c>
      <c r="E32" s="30"/>
      <c r="F32" s="66">
        <v>11544</v>
      </c>
      <c r="G32" s="67">
        <f t="shared" si="2"/>
        <v>0.48723518932066906</v>
      </c>
      <c r="H32" s="66">
        <v>8973</v>
      </c>
      <c r="I32" s="67">
        <f t="shared" si="1"/>
        <v>28.652624540287519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8" customHeight="1">
      <c r="A33" s="115"/>
      <c r="B33" s="115"/>
      <c r="C33" s="72"/>
      <c r="D33" s="30" t="s">
        <v>32</v>
      </c>
      <c r="E33" s="30"/>
      <c r="F33" s="66">
        <v>213294</v>
      </c>
      <c r="G33" s="67">
        <f t="shared" si="2"/>
        <v>9.0024551690023191</v>
      </c>
      <c r="H33" s="66">
        <v>51192</v>
      </c>
      <c r="I33" s="67">
        <f t="shared" si="1"/>
        <v>316.65494608532583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8" customHeight="1">
      <c r="A34" s="115"/>
      <c r="B34" s="115"/>
      <c r="C34" s="74" t="s">
        <v>15</v>
      </c>
      <c r="D34" s="30"/>
      <c r="E34" s="30"/>
      <c r="F34" s="66">
        <v>230375</v>
      </c>
      <c r="G34" s="67">
        <f t="shared" si="2"/>
        <v>9.7233893572201264</v>
      </c>
      <c r="H34" s="66">
        <v>235247</v>
      </c>
      <c r="I34" s="67">
        <f t="shared" si="1"/>
        <v>-2.0710147206978169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8" customHeight="1">
      <c r="A35" s="115"/>
      <c r="B35" s="115"/>
      <c r="C35" s="73"/>
      <c r="D35" s="74" t="s">
        <v>16</v>
      </c>
      <c r="E35" s="30"/>
      <c r="F35" s="66">
        <v>228995</v>
      </c>
      <c r="G35" s="67">
        <f t="shared" si="2"/>
        <v>9.665143986355389</v>
      </c>
      <c r="H35" s="66">
        <v>235247</v>
      </c>
      <c r="I35" s="67">
        <f t="shared" si="1"/>
        <v>-2.6576321908462153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8" customHeight="1">
      <c r="A36" s="115"/>
      <c r="B36" s="115"/>
      <c r="C36" s="73"/>
      <c r="D36" s="73"/>
      <c r="E36" s="68" t="s">
        <v>102</v>
      </c>
      <c r="F36" s="66">
        <v>105615</v>
      </c>
      <c r="G36" s="67">
        <f t="shared" si="2"/>
        <v>4.4576701767240525</v>
      </c>
      <c r="H36" s="66">
        <v>85255</v>
      </c>
      <c r="I36" s="67">
        <f t="shared" si="1"/>
        <v>23.881297284616743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8" customHeight="1">
      <c r="A37" s="115"/>
      <c r="B37" s="115"/>
      <c r="C37" s="73"/>
      <c r="D37" s="72"/>
      <c r="E37" s="30" t="s">
        <v>33</v>
      </c>
      <c r="F37" s="66">
        <v>123197</v>
      </c>
      <c r="G37" s="67">
        <f t="shared" si="2"/>
        <v>5.1997499669731866</v>
      </c>
      <c r="H37" s="66">
        <v>149855</v>
      </c>
      <c r="I37" s="67">
        <f t="shared" si="1"/>
        <v>-17.78919622301558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8" customHeight="1">
      <c r="A38" s="115"/>
      <c r="B38" s="115"/>
      <c r="C38" s="73"/>
      <c r="D38" s="65" t="s">
        <v>34</v>
      </c>
      <c r="E38" s="65"/>
      <c r="F38" s="66">
        <v>1380</v>
      </c>
      <c r="G38" s="67">
        <f t="shared" si="2"/>
        <v>5.8245370864736946E-2</v>
      </c>
      <c r="H38" s="66">
        <v>0</v>
      </c>
      <c r="I38" s="67" t="e">
        <f t="shared" si="1"/>
        <v>#DIV/0!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8" customHeight="1">
      <c r="A39" s="115"/>
      <c r="B39" s="115"/>
      <c r="C39" s="72"/>
      <c r="D39" s="65" t="s">
        <v>35</v>
      </c>
      <c r="E39" s="65"/>
      <c r="F39" s="66">
        <v>0</v>
      </c>
      <c r="G39" s="67">
        <f t="shared" si="2"/>
        <v>0</v>
      </c>
      <c r="H39" s="66">
        <v>0</v>
      </c>
      <c r="I39" s="67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8" customHeight="1">
      <c r="A40" s="115"/>
      <c r="B40" s="115"/>
      <c r="C40" s="30" t="s">
        <v>17</v>
      </c>
      <c r="D40" s="30"/>
      <c r="E40" s="30"/>
      <c r="F40" s="66">
        <f>SUM(F23,F27,F34)</f>
        <v>2369287</v>
      </c>
      <c r="G40" s="67">
        <f t="shared" si="2"/>
        <v>100</v>
      </c>
      <c r="H40" s="66">
        <f>SUM(H23,H27,H34)</f>
        <v>1765971</v>
      </c>
      <c r="I40" s="67">
        <f t="shared" si="1"/>
        <v>34.163414914514448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8" customHeight="1">
      <c r="A41" s="28" t="s">
        <v>18</v>
      </c>
    </row>
    <row r="42" spans="1:25" ht="18" customHeight="1">
      <c r="A42" s="29" t="s">
        <v>19</v>
      </c>
    </row>
    <row r="52" spans="26:26">
      <c r="Z52" s="8"/>
    </row>
    <row r="53" spans="26:26">
      <c r="Z53" s="8"/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115" zoomScaleNormal="100" zoomScaleSheetLayoutView="115" workbookViewId="0">
      <pane xSplit="4" ySplit="6" topLeftCell="E16" activePane="bottomRight" state="frozen"/>
      <selection activeCell="G46" sqref="G46"/>
      <selection pane="topRight" activeCell="G46" sqref="G46"/>
      <selection pane="bottomLeft" activeCell="G46" sqref="G46"/>
      <selection pane="bottomRight" activeCell="M16" sqref="M16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37" t="s">
        <v>0</v>
      </c>
      <c r="B1" s="37"/>
      <c r="C1" s="22" t="s">
        <v>248</v>
      </c>
      <c r="D1" s="38"/>
      <c r="E1" s="38"/>
      <c r="AA1" s="1" t="str">
        <f>C1</f>
        <v>横浜市</v>
      </c>
      <c r="AB1" s="1" t="s">
        <v>108</v>
      </c>
      <c r="AC1" s="1" t="s">
        <v>109</v>
      </c>
      <c r="AD1" s="39" t="s">
        <v>110</v>
      </c>
      <c r="AE1" s="1" t="s">
        <v>111</v>
      </c>
      <c r="AF1" s="1" t="s">
        <v>112</v>
      </c>
      <c r="AG1" s="1" t="s">
        <v>113</v>
      </c>
      <c r="AH1" s="1" t="s">
        <v>114</v>
      </c>
      <c r="AI1" s="1" t="s">
        <v>115</v>
      </c>
      <c r="AJ1" s="1" t="s">
        <v>116</v>
      </c>
      <c r="AK1" s="1" t="s">
        <v>117</v>
      </c>
      <c r="AL1" s="1" t="s">
        <v>118</v>
      </c>
      <c r="AM1" s="1" t="s">
        <v>119</v>
      </c>
      <c r="AN1" s="1" t="s">
        <v>120</v>
      </c>
      <c r="AO1" s="1" t="s">
        <v>121</v>
      </c>
      <c r="AP1" s="1" t="s">
        <v>104</v>
      </c>
      <c r="AQ1" s="1" t="s">
        <v>122</v>
      </c>
      <c r="AR1" s="1" t="s">
        <v>123</v>
      </c>
      <c r="AS1" s="1" t="s">
        <v>124</v>
      </c>
    </row>
    <row r="2" spans="1:45">
      <c r="AA2" s="1" t="s">
        <v>125</v>
      </c>
      <c r="AB2" s="40">
        <f>I7</f>
        <v>2392988</v>
      </c>
      <c r="AC2" s="40">
        <f>I9</f>
        <v>2369287</v>
      </c>
      <c r="AD2" s="40">
        <f>I10</f>
        <v>23701</v>
      </c>
      <c r="AE2" s="40">
        <f>I11</f>
        <v>16968</v>
      </c>
      <c r="AF2" s="40">
        <f>I12</f>
        <v>6733</v>
      </c>
      <c r="AG2" s="40">
        <f>I13</f>
        <v>-1418</v>
      </c>
      <c r="AH2" s="1">
        <f>I14</f>
        <v>0</v>
      </c>
      <c r="AI2" s="40">
        <f>I15</f>
        <v>-154</v>
      </c>
      <c r="AJ2" s="40">
        <f>I25</f>
        <v>957786</v>
      </c>
      <c r="AK2" s="41">
        <f>I26</f>
        <v>0.97</v>
      </c>
      <c r="AL2" s="42">
        <f>I27</f>
        <v>0.70299999999999996</v>
      </c>
      <c r="AM2" s="42">
        <f>I28</f>
        <v>100.5</v>
      </c>
      <c r="AN2" s="42">
        <f>I29</f>
        <v>50.8</v>
      </c>
      <c r="AO2" s="42">
        <f>I33</f>
        <v>137.4</v>
      </c>
      <c r="AP2" s="40">
        <f>I16</f>
        <v>28772</v>
      </c>
      <c r="AQ2" s="40">
        <f>I17</f>
        <v>251549</v>
      </c>
      <c r="AR2" s="40">
        <f>I18</f>
        <v>2386413</v>
      </c>
      <c r="AS2" s="43">
        <f>I21</f>
        <v>2.6462131684396391</v>
      </c>
    </row>
    <row r="3" spans="1:45">
      <c r="AA3" s="1" t="s">
        <v>126</v>
      </c>
      <c r="AB3" s="40">
        <f>H7</f>
        <v>1794131</v>
      </c>
      <c r="AC3" s="40">
        <f>H9</f>
        <v>1765971</v>
      </c>
      <c r="AD3" s="40">
        <f>H10</f>
        <v>28160</v>
      </c>
      <c r="AE3" s="40">
        <f>H11</f>
        <v>2075</v>
      </c>
      <c r="AF3" s="40">
        <f>H12</f>
        <v>8085</v>
      </c>
      <c r="AG3" s="40">
        <f>H13</f>
        <v>3330</v>
      </c>
      <c r="AH3" s="1">
        <f>H14</f>
        <v>0</v>
      </c>
      <c r="AI3" s="40">
        <f>H15</f>
        <v>-11386</v>
      </c>
      <c r="AJ3" s="40">
        <f>H25</f>
        <v>944807</v>
      </c>
      <c r="AK3" s="41">
        <f>H26</f>
        <v>0.97</v>
      </c>
      <c r="AL3" s="42">
        <f>H27</f>
        <v>0.85599999999999998</v>
      </c>
      <c r="AM3" s="42">
        <f>H28</f>
        <v>101.2</v>
      </c>
      <c r="AN3" s="42">
        <f>H29</f>
        <v>60.27</v>
      </c>
      <c r="AO3" s="42">
        <f>H33</f>
        <v>140.4</v>
      </c>
      <c r="AP3" s="40">
        <f>H16</f>
        <v>24705</v>
      </c>
      <c r="AQ3" s="40">
        <f>H17</f>
        <v>254108</v>
      </c>
      <c r="AR3" s="40">
        <f>H18</f>
        <v>2392644</v>
      </c>
      <c r="AS3" s="43">
        <f>H21</f>
        <v>2.690200540492846</v>
      </c>
    </row>
    <row r="4" spans="1:45">
      <c r="A4" s="10" t="s">
        <v>127</v>
      </c>
      <c r="AP4" s="40"/>
      <c r="AQ4" s="40"/>
      <c r="AR4" s="40"/>
    </row>
    <row r="5" spans="1:45">
      <c r="I5" s="44" t="s">
        <v>128</v>
      </c>
    </row>
    <row r="6" spans="1:45" s="32" customFormat="1" ht="29.25" customHeight="1">
      <c r="A6" s="81" t="s">
        <v>129</v>
      </c>
      <c r="B6" s="82"/>
      <c r="C6" s="82"/>
      <c r="D6" s="82"/>
      <c r="E6" s="58" t="s">
        <v>231</v>
      </c>
      <c r="F6" s="58" t="s">
        <v>232</v>
      </c>
      <c r="G6" s="58" t="s">
        <v>233</v>
      </c>
      <c r="H6" s="58" t="s">
        <v>234</v>
      </c>
      <c r="I6" s="58" t="s">
        <v>242</v>
      </c>
    </row>
    <row r="7" spans="1:45" ht="27" customHeight="1">
      <c r="A7" s="114" t="s">
        <v>130</v>
      </c>
      <c r="B7" s="71" t="s">
        <v>131</v>
      </c>
      <c r="C7" s="65"/>
      <c r="D7" s="76" t="s">
        <v>132</v>
      </c>
      <c r="E7" s="31">
        <v>1559291</v>
      </c>
      <c r="F7" s="58">
        <v>1705236</v>
      </c>
      <c r="G7" s="58">
        <v>1748495</v>
      </c>
      <c r="H7" s="58">
        <v>1794131</v>
      </c>
      <c r="I7" s="58">
        <v>2392988</v>
      </c>
    </row>
    <row r="8" spans="1:45" ht="27" customHeight="1">
      <c r="A8" s="115"/>
      <c r="B8" s="94"/>
      <c r="C8" s="65" t="s">
        <v>133</v>
      </c>
      <c r="D8" s="76" t="s">
        <v>37</v>
      </c>
      <c r="E8" s="83">
        <v>831869</v>
      </c>
      <c r="F8" s="83">
        <v>948282</v>
      </c>
      <c r="G8" s="83">
        <v>948751</v>
      </c>
      <c r="H8" s="111">
        <f>973779+887</f>
        <v>974666</v>
      </c>
      <c r="I8" s="84">
        <v>986009</v>
      </c>
    </row>
    <row r="9" spans="1:45" ht="27" customHeight="1">
      <c r="A9" s="115"/>
      <c r="B9" s="65" t="s">
        <v>134</v>
      </c>
      <c r="C9" s="65"/>
      <c r="D9" s="76"/>
      <c r="E9" s="83">
        <v>1541515</v>
      </c>
      <c r="F9" s="83">
        <v>1682029</v>
      </c>
      <c r="G9" s="83">
        <v>1730887</v>
      </c>
      <c r="H9" s="83">
        <v>1765971</v>
      </c>
      <c r="I9" s="85">
        <v>2369287</v>
      </c>
    </row>
    <row r="10" spans="1:45" ht="27" customHeight="1">
      <c r="A10" s="115"/>
      <c r="B10" s="65" t="s">
        <v>135</v>
      </c>
      <c r="C10" s="65"/>
      <c r="D10" s="76"/>
      <c r="E10" s="83">
        <v>17777</v>
      </c>
      <c r="F10" s="83">
        <v>23207</v>
      </c>
      <c r="G10" s="83">
        <v>17608</v>
      </c>
      <c r="H10" s="83">
        <v>28160</v>
      </c>
      <c r="I10" s="85">
        <v>23701</v>
      </c>
    </row>
    <row r="11" spans="1:45" ht="27" customHeight="1">
      <c r="A11" s="115"/>
      <c r="B11" s="65" t="s">
        <v>136</v>
      </c>
      <c r="C11" s="65"/>
      <c r="D11" s="76"/>
      <c r="E11" s="83">
        <v>9555</v>
      </c>
      <c r="F11" s="83">
        <v>10151</v>
      </c>
      <c r="G11" s="83">
        <v>12853</v>
      </c>
      <c r="H11" s="83">
        <v>2075</v>
      </c>
      <c r="I11" s="85">
        <v>16968</v>
      </c>
    </row>
    <row r="12" spans="1:45" ht="27" customHeight="1">
      <c r="A12" s="115"/>
      <c r="B12" s="65" t="s">
        <v>137</v>
      </c>
      <c r="C12" s="65"/>
      <c r="D12" s="76"/>
      <c r="E12" s="83">
        <v>8222</v>
      </c>
      <c r="F12" s="83">
        <v>13056</v>
      </c>
      <c r="G12" s="83">
        <v>4755</v>
      </c>
      <c r="H12" s="83">
        <v>8085</v>
      </c>
      <c r="I12" s="85">
        <v>6733</v>
      </c>
    </row>
    <row r="13" spans="1:45" ht="27" customHeight="1">
      <c r="A13" s="115"/>
      <c r="B13" s="65" t="s">
        <v>138</v>
      </c>
      <c r="C13" s="65"/>
      <c r="D13" s="76"/>
      <c r="E13" s="83">
        <v>-4752</v>
      </c>
      <c r="F13" s="83">
        <v>4834</v>
      </c>
      <c r="G13" s="83">
        <v>-8301</v>
      </c>
      <c r="H13" s="83">
        <v>3330</v>
      </c>
      <c r="I13" s="85">
        <v>-1418</v>
      </c>
    </row>
    <row r="14" spans="1:45" ht="27" customHeight="1">
      <c r="A14" s="115"/>
      <c r="B14" s="65" t="s">
        <v>139</v>
      </c>
      <c r="C14" s="65"/>
      <c r="D14" s="76"/>
      <c r="E14" s="83">
        <v>5410</v>
      </c>
      <c r="F14" s="83">
        <v>0</v>
      </c>
      <c r="G14" s="83">
        <v>0</v>
      </c>
      <c r="H14" s="83">
        <v>0</v>
      </c>
      <c r="I14" s="85">
        <v>0</v>
      </c>
    </row>
    <row r="15" spans="1:45" ht="27" customHeight="1">
      <c r="A15" s="115"/>
      <c r="B15" s="65" t="s">
        <v>140</v>
      </c>
      <c r="C15" s="65"/>
      <c r="D15" s="76"/>
      <c r="E15" s="83">
        <v>-13542</v>
      </c>
      <c r="F15" s="83">
        <v>12482</v>
      </c>
      <c r="G15" s="83">
        <v>-16496</v>
      </c>
      <c r="H15" s="83">
        <v>-11386</v>
      </c>
      <c r="I15" s="85">
        <v>-154</v>
      </c>
    </row>
    <row r="16" spans="1:45" ht="27" customHeight="1">
      <c r="A16" s="115"/>
      <c r="B16" s="65" t="s">
        <v>141</v>
      </c>
      <c r="C16" s="65"/>
      <c r="D16" s="76" t="s">
        <v>38</v>
      </c>
      <c r="E16" s="83">
        <v>32003</v>
      </c>
      <c r="F16" s="83">
        <v>41613</v>
      </c>
      <c r="G16" s="83">
        <v>36220</v>
      </c>
      <c r="H16" s="83">
        <v>24705</v>
      </c>
      <c r="I16" s="85">
        <v>28772</v>
      </c>
    </row>
    <row r="17" spans="1:9" ht="27" customHeight="1">
      <c r="A17" s="115"/>
      <c r="B17" s="65" t="s">
        <v>142</v>
      </c>
      <c r="C17" s="65"/>
      <c r="D17" s="76" t="s">
        <v>39</v>
      </c>
      <c r="E17" s="83">
        <v>318089</v>
      </c>
      <c r="F17" s="83">
        <v>313489</v>
      </c>
      <c r="G17" s="83">
        <v>254738</v>
      </c>
      <c r="H17" s="83">
        <v>254108</v>
      </c>
      <c r="I17" s="85">
        <v>251549</v>
      </c>
    </row>
    <row r="18" spans="1:9" ht="27" customHeight="1">
      <c r="A18" s="115"/>
      <c r="B18" s="65" t="s">
        <v>143</v>
      </c>
      <c r="C18" s="65"/>
      <c r="D18" s="76" t="s">
        <v>40</v>
      </c>
      <c r="E18" s="83">
        <v>2358434</v>
      </c>
      <c r="F18" s="83">
        <v>2364112</v>
      </c>
      <c r="G18" s="83">
        <v>2379039</v>
      </c>
      <c r="H18" s="83">
        <v>2392644</v>
      </c>
      <c r="I18" s="85">
        <v>2386413</v>
      </c>
    </row>
    <row r="19" spans="1:9" ht="27" customHeight="1">
      <c r="A19" s="115"/>
      <c r="B19" s="65" t="s">
        <v>144</v>
      </c>
      <c r="C19" s="65"/>
      <c r="D19" s="76" t="s">
        <v>145</v>
      </c>
      <c r="E19" s="83">
        <f>E17+E18-E16</f>
        <v>2644520</v>
      </c>
      <c r="F19" s="83">
        <f>F17+F18-F16</f>
        <v>2635988</v>
      </c>
      <c r="G19" s="83">
        <f>G17+G18-G16</f>
        <v>2597557</v>
      </c>
      <c r="H19" s="83">
        <f>H17+H18-H16</f>
        <v>2622047</v>
      </c>
      <c r="I19" s="83">
        <f>I17+I18-I16</f>
        <v>2609190</v>
      </c>
    </row>
    <row r="20" spans="1:9" ht="27" customHeight="1">
      <c r="A20" s="115"/>
      <c r="B20" s="65" t="s">
        <v>146</v>
      </c>
      <c r="C20" s="65"/>
      <c r="D20" s="76" t="s">
        <v>147</v>
      </c>
      <c r="E20" s="86">
        <f>E18/E8</f>
        <v>2.8351026423631605</v>
      </c>
      <c r="F20" s="86">
        <f>F18/F8</f>
        <v>2.4930474268202918</v>
      </c>
      <c r="G20" s="86">
        <f>G18/G8</f>
        <v>2.507548345140084</v>
      </c>
      <c r="H20" s="86">
        <f>H18/H8</f>
        <v>2.4548347844287171</v>
      </c>
      <c r="I20" s="86">
        <f>I18/I8</f>
        <v>2.4202750684831478</v>
      </c>
    </row>
    <row r="21" spans="1:9" ht="27" customHeight="1">
      <c r="A21" s="115"/>
      <c r="B21" s="65" t="s">
        <v>148</v>
      </c>
      <c r="C21" s="65"/>
      <c r="D21" s="76" t="s">
        <v>149</v>
      </c>
      <c r="E21" s="86">
        <f>E19/E8</f>
        <v>3.1790101566472604</v>
      </c>
      <c r="F21" s="86">
        <f>F19/F8</f>
        <v>2.7797511710651475</v>
      </c>
      <c r="G21" s="86">
        <f>G19/G8</f>
        <v>2.7378701050117469</v>
      </c>
      <c r="H21" s="86">
        <f>H19/H8</f>
        <v>2.690200540492846</v>
      </c>
      <c r="I21" s="86">
        <f>I19/I8</f>
        <v>2.6462131684396391</v>
      </c>
    </row>
    <row r="22" spans="1:9" ht="27" customHeight="1">
      <c r="A22" s="115"/>
      <c r="B22" s="65" t="s">
        <v>150</v>
      </c>
      <c r="C22" s="65"/>
      <c r="D22" s="76" t="s">
        <v>151</v>
      </c>
      <c r="E22" s="83">
        <f>E18/E24*1000000</f>
        <v>632938.35193108628</v>
      </c>
      <c r="F22" s="83">
        <f>F18/F24*1000000</f>
        <v>634462.16983833525</v>
      </c>
      <c r="G22" s="83">
        <f>G18/G24*1000000</f>
        <v>638468.16312849103</v>
      </c>
      <c r="H22" s="83">
        <f>H18/H24*1000000</f>
        <v>642119.36824087589</v>
      </c>
      <c r="I22" s="83">
        <f>I18/I24*1000000</f>
        <v>631745.51574047434</v>
      </c>
    </row>
    <row r="23" spans="1:9" ht="27" customHeight="1">
      <c r="A23" s="115"/>
      <c r="B23" s="65" t="s">
        <v>152</v>
      </c>
      <c r="C23" s="65"/>
      <c r="D23" s="76" t="s">
        <v>153</v>
      </c>
      <c r="E23" s="83">
        <f>E19/E24*1000000</f>
        <v>709715.90913665434</v>
      </c>
      <c r="F23" s="83">
        <f>F19/F24*1000000</f>
        <v>707426.15669131302</v>
      </c>
      <c r="G23" s="83">
        <f>G19/G24*1000000</f>
        <v>697112.34091225651</v>
      </c>
      <c r="H23" s="83">
        <f>H19/H24*1000000</f>
        <v>703684.77848684718</v>
      </c>
      <c r="I23" s="83">
        <f>I19/I24*1000000</f>
        <v>690720.37497905362</v>
      </c>
    </row>
    <row r="24" spans="1:9" ht="27" customHeight="1">
      <c r="A24" s="115"/>
      <c r="B24" s="87" t="s">
        <v>154</v>
      </c>
      <c r="C24" s="88"/>
      <c r="D24" s="76" t="s">
        <v>155</v>
      </c>
      <c r="E24" s="83">
        <v>3726167</v>
      </c>
      <c r="F24" s="83">
        <f>E24</f>
        <v>3726167</v>
      </c>
      <c r="G24" s="83">
        <f>F24</f>
        <v>3726167</v>
      </c>
      <c r="H24" s="83">
        <f>G24</f>
        <v>3726167</v>
      </c>
      <c r="I24" s="85">
        <v>3777491</v>
      </c>
    </row>
    <row r="25" spans="1:9" ht="27" customHeight="1">
      <c r="A25" s="115"/>
      <c r="B25" s="30" t="s">
        <v>156</v>
      </c>
      <c r="C25" s="30"/>
      <c r="D25" s="30"/>
      <c r="E25" s="83">
        <v>820066</v>
      </c>
      <c r="F25" s="83">
        <v>936031</v>
      </c>
      <c r="G25" s="83">
        <v>940364</v>
      </c>
      <c r="H25" s="83">
        <v>944807</v>
      </c>
      <c r="I25" s="77">
        <v>957786</v>
      </c>
    </row>
    <row r="26" spans="1:9" ht="27" customHeight="1">
      <c r="A26" s="115"/>
      <c r="B26" s="30" t="s">
        <v>157</v>
      </c>
      <c r="C26" s="30"/>
      <c r="D26" s="30"/>
      <c r="E26" s="89">
        <v>0.97</v>
      </c>
      <c r="F26" s="89">
        <v>0.97</v>
      </c>
      <c r="G26" s="89">
        <v>0.97</v>
      </c>
      <c r="H26" s="89">
        <v>0.97</v>
      </c>
      <c r="I26" s="90">
        <v>0.97</v>
      </c>
    </row>
    <row r="27" spans="1:9" ht="27" customHeight="1">
      <c r="A27" s="115"/>
      <c r="B27" s="30" t="s">
        <v>158</v>
      </c>
      <c r="C27" s="30"/>
      <c r="D27" s="30"/>
      <c r="E27" s="91">
        <v>1.0029999999999999</v>
      </c>
      <c r="F27" s="91">
        <v>1.395</v>
      </c>
      <c r="G27" s="91">
        <v>0.50600000000000001</v>
      </c>
      <c r="H27" s="91">
        <v>0.85599999999999998</v>
      </c>
      <c r="I27" s="92">
        <v>0.70299999999999996</v>
      </c>
    </row>
    <row r="28" spans="1:9" ht="27" customHeight="1">
      <c r="A28" s="115"/>
      <c r="B28" s="30" t="s">
        <v>159</v>
      </c>
      <c r="C28" s="30"/>
      <c r="D28" s="30"/>
      <c r="E28" s="91">
        <v>98.9</v>
      </c>
      <c r="F28" s="91">
        <v>97.9</v>
      </c>
      <c r="G28" s="91">
        <v>97.7</v>
      </c>
      <c r="H28" s="91">
        <v>101.2</v>
      </c>
      <c r="I28" s="92">
        <v>100.5</v>
      </c>
    </row>
    <row r="29" spans="1:9" ht="27" customHeight="1">
      <c r="A29" s="115"/>
      <c r="B29" s="30" t="s">
        <v>160</v>
      </c>
      <c r="C29" s="30"/>
      <c r="D29" s="30"/>
      <c r="E29" s="91">
        <v>61.2</v>
      </c>
      <c r="F29" s="91">
        <v>55.67</v>
      </c>
      <c r="G29" s="91">
        <v>60.78</v>
      </c>
      <c r="H29" s="91">
        <v>60.27</v>
      </c>
      <c r="I29" s="92">
        <v>50.8</v>
      </c>
    </row>
    <row r="30" spans="1:9" ht="27" customHeight="1">
      <c r="A30" s="115"/>
      <c r="B30" s="114" t="s">
        <v>161</v>
      </c>
      <c r="C30" s="30" t="s">
        <v>162</v>
      </c>
      <c r="D30" s="30"/>
      <c r="E30" s="91">
        <v>0</v>
      </c>
      <c r="F30" s="91">
        <v>0</v>
      </c>
      <c r="G30" s="91">
        <v>0</v>
      </c>
      <c r="H30" s="91">
        <v>0</v>
      </c>
      <c r="I30" s="92">
        <v>0</v>
      </c>
    </row>
    <row r="31" spans="1:9" ht="27" customHeight="1">
      <c r="A31" s="115"/>
      <c r="B31" s="115"/>
      <c r="C31" s="30" t="s">
        <v>163</v>
      </c>
      <c r="D31" s="30"/>
      <c r="E31" s="91">
        <v>0</v>
      </c>
      <c r="F31" s="91">
        <v>0</v>
      </c>
      <c r="G31" s="91">
        <v>0</v>
      </c>
      <c r="H31" s="91">
        <v>0</v>
      </c>
      <c r="I31" s="92">
        <v>0</v>
      </c>
    </row>
    <row r="32" spans="1:9" ht="27" customHeight="1">
      <c r="A32" s="115"/>
      <c r="B32" s="115"/>
      <c r="C32" s="30" t="s">
        <v>164</v>
      </c>
      <c r="D32" s="30"/>
      <c r="E32" s="91">
        <v>16.5</v>
      </c>
      <c r="F32" s="91">
        <v>13.3</v>
      </c>
      <c r="G32" s="91">
        <v>11.2</v>
      </c>
      <c r="H32" s="91">
        <v>10.199999999999999</v>
      </c>
      <c r="I32" s="92">
        <v>10.5</v>
      </c>
    </row>
    <row r="33" spans="1:9" ht="27" customHeight="1">
      <c r="A33" s="115"/>
      <c r="B33" s="115"/>
      <c r="C33" s="30" t="s">
        <v>165</v>
      </c>
      <c r="D33" s="30"/>
      <c r="E33" s="91">
        <v>160.69999999999999</v>
      </c>
      <c r="F33" s="91">
        <v>145.6</v>
      </c>
      <c r="G33" s="91">
        <v>138.5</v>
      </c>
      <c r="H33" s="91">
        <v>140.4</v>
      </c>
      <c r="I33" s="93">
        <v>137.4</v>
      </c>
    </row>
    <row r="34" spans="1:9" ht="27" customHeight="1">
      <c r="A34" s="55" t="s">
        <v>244</v>
      </c>
      <c r="B34" s="57"/>
      <c r="C34" s="57"/>
      <c r="D34" s="8"/>
      <c r="E34" s="45"/>
      <c r="F34" s="45"/>
      <c r="G34" s="45"/>
      <c r="H34" s="45"/>
      <c r="I34" s="46"/>
    </row>
    <row r="35" spans="1:9" ht="27" customHeight="1">
      <c r="A35" s="12" t="s">
        <v>166</v>
      </c>
    </row>
    <row r="36" spans="1:9">
      <c r="A36" s="47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Normal="100" zoomScaleSheetLayoutView="100" workbookViewId="0">
      <pane xSplit="5" ySplit="7" topLeftCell="F23" activePane="bottomRight" state="frozen"/>
      <selection activeCell="G46" sqref="G46"/>
      <selection pane="topRight" activeCell="G46" sqref="G46"/>
      <selection pane="bottomLeft" activeCell="G46" sqref="G46"/>
      <selection pane="bottomRight" activeCell="S34" sqref="S34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5" width="13.625" style="1" customWidth="1"/>
    <col min="16" max="16" width="13.625" style="8" customWidth="1"/>
    <col min="17" max="25" width="13.625" style="1" customWidth="1"/>
    <col min="26" max="29" width="12" style="1" customWidth="1"/>
    <col min="30" max="16384" width="9" style="1"/>
  </cols>
  <sheetData>
    <row r="1" spans="1:29" ht="33.950000000000003" customHeight="1">
      <c r="A1" s="18" t="s">
        <v>0</v>
      </c>
      <c r="B1" s="14"/>
      <c r="C1" s="14"/>
      <c r="D1" s="23" t="s">
        <v>274</v>
      </c>
      <c r="E1" s="15"/>
      <c r="F1" s="15"/>
      <c r="G1" s="15"/>
    </row>
    <row r="2" spans="1:29" ht="15" customHeight="1"/>
    <row r="3" spans="1:29" ht="15" customHeight="1">
      <c r="A3" s="16" t="s">
        <v>167</v>
      </c>
      <c r="B3" s="16"/>
      <c r="C3" s="16"/>
      <c r="D3" s="16"/>
    </row>
    <row r="4" spans="1:29" ht="15" customHeight="1">
      <c r="A4" s="16"/>
      <c r="B4" s="16"/>
      <c r="C4" s="16"/>
      <c r="D4" s="16"/>
    </row>
    <row r="5" spans="1:29" ht="15.95" customHeight="1">
      <c r="A5" s="13" t="s">
        <v>262</v>
      </c>
      <c r="B5" s="13"/>
      <c r="C5" s="13"/>
      <c r="D5" s="13"/>
      <c r="O5" s="17"/>
      <c r="S5" s="17" t="s">
        <v>43</v>
      </c>
    </row>
    <row r="6" spans="1:29" ht="15.95" customHeight="1">
      <c r="A6" s="126" t="s">
        <v>44</v>
      </c>
      <c r="B6" s="127"/>
      <c r="C6" s="127"/>
      <c r="D6" s="127"/>
      <c r="E6" s="127"/>
      <c r="F6" s="118" t="s">
        <v>249</v>
      </c>
      <c r="G6" s="118"/>
      <c r="H6" s="118" t="s">
        <v>250</v>
      </c>
      <c r="I6" s="118"/>
      <c r="J6" s="118" t="s">
        <v>251</v>
      </c>
      <c r="K6" s="118"/>
      <c r="L6" s="118" t="s">
        <v>252</v>
      </c>
      <c r="M6" s="118"/>
      <c r="N6" s="118" t="s">
        <v>253</v>
      </c>
      <c r="O6" s="118"/>
      <c r="P6" s="118" t="s">
        <v>254</v>
      </c>
      <c r="Q6" s="118"/>
      <c r="R6" s="118" t="s">
        <v>255</v>
      </c>
      <c r="S6" s="118"/>
    </row>
    <row r="7" spans="1:29" ht="15.95" customHeight="1">
      <c r="A7" s="127"/>
      <c r="B7" s="127"/>
      <c r="C7" s="127"/>
      <c r="D7" s="127"/>
      <c r="E7" s="127"/>
      <c r="F7" s="63" t="s">
        <v>263</v>
      </c>
      <c r="G7" s="95" t="s">
        <v>264</v>
      </c>
      <c r="H7" s="63" t="s">
        <v>263</v>
      </c>
      <c r="I7" s="106" t="s">
        <v>264</v>
      </c>
      <c r="J7" s="63" t="s">
        <v>263</v>
      </c>
      <c r="K7" s="106" t="s">
        <v>264</v>
      </c>
      <c r="L7" s="63" t="s">
        <v>263</v>
      </c>
      <c r="M7" s="106" t="s">
        <v>264</v>
      </c>
      <c r="N7" s="63" t="s">
        <v>263</v>
      </c>
      <c r="O7" s="106" t="s">
        <v>264</v>
      </c>
      <c r="P7" s="63" t="s">
        <v>263</v>
      </c>
      <c r="Q7" s="106" t="s">
        <v>264</v>
      </c>
      <c r="R7" s="63" t="s">
        <v>263</v>
      </c>
      <c r="S7" s="106" t="s">
        <v>264</v>
      </c>
    </row>
    <row r="8" spans="1:29" ht="15.95" customHeight="1">
      <c r="A8" s="122" t="s">
        <v>83</v>
      </c>
      <c r="B8" s="71" t="s">
        <v>45</v>
      </c>
      <c r="C8" s="65"/>
      <c r="D8" s="65"/>
      <c r="E8" s="108" t="s">
        <v>36</v>
      </c>
      <c r="F8" s="107">
        <v>122805</v>
      </c>
      <c r="G8" s="107">
        <v>128729</v>
      </c>
      <c r="H8" s="107">
        <v>1697</v>
      </c>
      <c r="I8" s="107">
        <v>16490</v>
      </c>
      <c r="J8" s="107">
        <v>80881</v>
      </c>
      <c r="K8" s="107">
        <v>79397</v>
      </c>
      <c r="L8" s="107">
        <v>2734</v>
      </c>
      <c r="M8" s="107">
        <v>2819</v>
      </c>
      <c r="N8" s="107">
        <v>17396</v>
      </c>
      <c r="O8" s="107">
        <v>20720</v>
      </c>
      <c r="P8" s="107">
        <v>37774</v>
      </c>
      <c r="Q8" s="107">
        <v>49855</v>
      </c>
      <c r="R8" s="107">
        <v>41010</v>
      </c>
      <c r="S8" s="107">
        <v>34009</v>
      </c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5.95" customHeight="1">
      <c r="A9" s="122"/>
      <c r="B9" s="73"/>
      <c r="C9" s="65" t="s">
        <v>46</v>
      </c>
      <c r="D9" s="65"/>
      <c r="E9" s="108" t="s">
        <v>37</v>
      </c>
      <c r="F9" s="107">
        <v>122788</v>
      </c>
      <c r="G9" s="107">
        <v>128692</v>
      </c>
      <c r="H9" s="107">
        <v>1697</v>
      </c>
      <c r="I9" s="107">
        <v>16490</v>
      </c>
      <c r="J9" s="107">
        <v>78425</v>
      </c>
      <c r="K9" s="107">
        <v>79365</v>
      </c>
      <c r="L9" s="107">
        <v>2734</v>
      </c>
      <c r="M9" s="107">
        <v>2819</v>
      </c>
      <c r="N9" s="107">
        <v>17396</v>
      </c>
      <c r="O9" s="107">
        <v>20720</v>
      </c>
      <c r="P9" s="107">
        <v>37674</v>
      </c>
      <c r="Q9" s="107">
        <v>49853</v>
      </c>
      <c r="R9" s="107">
        <v>40847</v>
      </c>
      <c r="S9" s="107">
        <v>34003</v>
      </c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.95" customHeight="1">
      <c r="A10" s="122"/>
      <c r="B10" s="72"/>
      <c r="C10" s="65" t="s">
        <v>47</v>
      </c>
      <c r="D10" s="65"/>
      <c r="E10" s="108" t="s">
        <v>38</v>
      </c>
      <c r="F10" s="107">
        <v>17</v>
      </c>
      <c r="G10" s="107">
        <v>37</v>
      </c>
      <c r="H10" s="107">
        <v>0</v>
      </c>
      <c r="I10" s="107">
        <v>0</v>
      </c>
      <c r="J10" s="107">
        <v>2456</v>
      </c>
      <c r="K10" s="107">
        <v>32</v>
      </c>
      <c r="L10" s="107">
        <v>0</v>
      </c>
      <c r="M10" s="107">
        <v>0</v>
      </c>
      <c r="N10" s="78">
        <v>0</v>
      </c>
      <c r="O10" s="78">
        <v>0</v>
      </c>
      <c r="P10" s="107">
        <v>100</v>
      </c>
      <c r="Q10" s="107">
        <v>2</v>
      </c>
      <c r="R10" s="107">
        <v>164</v>
      </c>
      <c r="S10" s="107">
        <v>7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.95" customHeight="1">
      <c r="A11" s="122"/>
      <c r="B11" s="71" t="s">
        <v>48</v>
      </c>
      <c r="C11" s="65"/>
      <c r="D11" s="65"/>
      <c r="E11" s="108" t="s">
        <v>39</v>
      </c>
      <c r="F11" s="107">
        <v>111928</v>
      </c>
      <c r="G11" s="107">
        <v>112332</v>
      </c>
      <c r="H11" s="107">
        <v>2131</v>
      </c>
      <c r="I11" s="107">
        <v>15930</v>
      </c>
      <c r="J11" s="107">
        <v>74372</v>
      </c>
      <c r="K11" s="107">
        <v>74171</v>
      </c>
      <c r="L11" s="107">
        <v>2024</v>
      </c>
      <c r="M11" s="107">
        <v>2084</v>
      </c>
      <c r="N11" s="107">
        <v>20615</v>
      </c>
      <c r="O11" s="107">
        <v>20450</v>
      </c>
      <c r="P11" s="107">
        <v>40369</v>
      </c>
      <c r="Q11" s="107">
        <v>42444</v>
      </c>
      <c r="R11" s="107">
        <v>41537</v>
      </c>
      <c r="S11" s="107">
        <v>34178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.95" customHeight="1">
      <c r="A12" s="122"/>
      <c r="B12" s="73"/>
      <c r="C12" s="65" t="s">
        <v>49</v>
      </c>
      <c r="D12" s="65"/>
      <c r="E12" s="108" t="s">
        <v>40</v>
      </c>
      <c r="F12" s="107">
        <v>111928</v>
      </c>
      <c r="G12" s="107">
        <v>112332</v>
      </c>
      <c r="H12" s="107">
        <v>2131</v>
      </c>
      <c r="I12" s="107">
        <v>15930</v>
      </c>
      <c r="J12" s="107">
        <v>74372</v>
      </c>
      <c r="K12" s="107">
        <v>74171</v>
      </c>
      <c r="L12" s="107">
        <v>2024</v>
      </c>
      <c r="M12" s="107">
        <v>2084</v>
      </c>
      <c r="N12" s="107">
        <v>20615</v>
      </c>
      <c r="O12" s="107">
        <v>20450</v>
      </c>
      <c r="P12" s="107">
        <v>40369</v>
      </c>
      <c r="Q12" s="107">
        <v>41997</v>
      </c>
      <c r="R12" s="107">
        <v>40704</v>
      </c>
      <c r="S12" s="107">
        <v>34002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.95" customHeight="1">
      <c r="A13" s="122"/>
      <c r="B13" s="72"/>
      <c r="C13" s="65" t="s">
        <v>50</v>
      </c>
      <c r="D13" s="65"/>
      <c r="E13" s="108" t="s">
        <v>41</v>
      </c>
      <c r="F13" s="107">
        <v>0</v>
      </c>
      <c r="G13" s="107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07">
        <v>0</v>
      </c>
      <c r="Q13" s="107">
        <v>447</v>
      </c>
      <c r="R13" s="107">
        <v>832</v>
      </c>
      <c r="S13" s="107">
        <v>177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.95" customHeight="1">
      <c r="A14" s="122"/>
      <c r="B14" s="65" t="s">
        <v>51</v>
      </c>
      <c r="C14" s="65"/>
      <c r="D14" s="65"/>
      <c r="E14" s="108" t="s">
        <v>87</v>
      </c>
      <c r="F14" s="107">
        <f>F9-F12</f>
        <v>10860</v>
      </c>
      <c r="G14" s="107">
        <f t="shared" ref="F14:S15" si="0">G9-G12</f>
        <v>16360</v>
      </c>
      <c r="H14" s="107">
        <f t="shared" si="0"/>
        <v>-434</v>
      </c>
      <c r="I14" s="107">
        <f t="shared" si="0"/>
        <v>560</v>
      </c>
      <c r="J14" s="107">
        <f t="shared" si="0"/>
        <v>4053</v>
      </c>
      <c r="K14" s="107">
        <f t="shared" si="0"/>
        <v>5194</v>
      </c>
      <c r="L14" s="107">
        <f t="shared" si="0"/>
        <v>710</v>
      </c>
      <c r="M14" s="107">
        <f t="shared" si="0"/>
        <v>735</v>
      </c>
      <c r="N14" s="107">
        <f t="shared" si="0"/>
        <v>-3219</v>
      </c>
      <c r="O14" s="107">
        <f t="shared" si="0"/>
        <v>270</v>
      </c>
      <c r="P14" s="107">
        <f t="shared" si="0"/>
        <v>-2695</v>
      </c>
      <c r="Q14" s="107">
        <f t="shared" si="0"/>
        <v>7856</v>
      </c>
      <c r="R14" s="107">
        <f t="shared" si="0"/>
        <v>143</v>
      </c>
      <c r="S14" s="107">
        <f t="shared" si="0"/>
        <v>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5.95" customHeight="1">
      <c r="A15" s="122"/>
      <c r="B15" s="65" t="s">
        <v>52</v>
      </c>
      <c r="C15" s="65"/>
      <c r="D15" s="65"/>
      <c r="E15" s="108" t="s">
        <v>88</v>
      </c>
      <c r="F15" s="107">
        <f t="shared" si="0"/>
        <v>17</v>
      </c>
      <c r="G15" s="107">
        <f t="shared" si="0"/>
        <v>37</v>
      </c>
      <c r="H15" s="107">
        <f t="shared" si="0"/>
        <v>0</v>
      </c>
      <c r="I15" s="107">
        <f t="shared" si="0"/>
        <v>0</v>
      </c>
      <c r="J15" s="107">
        <f t="shared" si="0"/>
        <v>2456</v>
      </c>
      <c r="K15" s="107">
        <f t="shared" si="0"/>
        <v>32</v>
      </c>
      <c r="L15" s="107">
        <f t="shared" si="0"/>
        <v>0</v>
      </c>
      <c r="M15" s="107">
        <f t="shared" si="0"/>
        <v>0</v>
      </c>
      <c r="N15" s="107">
        <f t="shared" si="0"/>
        <v>0</v>
      </c>
      <c r="O15" s="107">
        <f t="shared" si="0"/>
        <v>0</v>
      </c>
      <c r="P15" s="107">
        <f t="shared" si="0"/>
        <v>100</v>
      </c>
      <c r="Q15" s="107">
        <f t="shared" si="0"/>
        <v>-445</v>
      </c>
      <c r="R15" s="107">
        <f t="shared" si="0"/>
        <v>-668</v>
      </c>
      <c r="S15" s="107">
        <f t="shared" si="0"/>
        <v>-170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5.95" customHeight="1">
      <c r="A16" s="122"/>
      <c r="B16" s="65" t="s">
        <v>53</v>
      </c>
      <c r="C16" s="65"/>
      <c r="D16" s="65"/>
      <c r="E16" s="108" t="s">
        <v>89</v>
      </c>
      <c r="F16" s="107">
        <f t="shared" ref="F16:S16" si="1">F8-F11</f>
        <v>10877</v>
      </c>
      <c r="G16" s="107">
        <f t="shared" si="1"/>
        <v>16397</v>
      </c>
      <c r="H16" s="107">
        <f t="shared" si="1"/>
        <v>-434</v>
      </c>
      <c r="I16" s="107">
        <f t="shared" si="1"/>
        <v>560</v>
      </c>
      <c r="J16" s="107">
        <f t="shared" si="1"/>
        <v>6509</v>
      </c>
      <c r="K16" s="107">
        <f t="shared" si="1"/>
        <v>5226</v>
      </c>
      <c r="L16" s="107">
        <f t="shared" si="1"/>
        <v>710</v>
      </c>
      <c r="M16" s="107">
        <f t="shared" si="1"/>
        <v>735</v>
      </c>
      <c r="N16" s="107">
        <f t="shared" si="1"/>
        <v>-3219</v>
      </c>
      <c r="O16" s="107">
        <f t="shared" si="1"/>
        <v>270</v>
      </c>
      <c r="P16" s="107">
        <f t="shared" si="1"/>
        <v>-2595</v>
      </c>
      <c r="Q16" s="107">
        <f t="shared" si="1"/>
        <v>7411</v>
      </c>
      <c r="R16" s="107">
        <f t="shared" si="1"/>
        <v>-527</v>
      </c>
      <c r="S16" s="107">
        <f t="shared" si="1"/>
        <v>-169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.95" customHeight="1">
      <c r="A17" s="122"/>
      <c r="B17" s="65" t="s">
        <v>54</v>
      </c>
      <c r="C17" s="65"/>
      <c r="D17" s="65"/>
      <c r="E17" s="63"/>
      <c r="F17" s="78">
        <v>0</v>
      </c>
      <c r="G17" s="78">
        <v>0</v>
      </c>
      <c r="H17" s="78">
        <v>78485</v>
      </c>
      <c r="I17" s="78">
        <v>77908</v>
      </c>
      <c r="J17" s="78">
        <v>0</v>
      </c>
      <c r="K17" s="78">
        <v>0</v>
      </c>
      <c r="L17" s="78">
        <v>0</v>
      </c>
      <c r="M17" s="78">
        <v>0</v>
      </c>
      <c r="N17" s="107">
        <v>2864</v>
      </c>
      <c r="O17" s="107">
        <v>0</v>
      </c>
      <c r="P17" s="107">
        <v>146900</v>
      </c>
      <c r="Q17" s="107">
        <v>144305</v>
      </c>
      <c r="R17" s="78">
        <v>43493</v>
      </c>
      <c r="S17" s="79">
        <v>42967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.95" customHeight="1">
      <c r="A18" s="122"/>
      <c r="B18" s="65" t="s">
        <v>55</v>
      </c>
      <c r="C18" s="65"/>
      <c r="D18" s="65"/>
      <c r="E18" s="63"/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.95" customHeight="1">
      <c r="A19" s="122" t="s">
        <v>84</v>
      </c>
      <c r="B19" s="71" t="s">
        <v>56</v>
      </c>
      <c r="C19" s="65"/>
      <c r="D19" s="65"/>
      <c r="E19" s="108"/>
      <c r="F19" s="107">
        <v>66322</v>
      </c>
      <c r="G19" s="107">
        <v>69205</v>
      </c>
      <c r="H19" s="107">
        <v>13472</v>
      </c>
      <c r="I19" s="107">
        <v>24634</v>
      </c>
      <c r="J19" s="107">
        <v>16097</v>
      </c>
      <c r="K19" s="107">
        <v>13027</v>
      </c>
      <c r="L19" s="107">
        <v>554</v>
      </c>
      <c r="M19" s="107">
        <v>374</v>
      </c>
      <c r="N19" s="107">
        <v>1384</v>
      </c>
      <c r="O19" s="107">
        <v>518</v>
      </c>
      <c r="P19" s="107">
        <v>24228</v>
      </c>
      <c r="Q19" s="107">
        <v>29245</v>
      </c>
      <c r="R19" s="107">
        <v>5094</v>
      </c>
      <c r="S19" s="107">
        <v>32811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.95" customHeight="1">
      <c r="A20" s="122"/>
      <c r="B20" s="72"/>
      <c r="C20" s="65" t="s">
        <v>57</v>
      </c>
      <c r="D20" s="65"/>
      <c r="E20" s="108"/>
      <c r="F20" s="107">
        <v>50053</v>
      </c>
      <c r="G20" s="107">
        <v>55595</v>
      </c>
      <c r="H20" s="107">
        <v>8400</v>
      </c>
      <c r="I20" s="107">
        <v>15600</v>
      </c>
      <c r="J20" s="107">
        <v>14442</v>
      </c>
      <c r="K20" s="107">
        <v>11332</v>
      </c>
      <c r="L20" s="107">
        <v>440</v>
      </c>
      <c r="M20" s="107">
        <v>218</v>
      </c>
      <c r="N20" s="107">
        <v>1271</v>
      </c>
      <c r="O20" s="78">
        <v>200</v>
      </c>
      <c r="P20" s="107">
        <v>17799</v>
      </c>
      <c r="Q20" s="107">
        <v>23955</v>
      </c>
      <c r="R20" s="107">
        <v>1367</v>
      </c>
      <c r="S20" s="107">
        <v>28801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.95" customHeight="1">
      <c r="A21" s="122"/>
      <c r="B21" s="65" t="s">
        <v>58</v>
      </c>
      <c r="C21" s="65"/>
      <c r="D21" s="65"/>
      <c r="E21" s="108" t="s">
        <v>90</v>
      </c>
      <c r="F21" s="107">
        <v>53510</v>
      </c>
      <c r="G21" s="107">
        <v>56829</v>
      </c>
      <c r="H21" s="107">
        <v>13472</v>
      </c>
      <c r="I21" s="107">
        <v>24634</v>
      </c>
      <c r="J21" s="107">
        <v>16097</v>
      </c>
      <c r="K21" s="107">
        <v>13027</v>
      </c>
      <c r="L21" s="107">
        <v>554</v>
      </c>
      <c r="M21" s="107">
        <v>374</v>
      </c>
      <c r="N21" s="107">
        <v>1384</v>
      </c>
      <c r="O21" s="107">
        <v>518</v>
      </c>
      <c r="P21" s="107">
        <v>24228</v>
      </c>
      <c r="Q21" s="107">
        <v>29245</v>
      </c>
      <c r="R21" s="107">
        <v>5094</v>
      </c>
      <c r="S21" s="107">
        <v>32811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.95" customHeight="1">
      <c r="A22" s="122"/>
      <c r="B22" s="71" t="s">
        <v>59</v>
      </c>
      <c r="C22" s="65"/>
      <c r="D22" s="65"/>
      <c r="E22" s="108" t="s">
        <v>91</v>
      </c>
      <c r="F22" s="107">
        <v>126170</v>
      </c>
      <c r="G22" s="107">
        <v>129561</v>
      </c>
      <c r="H22" s="107">
        <v>25242</v>
      </c>
      <c r="I22" s="107">
        <v>30136</v>
      </c>
      <c r="J22" s="107">
        <v>45189</v>
      </c>
      <c r="K22" s="107">
        <v>38435</v>
      </c>
      <c r="L22" s="107">
        <v>1946</v>
      </c>
      <c r="M22" s="107">
        <v>2262</v>
      </c>
      <c r="N22" s="107">
        <v>2194</v>
      </c>
      <c r="O22" s="107">
        <v>2450</v>
      </c>
      <c r="P22" s="107">
        <v>45072</v>
      </c>
      <c r="Q22" s="107">
        <v>48009</v>
      </c>
      <c r="R22" s="107">
        <v>6721</v>
      </c>
      <c r="S22" s="107">
        <v>32045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5.95" customHeight="1">
      <c r="A23" s="122"/>
      <c r="B23" s="72" t="s">
        <v>60</v>
      </c>
      <c r="C23" s="65" t="s">
        <v>61</v>
      </c>
      <c r="D23" s="65"/>
      <c r="E23" s="108"/>
      <c r="F23" s="107">
        <v>73891</v>
      </c>
      <c r="G23" s="107">
        <v>84579</v>
      </c>
      <c r="H23" s="107">
        <v>20240</v>
      </c>
      <c r="I23" s="107">
        <v>25035</v>
      </c>
      <c r="J23" s="107">
        <v>12569</v>
      </c>
      <c r="K23" s="107">
        <v>12865</v>
      </c>
      <c r="L23" s="107">
        <v>261</v>
      </c>
      <c r="M23" s="107">
        <v>257</v>
      </c>
      <c r="N23" s="107">
        <v>176</v>
      </c>
      <c r="O23" s="107">
        <v>240</v>
      </c>
      <c r="P23" s="107">
        <v>28471</v>
      </c>
      <c r="Q23" s="107">
        <v>32081</v>
      </c>
      <c r="R23" s="107">
        <v>5179</v>
      </c>
      <c r="S23" s="107">
        <v>4286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5.95" customHeight="1">
      <c r="A24" s="122"/>
      <c r="B24" s="65" t="s">
        <v>92</v>
      </c>
      <c r="C24" s="65"/>
      <c r="D24" s="65"/>
      <c r="E24" s="108" t="s">
        <v>93</v>
      </c>
      <c r="F24" s="107">
        <f>F21-F22</f>
        <v>-72660</v>
      </c>
      <c r="G24" s="107">
        <f t="shared" ref="G24:S24" si="2">G21-G22</f>
        <v>-72732</v>
      </c>
      <c r="H24" s="107">
        <f t="shared" si="2"/>
        <v>-11770</v>
      </c>
      <c r="I24" s="107">
        <f t="shared" si="2"/>
        <v>-5502</v>
      </c>
      <c r="J24" s="107">
        <f t="shared" si="2"/>
        <v>-29092</v>
      </c>
      <c r="K24" s="107">
        <f t="shared" si="2"/>
        <v>-25408</v>
      </c>
      <c r="L24" s="107">
        <f t="shared" si="2"/>
        <v>-1392</v>
      </c>
      <c r="M24" s="107">
        <f t="shared" si="2"/>
        <v>-1888</v>
      </c>
      <c r="N24" s="107">
        <f t="shared" si="2"/>
        <v>-810</v>
      </c>
      <c r="O24" s="107">
        <f t="shared" si="2"/>
        <v>-1932</v>
      </c>
      <c r="P24" s="107">
        <f t="shared" si="2"/>
        <v>-20844</v>
      </c>
      <c r="Q24" s="107">
        <f t="shared" si="2"/>
        <v>-18764</v>
      </c>
      <c r="R24" s="107">
        <f t="shared" si="2"/>
        <v>-1627</v>
      </c>
      <c r="S24" s="107">
        <f t="shared" si="2"/>
        <v>766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.95" customHeight="1">
      <c r="A25" s="122"/>
      <c r="B25" s="71" t="s">
        <v>62</v>
      </c>
      <c r="C25" s="71"/>
      <c r="D25" s="71"/>
      <c r="E25" s="124" t="s">
        <v>94</v>
      </c>
      <c r="F25" s="119">
        <v>72660</v>
      </c>
      <c r="G25" s="119">
        <v>72732</v>
      </c>
      <c r="H25" s="119">
        <v>11770</v>
      </c>
      <c r="I25" s="119">
        <v>5502</v>
      </c>
      <c r="J25" s="119">
        <v>29092</v>
      </c>
      <c r="K25" s="119">
        <v>25408</v>
      </c>
      <c r="L25" s="119">
        <v>1392</v>
      </c>
      <c r="M25" s="119">
        <v>1888</v>
      </c>
      <c r="N25" s="119">
        <v>810</v>
      </c>
      <c r="O25" s="119">
        <v>1932</v>
      </c>
      <c r="P25" s="119">
        <v>20844</v>
      </c>
      <c r="Q25" s="119">
        <v>18764</v>
      </c>
      <c r="R25" s="119">
        <v>1627</v>
      </c>
      <c r="S25" s="119"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.95" customHeight="1">
      <c r="A26" s="122"/>
      <c r="B26" s="94" t="s">
        <v>63</v>
      </c>
      <c r="C26" s="94"/>
      <c r="D26" s="94"/>
      <c r="E26" s="125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.95" customHeight="1">
      <c r="A27" s="122"/>
      <c r="B27" s="65" t="s">
        <v>95</v>
      </c>
      <c r="C27" s="65"/>
      <c r="D27" s="65"/>
      <c r="E27" s="108" t="s">
        <v>96</v>
      </c>
      <c r="F27" s="107">
        <f t="shared" ref="F27:S27" si="3">F24+F25</f>
        <v>0</v>
      </c>
      <c r="G27" s="107">
        <f t="shared" si="3"/>
        <v>0</v>
      </c>
      <c r="H27" s="107">
        <f t="shared" si="3"/>
        <v>0</v>
      </c>
      <c r="I27" s="107">
        <f t="shared" si="3"/>
        <v>0</v>
      </c>
      <c r="J27" s="107">
        <f t="shared" si="3"/>
        <v>0</v>
      </c>
      <c r="K27" s="107">
        <f t="shared" si="3"/>
        <v>0</v>
      </c>
      <c r="L27" s="107">
        <f t="shared" si="3"/>
        <v>0</v>
      </c>
      <c r="M27" s="107">
        <f t="shared" si="3"/>
        <v>0</v>
      </c>
      <c r="N27" s="107">
        <f t="shared" si="3"/>
        <v>0</v>
      </c>
      <c r="O27" s="107">
        <f t="shared" si="3"/>
        <v>0</v>
      </c>
      <c r="P27" s="107">
        <f t="shared" si="3"/>
        <v>0</v>
      </c>
      <c r="Q27" s="107">
        <f t="shared" si="3"/>
        <v>0</v>
      </c>
      <c r="R27" s="107">
        <f t="shared" si="3"/>
        <v>0</v>
      </c>
      <c r="S27" s="107">
        <f t="shared" si="3"/>
        <v>766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.95" customHeight="1">
      <c r="A28" s="1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5.95" customHeight="1">
      <c r="A29" s="13"/>
      <c r="F29" s="19"/>
      <c r="G29" s="19"/>
      <c r="H29" s="19"/>
      <c r="I29" s="19"/>
      <c r="J29" s="19"/>
      <c r="K29" s="19"/>
      <c r="L29" s="19"/>
      <c r="M29" s="19"/>
      <c r="N29" s="21"/>
      <c r="O29" s="21"/>
      <c r="P29" s="20"/>
      <c r="Q29" s="21" t="s">
        <v>100</v>
      </c>
      <c r="R29" s="19"/>
      <c r="T29" s="19"/>
      <c r="U29" s="19"/>
      <c r="V29" s="19"/>
      <c r="W29" s="19"/>
      <c r="X29" s="19"/>
      <c r="Y29" s="19"/>
      <c r="Z29" s="19"/>
      <c r="AA29" s="19"/>
      <c r="AB29" s="19"/>
      <c r="AC29" s="21"/>
    </row>
    <row r="30" spans="1:29" ht="15.95" customHeight="1">
      <c r="A30" s="129" t="s">
        <v>64</v>
      </c>
      <c r="B30" s="129"/>
      <c r="C30" s="129"/>
      <c r="D30" s="129"/>
      <c r="E30" s="129"/>
      <c r="F30" s="130" t="s">
        <v>256</v>
      </c>
      <c r="G30" s="130"/>
      <c r="H30" s="130" t="s">
        <v>257</v>
      </c>
      <c r="I30" s="130"/>
      <c r="J30" s="130" t="s">
        <v>258</v>
      </c>
      <c r="K30" s="130"/>
      <c r="L30" s="130" t="s">
        <v>259</v>
      </c>
      <c r="M30" s="130"/>
      <c r="N30" s="130" t="s">
        <v>260</v>
      </c>
      <c r="O30" s="130"/>
      <c r="P30" s="130" t="s">
        <v>261</v>
      </c>
      <c r="Q30" s="130"/>
      <c r="R30" s="27"/>
      <c r="S30" s="20"/>
      <c r="T30" s="27"/>
      <c r="U30" s="20"/>
      <c r="V30" s="27"/>
      <c r="W30" s="20"/>
      <c r="X30" s="27"/>
      <c r="Y30" s="20"/>
      <c r="Z30" s="27"/>
      <c r="AA30" s="20"/>
    </row>
    <row r="31" spans="1:29" ht="15.95" customHeight="1">
      <c r="A31" s="129"/>
      <c r="B31" s="129"/>
      <c r="C31" s="129"/>
      <c r="D31" s="129"/>
      <c r="E31" s="129"/>
      <c r="F31" s="63" t="s">
        <v>263</v>
      </c>
      <c r="G31" s="106" t="s">
        <v>264</v>
      </c>
      <c r="H31" s="63" t="s">
        <v>263</v>
      </c>
      <c r="I31" s="106" t="s">
        <v>264</v>
      </c>
      <c r="J31" s="63" t="s">
        <v>263</v>
      </c>
      <c r="K31" s="106" t="s">
        <v>264</v>
      </c>
      <c r="L31" s="63" t="s">
        <v>263</v>
      </c>
      <c r="M31" s="106" t="s">
        <v>264</v>
      </c>
      <c r="N31" s="63" t="s">
        <v>263</v>
      </c>
      <c r="O31" s="106" t="s">
        <v>264</v>
      </c>
      <c r="P31" s="63" t="s">
        <v>263</v>
      </c>
      <c r="Q31" s="106" t="s">
        <v>264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9" ht="15.95" customHeight="1">
      <c r="A32" s="122" t="s">
        <v>85</v>
      </c>
      <c r="B32" s="71" t="s">
        <v>45</v>
      </c>
      <c r="C32" s="65"/>
      <c r="D32" s="65"/>
      <c r="E32" s="108" t="s">
        <v>36</v>
      </c>
      <c r="F32" s="107">
        <v>136</v>
      </c>
      <c r="G32" s="107">
        <v>125</v>
      </c>
      <c r="H32" s="107">
        <v>2462</v>
      </c>
      <c r="I32" s="107">
        <v>2351</v>
      </c>
      <c r="J32" s="107">
        <v>2109</v>
      </c>
      <c r="K32" s="107">
        <v>2196</v>
      </c>
      <c r="L32" s="107">
        <v>152</v>
      </c>
      <c r="M32" s="107">
        <v>421</v>
      </c>
      <c r="N32" s="107">
        <v>1312</v>
      </c>
      <c r="O32" s="107">
        <v>1401</v>
      </c>
      <c r="P32" s="107"/>
      <c r="Q32" s="107"/>
      <c r="R32" s="24"/>
      <c r="S32" s="24"/>
      <c r="T32" s="24"/>
      <c r="U32" s="24"/>
      <c r="V32" s="26"/>
      <c r="W32" s="26"/>
      <c r="X32" s="24"/>
      <c r="Y32" s="24"/>
      <c r="Z32" s="26"/>
      <c r="AA32" s="26"/>
    </row>
    <row r="33" spans="1:27" ht="15.95" customHeight="1">
      <c r="A33" s="123"/>
      <c r="B33" s="73"/>
      <c r="C33" s="71" t="s">
        <v>65</v>
      </c>
      <c r="D33" s="65"/>
      <c r="E33" s="108"/>
      <c r="F33" s="107">
        <v>39</v>
      </c>
      <c r="G33" s="107">
        <v>44</v>
      </c>
      <c r="H33" s="107">
        <v>2225</v>
      </c>
      <c r="I33" s="107">
        <v>2209</v>
      </c>
      <c r="J33" s="107">
        <v>272</v>
      </c>
      <c r="K33" s="107">
        <v>247</v>
      </c>
      <c r="L33" s="107">
        <v>91</v>
      </c>
      <c r="M33" s="107">
        <v>387</v>
      </c>
      <c r="N33" s="107">
        <v>1300</v>
      </c>
      <c r="O33" s="107">
        <v>1388</v>
      </c>
      <c r="P33" s="107"/>
      <c r="Q33" s="107"/>
      <c r="R33" s="24"/>
      <c r="S33" s="24"/>
      <c r="T33" s="24"/>
      <c r="U33" s="24"/>
      <c r="V33" s="26"/>
      <c r="W33" s="26"/>
      <c r="X33" s="24"/>
      <c r="Y33" s="24"/>
      <c r="Z33" s="26"/>
      <c r="AA33" s="26"/>
    </row>
    <row r="34" spans="1:27" ht="15.95" customHeight="1">
      <c r="A34" s="123"/>
      <c r="B34" s="73"/>
      <c r="C34" s="72"/>
      <c r="D34" s="65" t="s">
        <v>66</v>
      </c>
      <c r="E34" s="108"/>
      <c r="F34" s="107">
        <v>15</v>
      </c>
      <c r="G34" s="107">
        <v>21</v>
      </c>
      <c r="H34" s="107">
        <v>1411</v>
      </c>
      <c r="I34" s="107">
        <v>1396</v>
      </c>
      <c r="J34" s="107">
        <v>196</v>
      </c>
      <c r="K34" s="107">
        <v>185</v>
      </c>
      <c r="L34" s="107">
        <v>74</v>
      </c>
      <c r="M34" s="107">
        <v>379</v>
      </c>
      <c r="N34" s="107">
        <v>1275</v>
      </c>
      <c r="O34" s="107">
        <v>1366</v>
      </c>
      <c r="P34" s="107"/>
      <c r="Q34" s="107"/>
      <c r="R34" s="24"/>
      <c r="S34" s="24"/>
      <c r="T34" s="24"/>
      <c r="U34" s="24"/>
      <c r="V34" s="26"/>
      <c r="W34" s="26"/>
      <c r="X34" s="24"/>
      <c r="Y34" s="24"/>
      <c r="Z34" s="26"/>
      <c r="AA34" s="26"/>
    </row>
    <row r="35" spans="1:27" ht="15.95" customHeight="1">
      <c r="A35" s="123"/>
      <c r="B35" s="72"/>
      <c r="C35" s="65" t="s">
        <v>67</v>
      </c>
      <c r="D35" s="65"/>
      <c r="E35" s="108"/>
      <c r="F35" s="107">
        <v>4</v>
      </c>
      <c r="G35" s="107">
        <v>4</v>
      </c>
      <c r="H35" s="107">
        <v>237</v>
      </c>
      <c r="I35" s="107">
        <v>142</v>
      </c>
      <c r="J35" s="107">
        <v>1837</v>
      </c>
      <c r="K35" s="107">
        <v>1949</v>
      </c>
      <c r="L35" s="107">
        <v>61</v>
      </c>
      <c r="M35" s="107">
        <v>34</v>
      </c>
      <c r="N35" s="107">
        <v>13</v>
      </c>
      <c r="O35" s="107">
        <v>12</v>
      </c>
      <c r="P35" s="107"/>
      <c r="Q35" s="107"/>
      <c r="R35" s="24"/>
      <c r="S35" s="24"/>
      <c r="T35" s="24"/>
      <c r="U35" s="24"/>
      <c r="V35" s="26"/>
      <c r="W35" s="26"/>
      <c r="X35" s="24"/>
      <c r="Y35" s="24"/>
      <c r="Z35" s="26"/>
      <c r="AA35" s="26"/>
    </row>
    <row r="36" spans="1:27" ht="15.95" customHeight="1">
      <c r="A36" s="123"/>
      <c r="B36" s="71" t="s">
        <v>48</v>
      </c>
      <c r="C36" s="65"/>
      <c r="D36" s="65"/>
      <c r="E36" s="108" t="s">
        <v>37</v>
      </c>
      <c r="F36" s="107">
        <v>34</v>
      </c>
      <c r="G36" s="107">
        <v>32</v>
      </c>
      <c r="H36" s="107">
        <v>2080</v>
      </c>
      <c r="I36" s="107">
        <v>2052</v>
      </c>
      <c r="J36" s="107">
        <v>2203</v>
      </c>
      <c r="K36" s="107">
        <v>2249</v>
      </c>
      <c r="L36" s="107">
        <v>144</v>
      </c>
      <c r="M36" s="107">
        <v>555</v>
      </c>
      <c r="N36" s="107">
        <v>1613</v>
      </c>
      <c r="O36" s="107">
        <v>1086</v>
      </c>
      <c r="P36" s="107"/>
      <c r="Q36" s="107"/>
      <c r="R36" s="24"/>
      <c r="S36" s="24"/>
      <c r="T36" s="24"/>
      <c r="U36" s="24"/>
      <c r="V36" s="24"/>
      <c r="W36" s="24"/>
      <c r="X36" s="24"/>
      <c r="Y36" s="24"/>
      <c r="Z36" s="26"/>
      <c r="AA36" s="26"/>
    </row>
    <row r="37" spans="1:27" ht="15.95" customHeight="1">
      <c r="A37" s="123"/>
      <c r="B37" s="73"/>
      <c r="C37" s="65" t="s">
        <v>68</v>
      </c>
      <c r="D37" s="65"/>
      <c r="E37" s="108"/>
      <c r="F37" s="107">
        <v>34</v>
      </c>
      <c r="G37" s="107">
        <v>32</v>
      </c>
      <c r="H37" s="107">
        <v>2049</v>
      </c>
      <c r="I37" s="107">
        <v>1984</v>
      </c>
      <c r="J37" s="107">
        <v>2163</v>
      </c>
      <c r="K37" s="107">
        <v>2178</v>
      </c>
      <c r="L37" s="107">
        <v>131</v>
      </c>
      <c r="M37" s="107">
        <v>537</v>
      </c>
      <c r="N37" s="107">
        <v>1534</v>
      </c>
      <c r="O37" s="107">
        <v>1020</v>
      </c>
      <c r="P37" s="107"/>
      <c r="Q37" s="107"/>
      <c r="R37" s="24"/>
      <c r="S37" s="24"/>
      <c r="T37" s="24"/>
      <c r="U37" s="24"/>
      <c r="V37" s="24"/>
      <c r="W37" s="24"/>
      <c r="X37" s="24"/>
      <c r="Y37" s="24"/>
      <c r="Z37" s="26"/>
      <c r="AA37" s="26"/>
    </row>
    <row r="38" spans="1:27" ht="15.95" customHeight="1">
      <c r="A38" s="123"/>
      <c r="B38" s="72"/>
      <c r="C38" s="65" t="s">
        <v>69</v>
      </c>
      <c r="D38" s="65"/>
      <c r="E38" s="108"/>
      <c r="F38" s="107">
        <v>0</v>
      </c>
      <c r="G38" s="107">
        <v>0</v>
      </c>
      <c r="H38" s="107">
        <v>31</v>
      </c>
      <c r="I38" s="107">
        <v>69</v>
      </c>
      <c r="J38" s="107">
        <v>39</v>
      </c>
      <c r="K38" s="107">
        <v>71</v>
      </c>
      <c r="L38" s="107">
        <v>13</v>
      </c>
      <c r="M38" s="107">
        <v>18</v>
      </c>
      <c r="N38" s="107">
        <v>79</v>
      </c>
      <c r="O38" s="107">
        <v>65</v>
      </c>
      <c r="P38" s="107"/>
      <c r="Q38" s="107"/>
      <c r="R38" s="24"/>
      <c r="S38" s="24"/>
      <c r="T38" s="26"/>
      <c r="U38" s="26"/>
      <c r="V38" s="24"/>
      <c r="W38" s="24"/>
      <c r="X38" s="24"/>
      <c r="Y38" s="24"/>
      <c r="Z38" s="26"/>
      <c r="AA38" s="26"/>
    </row>
    <row r="39" spans="1:27" ht="15.95" customHeight="1">
      <c r="A39" s="123"/>
      <c r="B39" s="30" t="s">
        <v>70</v>
      </c>
      <c r="C39" s="30"/>
      <c r="D39" s="30"/>
      <c r="E39" s="108" t="s">
        <v>97</v>
      </c>
      <c r="F39" s="107">
        <f t="shared" ref="F39:Q39" si="4">F32-F36</f>
        <v>102</v>
      </c>
      <c r="G39" s="107">
        <f t="shared" si="4"/>
        <v>93</v>
      </c>
      <c r="H39" s="107">
        <f t="shared" si="4"/>
        <v>382</v>
      </c>
      <c r="I39" s="107">
        <f t="shared" si="4"/>
        <v>299</v>
      </c>
      <c r="J39" s="107">
        <f t="shared" si="4"/>
        <v>-94</v>
      </c>
      <c r="K39" s="107">
        <f t="shared" si="4"/>
        <v>-53</v>
      </c>
      <c r="L39" s="107">
        <f t="shared" si="4"/>
        <v>8</v>
      </c>
      <c r="M39" s="107">
        <f t="shared" si="4"/>
        <v>-134</v>
      </c>
      <c r="N39" s="107">
        <f t="shared" si="4"/>
        <v>-301</v>
      </c>
      <c r="O39" s="107">
        <f t="shared" si="4"/>
        <v>315</v>
      </c>
      <c r="P39" s="107">
        <f t="shared" si="4"/>
        <v>0</v>
      </c>
      <c r="Q39" s="107">
        <f t="shared" si="4"/>
        <v>0</v>
      </c>
      <c r="R39" s="24"/>
      <c r="S39" s="24"/>
      <c r="T39" s="24"/>
      <c r="U39" s="24"/>
      <c r="V39" s="24"/>
      <c r="W39" s="24"/>
      <c r="X39" s="24"/>
      <c r="Y39" s="24"/>
      <c r="Z39" s="26"/>
      <c r="AA39" s="26"/>
    </row>
    <row r="40" spans="1:27" ht="15.95" customHeight="1">
      <c r="A40" s="122" t="s">
        <v>86</v>
      </c>
      <c r="B40" s="71" t="s">
        <v>71</v>
      </c>
      <c r="C40" s="65"/>
      <c r="D40" s="65"/>
      <c r="E40" s="108" t="s">
        <v>39</v>
      </c>
      <c r="F40" s="107">
        <v>0</v>
      </c>
      <c r="G40" s="107">
        <v>0</v>
      </c>
      <c r="H40" s="107">
        <v>423</v>
      </c>
      <c r="I40" s="107">
        <v>1960</v>
      </c>
      <c r="J40" s="107">
        <v>1323</v>
      </c>
      <c r="K40" s="107">
        <v>1642</v>
      </c>
      <c r="L40" s="107">
        <v>316</v>
      </c>
      <c r="M40" s="107">
        <v>329</v>
      </c>
      <c r="N40" s="107">
        <v>17616</v>
      </c>
      <c r="O40" s="107">
        <v>5527</v>
      </c>
      <c r="P40" s="107"/>
      <c r="Q40" s="107"/>
      <c r="R40" s="24"/>
      <c r="S40" s="24"/>
      <c r="T40" s="24"/>
      <c r="U40" s="24"/>
      <c r="V40" s="26"/>
      <c r="W40" s="26"/>
      <c r="X40" s="26"/>
      <c r="Y40" s="26"/>
      <c r="Z40" s="24"/>
      <c r="AA40" s="24"/>
    </row>
    <row r="41" spans="1:27" ht="15.95" customHeight="1">
      <c r="A41" s="128"/>
      <c r="B41" s="72"/>
      <c r="C41" s="65" t="s">
        <v>72</v>
      </c>
      <c r="D41" s="65"/>
      <c r="E41" s="108"/>
      <c r="F41" s="79">
        <v>0</v>
      </c>
      <c r="G41" s="79">
        <v>0</v>
      </c>
      <c r="H41" s="79">
        <v>423</v>
      </c>
      <c r="I41" s="79">
        <v>1568</v>
      </c>
      <c r="J41" s="79">
        <v>544</v>
      </c>
      <c r="K41" s="79">
        <v>664</v>
      </c>
      <c r="L41" s="79">
        <v>0</v>
      </c>
      <c r="M41" s="79">
        <v>0</v>
      </c>
      <c r="N41" s="107">
        <v>566</v>
      </c>
      <c r="O41" s="107">
        <v>3016</v>
      </c>
      <c r="P41" s="107"/>
      <c r="Q41" s="107"/>
      <c r="R41" s="26"/>
      <c r="S41" s="26"/>
      <c r="T41" s="26"/>
      <c r="U41" s="26"/>
      <c r="V41" s="26"/>
      <c r="W41" s="26"/>
      <c r="X41" s="26"/>
      <c r="Y41" s="26"/>
      <c r="Z41" s="24"/>
      <c r="AA41" s="24"/>
    </row>
    <row r="42" spans="1:27" ht="15.95" customHeight="1">
      <c r="A42" s="128"/>
      <c r="B42" s="71" t="s">
        <v>59</v>
      </c>
      <c r="C42" s="65"/>
      <c r="D42" s="65"/>
      <c r="E42" s="108" t="s">
        <v>40</v>
      </c>
      <c r="F42" s="107">
        <v>0</v>
      </c>
      <c r="G42" s="107">
        <v>0</v>
      </c>
      <c r="H42" s="107">
        <v>634</v>
      </c>
      <c r="I42" s="107">
        <v>2234</v>
      </c>
      <c r="J42" s="107">
        <v>1323</v>
      </c>
      <c r="K42" s="107">
        <v>1642</v>
      </c>
      <c r="L42" s="107">
        <v>264</v>
      </c>
      <c r="M42" s="107">
        <v>277</v>
      </c>
      <c r="N42" s="107">
        <v>17908</v>
      </c>
      <c r="O42" s="107">
        <v>5274</v>
      </c>
      <c r="P42" s="107"/>
      <c r="Q42" s="107"/>
      <c r="R42" s="24"/>
      <c r="S42" s="24"/>
      <c r="T42" s="24"/>
      <c r="U42" s="24"/>
      <c r="V42" s="26"/>
      <c r="W42" s="26"/>
      <c r="X42" s="24"/>
      <c r="Y42" s="24"/>
      <c r="Z42" s="24"/>
      <c r="AA42" s="24"/>
    </row>
    <row r="43" spans="1:27" ht="15.95" customHeight="1">
      <c r="A43" s="128"/>
      <c r="B43" s="72"/>
      <c r="C43" s="65" t="s">
        <v>73</v>
      </c>
      <c r="D43" s="65"/>
      <c r="E43" s="108"/>
      <c r="F43" s="107">
        <v>0</v>
      </c>
      <c r="G43" s="107">
        <v>0</v>
      </c>
      <c r="H43" s="107">
        <v>192</v>
      </c>
      <c r="I43" s="107">
        <v>281</v>
      </c>
      <c r="J43" s="107">
        <v>459</v>
      </c>
      <c r="K43" s="107">
        <v>392</v>
      </c>
      <c r="L43" s="107">
        <v>264</v>
      </c>
      <c r="M43" s="107">
        <v>277</v>
      </c>
      <c r="N43" s="107">
        <v>684</v>
      </c>
      <c r="O43" s="107">
        <v>539</v>
      </c>
      <c r="P43" s="107"/>
      <c r="Q43" s="107"/>
      <c r="R43" s="24"/>
      <c r="S43" s="24"/>
      <c r="T43" s="26"/>
      <c r="U43" s="24"/>
      <c r="V43" s="26"/>
      <c r="W43" s="26"/>
      <c r="X43" s="24"/>
      <c r="Y43" s="24"/>
      <c r="Z43" s="26"/>
      <c r="AA43" s="26"/>
    </row>
    <row r="44" spans="1:27" ht="15.95" customHeight="1">
      <c r="A44" s="128"/>
      <c r="B44" s="65" t="s">
        <v>70</v>
      </c>
      <c r="C44" s="65"/>
      <c r="D44" s="65"/>
      <c r="E44" s="108" t="s">
        <v>98</v>
      </c>
      <c r="F44" s="79">
        <f t="shared" ref="F44:Q44" si="5">F40-F42</f>
        <v>0</v>
      </c>
      <c r="G44" s="79">
        <f t="shared" si="5"/>
        <v>0</v>
      </c>
      <c r="H44" s="79">
        <f t="shared" si="5"/>
        <v>-211</v>
      </c>
      <c r="I44" s="79">
        <f t="shared" si="5"/>
        <v>-274</v>
      </c>
      <c r="J44" s="79">
        <f t="shared" si="5"/>
        <v>0</v>
      </c>
      <c r="K44" s="79">
        <f t="shared" si="5"/>
        <v>0</v>
      </c>
      <c r="L44" s="79">
        <f t="shared" si="5"/>
        <v>52</v>
      </c>
      <c r="M44" s="79">
        <f t="shared" si="5"/>
        <v>52</v>
      </c>
      <c r="N44" s="79">
        <f t="shared" si="5"/>
        <v>-292</v>
      </c>
      <c r="O44" s="79">
        <f t="shared" si="5"/>
        <v>253</v>
      </c>
      <c r="P44" s="79">
        <f t="shared" si="5"/>
        <v>0</v>
      </c>
      <c r="Q44" s="79">
        <f t="shared" si="5"/>
        <v>0</v>
      </c>
      <c r="R44" s="26"/>
      <c r="S44" s="26"/>
      <c r="T44" s="24"/>
      <c r="U44" s="24"/>
      <c r="V44" s="26"/>
      <c r="W44" s="26"/>
      <c r="X44" s="24"/>
      <c r="Y44" s="24"/>
      <c r="Z44" s="24"/>
      <c r="AA44" s="24"/>
    </row>
    <row r="45" spans="1:27" ht="15.95" customHeight="1">
      <c r="A45" s="122" t="s">
        <v>78</v>
      </c>
      <c r="B45" s="30" t="s">
        <v>74</v>
      </c>
      <c r="C45" s="30"/>
      <c r="D45" s="30"/>
      <c r="E45" s="108" t="s">
        <v>99</v>
      </c>
      <c r="F45" s="107">
        <f t="shared" ref="F45:Q45" si="6">F39+F44</f>
        <v>102</v>
      </c>
      <c r="G45" s="107">
        <f t="shared" si="6"/>
        <v>93</v>
      </c>
      <c r="H45" s="107">
        <f t="shared" si="6"/>
        <v>171</v>
      </c>
      <c r="I45" s="107">
        <f t="shared" si="6"/>
        <v>25</v>
      </c>
      <c r="J45" s="107">
        <f t="shared" si="6"/>
        <v>-94</v>
      </c>
      <c r="K45" s="107">
        <f t="shared" si="6"/>
        <v>-53</v>
      </c>
      <c r="L45" s="107">
        <f t="shared" si="6"/>
        <v>60</v>
      </c>
      <c r="M45" s="107">
        <f t="shared" si="6"/>
        <v>-82</v>
      </c>
      <c r="N45" s="107">
        <f t="shared" si="6"/>
        <v>-593</v>
      </c>
      <c r="O45" s="107">
        <f t="shared" si="6"/>
        <v>568</v>
      </c>
      <c r="P45" s="107">
        <f t="shared" si="6"/>
        <v>0</v>
      </c>
      <c r="Q45" s="107">
        <f t="shared" si="6"/>
        <v>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5.95" customHeight="1">
      <c r="A46" s="128"/>
      <c r="B46" s="65" t="s">
        <v>75</v>
      </c>
      <c r="C46" s="65"/>
      <c r="D46" s="65"/>
      <c r="E46" s="65"/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52</v>
      </c>
      <c r="M46" s="79">
        <v>52</v>
      </c>
      <c r="N46" s="107">
        <v>0</v>
      </c>
      <c r="O46" s="107">
        <v>0</v>
      </c>
      <c r="P46" s="79"/>
      <c r="Q46" s="79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5.95" customHeight="1">
      <c r="A47" s="128"/>
      <c r="B47" s="65" t="s">
        <v>76</v>
      </c>
      <c r="C47" s="65"/>
      <c r="D47" s="65"/>
      <c r="E47" s="65"/>
      <c r="F47" s="107">
        <v>102</v>
      </c>
      <c r="G47" s="107">
        <v>93</v>
      </c>
      <c r="H47" s="107">
        <v>650</v>
      </c>
      <c r="I47" s="107">
        <v>479</v>
      </c>
      <c r="J47" s="107">
        <v>0</v>
      </c>
      <c r="K47" s="107">
        <v>0</v>
      </c>
      <c r="L47" s="107">
        <v>57</v>
      </c>
      <c r="M47" s="107">
        <v>49</v>
      </c>
      <c r="N47" s="107">
        <v>2922</v>
      </c>
      <c r="O47" s="107">
        <v>3336</v>
      </c>
      <c r="P47" s="107"/>
      <c r="Q47" s="107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5.95" customHeight="1">
      <c r="A48" s="128"/>
      <c r="B48" s="65" t="s">
        <v>77</v>
      </c>
      <c r="C48" s="65"/>
      <c r="D48" s="65"/>
      <c r="E48" s="65"/>
      <c r="F48" s="107">
        <v>102</v>
      </c>
      <c r="G48" s="107">
        <v>93</v>
      </c>
      <c r="H48" s="107">
        <v>650</v>
      </c>
      <c r="I48" s="107">
        <v>479</v>
      </c>
      <c r="J48" s="107">
        <v>0</v>
      </c>
      <c r="K48" s="107">
        <v>0</v>
      </c>
      <c r="L48" s="107">
        <v>57</v>
      </c>
      <c r="M48" s="107">
        <v>49</v>
      </c>
      <c r="N48" s="107">
        <v>2922</v>
      </c>
      <c r="O48" s="107">
        <v>3336</v>
      </c>
      <c r="P48" s="107"/>
      <c r="Q48" s="107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19" ht="15.95" customHeight="1">
      <c r="A49" s="12" t="s">
        <v>82</v>
      </c>
      <c r="S49" s="8"/>
    </row>
    <row r="50" spans="1:19" ht="15.95" customHeight="1">
      <c r="A50" s="12"/>
      <c r="S50" s="8"/>
    </row>
  </sheetData>
  <mergeCells count="35">
    <mergeCell ref="A32:A39"/>
    <mergeCell ref="A40:A44"/>
    <mergeCell ref="A45:A48"/>
    <mergeCell ref="Q25:Q26"/>
    <mergeCell ref="R25:R26"/>
    <mergeCell ref="S25:S26"/>
    <mergeCell ref="A30:E31"/>
    <mergeCell ref="F30:G30"/>
    <mergeCell ref="H30:I30"/>
    <mergeCell ref="J30:K30"/>
    <mergeCell ref="L30:M30"/>
    <mergeCell ref="N30:O30"/>
    <mergeCell ref="P30:Q30"/>
    <mergeCell ref="K25:K26"/>
    <mergeCell ref="L25:L26"/>
    <mergeCell ref="M25:M26"/>
    <mergeCell ref="N25:N26"/>
    <mergeCell ref="O25:O26"/>
    <mergeCell ref="P25:P26"/>
    <mergeCell ref="P6:Q6"/>
    <mergeCell ref="R6:S6"/>
    <mergeCell ref="A8:A18"/>
    <mergeCell ref="A19:A27"/>
    <mergeCell ref="E25:E26"/>
    <mergeCell ref="F25:F26"/>
    <mergeCell ref="G25:G26"/>
    <mergeCell ref="H25:H26"/>
    <mergeCell ref="I25:I26"/>
    <mergeCell ref="J25:J26"/>
    <mergeCell ref="A6:E7"/>
    <mergeCell ref="F6:G6"/>
    <mergeCell ref="H6:I6"/>
    <mergeCell ref="J6:K6"/>
    <mergeCell ref="L6:M6"/>
    <mergeCell ref="N6:O6"/>
  </mergeCells>
  <phoneticPr fontId="20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5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O44" sqref="O44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20" width="12.625" style="1" customWidth="1"/>
    <col min="21" max="16384" width="9" style="1"/>
  </cols>
  <sheetData>
    <row r="1" spans="1:20" ht="33.950000000000003" customHeight="1">
      <c r="A1" s="37" t="s">
        <v>0</v>
      </c>
      <c r="B1" s="37"/>
      <c r="C1" s="48"/>
      <c r="D1" s="49"/>
    </row>
    <row r="3" spans="1:20" ht="15" customHeight="1">
      <c r="A3" s="16" t="s">
        <v>168</v>
      </c>
      <c r="B3" s="16"/>
      <c r="C3" s="16"/>
      <c r="D3" s="16"/>
      <c r="E3" s="16"/>
      <c r="F3" s="16"/>
      <c r="I3" s="16"/>
      <c r="J3" s="16"/>
      <c r="K3" s="16"/>
      <c r="L3" s="16"/>
      <c r="M3" s="16"/>
      <c r="N3" s="16"/>
      <c r="O3" s="16"/>
      <c r="P3" s="16"/>
    </row>
    <row r="4" spans="1:20" ht="15" customHeight="1">
      <c r="A4" s="16"/>
      <c r="B4" s="16"/>
      <c r="C4" s="16"/>
      <c r="D4" s="16"/>
      <c r="E4" s="16"/>
      <c r="F4" s="16"/>
      <c r="I4" s="16"/>
      <c r="J4" s="16"/>
      <c r="K4" s="16"/>
      <c r="L4" s="16"/>
      <c r="M4" s="16"/>
      <c r="N4" s="16"/>
      <c r="O4" s="16"/>
      <c r="P4" s="16"/>
    </row>
    <row r="5" spans="1:20" ht="15" customHeight="1">
      <c r="A5" s="50"/>
      <c r="B5" s="50" t="s">
        <v>265</v>
      </c>
      <c r="C5" s="50"/>
      <c r="D5" s="50"/>
      <c r="H5" s="17"/>
      <c r="R5" s="17"/>
      <c r="T5" s="17" t="s">
        <v>169</v>
      </c>
    </row>
    <row r="6" spans="1:20" ht="15" customHeight="1">
      <c r="A6" s="51"/>
      <c r="B6" s="52"/>
      <c r="C6" s="52"/>
      <c r="D6" s="103"/>
      <c r="E6" s="112" t="s">
        <v>266</v>
      </c>
      <c r="F6" s="112"/>
      <c r="G6" s="132" t="s">
        <v>267</v>
      </c>
      <c r="H6" s="132"/>
      <c r="I6" s="112" t="s">
        <v>268</v>
      </c>
      <c r="J6" s="112"/>
      <c r="K6" s="112" t="s">
        <v>269</v>
      </c>
      <c r="L6" s="112"/>
      <c r="M6" s="112" t="s">
        <v>270</v>
      </c>
      <c r="N6" s="112"/>
      <c r="O6" s="112" t="s">
        <v>271</v>
      </c>
      <c r="P6" s="112"/>
      <c r="Q6" s="112" t="s">
        <v>272</v>
      </c>
      <c r="R6" s="112"/>
      <c r="S6" s="112" t="s">
        <v>273</v>
      </c>
      <c r="T6" s="112"/>
    </row>
    <row r="7" spans="1:20" ht="15" customHeight="1">
      <c r="A7" s="53"/>
      <c r="B7" s="54"/>
      <c r="C7" s="54"/>
      <c r="D7" s="104"/>
      <c r="E7" s="105" t="s">
        <v>263</v>
      </c>
      <c r="F7" s="96" t="s">
        <v>264</v>
      </c>
      <c r="G7" s="105" t="s">
        <v>263</v>
      </c>
      <c r="H7" s="105" t="s">
        <v>264</v>
      </c>
      <c r="I7" s="105" t="s">
        <v>263</v>
      </c>
      <c r="J7" s="105" t="s">
        <v>264</v>
      </c>
      <c r="K7" s="105" t="s">
        <v>263</v>
      </c>
      <c r="L7" s="105" t="s">
        <v>264</v>
      </c>
      <c r="M7" s="105" t="s">
        <v>263</v>
      </c>
      <c r="N7" s="105" t="s">
        <v>264</v>
      </c>
      <c r="O7" s="105" t="s">
        <v>263</v>
      </c>
      <c r="P7" s="105" t="s">
        <v>264</v>
      </c>
      <c r="Q7" s="105" t="s">
        <v>263</v>
      </c>
      <c r="R7" s="105" t="s">
        <v>264</v>
      </c>
      <c r="S7" s="105" t="s">
        <v>263</v>
      </c>
      <c r="T7" s="105" t="s">
        <v>264</v>
      </c>
    </row>
    <row r="8" spans="1:20" ht="18" customHeight="1">
      <c r="A8" s="115" t="s">
        <v>170</v>
      </c>
      <c r="B8" s="97" t="s">
        <v>171</v>
      </c>
      <c r="C8" s="98"/>
      <c r="D8" s="98"/>
      <c r="E8" s="99">
        <v>1</v>
      </c>
      <c r="F8" s="99">
        <v>1</v>
      </c>
      <c r="G8" s="99">
        <v>53</v>
      </c>
      <c r="H8" s="99">
        <v>53</v>
      </c>
      <c r="I8" s="99">
        <v>132</v>
      </c>
      <c r="J8" s="99">
        <v>132</v>
      </c>
      <c r="K8" s="99">
        <v>43</v>
      </c>
      <c r="L8" s="99">
        <v>43</v>
      </c>
      <c r="M8" s="99">
        <v>15</v>
      </c>
      <c r="N8" s="99">
        <v>15</v>
      </c>
      <c r="O8" s="99">
        <v>1</v>
      </c>
      <c r="P8" s="99">
        <v>1</v>
      </c>
      <c r="Q8" s="99">
        <v>4</v>
      </c>
      <c r="R8" s="99">
        <v>4</v>
      </c>
      <c r="S8" s="99">
        <v>1</v>
      </c>
      <c r="T8" s="99">
        <v>1</v>
      </c>
    </row>
    <row r="9" spans="1:20" ht="18" customHeight="1">
      <c r="A9" s="115"/>
      <c r="B9" s="115" t="s">
        <v>172</v>
      </c>
      <c r="C9" s="65" t="s">
        <v>173</v>
      </c>
      <c r="D9" s="65"/>
      <c r="E9" s="99">
        <v>10</v>
      </c>
      <c r="F9" s="99">
        <v>10</v>
      </c>
      <c r="G9" s="99">
        <v>3000</v>
      </c>
      <c r="H9" s="99">
        <v>3000</v>
      </c>
      <c r="I9" s="99">
        <v>50719</v>
      </c>
      <c r="J9" s="99">
        <v>50719</v>
      </c>
      <c r="K9" s="99">
        <v>10100</v>
      </c>
      <c r="L9" s="99">
        <v>10100</v>
      </c>
      <c r="M9" s="99">
        <v>4000</v>
      </c>
      <c r="N9" s="99">
        <v>4000</v>
      </c>
      <c r="O9" s="99">
        <v>90</v>
      </c>
      <c r="P9" s="99">
        <v>90</v>
      </c>
      <c r="Q9" s="99">
        <v>28308</v>
      </c>
      <c r="R9" s="99">
        <v>28308</v>
      </c>
      <c r="S9" s="99">
        <v>100</v>
      </c>
      <c r="T9" s="99">
        <v>100</v>
      </c>
    </row>
    <row r="10" spans="1:20" ht="18" customHeight="1">
      <c r="A10" s="115"/>
      <c r="B10" s="115"/>
      <c r="C10" s="65" t="s">
        <v>174</v>
      </c>
      <c r="D10" s="65"/>
      <c r="E10" s="99">
        <v>10</v>
      </c>
      <c r="F10" s="99">
        <v>10</v>
      </c>
      <c r="G10" s="99">
        <v>1550</v>
      </c>
      <c r="H10" s="99">
        <v>1550</v>
      </c>
      <c r="I10" s="99">
        <v>32197</v>
      </c>
      <c r="J10" s="99">
        <v>32197</v>
      </c>
      <c r="K10" s="99">
        <v>6400</v>
      </c>
      <c r="L10" s="99">
        <v>6400</v>
      </c>
      <c r="M10" s="99">
        <v>2040</v>
      </c>
      <c r="N10" s="99">
        <v>2040</v>
      </c>
      <c r="O10" s="99">
        <v>90</v>
      </c>
      <c r="P10" s="99">
        <v>90</v>
      </c>
      <c r="Q10" s="99">
        <v>28292</v>
      </c>
      <c r="R10" s="99">
        <v>28292</v>
      </c>
      <c r="S10" s="99">
        <v>100</v>
      </c>
      <c r="T10" s="99">
        <v>100</v>
      </c>
    </row>
    <row r="11" spans="1:20" ht="18" customHeight="1">
      <c r="A11" s="115"/>
      <c r="B11" s="115"/>
      <c r="C11" s="65" t="s">
        <v>175</v>
      </c>
      <c r="D11" s="65"/>
      <c r="E11" s="99">
        <v>0</v>
      </c>
      <c r="F11" s="99">
        <v>0</v>
      </c>
      <c r="G11" s="99">
        <v>300</v>
      </c>
      <c r="H11" s="99">
        <v>300</v>
      </c>
      <c r="I11" s="99">
        <v>4500</v>
      </c>
      <c r="J11" s="99">
        <v>4500</v>
      </c>
      <c r="K11" s="99">
        <v>4</v>
      </c>
      <c r="L11" s="99">
        <v>4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</row>
    <row r="12" spans="1:20" ht="18" customHeight="1">
      <c r="A12" s="115"/>
      <c r="B12" s="115"/>
      <c r="C12" s="65" t="s">
        <v>176</v>
      </c>
      <c r="D12" s="65"/>
      <c r="E12" s="99">
        <v>0</v>
      </c>
      <c r="F12" s="99">
        <v>0</v>
      </c>
      <c r="G12" s="99">
        <v>1140</v>
      </c>
      <c r="H12" s="99">
        <v>1140</v>
      </c>
      <c r="I12" s="99">
        <v>14022</v>
      </c>
      <c r="J12" s="99">
        <v>14022</v>
      </c>
      <c r="K12" s="99">
        <v>3696</v>
      </c>
      <c r="L12" s="99">
        <v>3696</v>
      </c>
      <c r="M12" s="99">
        <v>1960</v>
      </c>
      <c r="N12" s="99">
        <v>1960</v>
      </c>
      <c r="O12" s="99">
        <v>0</v>
      </c>
      <c r="P12" s="99">
        <v>0</v>
      </c>
      <c r="Q12" s="99">
        <v>11</v>
      </c>
      <c r="R12" s="99">
        <v>11</v>
      </c>
      <c r="S12" s="99">
        <v>0</v>
      </c>
      <c r="T12" s="99">
        <v>0</v>
      </c>
    </row>
    <row r="13" spans="1:20" ht="18" customHeight="1">
      <c r="A13" s="115"/>
      <c r="B13" s="115"/>
      <c r="C13" s="65" t="s">
        <v>177</v>
      </c>
      <c r="D13" s="65"/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</row>
    <row r="14" spans="1:20" ht="18" customHeight="1">
      <c r="A14" s="115"/>
      <c r="B14" s="115"/>
      <c r="C14" s="65" t="s">
        <v>78</v>
      </c>
      <c r="D14" s="65"/>
      <c r="E14" s="99">
        <v>0</v>
      </c>
      <c r="F14" s="99">
        <v>0</v>
      </c>
      <c r="G14" s="99">
        <v>10</v>
      </c>
      <c r="H14" s="99">
        <v>10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</row>
    <row r="15" spans="1:20" ht="18" customHeight="1">
      <c r="A15" s="114" t="s">
        <v>178</v>
      </c>
      <c r="B15" s="115" t="s">
        <v>179</v>
      </c>
      <c r="C15" s="65" t="s">
        <v>180</v>
      </c>
      <c r="D15" s="65"/>
      <c r="E15" s="107">
        <v>7454</v>
      </c>
      <c r="F15" s="107">
        <v>7760</v>
      </c>
      <c r="G15" s="107">
        <v>968</v>
      </c>
      <c r="H15" s="107">
        <v>1135</v>
      </c>
      <c r="I15" s="107">
        <v>11641</v>
      </c>
      <c r="J15" s="107">
        <v>8110</v>
      </c>
      <c r="K15" s="107">
        <v>3007</v>
      </c>
      <c r="L15" s="107">
        <v>3020</v>
      </c>
      <c r="M15" s="107">
        <v>1805</v>
      </c>
      <c r="N15" s="107">
        <v>2238</v>
      </c>
      <c r="O15" s="107">
        <v>772</v>
      </c>
      <c r="P15" s="107">
        <v>698</v>
      </c>
      <c r="Q15" s="107">
        <v>10788</v>
      </c>
      <c r="R15" s="107">
        <v>9930</v>
      </c>
      <c r="S15" s="107">
        <v>328</v>
      </c>
      <c r="T15" s="107">
        <v>354</v>
      </c>
    </row>
    <row r="16" spans="1:20" ht="18" customHeight="1">
      <c r="A16" s="115"/>
      <c r="B16" s="115"/>
      <c r="C16" s="65" t="s">
        <v>181</v>
      </c>
      <c r="D16" s="65"/>
      <c r="E16" s="107">
        <v>21466</v>
      </c>
      <c r="F16" s="107">
        <v>21644</v>
      </c>
      <c r="G16" s="107">
        <v>2701</v>
      </c>
      <c r="H16" s="107">
        <v>2683</v>
      </c>
      <c r="I16" s="107">
        <v>196505</v>
      </c>
      <c r="J16" s="107">
        <v>199394</v>
      </c>
      <c r="K16" s="107">
        <v>14102</v>
      </c>
      <c r="L16" s="107">
        <v>14508</v>
      </c>
      <c r="M16" s="107">
        <v>10252</v>
      </c>
      <c r="N16" s="107">
        <v>10542</v>
      </c>
      <c r="O16" s="107">
        <v>1693</v>
      </c>
      <c r="P16" s="107">
        <v>1721</v>
      </c>
      <c r="Q16" s="107">
        <v>40789</v>
      </c>
      <c r="R16" s="107">
        <v>42982</v>
      </c>
      <c r="S16" s="107">
        <v>55</v>
      </c>
      <c r="T16" s="107">
        <v>72</v>
      </c>
    </row>
    <row r="17" spans="1:21" ht="18" customHeight="1">
      <c r="A17" s="115"/>
      <c r="B17" s="115"/>
      <c r="C17" s="65" t="s">
        <v>182</v>
      </c>
      <c r="D17" s="65"/>
      <c r="E17" s="107">
        <v>0</v>
      </c>
      <c r="F17" s="107">
        <v>0</v>
      </c>
      <c r="G17" s="107">
        <v>0</v>
      </c>
      <c r="H17" s="107">
        <v>0</v>
      </c>
      <c r="I17" s="107">
        <v>181</v>
      </c>
      <c r="J17" s="107">
        <v>156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</row>
    <row r="18" spans="1:21" ht="18" customHeight="1">
      <c r="A18" s="115"/>
      <c r="B18" s="115"/>
      <c r="C18" s="65" t="s">
        <v>183</v>
      </c>
      <c r="D18" s="65"/>
      <c r="E18" s="107">
        <v>28920</v>
      </c>
      <c r="F18" s="107">
        <v>29404</v>
      </c>
      <c r="G18" s="107">
        <v>3669</v>
      </c>
      <c r="H18" s="107">
        <v>3819</v>
      </c>
      <c r="I18" s="107">
        <v>208326</v>
      </c>
      <c r="J18" s="107">
        <v>207661</v>
      </c>
      <c r="K18" s="107">
        <v>17109</v>
      </c>
      <c r="L18" s="107">
        <v>17528</v>
      </c>
      <c r="M18" s="107">
        <v>12057</v>
      </c>
      <c r="N18" s="107">
        <v>12780</v>
      </c>
      <c r="O18" s="107">
        <v>2465</v>
      </c>
      <c r="P18" s="107">
        <v>2419</v>
      </c>
      <c r="Q18" s="107">
        <v>51577</v>
      </c>
      <c r="R18" s="107">
        <v>52912</v>
      </c>
      <c r="S18" s="107">
        <v>383</v>
      </c>
      <c r="T18" s="107">
        <v>425</v>
      </c>
    </row>
    <row r="19" spans="1:21" ht="18" customHeight="1">
      <c r="A19" s="115"/>
      <c r="B19" s="115" t="s">
        <v>184</v>
      </c>
      <c r="C19" s="65" t="s">
        <v>185</v>
      </c>
      <c r="D19" s="65"/>
      <c r="E19" s="107">
        <v>3237</v>
      </c>
      <c r="F19" s="107">
        <v>3733</v>
      </c>
      <c r="G19" s="107">
        <v>75</v>
      </c>
      <c r="H19" s="107">
        <v>113</v>
      </c>
      <c r="I19" s="107">
        <v>20073</v>
      </c>
      <c r="J19" s="107">
        <v>19767</v>
      </c>
      <c r="K19" s="107">
        <v>2300</v>
      </c>
      <c r="L19" s="107">
        <v>2377</v>
      </c>
      <c r="M19" s="107">
        <v>1748</v>
      </c>
      <c r="N19" s="107">
        <v>3025</v>
      </c>
      <c r="O19" s="107">
        <v>629</v>
      </c>
      <c r="P19" s="107">
        <v>633</v>
      </c>
      <c r="Q19" s="107">
        <v>6108</v>
      </c>
      <c r="R19" s="107">
        <v>6314</v>
      </c>
      <c r="S19" s="107">
        <v>95</v>
      </c>
      <c r="T19" s="107">
        <v>106</v>
      </c>
    </row>
    <row r="20" spans="1:21" ht="18" customHeight="1">
      <c r="A20" s="115"/>
      <c r="B20" s="115"/>
      <c r="C20" s="65" t="s">
        <v>186</v>
      </c>
      <c r="D20" s="65"/>
      <c r="E20" s="107">
        <v>10343</v>
      </c>
      <c r="F20" s="107">
        <v>10654</v>
      </c>
      <c r="G20" s="107">
        <v>139</v>
      </c>
      <c r="H20" s="107">
        <v>147</v>
      </c>
      <c r="I20" s="107">
        <v>150982</v>
      </c>
      <c r="J20" s="107">
        <v>147148</v>
      </c>
      <c r="K20" s="107">
        <v>9815</v>
      </c>
      <c r="L20" s="107">
        <v>10441</v>
      </c>
      <c r="M20" s="107">
        <v>4707</v>
      </c>
      <c r="N20" s="107">
        <v>4241</v>
      </c>
      <c r="O20" s="107">
        <v>628</v>
      </c>
      <c r="P20" s="107">
        <v>586</v>
      </c>
      <c r="Q20" s="107">
        <v>15931</v>
      </c>
      <c r="R20" s="107">
        <v>17525</v>
      </c>
      <c r="S20" s="107">
        <v>5</v>
      </c>
      <c r="T20" s="107">
        <v>0</v>
      </c>
    </row>
    <row r="21" spans="1:21" s="55" customFormat="1" ht="18" customHeight="1">
      <c r="A21" s="115"/>
      <c r="B21" s="115"/>
      <c r="C21" s="100" t="s">
        <v>187</v>
      </c>
      <c r="D21" s="100"/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</row>
    <row r="22" spans="1:21" ht="18" customHeight="1">
      <c r="A22" s="115"/>
      <c r="B22" s="115"/>
      <c r="C22" s="30" t="s">
        <v>188</v>
      </c>
      <c r="D22" s="30"/>
      <c r="E22" s="107">
        <v>13580</v>
      </c>
      <c r="F22" s="107">
        <v>14388</v>
      </c>
      <c r="G22" s="107">
        <v>213</v>
      </c>
      <c r="H22" s="107">
        <v>260</v>
      </c>
      <c r="I22" s="107">
        <v>171056</v>
      </c>
      <c r="J22" s="107">
        <v>166915</v>
      </c>
      <c r="K22" s="107">
        <v>12115</v>
      </c>
      <c r="L22" s="107">
        <v>12818</v>
      </c>
      <c r="M22" s="107">
        <v>6455</v>
      </c>
      <c r="N22" s="107">
        <v>7266</v>
      </c>
      <c r="O22" s="107">
        <v>1257</v>
      </c>
      <c r="P22" s="107">
        <v>1219</v>
      </c>
      <c r="Q22" s="107">
        <v>22039</v>
      </c>
      <c r="R22" s="107">
        <v>23839</v>
      </c>
      <c r="S22" s="107">
        <v>100</v>
      </c>
      <c r="T22" s="107">
        <v>106</v>
      </c>
    </row>
    <row r="23" spans="1:21" ht="18" customHeight="1">
      <c r="A23" s="115"/>
      <c r="B23" s="115" t="s">
        <v>189</v>
      </c>
      <c r="C23" s="65" t="s">
        <v>190</v>
      </c>
      <c r="D23" s="65"/>
      <c r="E23" s="107">
        <v>10</v>
      </c>
      <c r="F23" s="107">
        <v>10</v>
      </c>
      <c r="G23" s="107">
        <v>3000</v>
      </c>
      <c r="H23" s="107">
        <v>3000</v>
      </c>
      <c r="I23" s="107">
        <v>50719</v>
      </c>
      <c r="J23" s="107">
        <v>50719</v>
      </c>
      <c r="K23" s="107">
        <v>10100</v>
      </c>
      <c r="L23" s="107">
        <v>10100</v>
      </c>
      <c r="M23" s="107">
        <v>4000</v>
      </c>
      <c r="N23" s="107">
        <v>4000</v>
      </c>
      <c r="O23" s="107">
        <v>90</v>
      </c>
      <c r="P23" s="107">
        <v>90</v>
      </c>
      <c r="Q23" s="107">
        <v>15028</v>
      </c>
      <c r="R23" s="107">
        <v>15028</v>
      </c>
      <c r="S23" s="107">
        <v>100</v>
      </c>
      <c r="T23" s="107">
        <v>100</v>
      </c>
    </row>
    <row r="24" spans="1:21" ht="18" customHeight="1">
      <c r="A24" s="115"/>
      <c r="B24" s="115"/>
      <c r="C24" s="65" t="s">
        <v>191</v>
      </c>
      <c r="D24" s="65"/>
      <c r="E24" s="107">
        <v>15330</v>
      </c>
      <c r="F24" s="107">
        <v>15007</v>
      </c>
      <c r="G24" s="107">
        <v>455</v>
      </c>
      <c r="H24" s="107">
        <v>558</v>
      </c>
      <c r="I24" s="107">
        <v>-13449</v>
      </c>
      <c r="J24" s="107">
        <v>-9973</v>
      </c>
      <c r="K24" s="107">
        <v>-5106</v>
      </c>
      <c r="L24" s="107">
        <v>-5389</v>
      </c>
      <c r="M24" s="107">
        <v>1601</v>
      </c>
      <c r="N24" s="107">
        <v>1514</v>
      </c>
      <c r="O24" s="107">
        <v>1107</v>
      </c>
      <c r="P24" s="107">
        <v>1110</v>
      </c>
      <c r="Q24" s="107">
        <v>1230</v>
      </c>
      <c r="R24" s="107">
        <v>764</v>
      </c>
      <c r="S24" s="107">
        <v>182</v>
      </c>
      <c r="T24" s="107">
        <v>220</v>
      </c>
    </row>
    <row r="25" spans="1:21" ht="18" customHeight="1">
      <c r="A25" s="115"/>
      <c r="B25" s="115"/>
      <c r="C25" s="65" t="s">
        <v>192</v>
      </c>
      <c r="D25" s="65"/>
      <c r="E25" s="107">
        <v>0</v>
      </c>
      <c r="F25" s="107">
        <v>0</v>
      </c>
      <c r="G25" s="107">
        <v>1</v>
      </c>
      <c r="H25" s="107">
        <v>1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11</v>
      </c>
      <c r="P25" s="107">
        <v>10</v>
      </c>
      <c r="Q25" s="107">
        <v>13280</v>
      </c>
      <c r="R25" s="107">
        <v>13280</v>
      </c>
      <c r="S25" s="107">
        <v>0</v>
      </c>
      <c r="T25" s="107">
        <v>0</v>
      </c>
    </row>
    <row r="26" spans="1:21" ht="18" customHeight="1">
      <c r="A26" s="115"/>
      <c r="B26" s="115"/>
      <c r="C26" s="65" t="s">
        <v>193</v>
      </c>
      <c r="D26" s="65"/>
      <c r="E26" s="107">
        <v>15340</v>
      </c>
      <c r="F26" s="107">
        <v>15017</v>
      </c>
      <c r="G26" s="107">
        <v>3456</v>
      </c>
      <c r="H26" s="107">
        <v>3559</v>
      </c>
      <c r="I26" s="107">
        <v>37270</v>
      </c>
      <c r="J26" s="107">
        <v>40746</v>
      </c>
      <c r="K26" s="107">
        <v>4994</v>
      </c>
      <c r="L26" s="107">
        <v>4711</v>
      </c>
      <c r="M26" s="107">
        <v>5601</v>
      </c>
      <c r="N26" s="107">
        <v>5514</v>
      </c>
      <c r="O26" s="107">
        <v>1208</v>
      </c>
      <c r="P26" s="107">
        <v>1200</v>
      </c>
      <c r="Q26" s="107">
        <v>29538</v>
      </c>
      <c r="R26" s="107">
        <v>29073</v>
      </c>
      <c r="S26" s="107">
        <v>282</v>
      </c>
      <c r="T26" s="107">
        <v>320</v>
      </c>
    </row>
    <row r="27" spans="1:21" ht="18" customHeight="1">
      <c r="A27" s="115"/>
      <c r="B27" s="65" t="s">
        <v>194</v>
      </c>
      <c r="C27" s="65"/>
      <c r="D27" s="65"/>
      <c r="E27" s="107">
        <v>28920</v>
      </c>
      <c r="F27" s="107">
        <v>29404</v>
      </c>
      <c r="G27" s="107">
        <v>3669</v>
      </c>
      <c r="H27" s="107">
        <v>3819</v>
      </c>
      <c r="I27" s="107">
        <v>208326</v>
      </c>
      <c r="J27" s="107">
        <v>207661</v>
      </c>
      <c r="K27" s="107">
        <v>17109</v>
      </c>
      <c r="L27" s="107">
        <v>17528</v>
      </c>
      <c r="M27" s="107">
        <v>12056</v>
      </c>
      <c r="N27" s="107">
        <v>12780</v>
      </c>
      <c r="O27" s="107">
        <v>2465</v>
      </c>
      <c r="P27" s="107">
        <v>2419</v>
      </c>
      <c r="Q27" s="107">
        <v>51577</v>
      </c>
      <c r="R27" s="107">
        <v>52992</v>
      </c>
      <c r="S27" s="107">
        <v>383</v>
      </c>
      <c r="T27" s="107">
        <v>425</v>
      </c>
    </row>
    <row r="28" spans="1:21" ht="18" customHeight="1">
      <c r="A28" s="115" t="s">
        <v>195</v>
      </c>
      <c r="B28" s="115" t="s">
        <v>196</v>
      </c>
      <c r="C28" s="65" t="s">
        <v>197</v>
      </c>
      <c r="D28" s="102" t="s">
        <v>36</v>
      </c>
      <c r="E28" s="107">
        <v>7882</v>
      </c>
      <c r="F28" s="107">
        <v>6293</v>
      </c>
      <c r="G28" s="107">
        <v>280</v>
      </c>
      <c r="H28" s="107">
        <v>559</v>
      </c>
      <c r="I28" s="107">
        <v>7981</v>
      </c>
      <c r="J28" s="107">
        <v>12474</v>
      </c>
      <c r="K28" s="107">
        <v>3565</v>
      </c>
      <c r="L28" s="107">
        <v>3978</v>
      </c>
      <c r="M28" s="107">
        <v>1935</v>
      </c>
      <c r="N28" s="107">
        <v>1773</v>
      </c>
      <c r="O28" s="107">
        <v>3386</v>
      </c>
      <c r="P28" s="107">
        <v>3498</v>
      </c>
      <c r="Q28" s="107">
        <v>9161</v>
      </c>
      <c r="R28" s="107">
        <v>9965</v>
      </c>
      <c r="S28" s="107">
        <v>780</v>
      </c>
      <c r="T28" s="107">
        <v>715</v>
      </c>
    </row>
    <row r="29" spans="1:21" ht="18" customHeight="1">
      <c r="A29" s="115"/>
      <c r="B29" s="115"/>
      <c r="C29" s="65" t="s">
        <v>198</v>
      </c>
      <c r="D29" s="102" t="s">
        <v>37</v>
      </c>
      <c r="E29" s="107">
        <v>7240</v>
      </c>
      <c r="F29" s="107">
        <v>5777</v>
      </c>
      <c r="G29" s="107">
        <v>313</v>
      </c>
      <c r="H29" s="107">
        <v>378</v>
      </c>
      <c r="I29" s="107">
        <v>10049</v>
      </c>
      <c r="J29" s="107">
        <v>10237</v>
      </c>
      <c r="K29" s="107">
        <v>3425</v>
      </c>
      <c r="L29" s="107">
        <v>3424</v>
      </c>
      <c r="M29" s="107">
        <v>367</v>
      </c>
      <c r="N29" s="107">
        <v>353</v>
      </c>
      <c r="O29" s="107">
        <v>3240</v>
      </c>
      <c r="P29" s="107">
        <v>3294</v>
      </c>
      <c r="Q29" s="107">
        <v>7431</v>
      </c>
      <c r="R29" s="107">
        <v>8334</v>
      </c>
      <c r="S29" s="107">
        <v>689</v>
      </c>
      <c r="T29" s="107">
        <v>569</v>
      </c>
    </row>
    <row r="30" spans="1:21" ht="18" customHeight="1">
      <c r="A30" s="115"/>
      <c r="B30" s="115"/>
      <c r="C30" s="65" t="s">
        <v>199</v>
      </c>
      <c r="D30" s="102" t="s">
        <v>200</v>
      </c>
      <c r="E30" s="107">
        <v>248</v>
      </c>
      <c r="F30" s="107">
        <v>243</v>
      </c>
      <c r="G30" s="107">
        <v>100</v>
      </c>
      <c r="H30" s="107">
        <v>109</v>
      </c>
      <c r="I30" s="107">
        <v>331</v>
      </c>
      <c r="J30" s="107">
        <v>338</v>
      </c>
      <c r="K30" s="107">
        <v>207</v>
      </c>
      <c r="L30" s="107">
        <v>200</v>
      </c>
      <c r="M30" s="107">
        <v>1328</v>
      </c>
      <c r="N30" s="107">
        <v>1247</v>
      </c>
      <c r="O30" s="107">
        <v>95</v>
      </c>
      <c r="P30" s="107">
        <v>92</v>
      </c>
      <c r="Q30" s="107">
        <v>635</v>
      </c>
      <c r="R30" s="107">
        <v>574</v>
      </c>
      <c r="S30" s="107">
        <v>115</v>
      </c>
      <c r="T30" s="107">
        <v>97</v>
      </c>
    </row>
    <row r="31" spans="1:21" ht="18" customHeight="1">
      <c r="A31" s="115"/>
      <c r="B31" s="115"/>
      <c r="C31" s="30" t="s">
        <v>201</v>
      </c>
      <c r="D31" s="102" t="s">
        <v>202</v>
      </c>
      <c r="E31" s="107">
        <f t="shared" ref="E31:T31" si="0">E28-E29-E30</f>
        <v>394</v>
      </c>
      <c r="F31" s="107">
        <f t="shared" si="0"/>
        <v>273</v>
      </c>
      <c r="G31" s="107">
        <f t="shared" si="0"/>
        <v>-133</v>
      </c>
      <c r="H31" s="107">
        <f t="shared" si="0"/>
        <v>72</v>
      </c>
      <c r="I31" s="107">
        <f t="shared" si="0"/>
        <v>-2399</v>
      </c>
      <c r="J31" s="107">
        <f t="shared" si="0"/>
        <v>1899</v>
      </c>
      <c r="K31" s="107">
        <f>K28-K29-K30-1</f>
        <v>-68</v>
      </c>
      <c r="L31" s="107">
        <f t="shared" si="0"/>
        <v>354</v>
      </c>
      <c r="M31" s="107">
        <f t="shared" si="0"/>
        <v>240</v>
      </c>
      <c r="N31" s="107">
        <f t="shared" si="0"/>
        <v>173</v>
      </c>
      <c r="O31" s="107">
        <f t="shared" si="0"/>
        <v>51</v>
      </c>
      <c r="P31" s="107">
        <f t="shared" si="0"/>
        <v>112</v>
      </c>
      <c r="Q31" s="107">
        <f t="shared" si="0"/>
        <v>1095</v>
      </c>
      <c r="R31" s="107">
        <f t="shared" si="0"/>
        <v>1057</v>
      </c>
      <c r="S31" s="107">
        <f t="shared" si="0"/>
        <v>-24</v>
      </c>
      <c r="T31" s="107">
        <f t="shared" si="0"/>
        <v>49</v>
      </c>
      <c r="U31" s="7"/>
    </row>
    <row r="32" spans="1:21" ht="18" customHeight="1">
      <c r="A32" s="115"/>
      <c r="B32" s="115"/>
      <c r="C32" s="65" t="s">
        <v>203</v>
      </c>
      <c r="D32" s="102" t="s">
        <v>204</v>
      </c>
      <c r="E32" s="107">
        <v>5</v>
      </c>
      <c r="F32" s="107">
        <v>9</v>
      </c>
      <c r="G32" s="107">
        <v>39</v>
      </c>
      <c r="H32" s="107">
        <v>3</v>
      </c>
      <c r="I32" s="107">
        <v>10</v>
      </c>
      <c r="J32" s="107">
        <v>12</v>
      </c>
      <c r="K32" s="107">
        <v>31</v>
      </c>
      <c r="L32" s="107">
        <v>42</v>
      </c>
      <c r="M32" s="107">
        <v>51</v>
      </c>
      <c r="N32" s="107">
        <v>21</v>
      </c>
      <c r="O32" s="107">
        <v>8</v>
      </c>
      <c r="P32" s="107">
        <v>9</v>
      </c>
      <c r="Q32" s="107">
        <v>156</v>
      </c>
      <c r="R32" s="107">
        <v>73</v>
      </c>
      <c r="S32" s="107">
        <v>2</v>
      </c>
      <c r="T32" s="107">
        <v>1</v>
      </c>
    </row>
    <row r="33" spans="1:20" ht="18" customHeight="1">
      <c r="A33" s="115"/>
      <c r="B33" s="115"/>
      <c r="C33" s="65" t="s">
        <v>205</v>
      </c>
      <c r="D33" s="102" t="s">
        <v>206</v>
      </c>
      <c r="E33" s="107">
        <v>79</v>
      </c>
      <c r="F33" s="107">
        <v>112</v>
      </c>
      <c r="G33" s="107">
        <v>0</v>
      </c>
      <c r="H33" s="107">
        <v>1</v>
      </c>
      <c r="I33" s="107">
        <v>1120</v>
      </c>
      <c r="J33" s="107">
        <v>1141</v>
      </c>
      <c r="K33" s="107">
        <v>29</v>
      </c>
      <c r="L33" s="107">
        <v>69</v>
      </c>
      <c r="M33" s="107">
        <v>33</v>
      </c>
      <c r="N33" s="107">
        <v>28</v>
      </c>
      <c r="O33" s="107">
        <v>0</v>
      </c>
      <c r="P33" s="107">
        <v>0</v>
      </c>
      <c r="Q33" s="107">
        <v>82</v>
      </c>
      <c r="R33" s="107">
        <v>85</v>
      </c>
      <c r="S33" s="107">
        <v>0</v>
      </c>
      <c r="T33" s="107">
        <v>0</v>
      </c>
    </row>
    <row r="34" spans="1:20" ht="18" customHeight="1">
      <c r="A34" s="115"/>
      <c r="B34" s="115"/>
      <c r="C34" s="30" t="s">
        <v>207</v>
      </c>
      <c r="D34" s="102" t="s">
        <v>208</v>
      </c>
      <c r="E34" s="107">
        <f t="shared" ref="E34:T34" si="1">E31+E32-E33</f>
        <v>320</v>
      </c>
      <c r="F34" s="107">
        <f t="shared" si="1"/>
        <v>170</v>
      </c>
      <c r="G34" s="107">
        <f t="shared" si="1"/>
        <v>-94</v>
      </c>
      <c r="H34" s="107">
        <f t="shared" si="1"/>
        <v>74</v>
      </c>
      <c r="I34" s="107">
        <f t="shared" si="1"/>
        <v>-3509</v>
      </c>
      <c r="J34" s="107">
        <f t="shared" si="1"/>
        <v>770</v>
      </c>
      <c r="K34" s="107">
        <f>K31+K32-K33+1</f>
        <v>-65</v>
      </c>
      <c r="L34" s="107">
        <f t="shared" si="1"/>
        <v>327</v>
      </c>
      <c r="M34" s="107">
        <f t="shared" si="1"/>
        <v>258</v>
      </c>
      <c r="N34" s="107">
        <f t="shared" si="1"/>
        <v>166</v>
      </c>
      <c r="O34" s="107">
        <f t="shared" si="1"/>
        <v>59</v>
      </c>
      <c r="P34" s="107">
        <f t="shared" si="1"/>
        <v>121</v>
      </c>
      <c r="Q34" s="107">
        <f t="shared" si="1"/>
        <v>1169</v>
      </c>
      <c r="R34" s="107">
        <f t="shared" si="1"/>
        <v>1045</v>
      </c>
      <c r="S34" s="107">
        <f t="shared" si="1"/>
        <v>-22</v>
      </c>
      <c r="T34" s="107">
        <f t="shared" si="1"/>
        <v>50</v>
      </c>
    </row>
    <row r="35" spans="1:20" ht="18" customHeight="1">
      <c r="A35" s="115"/>
      <c r="B35" s="115" t="s">
        <v>209</v>
      </c>
      <c r="C35" s="65" t="s">
        <v>210</v>
      </c>
      <c r="D35" s="102" t="s">
        <v>211</v>
      </c>
      <c r="E35" s="107">
        <v>4</v>
      </c>
      <c r="F35" s="107">
        <v>25</v>
      </c>
      <c r="G35" s="107">
        <v>10</v>
      </c>
      <c r="H35" s="107">
        <v>0</v>
      </c>
      <c r="I35" s="107">
        <v>322</v>
      </c>
      <c r="J35" s="107">
        <v>757</v>
      </c>
      <c r="K35" s="107">
        <v>892</v>
      </c>
      <c r="L35" s="107">
        <v>304</v>
      </c>
      <c r="M35" s="107">
        <v>3</v>
      </c>
      <c r="N35" s="107">
        <v>2</v>
      </c>
      <c r="O35" s="107">
        <v>3</v>
      </c>
      <c r="P35" s="107">
        <v>0</v>
      </c>
      <c r="Q35" s="107">
        <v>129</v>
      </c>
      <c r="R35" s="107">
        <v>64</v>
      </c>
      <c r="S35" s="107">
        <v>1</v>
      </c>
      <c r="T35" s="107">
        <v>0</v>
      </c>
    </row>
    <row r="36" spans="1:20" ht="18" customHeight="1">
      <c r="A36" s="115"/>
      <c r="B36" s="115"/>
      <c r="C36" s="65" t="s">
        <v>212</v>
      </c>
      <c r="D36" s="102" t="s">
        <v>213</v>
      </c>
      <c r="E36" s="107">
        <v>1</v>
      </c>
      <c r="F36" s="107">
        <v>0</v>
      </c>
      <c r="G36" s="107">
        <v>14</v>
      </c>
      <c r="H36" s="107">
        <v>0</v>
      </c>
      <c r="I36" s="107">
        <v>285</v>
      </c>
      <c r="J36" s="107">
        <v>441</v>
      </c>
      <c r="K36" s="107">
        <v>543</v>
      </c>
      <c r="L36" s="107">
        <v>555</v>
      </c>
      <c r="M36" s="107">
        <v>74</v>
      </c>
      <c r="N36" s="107">
        <v>69</v>
      </c>
      <c r="O36" s="107">
        <v>3</v>
      </c>
      <c r="P36" s="107">
        <v>11</v>
      </c>
      <c r="Q36" s="107">
        <v>889</v>
      </c>
      <c r="R36" s="107">
        <v>886</v>
      </c>
      <c r="S36" s="107">
        <v>14</v>
      </c>
      <c r="T36" s="107">
        <v>4</v>
      </c>
    </row>
    <row r="37" spans="1:20" ht="18" customHeight="1">
      <c r="A37" s="115"/>
      <c r="B37" s="115"/>
      <c r="C37" s="65" t="s">
        <v>214</v>
      </c>
      <c r="D37" s="102" t="s">
        <v>215</v>
      </c>
      <c r="E37" s="107">
        <f t="shared" ref="E37:T37" si="2">E34+E35-E36</f>
        <v>323</v>
      </c>
      <c r="F37" s="107">
        <f t="shared" si="2"/>
        <v>195</v>
      </c>
      <c r="G37" s="107">
        <f t="shared" si="2"/>
        <v>-98</v>
      </c>
      <c r="H37" s="107">
        <f t="shared" si="2"/>
        <v>74</v>
      </c>
      <c r="I37" s="107">
        <f t="shared" si="2"/>
        <v>-3472</v>
      </c>
      <c r="J37" s="107">
        <f t="shared" si="2"/>
        <v>1086</v>
      </c>
      <c r="K37" s="107">
        <f>K34+K35-K36-1</f>
        <v>283</v>
      </c>
      <c r="L37" s="107">
        <f t="shared" si="2"/>
        <v>76</v>
      </c>
      <c r="M37" s="107">
        <f t="shared" si="2"/>
        <v>187</v>
      </c>
      <c r="N37" s="107">
        <f t="shared" si="2"/>
        <v>99</v>
      </c>
      <c r="O37" s="107">
        <f t="shared" si="2"/>
        <v>59</v>
      </c>
      <c r="P37" s="107">
        <f t="shared" si="2"/>
        <v>110</v>
      </c>
      <c r="Q37" s="107">
        <f t="shared" si="2"/>
        <v>409</v>
      </c>
      <c r="R37" s="107">
        <f t="shared" si="2"/>
        <v>223</v>
      </c>
      <c r="S37" s="107">
        <f t="shared" si="2"/>
        <v>-35</v>
      </c>
      <c r="T37" s="107">
        <f t="shared" si="2"/>
        <v>46</v>
      </c>
    </row>
    <row r="38" spans="1:20" ht="18" customHeight="1">
      <c r="A38" s="115"/>
      <c r="B38" s="115"/>
      <c r="C38" s="65" t="s">
        <v>216</v>
      </c>
      <c r="D38" s="102" t="s">
        <v>217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</row>
    <row r="39" spans="1:20" ht="18" customHeight="1">
      <c r="A39" s="115"/>
      <c r="B39" s="115"/>
      <c r="C39" s="65" t="s">
        <v>218</v>
      </c>
      <c r="D39" s="102" t="s">
        <v>219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</row>
    <row r="40" spans="1:20" ht="18" customHeight="1">
      <c r="A40" s="115"/>
      <c r="B40" s="115"/>
      <c r="C40" s="65" t="s">
        <v>220</v>
      </c>
      <c r="D40" s="102" t="s">
        <v>221</v>
      </c>
      <c r="E40" s="107">
        <v>0</v>
      </c>
      <c r="F40" s="107">
        <v>0</v>
      </c>
      <c r="G40" s="107">
        <v>5</v>
      </c>
      <c r="H40" s="107">
        <v>25</v>
      </c>
      <c r="I40" s="107">
        <v>4</v>
      </c>
      <c r="J40" s="107">
        <v>335</v>
      </c>
      <c r="K40" s="107">
        <v>0</v>
      </c>
      <c r="L40" s="107">
        <v>104</v>
      </c>
      <c r="M40" s="107">
        <v>60</v>
      </c>
      <c r="N40" s="107">
        <v>32</v>
      </c>
      <c r="O40" s="107">
        <v>42</v>
      </c>
      <c r="P40" s="107">
        <v>53</v>
      </c>
      <c r="Q40" s="107">
        <v>-56</v>
      </c>
      <c r="R40" s="107">
        <v>139</v>
      </c>
      <c r="S40" s="107">
        <v>2</v>
      </c>
      <c r="T40" s="107">
        <v>17</v>
      </c>
    </row>
    <row r="41" spans="1:20" ht="18" customHeight="1">
      <c r="A41" s="115"/>
      <c r="B41" s="115"/>
      <c r="C41" s="30" t="s">
        <v>222</v>
      </c>
      <c r="D41" s="102" t="s">
        <v>223</v>
      </c>
      <c r="E41" s="107">
        <f t="shared" ref="E41:T41" si="3">E34+E35-E36-E40</f>
        <v>323</v>
      </c>
      <c r="F41" s="107">
        <f t="shared" si="3"/>
        <v>195</v>
      </c>
      <c r="G41" s="107">
        <f t="shared" si="3"/>
        <v>-103</v>
      </c>
      <c r="H41" s="107">
        <f t="shared" si="3"/>
        <v>49</v>
      </c>
      <c r="I41" s="107">
        <f t="shared" si="3"/>
        <v>-3476</v>
      </c>
      <c r="J41" s="107">
        <f t="shared" si="3"/>
        <v>751</v>
      </c>
      <c r="K41" s="107">
        <f t="shared" si="3"/>
        <v>284</v>
      </c>
      <c r="L41" s="107">
        <f t="shared" si="3"/>
        <v>-28</v>
      </c>
      <c r="M41" s="107">
        <f t="shared" si="3"/>
        <v>127</v>
      </c>
      <c r="N41" s="107">
        <f t="shared" si="3"/>
        <v>67</v>
      </c>
      <c r="O41" s="107">
        <f t="shared" si="3"/>
        <v>17</v>
      </c>
      <c r="P41" s="107">
        <f t="shared" si="3"/>
        <v>57</v>
      </c>
      <c r="Q41" s="107">
        <f t="shared" si="3"/>
        <v>465</v>
      </c>
      <c r="R41" s="107">
        <f t="shared" si="3"/>
        <v>84</v>
      </c>
      <c r="S41" s="107">
        <f t="shared" si="3"/>
        <v>-37</v>
      </c>
      <c r="T41" s="107">
        <f t="shared" si="3"/>
        <v>29</v>
      </c>
    </row>
    <row r="42" spans="1:20" ht="18" customHeight="1">
      <c r="A42" s="115"/>
      <c r="B42" s="115"/>
      <c r="C42" s="133" t="s">
        <v>224</v>
      </c>
      <c r="D42" s="133"/>
      <c r="E42" s="107">
        <f t="shared" ref="E42:T42" si="4">E37+E38-E39-E40</f>
        <v>323</v>
      </c>
      <c r="F42" s="107">
        <f t="shared" si="4"/>
        <v>195</v>
      </c>
      <c r="G42" s="107">
        <f t="shared" si="4"/>
        <v>-103</v>
      </c>
      <c r="H42" s="107">
        <f t="shared" si="4"/>
        <v>49</v>
      </c>
      <c r="I42" s="107">
        <f t="shared" si="4"/>
        <v>-3476</v>
      </c>
      <c r="J42" s="107">
        <f t="shared" si="4"/>
        <v>751</v>
      </c>
      <c r="K42" s="107">
        <f>K37+K38-K39-K40+1</f>
        <v>284</v>
      </c>
      <c r="L42" s="107">
        <f t="shared" si="4"/>
        <v>-28</v>
      </c>
      <c r="M42" s="107">
        <f t="shared" si="4"/>
        <v>127</v>
      </c>
      <c r="N42" s="107">
        <f t="shared" si="4"/>
        <v>67</v>
      </c>
      <c r="O42" s="107">
        <f t="shared" si="4"/>
        <v>17</v>
      </c>
      <c r="P42" s="107">
        <f t="shared" si="4"/>
        <v>57</v>
      </c>
      <c r="Q42" s="107">
        <f t="shared" si="4"/>
        <v>465</v>
      </c>
      <c r="R42" s="107">
        <f t="shared" si="4"/>
        <v>84</v>
      </c>
      <c r="S42" s="107">
        <f t="shared" si="4"/>
        <v>-37</v>
      </c>
      <c r="T42" s="107">
        <f t="shared" si="4"/>
        <v>29</v>
      </c>
    </row>
    <row r="43" spans="1:20" ht="18" customHeight="1">
      <c r="A43" s="115"/>
      <c r="B43" s="115"/>
      <c r="C43" s="65" t="s">
        <v>225</v>
      </c>
      <c r="D43" s="102" t="s">
        <v>226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-5389</v>
      </c>
      <c r="L43" s="107">
        <v>-5361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</row>
    <row r="44" spans="1:20" ht="18" customHeight="1">
      <c r="A44" s="115"/>
      <c r="B44" s="115"/>
      <c r="C44" s="30" t="s">
        <v>227</v>
      </c>
      <c r="D44" s="108" t="s">
        <v>228</v>
      </c>
      <c r="E44" s="107">
        <f t="shared" ref="E44:T44" si="5">E41+E43</f>
        <v>323</v>
      </c>
      <c r="F44" s="107">
        <f t="shared" si="5"/>
        <v>195</v>
      </c>
      <c r="G44" s="107">
        <f t="shared" si="5"/>
        <v>-103</v>
      </c>
      <c r="H44" s="107">
        <f t="shared" si="5"/>
        <v>49</v>
      </c>
      <c r="I44" s="107">
        <f t="shared" si="5"/>
        <v>-3476</v>
      </c>
      <c r="J44" s="107">
        <f t="shared" si="5"/>
        <v>751</v>
      </c>
      <c r="K44" s="107">
        <f>K41+K43-1</f>
        <v>-5106</v>
      </c>
      <c r="L44" s="107">
        <f t="shared" si="5"/>
        <v>-5389</v>
      </c>
      <c r="M44" s="107">
        <f t="shared" si="5"/>
        <v>127</v>
      </c>
      <c r="N44" s="107">
        <f t="shared" si="5"/>
        <v>67</v>
      </c>
      <c r="O44" s="107">
        <f t="shared" si="5"/>
        <v>17</v>
      </c>
      <c r="P44" s="107">
        <f t="shared" si="5"/>
        <v>57</v>
      </c>
      <c r="Q44" s="107">
        <f t="shared" si="5"/>
        <v>465</v>
      </c>
      <c r="R44" s="107">
        <f t="shared" si="5"/>
        <v>84</v>
      </c>
      <c r="S44" s="107">
        <f t="shared" si="5"/>
        <v>-37</v>
      </c>
      <c r="T44" s="107">
        <f t="shared" si="5"/>
        <v>29</v>
      </c>
    </row>
    <row r="45" spans="1:20" ht="14.1" customHeight="1">
      <c r="A45" s="12" t="s">
        <v>229</v>
      </c>
    </row>
    <row r="46" spans="1:20" ht="14.1" customHeight="1">
      <c r="A46" s="12" t="s">
        <v>230</v>
      </c>
    </row>
    <row r="47" spans="1:20">
      <c r="A47" s="56"/>
    </row>
  </sheetData>
  <mergeCells count="18">
    <mergeCell ref="A28:A44"/>
    <mergeCell ref="B28:B34"/>
    <mergeCell ref="B35:B44"/>
    <mergeCell ref="C42:D42"/>
    <mergeCell ref="Q6:R6"/>
    <mergeCell ref="S6:T6"/>
    <mergeCell ref="A8:A14"/>
    <mergeCell ref="B9:B14"/>
    <mergeCell ref="A15:A27"/>
    <mergeCell ref="B15:B18"/>
    <mergeCell ref="B19:B22"/>
    <mergeCell ref="B23:B26"/>
    <mergeCell ref="E6:F6"/>
    <mergeCell ref="G6:H6"/>
    <mergeCell ref="I6:J6"/>
    <mergeCell ref="K6:L6"/>
    <mergeCell ref="M6:N6"/>
    <mergeCell ref="O6:P6"/>
  </mergeCells>
  <phoneticPr fontId="20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dcterms:modified xsi:type="dcterms:W3CDTF">2022-09-20T11:09:31Z</dcterms:modified>
</cp:coreProperties>
</file>