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2D574606-AE86-4735-89FF-33BE27359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普通会計予算（R3-4年度）" sheetId="2" r:id="rId1"/>
    <sheet name="2.公営企業会計予算（R3-4年度）" sheetId="6" r:id="rId2"/>
    <sheet name="3.(1)普通会計決算（R元-2年度）" sheetId="7" r:id="rId3"/>
    <sheet name="3.(2)財政指標等（H28‐R2年度）" sheetId="8" r:id="rId4"/>
    <sheet name="4.公営企業会計決算（R元-2年度）" sheetId="9" r:id="rId5"/>
    <sheet name="5.三セク決算（R元-2年度）" sheetId="10" r:id="rId6"/>
  </sheets>
  <definedNames>
    <definedName name="_xlnm.Print_Area" localSheetId="0">'1.普通会計予算（R3-4年度）'!$A$1:$I$42</definedName>
    <definedName name="_xlnm.Print_Area" localSheetId="1">'2.公営企業会計予算（R3-4年度）'!$A$1:$O$50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2" l="1"/>
  <c r="F40" i="2"/>
  <c r="N44" i="6" l="1"/>
  <c r="N39" i="6"/>
  <c r="I39" i="6"/>
  <c r="J44" i="6" l="1"/>
  <c r="K44" i="6"/>
  <c r="L44" i="6"/>
  <c r="J39" i="6"/>
  <c r="J45" i="6" s="1"/>
  <c r="K39" i="6"/>
  <c r="K45" i="6" s="1"/>
  <c r="L39" i="6"/>
  <c r="L45" i="6" l="1"/>
  <c r="F24" i="8" l="1"/>
  <c r="G24" i="8" s="1"/>
  <c r="H24" i="8" s="1"/>
  <c r="H22" i="7" l="1"/>
  <c r="H22" i="2" l="1"/>
  <c r="I16" i="2" l="1"/>
  <c r="F22" i="8"/>
  <c r="H40" i="7"/>
  <c r="F40" i="7"/>
  <c r="F22" i="7"/>
  <c r="G9" i="7" s="1"/>
  <c r="AD5" i="7" s="1"/>
  <c r="H40" i="2"/>
  <c r="G38" i="2"/>
  <c r="F22" i="2"/>
  <c r="G20" i="2" s="1"/>
  <c r="AJ5" i="2" s="1"/>
  <c r="F24" i="9"/>
  <c r="F27" i="9" s="1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/>
  <c r="K41" i="10" s="1"/>
  <c r="K44" i="10" s="1"/>
  <c r="J31" i="10"/>
  <c r="J34" i="10" s="1"/>
  <c r="I31" i="10"/>
  <c r="I34" i="10" s="1"/>
  <c r="H31" i="10"/>
  <c r="H34" i="10" s="1"/>
  <c r="G31" i="10"/>
  <c r="G34" i="10" s="1"/>
  <c r="O44" i="9"/>
  <c r="N44" i="9"/>
  <c r="M44" i="9"/>
  <c r="L44" i="9"/>
  <c r="I44" i="9"/>
  <c r="H44" i="9"/>
  <c r="G44" i="9"/>
  <c r="F44" i="9"/>
  <c r="O39" i="9"/>
  <c r="N39" i="9"/>
  <c r="M39" i="9"/>
  <c r="L39" i="9"/>
  <c r="I39" i="9"/>
  <c r="I45" i="9" s="1"/>
  <c r="H39" i="9"/>
  <c r="G39" i="9"/>
  <c r="F39" i="9"/>
  <c r="O24" i="9"/>
  <c r="O27" i="9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F19" i="8"/>
  <c r="F21" i="8" s="1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M44" i="6"/>
  <c r="I44" i="6"/>
  <c r="H44" i="6"/>
  <c r="G44" i="6"/>
  <c r="F44" i="6"/>
  <c r="O39" i="6"/>
  <c r="M39" i="6"/>
  <c r="H39" i="6"/>
  <c r="G39" i="6"/>
  <c r="F39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G14" i="6"/>
  <c r="F14" i="6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O45" i="9" l="1"/>
  <c r="H45" i="6"/>
  <c r="O45" i="6"/>
  <c r="G45" i="9"/>
  <c r="M45" i="9"/>
  <c r="G40" i="2"/>
  <c r="G34" i="2"/>
  <c r="AJ13" i="2" s="1"/>
  <c r="G31" i="2"/>
  <c r="F23" i="8"/>
  <c r="AC4" i="2"/>
  <c r="G21" i="2"/>
  <c r="AK5" i="2" s="1"/>
  <c r="F45" i="6"/>
  <c r="N45" i="6"/>
  <c r="I40" i="7"/>
  <c r="AC14" i="7" s="1"/>
  <c r="K37" i="10"/>
  <c r="K42" i="10" s="1"/>
  <c r="G23" i="8"/>
  <c r="G13" i="2"/>
  <c r="AF5" i="2" s="1"/>
  <c r="I45" i="6"/>
  <c r="E23" i="8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H45" i="9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F45" i="9"/>
  <c r="H41" i="10"/>
  <c r="H44" i="10" s="1"/>
  <c r="H37" i="10"/>
  <c r="H42" i="10" s="1"/>
  <c r="I37" i="10"/>
  <c r="I42" i="10" s="1"/>
  <c r="I41" i="10"/>
  <c r="I44" i="10" s="1"/>
  <c r="L37" i="10"/>
  <c r="L42" i="10" s="1"/>
  <c r="G9" i="2"/>
  <c r="AD5" i="2" s="1"/>
  <c r="I22" i="2"/>
  <c r="AC6" i="2" s="1"/>
  <c r="G22" i="2"/>
  <c r="G10" i="2"/>
  <c r="AE5" i="2" s="1"/>
  <c r="L45" i="9"/>
  <c r="G16" i="2"/>
  <c r="G14" i="2"/>
  <c r="AG5" i="2" s="1"/>
  <c r="G45" i="6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AC14" i="2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G22" i="8" l="1"/>
  <c r="H23" i="8" l="1"/>
  <c r="H22" i="8"/>
  <c r="I23" i="8" l="1"/>
  <c r="I22" i="8"/>
  <c r="I22" i="7"/>
  <c r="AC6" i="7" s="1"/>
  <c r="I21" i="7"/>
  <c r="AK6" i="7" s="1"/>
</calcChain>
</file>

<file path=xl/sharedStrings.xml><?xml version="1.0" encoding="utf-8"?>
<sst xmlns="http://schemas.openxmlformats.org/spreadsheetml/2006/main" count="506" uniqueCount="300">
  <si>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</si>
  <si>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</si>
  <si>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</si>
  <si>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</si>
  <si>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</si>
  <si>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</si>
  <si>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</si>
  <si>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</si>
  <si>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</si>
  <si>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</si>
  <si>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</si>
  <si>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</si>
  <si>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</si>
  <si>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</si>
  <si>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</si>
  <si>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</si>
  <si>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</si>
  <si>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</si>
  <si>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</si>
  <si>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</si>
  <si>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</si>
  <si>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</si>
  <si>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</si>
  <si>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</si>
  <si>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</si>
  <si>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</si>
  <si>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</si>
  <si>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</si>
  <si>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</si>
  <si>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</si>
  <si>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</si>
  <si>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</si>
  <si>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</si>
  <si>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</si>
  <si>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</si>
  <si>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</si>
  <si>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</si>
  <si>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</si>
  <si>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</si>
  <si>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</si>
  <si>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</si>
  <si>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</si>
  <si>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</si>
  <si>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</si>
  <si>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</si>
  <si>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</si>
  <si>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</si>
  <si>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</si>
  <si>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</si>
  <si>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</si>
  <si>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</si>
  <si>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</si>
  <si>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</si>
  <si>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</si>
  <si>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</si>
  <si>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</si>
  <si>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</si>
  <si>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</si>
  <si>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</si>
  <si>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</si>
  <si>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</si>
  <si>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</si>
  <si>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</si>
  <si>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</si>
  <si>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</si>
  <si>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</si>
  <si>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</si>
  <si>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</si>
  <si>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</si>
  <si>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</si>
  <si>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</si>
  <si>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</si>
  <si>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</si>
  <si>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</si>
  <si>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</si>
  <si>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</si>
  <si>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</si>
  <si>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</si>
  <si>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</si>
  <si>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</si>
  <si>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</si>
  <si>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</si>
  <si>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</si>
  <si>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</si>
  <si>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</si>
  <si>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</si>
  <si>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</si>
  <si>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</si>
  <si>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</si>
  <si>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</si>
  <si>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</si>
  <si>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</si>
  <si>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</si>
  <si>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</si>
  <si>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</si>
  <si>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</si>
  <si>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</si>
  <si>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</si>
  <si>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</si>
  <si>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</si>
  <si>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</si>
  <si>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</si>
  <si>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</si>
  <si>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</si>
  <si>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</si>
  <si>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</si>
  <si>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</si>
  <si>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</si>
  <si>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</si>
  <si>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</si>
  <si>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</si>
  <si>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</si>
  <si>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</si>
  <si>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</si>
  <si>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</si>
  <si>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</si>
  <si>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</si>
  <si>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</si>
  <si>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</si>
  <si>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</si>
  <si>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</si>
  <si>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</si>
  <si>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</si>
  <si>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</si>
  <si>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</si>
  <si>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</si>
  <si>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</si>
  <si>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</si>
  <si>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</si>
  <si>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</si>
  <si>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</si>
  <si>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</si>
  <si>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</si>
  <si>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</si>
  <si>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</si>
  <si>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</si>
  <si>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</si>
  <si>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</si>
  <si>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</si>
  <si>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</si>
  <si>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</si>
  <si>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</si>
  <si>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</si>
  <si>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</si>
  <si>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</si>
  <si>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</si>
  <si>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</si>
  <si>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</si>
  <si>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</si>
  <si>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</si>
  <si>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</si>
  <si>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</si>
  <si>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</si>
  <si>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</si>
  <si>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</si>
  <si>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</si>
  <si>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</si>
  <si>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</si>
  <si>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</si>
  <si>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</si>
  <si>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</si>
  <si>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</si>
  <si>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</si>
  <si>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</si>
  <si>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</si>
  <si>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</si>
  <si>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</si>
  <si>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</si>
  <si>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</si>
  <si>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</si>
  <si>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</si>
  <si>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</si>
  <si>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</si>
  <si>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</si>
  <si>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</si>
  <si>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</si>
  <si>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</si>
  <si>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</si>
  <si>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</si>
  <si>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</si>
  <si>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</si>
  <si>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</si>
  <si>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</si>
  <si>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</si>
  <si>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</si>
  <si>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</si>
  <si>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</si>
  <si>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</si>
  <si>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</si>
  <si>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</si>
  <si>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</si>
  <si>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</si>
  <si>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</si>
  <si>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</si>
  <si>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</si>
  <si>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</si>
  <si>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</si>
  <si>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</si>
  <si>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</si>
  <si>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</si>
  <si>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</si>
  <si>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</si>
  <si>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</si>
  <si>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</si>
  <si>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</si>
  <si>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</si>
  <si>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</si>
  <si>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</si>
  <si>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</si>
  <si>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</si>
  <si>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</si>
  <si>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</si>
  <si>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</si>
  <si>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</si>
  <si>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</si>
  <si>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</si>
  <si>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</si>
  <si>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</si>
  <si>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</si>
  <si>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</si>
  <si>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</si>
  <si>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</si>
  <si>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</si>
  <si>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</si>
  <si>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</si>
  <si>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</si>
  <si>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</si>
  <si>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</si>
  <si>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</si>
  <si>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</si>
  <si>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</si>
  <si>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</si>
  <si>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</si>
  <si>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</si>
  <si>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</si>
  <si>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</si>
  <si>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</si>
  <si>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</si>
  <si>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</si>
  <si>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</si>
  <si>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</si>
  <si>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</si>
  <si>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</si>
  <si>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</si>
  <si>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</si>
  <si>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</si>
  <si>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</si>
  <si>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</si>
  <si>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</si>
  <si>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</si>
  <si>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</si>
  <si>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</si>
  <si>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</si>
  <si>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</si>
  <si>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</si>
  <si>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</si>
  <si>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</si>
  <si>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</si>
  <si>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</si>
  <si>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</si>
  <si>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</si>
  <si>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</si>
  <si>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</si>
  <si>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</si>
  <si>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</si>
  <si>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</si>
  <si>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</si>
  <si>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</si>
  <si>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</si>
  <si>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</si>
  <si>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</si>
  <si>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</si>
  <si>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</si>
  <si>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</si>
  <si>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</si>
  <si>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</si>
  <si>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</si>
  <si>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</si>
  <si>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</si>
  <si>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</si>
  <si>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</si>
  <si>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</si>
  <si>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(令和２年度決算ﾍﾞｰｽ）</t>
    <rPh sb="1" eb="3">
      <t>レイワ</t>
    </rPh>
    <rPh sb="4" eb="6">
      <t>ネンド</t>
    </rPh>
    <phoneticPr fontId="15"/>
  </si>
  <si>
    <t>令和元年度</t>
    <rPh sb="0" eb="2">
      <t>レイワ</t>
    </rPh>
    <rPh sb="2" eb="5">
      <t>ガンネンド</t>
    </rPh>
    <phoneticPr fontId="15"/>
  </si>
  <si>
    <t>(令和２年度決算額）</t>
    <rPh sb="1" eb="3">
      <t>レイワ</t>
    </rPh>
    <rPh sb="4" eb="6">
      <t>ネンド</t>
    </rPh>
    <phoneticPr fontId="15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</si>
  <si>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</si>
  <si>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</si>
  <si>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</si>
  <si>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</si>
  <si>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浜松市</t>
    <rPh sb="0" eb="3">
      <t>ハママツシ</t>
    </rPh>
    <phoneticPr fontId="7"/>
  </si>
  <si>
    <t>浜松市</t>
    <rPh sb="0" eb="3">
      <t>ハママツシ</t>
    </rPh>
    <phoneticPr fontId="15"/>
  </si>
  <si>
    <t>と畜事業</t>
    <rPh sb="1" eb="2">
      <t>チク</t>
    </rPh>
    <rPh sb="2" eb="4">
      <t>ジギョウ</t>
    </rPh>
    <phoneticPr fontId="7"/>
  </si>
  <si>
    <t>市場事業</t>
    <rPh sb="0" eb="2">
      <t>シジョウ</t>
    </rPh>
    <rPh sb="2" eb="4">
      <t>ジギョウ</t>
    </rPh>
    <phoneticPr fontId="7"/>
  </si>
  <si>
    <t>駐車場事業</t>
    <rPh sb="0" eb="3">
      <t>チュウシャジョウ</t>
    </rPh>
    <rPh sb="3" eb="5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</si>
  <si>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7"/>
  </si>
  <si>
    <t>宅地造成事業</t>
    <rPh sb="0" eb="2">
      <t>タクチ</t>
    </rPh>
    <rPh sb="2" eb="4">
      <t>ゾウセイ</t>
    </rPh>
    <rPh sb="4" eb="6">
      <t>ジギョウ</t>
    </rPh>
    <phoneticPr fontId="7"/>
  </si>
  <si>
    <t>水道事業</t>
    <rPh sb="0" eb="2">
      <t>スイドウ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</si>
  <si>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</si>
  <si>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</si>
  <si>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なゆた浜北</t>
    <rPh sb="3" eb="5">
      <t>ハマキタ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</si>
</sst>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5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0" fontId="1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9" fontId="2" fillId="0" borderId="8" xfId="1" applyNumberFormat="1" applyBorder="1" applyAlignment="1">
      <alignment vertical="center"/>
    </xf>
    <xf numFmtId="179" fontId="0" fillId="0" borderId="8" xfId="1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2" fillId="0" borderId="12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Font="1" applyBorder="1" applyAlignment="1">
      <alignment vertical="center" textRotation="255"/>
    </xf>
    <xf numFmtId="176" fontId="0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17" fillId="0" borderId="0" xfId="0" applyNumberFormat="1" applyFont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F3" sqref="F3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14" t="s">
        <v>0</v>
      </c>
      <c r="B1" s="114"/>
      <c r="C1" s="114"/>
      <c r="D1" s="114"/>
      <c r="E1" s="22" t="s">
        <v>289</v>
      </c>
      <c r="F1" s="2"/>
      <c r="AA1" s="119" t="s">
        <v>104</v>
      </c>
      <c r="AB1" s="119"/>
    </row>
    <row r="2" spans="1:38">
      <c r="AA2" s="120" t="s">
        <v>105</v>
      </c>
      <c r="AB2" s="120"/>
      <c r="AC2" s="121" t="s">
        <v>106</v>
      </c>
      <c r="AD2" s="123" t="s">
        <v>107</v>
      </c>
      <c r="AE2" s="124"/>
      <c r="AF2" s="125"/>
      <c r="AG2" s="120" t="s">
        <v>108</v>
      </c>
      <c r="AH2" s="120" t="s">
        <v>109</v>
      </c>
      <c r="AI2" s="120" t="s">
        <v>110</v>
      </c>
      <c r="AJ2" s="120" t="s">
        <v>111</v>
      </c>
      <c r="AK2" s="120" t="s">
        <v>112</v>
      </c>
    </row>
    <row r="3" spans="1:38" ht="14.25">
      <c r="A3" s="11" t="s">
        <v>103</v>
      </c>
      <c r="AA3" s="120"/>
      <c r="AB3" s="120"/>
      <c r="AC3" s="122"/>
      <c r="AD3" s="31"/>
      <c r="AE3" s="30" t="s">
        <v>125</v>
      </c>
      <c r="AF3" s="30" t="s">
        <v>126</v>
      </c>
      <c r="AG3" s="120"/>
      <c r="AH3" s="120"/>
      <c r="AI3" s="120"/>
      <c r="AJ3" s="120"/>
      <c r="AK3" s="120"/>
    </row>
    <row r="4" spans="1:38" ht="18.75">
      <c r="F4" s="153"/>
      <c r="AA4" s="121" t="str">
        <f>E1</f>
        <v>浜松市</v>
      </c>
      <c r="AB4" s="32" t="s">
        <v>113</v>
      </c>
      <c r="AC4" s="33">
        <f>F22</f>
        <v>364279.4</v>
      </c>
      <c r="AD4" s="33">
        <f>F9</f>
        <v>146900</v>
      </c>
      <c r="AE4" s="33">
        <f>F10</f>
        <v>72529</v>
      </c>
      <c r="AF4" s="33">
        <f>F13</f>
        <v>54457</v>
      </c>
      <c r="AG4" s="33">
        <f>F14</f>
        <v>3714</v>
      </c>
      <c r="AH4" s="33">
        <f>F15</f>
        <v>27000</v>
      </c>
      <c r="AI4" s="33">
        <f>F17</f>
        <v>68417.899999999994</v>
      </c>
      <c r="AJ4" s="33">
        <f>F20</f>
        <v>35762.699999999997</v>
      </c>
      <c r="AK4" s="33">
        <f>F21</f>
        <v>56969</v>
      </c>
      <c r="AL4" s="34"/>
    </row>
    <row r="5" spans="1:38">
      <c r="A5" s="10" t="s">
        <v>274</v>
      </c>
      <c r="AA5" s="127"/>
      <c r="AB5" s="32" t="s">
        <v>114</v>
      </c>
      <c r="AC5" s="35"/>
      <c r="AD5" s="35">
        <f>G9</f>
        <v>40.326189183357606</v>
      </c>
      <c r="AE5" s="35">
        <f>G10</f>
        <v>19.910266679916568</v>
      </c>
      <c r="AF5" s="35">
        <f>G13</f>
        <v>14.949239512308408</v>
      </c>
      <c r="AG5" s="35">
        <f>G14</f>
        <v>1.0195470839141603</v>
      </c>
      <c r="AH5" s="35">
        <f>G15</f>
        <v>7.4118931786974498</v>
      </c>
      <c r="AI5" s="35">
        <f>G17</f>
        <v>18.781709863363119</v>
      </c>
      <c r="AJ5" s="35">
        <f>G20</f>
        <v>9.8173819326593801</v>
      </c>
      <c r="AK5" s="35">
        <f>G21</f>
        <v>15.638820092489444</v>
      </c>
    </row>
    <row r="6" spans="1:38" ht="14.25">
      <c r="A6" s="3"/>
      <c r="G6" s="117" t="s">
        <v>127</v>
      </c>
      <c r="H6" s="118"/>
      <c r="I6" s="118"/>
      <c r="AA6" s="122"/>
      <c r="AB6" s="32" t="s">
        <v>115</v>
      </c>
      <c r="AC6" s="35">
        <f>I22</f>
        <v>3.9737753206015691</v>
      </c>
      <c r="AD6" s="35">
        <f>I9</f>
        <v>9.0571640682999277</v>
      </c>
      <c r="AE6" s="35">
        <f>I10</f>
        <v>12.619173317598831</v>
      </c>
      <c r="AF6" s="35">
        <f>I13</f>
        <v>7.0218536278594534</v>
      </c>
      <c r="AG6" s="35">
        <f>I14</f>
        <v>4.6786922209695714</v>
      </c>
      <c r="AH6" s="35">
        <f>I15</f>
        <v>8.0000000000000071</v>
      </c>
      <c r="AI6" s="35">
        <f>I17</f>
        <v>9.6805252258522998</v>
      </c>
      <c r="AJ6" s="35">
        <f>I20</f>
        <v>-16.691242758206215</v>
      </c>
      <c r="AK6" s="35">
        <f>I21</f>
        <v>3.7466926405208767</v>
      </c>
    </row>
    <row r="7" spans="1:38" ht="27" customHeight="1">
      <c r="A7" s="9"/>
      <c r="B7" s="4"/>
      <c r="C7" s="4"/>
      <c r="D7" s="4"/>
      <c r="E7" s="75"/>
      <c r="F7" s="67" t="s">
        <v>285</v>
      </c>
      <c r="G7" s="67"/>
      <c r="H7" s="67" t="s">
        <v>277</v>
      </c>
      <c r="I7" s="68" t="s">
        <v>20</v>
      </c>
    </row>
    <row r="8" spans="1:38" ht="17.100000000000001" customHeight="1">
      <c r="A8" s="5"/>
      <c r="B8" s="6"/>
      <c r="C8" s="6"/>
      <c r="D8" s="6"/>
      <c r="E8" s="76"/>
      <c r="F8" s="69" t="s">
        <v>101</v>
      </c>
      <c r="G8" s="69" t="s">
        <v>1</v>
      </c>
      <c r="H8" s="69" t="s">
        <v>287</v>
      </c>
      <c r="I8" s="70"/>
    </row>
    <row r="9" spans="1:38" ht="18" customHeight="1">
      <c r="A9" s="115" t="s">
        <v>79</v>
      </c>
      <c r="B9" s="115" t="s">
        <v>80</v>
      </c>
      <c r="C9" s="77" t="s">
        <v>2</v>
      </c>
      <c r="D9" s="71"/>
      <c r="E9" s="71"/>
      <c r="F9" s="72">
        <v>146900</v>
      </c>
      <c r="G9" s="73">
        <f t="shared" ref="G9:G22" si="0">F9/$F$22*100</f>
        <v>40.326189183357606</v>
      </c>
      <c r="H9" s="72">
        <v>134700</v>
      </c>
      <c r="I9" s="73">
        <f t="shared" ref="I9:I21" si="1">(F9/H9-1)*100</f>
        <v>9.0571640682999277</v>
      </c>
      <c r="AA9" s="129" t="s">
        <v>104</v>
      </c>
      <c r="AB9" s="130"/>
      <c r="AC9" s="131" t="s">
        <v>116</v>
      </c>
    </row>
    <row r="10" spans="1:38" ht="18" customHeight="1">
      <c r="A10" s="116"/>
      <c r="B10" s="116"/>
      <c r="C10" s="79"/>
      <c r="D10" s="77" t="s">
        <v>21</v>
      </c>
      <c r="E10" s="71"/>
      <c r="F10" s="72">
        <v>72529</v>
      </c>
      <c r="G10" s="73">
        <f t="shared" si="0"/>
        <v>19.910266679916568</v>
      </c>
      <c r="H10" s="72">
        <v>64402</v>
      </c>
      <c r="I10" s="73">
        <f t="shared" si="1"/>
        <v>12.619173317598831</v>
      </c>
      <c r="AA10" s="120" t="s">
        <v>105</v>
      </c>
      <c r="AB10" s="120"/>
      <c r="AC10" s="131"/>
      <c r="AD10" s="123" t="s">
        <v>117</v>
      </c>
      <c r="AE10" s="124"/>
      <c r="AF10" s="125"/>
      <c r="AG10" s="123" t="s">
        <v>118</v>
      </c>
      <c r="AH10" s="128"/>
      <c r="AI10" s="126"/>
      <c r="AJ10" s="123" t="s">
        <v>119</v>
      </c>
      <c r="AK10" s="126"/>
    </row>
    <row r="11" spans="1:38" ht="18" customHeight="1">
      <c r="A11" s="116"/>
      <c r="B11" s="116"/>
      <c r="C11" s="66"/>
      <c r="D11" s="66"/>
      <c r="E11" s="32" t="s">
        <v>22</v>
      </c>
      <c r="F11" s="72">
        <v>62122</v>
      </c>
      <c r="G11" s="73">
        <f t="shared" si="0"/>
        <v>17.053393631371964</v>
      </c>
      <c r="H11" s="72">
        <v>56767</v>
      </c>
      <c r="I11" s="73">
        <f t="shared" si="1"/>
        <v>9.4332975144009623</v>
      </c>
      <c r="AA11" s="120"/>
      <c r="AB11" s="120"/>
      <c r="AC11" s="129"/>
      <c r="AD11" s="31"/>
      <c r="AE11" s="30" t="s">
        <v>120</v>
      </c>
      <c r="AF11" s="30" t="s">
        <v>121</v>
      </c>
      <c r="AG11" s="31"/>
      <c r="AH11" s="30" t="s">
        <v>122</v>
      </c>
      <c r="AI11" s="30" t="s">
        <v>123</v>
      </c>
      <c r="AJ11" s="31"/>
      <c r="AK11" s="36" t="s">
        <v>124</v>
      </c>
    </row>
    <row r="12" spans="1:38" ht="18" customHeight="1">
      <c r="A12" s="116"/>
      <c r="B12" s="116"/>
      <c r="C12" s="66"/>
      <c r="D12" s="65"/>
      <c r="E12" s="32" t="s">
        <v>23</v>
      </c>
      <c r="F12" s="72">
        <v>5804</v>
      </c>
      <c r="G12" s="73">
        <f>F12/$F$22*100</f>
        <v>1.5932825188577775</v>
      </c>
      <c r="H12" s="72">
        <v>2748</v>
      </c>
      <c r="I12" s="73">
        <f t="shared" si="1"/>
        <v>111.20815138282384</v>
      </c>
      <c r="AA12" s="121" t="str">
        <f>E1</f>
        <v>浜松市</v>
      </c>
      <c r="AB12" s="32" t="s">
        <v>113</v>
      </c>
      <c r="AC12" s="33">
        <f>F40</f>
        <v>364279</v>
      </c>
      <c r="AD12" s="33">
        <f>F23</f>
        <v>201726</v>
      </c>
      <c r="AE12" s="33">
        <f>F24</f>
        <v>82552.7</v>
      </c>
      <c r="AF12" s="33">
        <f>F26</f>
        <v>36946.400000000001</v>
      </c>
      <c r="AG12" s="33">
        <f>F27</f>
        <v>115167</v>
      </c>
      <c r="AH12" s="33">
        <f>F28</f>
        <v>54973.1</v>
      </c>
      <c r="AI12" s="33">
        <f>F32</f>
        <v>509.6</v>
      </c>
      <c r="AJ12" s="33">
        <f>F34</f>
        <v>47386</v>
      </c>
      <c r="AK12" s="33">
        <f>F35</f>
        <v>44386</v>
      </c>
      <c r="AL12" s="37"/>
    </row>
    <row r="13" spans="1:38" ht="18" customHeight="1">
      <c r="A13" s="116"/>
      <c r="B13" s="116"/>
      <c r="C13" s="78"/>
      <c r="D13" s="71" t="s">
        <v>24</v>
      </c>
      <c r="E13" s="71"/>
      <c r="F13" s="72">
        <v>54457</v>
      </c>
      <c r="G13" s="73">
        <f t="shared" si="0"/>
        <v>14.949239512308408</v>
      </c>
      <c r="H13" s="72">
        <v>50884</v>
      </c>
      <c r="I13" s="73">
        <f t="shared" si="1"/>
        <v>7.0218536278594534</v>
      </c>
      <c r="AA13" s="127"/>
      <c r="AB13" s="32" t="s">
        <v>114</v>
      </c>
      <c r="AC13" s="35"/>
      <c r="AD13" s="35">
        <f>G23</f>
        <v>55.376785376044189</v>
      </c>
      <c r="AE13" s="35">
        <f>G24</f>
        <v>22.661943180913529</v>
      </c>
      <c r="AF13" s="35">
        <f>G26</f>
        <v>10.14233595678038</v>
      </c>
      <c r="AG13" s="35">
        <f>G27</f>
        <v>31.615053297060769</v>
      </c>
      <c r="AH13" s="35">
        <f>G28</f>
        <v>15.090933048569916</v>
      </c>
      <c r="AI13" s="35">
        <f>G32</f>
        <v>0.13989277449427501</v>
      </c>
      <c r="AJ13" s="35">
        <f>G34</f>
        <v>13.008161326895046</v>
      </c>
      <c r="AK13" s="35">
        <f>G35</f>
        <v>12.184616736073174</v>
      </c>
    </row>
    <row r="14" spans="1:38" ht="18" customHeight="1">
      <c r="A14" s="116"/>
      <c r="B14" s="116"/>
      <c r="C14" s="71" t="s">
        <v>3</v>
      </c>
      <c r="D14" s="71"/>
      <c r="E14" s="71"/>
      <c r="F14" s="72">
        <v>3714</v>
      </c>
      <c r="G14" s="73">
        <f t="shared" si="0"/>
        <v>1.0195470839141603</v>
      </c>
      <c r="H14" s="72">
        <v>3548</v>
      </c>
      <c r="I14" s="73">
        <f t="shared" si="1"/>
        <v>4.6786922209695714</v>
      </c>
      <c r="AA14" s="122"/>
      <c r="AB14" s="32" t="s">
        <v>115</v>
      </c>
      <c r="AC14" s="35">
        <f>I40</f>
        <v>3.9735207817302554</v>
      </c>
      <c r="AD14" s="35">
        <f>I23</f>
        <v>-0.6277046704210143</v>
      </c>
      <c r="AE14" s="35">
        <f>I24</f>
        <v>-0.91428934253710015</v>
      </c>
      <c r="AF14" s="35">
        <f>I26</f>
        <v>-8.6901084674438458</v>
      </c>
      <c r="AG14" s="35">
        <f>I27</f>
        <v>9.2092871903272524</v>
      </c>
      <c r="AH14" s="35">
        <f>I28</f>
        <v>13.659726970699326</v>
      </c>
      <c r="AI14" s="35">
        <f>I32</f>
        <v>37.573193744415143</v>
      </c>
      <c r="AJ14" s="35">
        <f>I34</f>
        <v>13.087912881497488</v>
      </c>
      <c r="AK14" s="35">
        <f>I35</f>
        <v>14.097213828604914</v>
      </c>
    </row>
    <row r="15" spans="1:38" ht="18" customHeight="1">
      <c r="A15" s="116"/>
      <c r="B15" s="116"/>
      <c r="C15" s="71" t="s">
        <v>4</v>
      </c>
      <c r="D15" s="71"/>
      <c r="E15" s="71"/>
      <c r="F15" s="72">
        <v>27000</v>
      </c>
      <c r="G15" s="73">
        <f t="shared" si="0"/>
        <v>7.4118931786974498</v>
      </c>
      <c r="H15" s="72">
        <v>25000</v>
      </c>
      <c r="I15" s="73">
        <f t="shared" si="1"/>
        <v>8.0000000000000071</v>
      </c>
    </row>
    <row r="16" spans="1:38" ht="18" customHeight="1">
      <c r="A16" s="116"/>
      <c r="B16" s="116"/>
      <c r="C16" s="71" t="s">
        <v>25</v>
      </c>
      <c r="D16" s="71"/>
      <c r="E16" s="71"/>
      <c r="F16" s="72">
        <v>4294.3999999999996</v>
      </c>
      <c r="G16" s="73">
        <f t="shared" si="0"/>
        <v>1.178875335799938</v>
      </c>
      <c r="H16" s="72">
        <v>4425.942</v>
      </c>
      <c r="I16" s="73">
        <f>(F16/H16-1)*100</f>
        <v>-2.9720678671342871</v>
      </c>
    </row>
    <row r="17" spans="1:9" ht="18" customHeight="1">
      <c r="A17" s="116"/>
      <c r="B17" s="116"/>
      <c r="C17" s="71" t="s">
        <v>5</v>
      </c>
      <c r="D17" s="71"/>
      <c r="E17" s="71"/>
      <c r="F17" s="72">
        <v>68417.899999999994</v>
      </c>
      <c r="G17" s="73">
        <f t="shared" si="0"/>
        <v>18.781709863363119</v>
      </c>
      <c r="H17" s="72">
        <v>62379.26</v>
      </c>
      <c r="I17" s="73">
        <f t="shared" si="1"/>
        <v>9.6805252258522998</v>
      </c>
    </row>
    <row r="18" spans="1:9" ht="18" customHeight="1">
      <c r="A18" s="116"/>
      <c r="B18" s="116"/>
      <c r="C18" s="71" t="s">
        <v>26</v>
      </c>
      <c r="D18" s="71"/>
      <c r="E18" s="71"/>
      <c r="F18" s="72">
        <v>20388.5</v>
      </c>
      <c r="G18" s="73">
        <f t="shared" si="0"/>
        <v>5.5969401508841843</v>
      </c>
      <c r="H18" s="72">
        <v>21821.416000000001</v>
      </c>
      <c r="I18" s="73">
        <f t="shared" si="1"/>
        <v>-6.566558283843726</v>
      </c>
    </row>
    <row r="19" spans="1:9" ht="18" customHeight="1">
      <c r="A19" s="116"/>
      <c r="B19" s="116"/>
      <c r="C19" s="71" t="s">
        <v>27</v>
      </c>
      <c r="D19" s="71"/>
      <c r="E19" s="71"/>
      <c r="F19" s="72">
        <v>832.9</v>
      </c>
      <c r="G19" s="73">
        <f t="shared" si="0"/>
        <v>0.22864317883470761</v>
      </c>
      <c r="H19" s="72">
        <v>642.85199999999998</v>
      </c>
      <c r="I19" s="73">
        <f t="shared" si="1"/>
        <v>29.563258728292041</v>
      </c>
    </row>
    <row r="20" spans="1:9" ht="18" customHeight="1">
      <c r="A20" s="116"/>
      <c r="B20" s="116"/>
      <c r="C20" s="71" t="s">
        <v>6</v>
      </c>
      <c r="D20" s="71"/>
      <c r="E20" s="71"/>
      <c r="F20" s="72">
        <v>35762.699999999997</v>
      </c>
      <c r="G20" s="73">
        <f t="shared" si="0"/>
        <v>9.8173819326593801</v>
      </c>
      <c r="H20" s="72">
        <v>42927.9</v>
      </c>
      <c r="I20" s="73">
        <f t="shared" si="1"/>
        <v>-16.691242758206215</v>
      </c>
    </row>
    <row r="21" spans="1:9" ht="18" customHeight="1">
      <c r="A21" s="116"/>
      <c r="B21" s="116"/>
      <c r="C21" s="71" t="s">
        <v>7</v>
      </c>
      <c r="D21" s="71"/>
      <c r="E21" s="71"/>
      <c r="F21" s="72">
        <v>56969</v>
      </c>
      <c r="G21" s="73">
        <f t="shared" si="0"/>
        <v>15.638820092489444</v>
      </c>
      <c r="H21" s="72">
        <v>54911.629999999946</v>
      </c>
      <c r="I21" s="73">
        <f t="shared" si="1"/>
        <v>3.7466926405208767</v>
      </c>
    </row>
    <row r="22" spans="1:9" ht="18" customHeight="1">
      <c r="A22" s="116"/>
      <c r="B22" s="116"/>
      <c r="C22" s="71" t="s">
        <v>8</v>
      </c>
      <c r="D22" s="71"/>
      <c r="E22" s="71"/>
      <c r="F22" s="72">
        <f>SUM(F9,F14:F21)</f>
        <v>364279.4</v>
      </c>
      <c r="G22" s="73">
        <f t="shared" si="0"/>
        <v>100</v>
      </c>
      <c r="H22" s="72">
        <f>SUM(H9,H14:H21)</f>
        <v>350357</v>
      </c>
      <c r="I22" s="73">
        <f t="shared" ref="I22:I40" si="2">(F22/H22-1)*100</f>
        <v>3.9737753206015691</v>
      </c>
    </row>
    <row r="23" spans="1:9" ht="18" customHeight="1">
      <c r="A23" s="116"/>
      <c r="B23" s="115" t="s">
        <v>81</v>
      </c>
      <c r="C23" s="80" t="s">
        <v>9</v>
      </c>
      <c r="D23" s="32"/>
      <c r="E23" s="32"/>
      <c r="F23" s="72">
        <v>201726</v>
      </c>
      <c r="G23" s="73">
        <f t="shared" ref="G23:G37" si="3">F23/$F$40*100</f>
        <v>55.376785376044189</v>
      </c>
      <c r="H23" s="72">
        <v>203000.24199999997</v>
      </c>
      <c r="I23" s="73">
        <f t="shared" si="2"/>
        <v>-0.6277046704210143</v>
      </c>
    </row>
    <row r="24" spans="1:9" ht="18" customHeight="1">
      <c r="A24" s="116"/>
      <c r="B24" s="116"/>
      <c r="C24" s="79"/>
      <c r="D24" s="32" t="s">
        <v>10</v>
      </c>
      <c r="E24" s="32"/>
      <c r="F24" s="72">
        <v>82552.7</v>
      </c>
      <c r="G24" s="73">
        <f t="shared" si="3"/>
        <v>22.661943180913529</v>
      </c>
      <c r="H24" s="72">
        <v>83314.434999999998</v>
      </c>
      <c r="I24" s="73">
        <f t="shared" si="2"/>
        <v>-0.91428934253710015</v>
      </c>
    </row>
    <row r="25" spans="1:9" ht="18" customHeight="1">
      <c r="A25" s="116"/>
      <c r="B25" s="116"/>
      <c r="C25" s="79"/>
      <c r="D25" s="32" t="s">
        <v>28</v>
      </c>
      <c r="E25" s="32"/>
      <c r="F25" s="72">
        <v>82226.7</v>
      </c>
      <c r="G25" s="73">
        <f t="shared" si="3"/>
        <v>22.572451335377551</v>
      </c>
      <c r="H25" s="72">
        <v>79223.159</v>
      </c>
      <c r="I25" s="73">
        <f t="shared" si="2"/>
        <v>3.7912411445244265</v>
      </c>
    </row>
    <row r="26" spans="1:9" ht="18" customHeight="1">
      <c r="A26" s="116"/>
      <c r="B26" s="116"/>
      <c r="C26" s="78"/>
      <c r="D26" s="32" t="s">
        <v>11</v>
      </c>
      <c r="E26" s="32"/>
      <c r="F26" s="72">
        <v>36946.400000000001</v>
      </c>
      <c r="G26" s="73">
        <f t="shared" si="3"/>
        <v>10.14233595678038</v>
      </c>
      <c r="H26" s="72">
        <v>40462.648000000001</v>
      </c>
      <c r="I26" s="73">
        <f t="shared" si="2"/>
        <v>-8.6901084674438458</v>
      </c>
    </row>
    <row r="27" spans="1:9" ht="18" customHeight="1">
      <c r="A27" s="116"/>
      <c r="B27" s="116"/>
      <c r="C27" s="80" t="s">
        <v>12</v>
      </c>
      <c r="D27" s="32"/>
      <c r="E27" s="32"/>
      <c r="F27" s="72">
        <v>115167</v>
      </c>
      <c r="G27" s="73">
        <f t="shared" si="3"/>
        <v>31.615053297060769</v>
      </c>
      <c r="H27" s="72">
        <v>105455.31700000001</v>
      </c>
      <c r="I27" s="73">
        <f t="shared" si="2"/>
        <v>9.2092871903272524</v>
      </c>
    </row>
    <row r="28" spans="1:9" ht="18" customHeight="1">
      <c r="A28" s="116"/>
      <c r="B28" s="116"/>
      <c r="C28" s="79"/>
      <c r="D28" s="32" t="s">
        <v>13</v>
      </c>
      <c r="E28" s="32"/>
      <c r="F28" s="72">
        <v>54973.1</v>
      </c>
      <c r="G28" s="73">
        <f t="shared" si="3"/>
        <v>15.090933048569916</v>
      </c>
      <c r="H28" s="72">
        <v>48366.383999999998</v>
      </c>
      <c r="I28" s="73">
        <f t="shared" si="2"/>
        <v>13.659726970699326</v>
      </c>
    </row>
    <row r="29" spans="1:9" ht="18" customHeight="1">
      <c r="A29" s="116"/>
      <c r="B29" s="116"/>
      <c r="C29" s="79"/>
      <c r="D29" s="32" t="s">
        <v>29</v>
      </c>
      <c r="E29" s="32"/>
      <c r="F29" s="72">
        <v>11533.3</v>
      </c>
      <c r="G29" s="73">
        <f t="shared" si="3"/>
        <v>3.1660622764419575</v>
      </c>
      <c r="H29" s="72">
        <v>9895.7469999999994</v>
      </c>
      <c r="I29" s="73">
        <f t="shared" si="2"/>
        <v>16.548048368657774</v>
      </c>
    </row>
    <row r="30" spans="1:9" ht="18" customHeight="1">
      <c r="A30" s="116"/>
      <c r="B30" s="116"/>
      <c r="C30" s="79"/>
      <c r="D30" s="32" t="s">
        <v>30</v>
      </c>
      <c r="E30" s="32"/>
      <c r="F30" s="72">
        <v>21793</v>
      </c>
      <c r="G30" s="73">
        <f t="shared" si="3"/>
        <v>5.9825024225936714</v>
      </c>
      <c r="H30" s="72">
        <v>21447.346000000001</v>
      </c>
      <c r="I30" s="73">
        <f t="shared" si="2"/>
        <v>1.6116399670150328</v>
      </c>
    </row>
    <row r="31" spans="1:9" ht="18" customHeight="1">
      <c r="A31" s="116"/>
      <c r="B31" s="116"/>
      <c r="C31" s="79"/>
      <c r="D31" s="32" t="s">
        <v>31</v>
      </c>
      <c r="E31" s="32"/>
      <c r="F31" s="72">
        <v>25086.3</v>
      </c>
      <c r="G31" s="73">
        <f t="shared" si="3"/>
        <v>6.8865622229115591</v>
      </c>
      <c r="H31" s="72">
        <v>24086.277999999998</v>
      </c>
      <c r="I31" s="73">
        <f t="shared" si="2"/>
        <v>4.1518328402586846</v>
      </c>
    </row>
    <row r="32" spans="1:9" ht="18" customHeight="1">
      <c r="A32" s="116"/>
      <c r="B32" s="116"/>
      <c r="C32" s="79"/>
      <c r="D32" s="32" t="s">
        <v>14</v>
      </c>
      <c r="E32" s="32"/>
      <c r="F32" s="72">
        <v>509.6</v>
      </c>
      <c r="G32" s="73">
        <f t="shared" si="3"/>
        <v>0.13989277449427501</v>
      </c>
      <c r="H32" s="72">
        <v>370.42099999999999</v>
      </c>
      <c r="I32" s="73">
        <f t="shared" si="2"/>
        <v>37.573193744415143</v>
      </c>
    </row>
    <row r="33" spans="1:9" ht="18" customHeight="1">
      <c r="A33" s="116"/>
      <c r="B33" s="116"/>
      <c r="C33" s="78"/>
      <c r="D33" s="32" t="s">
        <v>32</v>
      </c>
      <c r="E33" s="32"/>
      <c r="F33" s="72">
        <v>1272</v>
      </c>
      <c r="G33" s="73">
        <f t="shared" si="3"/>
        <v>0.34918290650847289</v>
      </c>
      <c r="H33" s="72">
        <v>1289.1410000000001</v>
      </c>
      <c r="I33" s="73">
        <f t="shared" si="2"/>
        <v>-1.3296450892493539</v>
      </c>
    </row>
    <row r="34" spans="1:9" ht="18" customHeight="1">
      <c r="A34" s="116"/>
      <c r="B34" s="116"/>
      <c r="C34" s="80" t="s">
        <v>15</v>
      </c>
      <c r="D34" s="32"/>
      <c r="E34" s="32"/>
      <c r="F34" s="72">
        <v>47386</v>
      </c>
      <c r="G34" s="73">
        <f t="shared" si="3"/>
        <v>13.008161326895046</v>
      </c>
      <c r="H34" s="72">
        <v>41901.914000000004</v>
      </c>
      <c r="I34" s="73">
        <f t="shared" si="2"/>
        <v>13.087912881497488</v>
      </c>
    </row>
    <row r="35" spans="1:9" ht="18" customHeight="1">
      <c r="A35" s="116"/>
      <c r="B35" s="116"/>
      <c r="C35" s="79"/>
      <c r="D35" s="80" t="s">
        <v>16</v>
      </c>
      <c r="E35" s="32"/>
      <c r="F35" s="72">
        <v>44386</v>
      </c>
      <c r="G35" s="73">
        <f t="shared" si="3"/>
        <v>12.184616736073174</v>
      </c>
      <c r="H35" s="72">
        <v>38901.914000000004</v>
      </c>
      <c r="I35" s="73">
        <f t="shared" si="2"/>
        <v>14.097213828604914</v>
      </c>
    </row>
    <row r="36" spans="1:9" ht="18" customHeight="1">
      <c r="A36" s="116"/>
      <c r="B36" s="116"/>
      <c r="C36" s="79"/>
      <c r="D36" s="79"/>
      <c r="E36" s="74" t="s">
        <v>102</v>
      </c>
      <c r="F36" s="72">
        <v>23463.200000000001</v>
      </c>
      <c r="G36" s="73">
        <f t="shared" si="3"/>
        <v>6.4409971477905668</v>
      </c>
      <c r="H36" s="72">
        <v>17985.637999999999</v>
      </c>
      <c r="I36" s="73">
        <f>(F36/H36-1)*100</f>
        <v>30.455199865581651</v>
      </c>
    </row>
    <row r="37" spans="1:9" ht="18" customHeight="1">
      <c r="A37" s="116"/>
      <c r="B37" s="116"/>
      <c r="C37" s="79"/>
      <c r="D37" s="78"/>
      <c r="E37" s="32" t="s">
        <v>33</v>
      </c>
      <c r="F37" s="72">
        <v>20922.900000000001</v>
      </c>
      <c r="G37" s="73">
        <f t="shared" si="3"/>
        <v>5.7436470397689687</v>
      </c>
      <c r="H37" s="72">
        <v>20916.276000000002</v>
      </c>
      <c r="I37" s="73">
        <f t="shared" si="2"/>
        <v>3.1669117389721002E-2</v>
      </c>
    </row>
    <row r="38" spans="1:9" ht="18" customHeight="1">
      <c r="A38" s="116"/>
      <c r="B38" s="116"/>
      <c r="C38" s="79"/>
      <c r="D38" s="71" t="s">
        <v>34</v>
      </c>
      <c r="E38" s="71"/>
      <c r="F38" s="72">
        <v>3000</v>
      </c>
      <c r="G38" s="73">
        <f>F38/$F$40*100</f>
        <v>0.82354459082187004</v>
      </c>
      <c r="H38" s="72">
        <v>3000</v>
      </c>
      <c r="I38" s="73">
        <f t="shared" si="2"/>
        <v>0</v>
      </c>
    </row>
    <row r="39" spans="1:9" ht="18" customHeight="1">
      <c r="A39" s="116"/>
      <c r="B39" s="116"/>
      <c r="C39" s="78"/>
      <c r="D39" s="71" t="s">
        <v>35</v>
      </c>
      <c r="E39" s="71"/>
      <c r="F39" s="72">
        <v>0</v>
      </c>
      <c r="G39" s="73">
        <f>F39/$F$40*100</f>
        <v>0</v>
      </c>
      <c r="H39" s="72">
        <v>0</v>
      </c>
      <c r="I39" s="73">
        <v>0</v>
      </c>
    </row>
    <row r="40" spans="1:9" ht="18" customHeight="1">
      <c r="A40" s="116"/>
      <c r="B40" s="116"/>
      <c r="C40" s="32" t="s">
        <v>17</v>
      </c>
      <c r="D40" s="32"/>
      <c r="E40" s="32"/>
      <c r="F40" s="72">
        <f>SUM(F23,F27,F34)</f>
        <v>364279</v>
      </c>
      <c r="G40" s="73">
        <f>F40/$F$40*100</f>
        <v>100</v>
      </c>
      <c r="H40" s="72">
        <f>SUM(H23,H27,H34)</f>
        <v>350357.473</v>
      </c>
      <c r="I40" s="73">
        <f>(F40/H40-1)*100</f>
        <v>3.9735207817302554</v>
      </c>
    </row>
    <row r="41" spans="1:9" ht="18" customHeight="1">
      <c r="A41" s="28" t="s">
        <v>18</v>
      </c>
      <c r="B41" s="28"/>
    </row>
    <row r="42" spans="1:9" ht="18" customHeight="1">
      <c r="A42" s="29" t="s">
        <v>19</v>
      </c>
      <c r="B42" s="28"/>
    </row>
    <row r="52" spans="10:10">
      <c r="J52" s="8"/>
    </row>
    <row r="53" spans="10:10">
      <c r="J53" s="8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3" t="s">
        <v>289</v>
      </c>
      <c r="E1" s="15"/>
      <c r="F1" s="15"/>
      <c r="G1" s="15"/>
    </row>
    <row r="2" spans="1:25" ht="15" customHeight="1"/>
    <row r="3" spans="1:25" ht="15" customHeight="1">
      <c r="A3" s="16" t="s">
        <v>42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275</v>
      </c>
      <c r="B5" s="13"/>
      <c r="C5" s="13"/>
      <c r="D5" s="13"/>
      <c r="K5" s="17"/>
      <c r="O5" s="17" t="s">
        <v>43</v>
      </c>
    </row>
    <row r="6" spans="1:25" ht="15.95" customHeight="1">
      <c r="A6" s="143" t="s">
        <v>44</v>
      </c>
      <c r="B6" s="144"/>
      <c r="C6" s="144"/>
      <c r="D6" s="144"/>
      <c r="E6" s="144"/>
      <c r="F6" s="134" t="s">
        <v>296</v>
      </c>
      <c r="G6" s="135"/>
      <c r="H6" s="134" t="s">
        <v>297</v>
      </c>
      <c r="I6" s="135"/>
      <c r="J6" s="134" t="s">
        <v>298</v>
      </c>
      <c r="K6" s="135"/>
      <c r="L6" s="132"/>
      <c r="M6" s="132"/>
      <c r="N6" s="132"/>
      <c r="O6" s="132"/>
    </row>
    <row r="7" spans="1:25" ht="15.95" customHeight="1">
      <c r="A7" s="144"/>
      <c r="B7" s="144"/>
      <c r="C7" s="144"/>
      <c r="D7" s="144"/>
      <c r="E7" s="144"/>
      <c r="F7" s="69" t="s">
        <v>276</v>
      </c>
      <c r="G7" s="81" t="s">
        <v>277</v>
      </c>
      <c r="H7" s="69" t="s">
        <v>276</v>
      </c>
      <c r="I7" s="81" t="s">
        <v>277</v>
      </c>
      <c r="J7" s="69" t="s">
        <v>276</v>
      </c>
      <c r="K7" s="81" t="s">
        <v>277</v>
      </c>
      <c r="L7" s="69" t="s">
        <v>276</v>
      </c>
      <c r="M7" s="81" t="s">
        <v>277</v>
      </c>
      <c r="N7" s="69" t="s">
        <v>276</v>
      </c>
      <c r="O7" s="81" t="s">
        <v>277</v>
      </c>
    </row>
    <row r="8" spans="1:25" ht="15.95" customHeight="1">
      <c r="A8" s="140" t="s">
        <v>83</v>
      </c>
      <c r="B8" s="77" t="s">
        <v>45</v>
      </c>
      <c r="C8" s="71"/>
      <c r="D8" s="71"/>
      <c r="E8" s="82" t="s">
        <v>36</v>
      </c>
      <c r="F8" s="112">
        <v>12624</v>
      </c>
      <c r="G8" s="112">
        <v>12569</v>
      </c>
      <c r="H8" s="112">
        <v>21360</v>
      </c>
      <c r="I8" s="112">
        <v>21024</v>
      </c>
      <c r="J8" s="83">
        <v>8040</v>
      </c>
      <c r="K8" s="83">
        <v>7912.39</v>
      </c>
      <c r="L8" s="83"/>
      <c r="M8" s="83"/>
      <c r="N8" s="83"/>
      <c r="O8" s="83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40"/>
      <c r="B9" s="79"/>
      <c r="C9" s="71" t="s">
        <v>46</v>
      </c>
      <c r="D9" s="71"/>
      <c r="E9" s="82" t="s">
        <v>37</v>
      </c>
      <c r="F9" s="112">
        <v>12594</v>
      </c>
      <c r="G9" s="112">
        <v>12513</v>
      </c>
      <c r="H9" s="112">
        <v>21348</v>
      </c>
      <c r="I9" s="112">
        <v>21011</v>
      </c>
      <c r="J9" s="83">
        <v>8015</v>
      </c>
      <c r="K9" s="83">
        <v>7909</v>
      </c>
      <c r="L9" s="83"/>
      <c r="M9" s="83"/>
      <c r="N9" s="83"/>
      <c r="O9" s="83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40"/>
      <c r="B10" s="78"/>
      <c r="C10" s="71" t="s">
        <v>47</v>
      </c>
      <c r="D10" s="71"/>
      <c r="E10" s="82" t="s">
        <v>38</v>
      </c>
      <c r="F10" s="112">
        <v>29</v>
      </c>
      <c r="G10" s="112">
        <v>56</v>
      </c>
      <c r="H10" s="112">
        <v>13</v>
      </c>
      <c r="I10" s="112">
        <v>13</v>
      </c>
      <c r="J10" s="84">
        <v>25</v>
      </c>
      <c r="K10" s="84">
        <v>2.8620000000000001</v>
      </c>
      <c r="L10" s="83"/>
      <c r="M10" s="83"/>
      <c r="N10" s="83"/>
      <c r="O10" s="83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40"/>
      <c r="B11" s="77" t="s">
        <v>48</v>
      </c>
      <c r="C11" s="71"/>
      <c r="D11" s="71"/>
      <c r="E11" s="82" t="s">
        <v>39</v>
      </c>
      <c r="F11" s="112">
        <v>12444</v>
      </c>
      <c r="G11" s="112">
        <v>12205</v>
      </c>
      <c r="H11" s="112">
        <v>19075</v>
      </c>
      <c r="I11" s="112">
        <v>18879</v>
      </c>
      <c r="J11" s="83">
        <v>7798</v>
      </c>
      <c r="K11" s="83">
        <v>7432.8760000000002</v>
      </c>
      <c r="L11" s="83"/>
      <c r="M11" s="83"/>
      <c r="N11" s="83"/>
      <c r="O11" s="83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40"/>
      <c r="B12" s="79"/>
      <c r="C12" s="71" t="s">
        <v>49</v>
      </c>
      <c r="D12" s="71"/>
      <c r="E12" s="82" t="s">
        <v>40</v>
      </c>
      <c r="F12" s="112">
        <v>12433</v>
      </c>
      <c r="G12" s="112">
        <v>12197</v>
      </c>
      <c r="H12" s="112">
        <v>19034</v>
      </c>
      <c r="I12" s="112">
        <v>18827</v>
      </c>
      <c r="J12" s="83">
        <v>7777</v>
      </c>
      <c r="K12" s="83">
        <v>7412</v>
      </c>
      <c r="L12" s="83"/>
      <c r="M12" s="83"/>
      <c r="N12" s="83"/>
      <c r="O12" s="83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40"/>
      <c r="B13" s="78"/>
      <c r="C13" s="71" t="s">
        <v>50</v>
      </c>
      <c r="D13" s="71"/>
      <c r="E13" s="82" t="s">
        <v>41</v>
      </c>
      <c r="F13" s="112">
        <v>11</v>
      </c>
      <c r="G13" s="112">
        <v>8</v>
      </c>
      <c r="H13" s="84">
        <v>41</v>
      </c>
      <c r="I13" s="84">
        <v>52</v>
      </c>
      <c r="J13" s="84">
        <v>21</v>
      </c>
      <c r="K13" s="84">
        <v>21.103999999999999</v>
      </c>
      <c r="L13" s="83"/>
      <c r="M13" s="83"/>
      <c r="N13" s="83"/>
      <c r="O13" s="83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40"/>
      <c r="B14" s="71" t="s">
        <v>51</v>
      </c>
      <c r="C14" s="71"/>
      <c r="D14" s="71"/>
      <c r="E14" s="82" t="s">
        <v>87</v>
      </c>
      <c r="F14" s="83">
        <f t="shared" ref="F14:O14" si="0">F9-F12</f>
        <v>161</v>
      </c>
      <c r="G14" s="83">
        <f t="shared" si="0"/>
        <v>316</v>
      </c>
      <c r="H14" s="83">
        <f t="shared" si="0"/>
        <v>2314</v>
      </c>
      <c r="I14" s="83">
        <f t="shared" si="0"/>
        <v>2184</v>
      </c>
      <c r="J14" s="83">
        <f t="shared" si="0"/>
        <v>238</v>
      </c>
      <c r="K14" s="83">
        <f t="shared" si="0"/>
        <v>497</v>
      </c>
      <c r="L14" s="83">
        <f t="shared" si="0"/>
        <v>0</v>
      </c>
      <c r="M14" s="83">
        <f t="shared" si="0"/>
        <v>0</v>
      </c>
      <c r="N14" s="83">
        <f t="shared" si="0"/>
        <v>0</v>
      </c>
      <c r="O14" s="83">
        <f t="shared" si="0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40"/>
      <c r="B15" s="71" t="s">
        <v>52</v>
      </c>
      <c r="C15" s="71"/>
      <c r="D15" s="71"/>
      <c r="E15" s="82" t="s">
        <v>88</v>
      </c>
      <c r="F15" s="83">
        <f t="shared" ref="F15:O15" si="1">F10-F13</f>
        <v>18</v>
      </c>
      <c r="G15" s="83">
        <f t="shared" si="1"/>
        <v>48</v>
      </c>
      <c r="H15" s="83">
        <f t="shared" si="1"/>
        <v>-28</v>
      </c>
      <c r="I15" s="83">
        <f t="shared" si="1"/>
        <v>-39</v>
      </c>
      <c r="J15" s="83">
        <f t="shared" si="1"/>
        <v>4</v>
      </c>
      <c r="K15" s="83">
        <f t="shared" si="1"/>
        <v>-18.241999999999997</v>
      </c>
      <c r="L15" s="83">
        <f t="shared" si="1"/>
        <v>0</v>
      </c>
      <c r="M15" s="83">
        <f t="shared" si="1"/>
        <v>0</v>
      </c>
      <c r="N15" s="83">
        <f t="shared" si="1"/>
        <v>0</v>
      </c>
      <c r="O15" s="83">
        <f t="shared" si="1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40"/>
      <c r="B16" s="71" t="s">
        <v>53</v>
      </c>
      <c r="C16" s="71"/>
      <c r="D16" s="71"/>
      <c r="E16" s="82" t="s">
        <v>89</v>
      </c>
      <c r="F16" s="83">
        <f t="shared" ref="F16:O16" si="2">F8-F11</f>
        <v>180</v>
      </c>
      <c r="G16" s="83">
        <f t="shared" si="2"/>
        <v>364</v>
      </c>
      <c r="H16" s="83">
        <f t="shared" si="2"/>
        <v>2285</v>
      </c>
      <c r="I16" s="83">
        <f t="shared" si="2"/>
        <v>2145</v>
      </c>
      <c r="J16" s="83">
        <f t="shared" si="2"/>
        <v>242</v>
      </c>
      <c r="K16" s="83">
        <f t="shared" si="2"/>
        <v>479.51400000000012</v>
      </c>
      <c r="L16" s="83">
        <f t="shared" si="2"/>
        <v>0</v>
      </c>
      <c r="M16" s="83">
        <f t="shared" si="2"/>
        <v>0</v>
      </c>
      <c r="N16" s="83">
        <f t="shared" si="2"/>
        <v>0</v>
      </c>
      <c r="O16" s="83">
        <f t="shared" si="2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40"/>
      <c r="B17" s="71" t="s">
        <v>54</v>
      </c>
      <c r="C17" s="71"/>
      <c r="D17" s="71"/>
      <c r="E17" s="69"/>
      <c r="F17" s="112">
        <v>0</v>
      </c>
      <c r="G17" s="112">
        <v>0</v>
      </c>
      <c r="H17" s="84">
        <v>0</v>
      </c>
      <c r="I17" s="84">
        <v>0</v>
      </c>
      <c r="J17" s="83"/>
      <c r="K17" s="83"/>
      <c r="L17" s="83"/>
      <c r="M17" s="83"/>
      <c r="N17" s="84"/>
      <c r="O17" s="85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40"/>
      <c r="B18" s="71" t="s">
        <v>55</v>
      </c>
      <c r="C18" s="71"/>
      <c r="D18" s="71"/>
      <c r="E18" s="69"/>
      <c r="F18" s="85">
        <v>0</v>
      </c>
      <c r="G18" s="85">
        <v>0</v>
      </c>
      <c r="H18" s="85">
        <v>0</v>
      </c>
      <c r="I18" s="85">
        <v>0</v>
      </c>
      <c r="J18" s="85"/>
      <c r="K18" s="85"/>
      <c r="L18" s="85"/>
      <c r="M18" s="85"/>
      <c r="N18" s="85"/>
      <c r="O18" s="85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40" t="s">
        <v>84</v>
      </c>
      <c r="B19" s="77" t="s">
        <v>56</v>
      </c>
      <c r="C19" s="71"/>
      <c r="D19" s="71"/>
      <c r="E19" s="82"/>
      <c r="F19" s="112">
        <v>2602</v>
      </c>
      <c r="G19" s="112">
        <v>2778</v>
      </c>
      <c r="H19" s="112">
        <v>10407</v>
      </c>
      <c r="I19" s="112">
        <v>10652</v>
      </c>
      <c r="J19" s="83">
        <v>8645</v>
      </c>
      <c r="K19" s="83">
        <v>3343</v>
      </c>
      <c r="L19" s="83"/>
      <c r="M19" s="83"/>
      <c r="N19" s="83"/>
      <c r="O19" s="83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40"/>
      <c r="B20" s="78"/>
      <c r="C20" s="71" t="s">
        <v>57</v>
      </c>
      <c r="D20" s="71"/>
      <c r="E20" s="82"/>
      <c r="F20" s="112">
        <v>1649</v>
      </c>
      <c r="G20" s="112">
        <v>1618</v>
      </c>
      <c r="H20" s="112">
        <v>7045</v>
      </c>
      <c r="I20" s="112">
        <v>7018</v>
      </c>
      <c r="J20" s="83">
        <v>8424</v>
      </c>
      <c r="K20" s="84">
        <v>3137</v>
      </c>
      <c r="L20" s="83"/>
      <c r="M20" s="83"/>
      <c r="N20" s="83"/>
      <c r="O20" s="83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40"/>
      <c r="B21" s="71" t="s">
        <v>58</v>
      </c>
      <c r="C21" s="71"/>
      <c r="D21" s="71"/>
      <c r="E21" s="82" t="s">
        <v>90</v>
      </c>
      <c r="F21" s="112">
        <v>2602</v>
      </c>
      <c r="G21" s="112">
        <v>2778</v>
      </c>
      <c r="H21" s="112">
        <v>10407</v>
      </c>
      <c r="I21" s="112">
        <v>10652</v>
      </c>
      <c r="J21" s="83">
        <v>8645</v>
      </c>
      <c r="K21" s="83">
        <v>3343</v>
      </c>
      <c r="L21" s="83"/>
      <c r="M21" s="83"/>
      <c r="N21" s="83"/>
      <c r="O21" s="83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40"/>
      <c r="B22" s="77" t="s">
        <v>59</v>
      </c>
      <c r="C22" s="71"/>
      <c r="D22" s="71"/>
      <c r="E22" s="82" t="s">
        <v>91</v>
      </c>
      <c r="F22" s="112">
        <v>8235</v>
      </c>
      <c r="G22" s="112">
        <v>8778</v>
      </c>
      <c r="H22" s="112">
        <v>19382</v>
      </c>
      <c r="I22" s="112">
        <v>19720</v>
      </c>
      <c r="J22" s="83">
        <v>10482</v>
      </c>
      <c r="K22" s="83">
        <v>5171</v>
      </c>
      <c r="L22" s="83"/>
      <c r="M22" s="83"/>
      <c r="N22" s="83"/>
      <c r="O22" s="83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40"/>
      <c r="B23" s="78" t="s">
        <v>60</v>
      </c>
      <c r="C23" s="71" t="s">
        <v>61</v>
      </c>
      <c r="D23" s="71"/>
      <c r="E23" s="82"/>
      <c r="F23" s="112">
        <v>1910</v>
      </c>
      <c r="G23" s="112">
        <v>1880</v>
      </c>
      <c r="H23" s="112">
        <v>12568</v>
      </c>
      <c r="I23" s="112">
        <v>12573</v>
      </c>
      <c r="J23" s="83">
        <v>1456</v>
      </c>
      <c r="K23" s="83">
        <v>1437</v>
      </c>
      <c r="L23" s="83"/>
      <c r="M23" s="83"/>
      <c r="N23" s="83"/>
      <c r="O23" s="83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40"/>
      <c r="B24" s="71" t="s">
        <v>92</v>
      </c>
      <c r="C24" s="71"/>
      <c r="D24" s="71"/>
      <c r="E24" s="82" t="s">
        <v>93</v>
      </c>
      <c r="F24" s="83">
        <f t="shared" ref="F24:O24" si="3">F21-F22</f>
        <v>-5633</v>
      </c>
      <c r="G24" s="83">
        <f t="shared" si="3"/>
        <v>-6000</v>
      </c>
      <c r="H24" s="83">
        <f t="shared" si="3"/>
        <v>-8975</v>
      </c>
      <c r="I24" s="83">
        <f t="shared" si="3"/>
        <v>-9068</v>
      </c>
      <c r="J24" s="83">
        <f t="shared" si="3"/>
        <v>-1837</v>
      </c>
      <c r="K24" s="83">
        <f t="shared" si="3"/>
        <v>-1828</v>
      </c>
      <c r="L24" s="83">
        <f t="shared" si="3"/>
        <v>0</v>
      </c>
      <c r="M24" s="83">
        <f t="shared" si="3"/>
        <v>0</v>
      </c>
      <c r="N24" s="83">
        <f t="shared" si="3"/>
        <v>0</v>
      </c>
      <c r="O24" s="83">
        <f t="shared" si="3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40"/>
      <c r="B25" s="77" t="s">
        <v>62</v>
      </c>
      <c r="C25" s="77"/>
      <c r="D25" s="77"/>
      <c r="E25" s="145" t="s">
        <v>94</v>
      </c>
      <c r="F25" s="136">
        <v>5633</v>
      </c>
      <c r="G25" s="138">
        <v>6000</v>
      </c>
      <c r="H25" s="136">
        <v>8975</v>
      </c>
      <c r="I25" s="136">
        <v>9068</v>
      </c>
      <c r="J25" s="138">
        <v>1837</v>
      </c>
      <c r="K25" s="138">
        <v>1828</v>
      </c>
      <c r="L25" s="136"/>
      <c r="M25" s="136"/>
      <c r="N25" s="136"/>
      <c r="O25" s="136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40"/>
      <c r="B26" s="100" t="s">
        <v>63</v>
      </c>
      <c r="C26" s="100"/>
      <c r="D26" s="100"/>
      <c r="E26" s="146"/>
      <c r="F26" s="137"/>
      <c r="G26" s="139"/>
      <c r="H26" s="137"/>
      <c r="I26" s="137"/>
      <c r="J26" s="139"/>
      <c r="K26" s="139"/>
      <c r="L26" s="137"/>
      <c r="M26" s="137"/>
      <c r="N26" s="137"/>
      <c r="O26" s="137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40"/>
      <c r="B27" s="71" t="s">
        <v>95</v>
      </c>
      <c r="C27" s="71"/>
      <c r="D27" s="71"/>
      <c r="E27" s="82" t="s">
        <v>96</v>
      </c>
      <c r="F27" s="83">
        <f t="shared" ref="F27:O27" si="4">F24+F25</f>
        <v>0</v>
      </c>
      <c r="G27" s="83">
        <f t="shared" si="4"/>
        <v>0</v>
      </c>
      <c r="H27" s="83">
        <f t="shared" si="4"/>
        <v>0</v>
      </c>
      <c r="I27" s="83">
        <f t="shared" si="4"/>
        <v>0</v>
      </c>
      <c r="J27" s="83">
        <f t="shared" si="4"/>
        <v>0</v>
      </c>
      <c r="K27" s="83">
        <f t="shared" si="4"/>
        <v>0</v>
      </c>
      <c r="L27" s="83">
        <f t="shared" si="4"/>
        <v>0</v>
      </c>
      <c r="M27" s="83">
        <f t="shared" si="4"/>
        <v>0</v>
      </c>
      <c r="N27" s="83">
        <f t="shared" si="4"/>
        <v>0</v>
      </c>
      <c r="O27" s="83">
        <f t="shared" si="4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42" t="s">
        <v>64</v>
      </c>
      <c r="B30" s="142"/>
      <c r="C30" s="142"/>
      <c r="D30" s="142"/>
      <c r="E30" s="142"/>
      <c r="F30" s="133" t="s">
        <v>291</v>
      </c>
      <c r="G30" s="133"/>
      <c r="H30" s="133" t="s">
        <v>292</v>
      </c>
      <c r="I30" s="133"/>
      <c r="J30" s="133" t="s">
        <v>293</v>
      </c>
      <c r="K30" s="133"/>
      <c r="L30" s="133" t="s">
        <v>294</v>
      </c>
      <c r="M30" s="133"/>
      <c r="N30" s="133" t="s">
        <v>295</v>
      </c>
      <c r="O30" s="133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15.95" customHeight="1">
      <c r="A31" s="142"/>
      <c r="B31" s="142"/>
      <c r="C31" s="142"/>
      <c r="D31" s="142"/>
      <c r="E31" s="142"/>
      <c r="F31" s="69" t="s">
        <v>276</v>
      </c>
      <c r="G31" s="81" t="s">
        <v>277</v>
      </c>
      <c r="H31" s="69" t="s">
        <v>276</v>
      </c>
      <c r="I31" s="81" t="s">
        <v>277</v>
      </c>
      <c r="J31" s="69" t="s">
        <v>276</v>
      </c>
      <c r="K31" s="81" t="s">
        <v>277</v>
      </c>
      <c r="L31" s="69" t="s">
        <v>276</v>
      </c>
      <c r="M31" s="81" t="s">
        <v>277</v>
      </c>
      <c r="N31" s="69" t="s">
        <v>276</v>
      </c>
      <c r="O31" s="81" t="s">
        <v>277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95" customHeight="1">
      <c r="A32" s="140" t="s">
        <v>85</v>
      </c>
      <c r="B32" s="77" t="s">
        <v>45</v>
      </c>
      <c r="C32" s="71"/>
      <c r="D32" s="71"/>
      <c r="E32" s="82" t="s">
        <v>36</v>
      </c>
      <c r="F32" s="83">
        <v>229</v>
      </c>
      <c r="G32" s="83">
        <v>232</v>
      </c>
      <c r="H32" s="83">
        <v>653</v>
      </c>
      <c r="I32" s="112">
        <v>685</v>
      </c>
      <c r="J32" s="83">
        <v>376</v>
      </c>
      <c r="K32" s="83">
        <v>376</v>
      </c>
      <c r="L32" s="112">
        <v>108</v>
      </c>
      <c r="M32" s="112">
        <v>101</v>
      </c>
      <c r="N32" s="83">
        <v>0</v>
      </c>
      <c r="O32" s="83">
        <v>0</v>
      </c>
      <c r="P32" s="24"/>
      <c r="Q32" s="24"/>
      <c r="R32" s="24"/>
      <c r="S32" s="24"/>
      <c r="T32" s="26"/>
      <c r="U32" s="26"/>
      <c r="V32" s="24"/>
      <c r="W32" s="24"/>
      <c r="X32" s="26"/>
      <c r="Y32" s="26"/>
    </row>
    <row r="33" spans="1:25" ht="15.95" customHeight="1">
      <c r="A33" s="147"/>
      <c r="B33" s="79"/>
      <c r="C33" s="77" t="s">
        <v>65</v>
      </c>
      <c r="D33" s="71"/>
      <c r="E33" s="82"/>
      <c r="F33" s="83">
        <v>122</v>
      </c>
      <c r="G33" s="83">
        <v>124</v>
      </c>
      <c r="H33" s="83">
        <v>478</v>
      </c>
      <c r="I33" s="112">
        <v>502</v>
      </c>
      <c r="J33" s="83">
        <v>375</v>
      </c>
      <c r="K33" s="83">
        <v>375</v>
      </c>
      <c r="L33" s="112">
        <v>32</v>
      </c>
      <c r="M33" s="112">
        <v>32</v>
      </c>
      <c r="N33" s="83">
        <v>0</v>
      </c>
      <c r="O33" s="83">
        <v>0</v>
      </c>
      <c r="P33" s="24"/>
      <c r="Q33" s="24"/>
      <c r="R33" s="24"/>
      <c r="S33" s="24"/>
      <c r="T33" s="26"/>
      <c r="U33" s="26"/>
      <c r="V33" s="24"/>
      <c r="W33" s="24"/>
      <c r="X33" s="26"/>
      <c r="Y33" s="26"/>
    </row>
    <row r="34" spans="1:25" ht="15.95" customHeight="1">
      <c r="A34" s="147"/>
      <c r="B34" s="79"/>
      <c r="C34" s="78"/>
      <c r="D34" s="71" t="s">
        <v>66</v>
      </c>
      <c r="E34" s="82"/>
      <c r="F34" s="83">
        <v>122</v>
      </c>
      <c r="G34" s="83">
        <v>124</v>
      </c>
      <c r="H34" s="83">
        <v>478</v>
      </c>
      <c r="I34" s="112">
        <v>502</v>
      </c>
      <c r="J34" s="83">
        <v>375</v>
      </c>
      <c r="K34" s="83">
        <v>375</v>
      </c>
      <c r="L34" s="112">
        <v>32</v>
      </c>
      <c r="M34" s="112">
        <v>32</v>
      </c>
      <c r="N34" s="83">
        <v>0</v>
      </c>
      <c r="O34" s="83">
        <v>0</v>
      </c>
      <c r="P34" s="24"/>
      <c r="Q34" s="24"/>
      <c r="R34" s="24"/>
      <c r="S34" s="24"/>
      <c r="T34" s="26"/>
      <c r="U34" s="26"/>
      <c r="V34" s="24"/>
      <c r="W34" s="24"/>
      <c r="X34" s="26"/>
      <c r="Y34" s="26"/>
    </row>
    <row r="35" spans="1:25" ht="15.95" customHeight="1">
      <c r="A35" s="147"/>
      <c r="B35" s="78"/>
      <c r="C35" s="71" t="s">
        <v>67</v>
      </c>
      <c r="D35" s="71"/>
      <c r="E35" s="82"/>
      <c r="F35" s="83">
        <v>107</v>
      </c>
      <c r="G35" s="83">
        <v>109</v>
      </c>
      <c r="H35" s="83">
        <v>175</v>
      </c>
      <c r="I35" s="112">
        <v>183</v>
      </c>
      <c r="J35" s="85">
        <v>1</v>
      </c>
      <c r="K35" s="85">
        <v>1</v>
      </c>
      <c r="L35" s="112">
        <v>76</v>
      </c>
      <c r="M35" s="112">
        <v>69</v>
      </c>
      <c r="N35" s="83">
        <v>0</v>
      </c>
      <c r="O35" s="83">
        <v>0</v>
      </c>
      <c r="P35" s="24"/>
      <c r="Q35" s="24"/>
      <c r="R35" s="24"/>
      <c r="S35" s="24"/>
      <c r="T35" s="26"/>
      <c r="U35" s="26"/>
      <c r="V35" s="24"/>
      <c r="W35" s="24"/>
      <c r="X35" s="26"/>
      <c r="Y35" s="26"/>
    </row>
    <row r="36" spans="1:25" ht="15.95" customHeight="1">
      <c r="A36" s="147"/>
      <c r="B36" s="77" t="s">
        <v>48</v>
      </c>
      <c r="C36" s="71"/>
      <c r="D36" s="71"/>
      <c r="E36" s="82" t="s">
        <v>37</v>
      </c>
      <c r="F36" s="83">
        <v>229</v>
      </c>
      <c r="G36" s="83">
        <v>232</v>
      </c>
      <c r="H36" s="83">
        <v>536</v>
      </c>
      <c r="I36" s="112">
        <v>499</v>
      </c>
      <c r="J36" s="83">
        <v>76.7</v>
      </c>
      <c r="K36" s="83">
        <v>56.4</v>
      </c>
      <c r="L36" s="112">
        <v>108</v>
      </c>
      <c r="M36" s="112">
        <v>101</v>
      </c>
      <c r="N36" s="83">
        <v>0</v>
      </c>
      <c r="O36" s="83">
        <v>0</v>
      </c>
      <c r="P36" s="24"/>
      <c r="Q36" s="24"/>
      <c r="R36" s="24"/>
      <c r="S36" s="24"/>
      <c r="T36" s="24"/>
      <c r="U36" s="24"/>
      <c r="V36" s="24"/>
      <c r="W36" s="24"/>
      <c r="X36" s="26"/>
      <c r="Y36" s="26"/>
    </row>
    <row r="37" spans="1:25" ht="15.95" customHeight="1">
      <c r="A37" s="147"/>
      <c r="B37" s="79"/>
      <c r="C37" s="71" t="s">
        <v>68</v>
      </c>
      <c r="D37" s="71"/>
      <c r="E37" s="82"/>
      <c r="F37" s="83">
        <v>227</v>
      </c>
      <c r="G37" s="83">
        <v>230</v>
      </c>
      <c r="H37" s="83">
        <v>511</v>
      </c>
      <c r="I37" s="112">
        <v>477</v>
      </c>
      <c r="J37" s="83">
        <v>75.8</v>
      </c>
      <c r="K37" s="83">
        <v>53.8</v>
      </c>
      <c r="L37" s="112">
        <v>99</v>
      </c>
      <c r="M37" s="112">
        <v>90</v>
      </c>
      <c r="N37" s="83">
        <v>0</v>
      </c>
      <c r="O37" s="83">
        <v>0</v>
      </c>
      <c r="P37" s="24"/>
      <c r="Q37" s="24"/>
      <c r="R37" s="24"/>
      <c r="S37" s="24"/>
      <c r="T37" s="24"/>
      <c r="U37" s="24"/>
      <c r="V37" s="24"/>
      <c r="W37" s="24"/>
      <c r="X37" s="26"/>
      <c r="Y37" s="26"/>
    </row>
    <row r="38" spans="1:25" ht="15.95" customHeight="1">
      <c r="A38" s="147"/>
      <c r="B38" s="78"/>
      <c r="C38" s="71" t="s">
        <v>69</v>
      </c>
      <c r="D38" s="71"/>
      <c r="E38" s="82"/>
      <c r="F38" s="83">
        <v>2</v>
      </c>
      <c r="G38" s="83">
        <v>2</v>
      </c>
      <c r="H38" s="83">
        <v>25</v>
      </c>
      <c r="I38" s="112">
        <v>22</v>
      </c>
      <c r="J38" s="83">
        <v>0.9</v>
      </c>
      <c r="K38" s="85">
        <v>2.6</v>
      </c>
      <c r="L38" s="112">
        <v>9</v>
      </c>
      <c r="M38" s="112">
        <v>11</v>
      </c>
      <c r="N38" s="83">
        <v>0</v>
      </c>
      <c r="O38" s="83">
        <v>0</v>
      </c>
      <c r="P38" s="24"/>
      <c r="Q38" s="24"/>
      <c r="R38" s="26"/>
      <c r="S38" s="26"/>
      <c r="T38" s="24"/>
      <c r="U38" s="24"/>
      <c r="V38" s="24"/>
      <c r="W38" s="24"/>
      <c r="X38" s="26"/>
      <c r="Y38" s="26"/>
    </row>
    <row r="39" spans="1:25" ht="15.95" customHeight="1">
      <c r="A39" s="147"/>
      <c r="B39" s="32" t="s">
        <v>70</v>
      </c>
      <c r="C39" s="32"/>
      <c r="D39" s="32"/>
      <c r="E39" s="82" t="s">
        <v>97</v>
      </c>
      <c r="F39" s="83">
        <f t="shared" ref="F39:O39" si="5">F32-F36</f>
        <v>0</v>
      </c>
      <c r="G39" s="83">
        <f t="shared" si="5"/>
        <v>0</v>
      </c>
      <c r="H39" s="83">
        <f t="shared" si="5"/>
        <v>117</v>
      </c>
      <c r="I39" s="83">
        <f>I32-I36</f>
        <v>186</v>
      </c>
      <c r="J39" s="112">
        <f t="shared" si="5"/>
        <v>299.3</v>
      </c>
      <c r="K39" s="112">
        <f t="shared" si="5"/>
        <v>319.60000000000002</v>
      </c>
      <c r="L39" s="112">
        <f t="shared" si="5"/>
        <v>0</v>
      </c>
      <c r="M39" s="83">
        <f t="shared" si="5"/>
        <v>0</v>
      </c>
      <c r="N39" s="83">
        <f t="shared" si="5"/>
        <v>0</v>
      </c>
      <c r="O39" s="83">
        <f t="shared" si="5"/>
        <v>0</v>
      </c>
      <c r="P39" s="24"/>
      <c r="Q39" s="24"/>
      <c r="R39" s="24"/>
      <c r="S39" s="24"/>
      <c r="T39" s="24"/>
      <c r="U39" s="24"/>
      <c r="V39" s="24"/>
      <c r="W39" s="24"/>
      <c r="X39" s="26"/>
      <c r="Y39" s="26"/>
    </row>
    <row r="40" spans="1:25" ht="15.95" customHeight="1">
      <c r="A40" s="140" t="s">
        <v>86</v>
      </c>
      <c r="B40" s="77" t="s">
        <v>71</v>
      </c>
      <c r="C40" s="71"/>
      <c r="D40" s="71"/>
      <c r="E40" s="82" t="s">
        <v>39</v>
      </c>
      <c r="F40" s="83">
        <v>31</v>
      </c>
      <c r="G40" s="83">
        <v>34</v>
      </c>
      <c r="H40" s="83">
        <v>143</v>
      </c>
      <c r="I40" s="83">
        <v>7</v>
      </c>
      <c r="J40" s="83">
        <v>0</v>
      </c>
      <c r="K40" s="83">
        <v>0</v>
      </c>
      <c r="L40" s="112">
        <v>63</v>
      </c>
      <c r="M40" s="112">
        <v>64</v>
      </c>
      <c r="N40" s="83">
        <v>0</v>
      </c>
      <c r="O40" s="83">
        <v>0</v>
      </c>
      <c r="P40" s="24"/>
      <c r="Q40" s="24"/>
      <c r="R40" s="24"/>
      <c r="S40" s="24"/>
      <c r="T40" s="26"/>
      <c r="U40" s="26"/>
      <c r="V40" s="26"/>
      <c r="W40" s="26"/>
      <c r="X40" s="24"/>
      <c r="Y40" s="24"/>
    </row>
    <row r="41" spans="1:25" ht="15.95" customHeight="1">
      <c r="A41" s="141"/>
      <c r="B41" s="78"/>
      <c r="C41" s="71" t="s">
        <v>72</v>
      </c>
      <c r="D41" s="71"/>
      <c r="E41" s="82"/>
      <c r="F41" s="85">
        <v>0</v>
      </c>
      <c r="G41" s="85">
        <v>0</v>
      </c>
      <c r="H41" s="85">
        <v>0</v>
      </c>
      <c r="I41" s="85">
        <v>0</v>
      </c>
      <c r="J41" s="83">
        <v>0</v>
      </c>
      <c r="K41" s="83">
        <v>0</v>
      </c>
      <c r="L41" s="112">
        <v>0</v>
      </c>
      <c r="M41" s="112">
        <v>0</v>
      </c>
      <c r="N41" s="83">
        <v>0</v>
      </c>
      <c r="O41" s="83">
        <v>0</v>
      </c>
      <c r="P41" s="26"/>
      <c r="Q41" s="26"/>
      <c r="R41" s="26"/>
      <c r="S41" s="26"/>
      <c r="T41" s="26"/>
      <c r="U41" s="26"/>
      <c r="V41" s="26"/>
      <c r="W41" s="26"/>
      <c r="X41" s="24"/>
      <c r="Y41" s="24"/>
    </row>
    <row r="42" spans="1:25" ht="15.95" customHeight="1">
      <c r="A42" s="141"/>
      <c r="B42" s="77" t="s">
        <v>59</v>
      </c>
      <c r="C42" s="71"/>
      <c r="D42" s="71"/>
      <c r="E42" s="82" t="s">
        <v>40</v>
      </c>
      <c r="F42" s="83">
        <v>31</v>
      </c>
      <c r="G42" s="83">
        <v>34</v>
      </c>
      <c r="H42" s="83">
        <v>261</v>
      </c>
      <c r="I42" s="83">
        <v>179</v>
      </c>
      <c r="J42" s="83">
        <v>67.900000000000006</v>
      </c>
      <c r="K42" s="83">
        <v>133.4</v>
      </c>
      <c r="L42" s="112">
        <v>63</v>
      </c>
      <c r="M42" s="112">
        <v>64</v>
      </c>
      <c r="N42" s="83">
        <v>0</v>
      </c>
      <c r="O42" s="83">
        <v>0</v>
      </c>
      <c r="P42" s="24"/>
      <c r="Q42" s="24"/>
      <c r="R42" s="24"/>
      <c r="S42" s="24"/>
      <c r="T42" s="26"/>
      <c r="U42" s="26"/>
      <c r="V42" s="24"/>
      <c r="W42" s="24"/>
      <c r="X42" s="24"/>
      <c r="Y42" s="24"/>
    </row>
    <row r="43" spans="1:25" ht="15.95" customHeight="1">
      <c r="A43" s="141"/>
      <c r="B43" s="78"/>
      <c r="C43" s="71" t="s">
        <v>73</v>
      </c>
      <c r="D43" s="71"/>
      <c r="E43" s="82"/>
      <c r="F43" s="83">
        <v>16</v>
      </c>
      <c r="G43" s="83">
        <v>16</v>
      </c>
      <c r="H43" s="83">
        <v>44</v>
      </c>
      <c r="I43" s="83">
        <v>47</v>
      </c>
      <c r="J43" s="85">
        <v>40.6</v>
      </c>
      <c r="K43" s="85">
        <v>106.2</v>
      </c>
      <c r="L43" s="112">
        <v>63</v>
      </c>
      <c r="M43" s="112">
        <v>64</v>
      </c>
      <c r="N43" s="83">
        <v>0</v>
      </c>
      <c r="O43" s="83">
        <v>0</v>
      </c>
      <c r="P43" s="24"/>
      <c r="Q43" s="24"/>
      <c r="R43" s="26"/>
      <c r="S43" s="24"/>
      <c r="T43" s="26"/>
      <c r="U43" s="26"/>
      <c r="V43" s="24"/>
      <c r="W43" s="24"/>
      <c r="X43" s="26"/>
      <c r="Y43" s="26"/>
    </row>
    <row r="44" spans="1:25" ht="15.95" customHeight="1">
      <c r="A44" s="141"/>
      <c r="B44" s="71" t="s">
        <v>70</v>
      </c>
      <c r="C44" s="71"/>
      <c r="D44" s="71"/>
      <c r="E44" s="82" t="s">
        <v>98</v>
      </c>
      <c r="F44" s="85">
        <f t="shared" ref="F44:M44" si="6">F40-F42</f>
        <v>0</v>
      </c>
      <c r="G44" s="85">
        <f t="shared" si="6"/>
        <v>0</v>
      </c>
      <c r="H44" s="85">
        <f t="shared" si="6"/>
        <v>-118</v>
      </c>
      <c r="I44" s="85">
        <f t="shared" si="6"/>
        <v>-172</v>
      </c>
      <c r="J44" s="85">
        <f t="shared" ref="J44:L44" si="7">J40-J42</f>
        <v>-67.900000000000006</v>
      </c>
      <c r="K44" s="85">
        <f t="shared" si="7"/>
        <v>-133.4</v>
      </c>
      <c r="L44" s="85">
        <f t="shared" si="7"/>
        <v>0</v>
      </c>
      <c r="M44" s="85">
        <f t="shared" si="6"/>
        <v>0</v>
      </c>
      <c r="N44" s="85">
        <f>N40-N42</f>
        <v>0</v>
      </c>
      <c r="O44" s="85">
        <v>0</v>
      </c>
      <c r="P44" s="26"/>
      <c r="Q44" s="26"/>
      <c r="R44" s="24"/>
      <c r="S44" s="24"/>
      <c r="T44" s="26"/>
      <c r="U44" s="26"/>
      <c r="V44" s="24"/>
      <c r="W44" s="24"/>
      <c r="X44" s="24"/>
      <c r="Y44" s="24"/>
    </row>
    <row r="45" spans="1:25" ht="15.95" customHeight="1">
      <c r="A45" s="140" t="s">
        <v>78</v>
      </c>
      <c r="B45" s="32" t="s">
        <v>74</v>
      </c>
      <c r="C45" s="32"/>
      <c r="D45" s="32"/>
      <c r="E45" s="82" t="s">
        <v>99</v>
      </c>
      <c r="F45" s="83">
        <f t="shared" ref="F45:O45" si="8">F39+F44</f>
        <v>0</v>
      </c>
      <c r="G45" s="83">
        <f t="shared" si="8"/>
        <v>0</v>
      </c>
      <c r="H45" s="83">
        <f t="shared" si="8"/>
        <v>-1</v>
      </c>
      <c r="I45" s="83">
        <f t="shared" si="8"/>
        <v>14</v>
      </c>
      <c r="J45" s="112">
        <f t="shared" ref="J45:L45" si="9">J39+J44</f>
        <v>231.4</v>
      </c>
      <c r="K45" s="112">
        <f t="shared" si="9"/>
        <v>186.20000000000002</v>
      </c>
      <c r="L45" s="112">
        <f t="shared" si="9"/>
        <v>0</v>
      </c>
      <c r="M45" s="83">
        <f t="shared" si="8"/>
        <v>0</v>
      </c>
      <c r="N45" s="83">
        <f t="shared" si="8"/>
        <v>0</v>
      </c>
      <c r="O45" s="83">
        <f t="shared" si="8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95" customHeight="1">
      <c r="A46" s="141"/>
      <c r="B46" s="71" t="s">
        <v>75</v>
      </c>
      <c r="C46" s="71"/>
      <c r="D46" s="71"/>
      <c r="E46" s="71"/>
      <c r="F46" s="85"/>
      <c r="G46" s="85"/>
      <c r="H46" s="85">
        <v>0</v>
      </c>
      <c r="I46" s="85">
        <v>17</v>
      </c>
      <c r="J46" s="85">
        <v>200.9</v>
      </c>
      <c r="K46" s="85">
        <v>155.1</v>
      </c>
      <c r="L46" s="83">
        <v>0</v>
      </c>
      <c r="M46" s="83">
        <v>0</v>
      </c>
      <c r="N46" s="85">
        <v>0</v>
      </c>
      <c r="O46" s="85">
        <v>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.95" customHeight="1">
      <c r="A47" s="141"/>
      <c r="B47" s="71" t="s">
        <v>76</v>
      </c>
      <c r="C47" s="71"/>
      <c r="D47" s="71"/>
      <c r="E47" s="71"/>
      <c r="F47" s="83"/>
      <c r="G47" s="83"/>
      <c r="H47" s="83">
        <v>0</v>
      </c>
      <c r="I47" s="112">
        <v>0</v>
      </c>
      <c r="J47" s="83"/>
      <c r="K47" s="83"/>
      <c r="L47" s="83"/>
      <c r="M47" s="83"/>
      <c r="N47" s="83">
        <v>0</v>
      </c>
      <c r="O47" s="83">
        <v>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95" customHeight="1">
      <c r="A48" s="141"/>
      <c r="B48" s="71" t="s">
        <v>77</v>
      </c>
      <c r="C48" s="71"/>
      <c r="D48" s="71"/>
      <c r="E48" s="71"/>
      <c r="F48" s="83"/>
      <c r="G48" s="83"/>
      <c r="H48" s="83">
        <v>0</v>
      </c>
      <c r="I48" s="112">
        <v>0</v>
      </c>
      <c r="J48" s="83"/>
      <c r="K48" s="83"/>
      <c r="L48" s="83"/>
      <c r="M48" s="83"/>
      <c r="N48" s="83">
        <v>0</v>
      </c>
      <c r="O48" s="83">
        <v>0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16" ht="15.95" customHeight="1">
      <c r="A49" s="12" t="s">
        <v>82</v>
      </c>
      <c r="O49" s="8"/>
      <c r="P49" s="8"/>
    </row>
    <row r="50" spans="1:16" ht="15.95" customHeight="1">
      <c r="A50" s="12"/>
      <c r="O50" s="8"/>
      <c r="P50" s="8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J14" sqref="J14"/>
      <selection pane="topRight" activeCell="J14" sqref="J14"/>
      <selection pane="bottomLeft" activeCell="J14" sqref="J14"/>
      <selection pane="bottomRight" activeCell="I41" sqref="I4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14" t="s">
        <v>0</v>
      </c>
      <c r="B1" s="114"/>
      <c r="C1" s="114"/>
      <c r="D1" s="114"/>
      <c r="E1" s="22" t="s">
        <v>290</v>
      </c>
      <c r="F1" s="2"/>
      <c r="AA1" s="119" t="s">
        <v>128</v>
      </c>
      <c r="AB1" s="119"/>
    </row>
    <row r="2" spans="1:38">
      <c r="AA2" s="120" t="s">
        <v>105</v>
      </c>
      <c r="AB2" s="120"/>
      <c r="AC2" s="121" t="s">
        <v>106</v>
      </c>
      <c r="AD2" s="123" t="s">
        <v>107</v>
      </c>
      <c r="AE2" s="124"/>
      <c r="AF2" s="125"/>
      <c r="AG2" s="120" t="s">
        <v>108</v>
      </c>
      <c r="AH2" s="120" t="s">
        <v>109</v>
      </c>
      <c r="AI2" s="120" t="s">
        <v>110</v>
      </c>
      <c r="AJ2" s="120" t="s">
        <v>111</v>
      </c>
      <c r="AK2" s="120" t="s">
        <v>112</v>
      </c>
    </row>
    <row r="3" spans="1:38" ht="14.25">
      <c r="A3" s="11" t="s">
        <v>129</v>
      </c>
      <c r="AA3" s="120"/>
      <c r="AB3" s="120"/>
      <c r="AC3" s="122"/>
      <c r="AD3" s="31"/>
      <c r="AE3" s="30" t="s">
        <v>125</v>
      </c>
      <c r="AF3" s="30" t="s">
        <v>126</v>
      </c>
      <c r="AG3" s="120"/>
      <c r="AH3" s="120"/>
      <c r="AI3" s="120"/>
      <c r="AJ3" s="120"/>
      <c r="AK3" s="120"/>
    </row>
    <row r="4" spans="1:38">
      <c r="AA4" s="32" t="str">
        <f>E1</f>
        <v>浜松市</v>
      </c>
      <c r="AB4" s="32" t="s">
        <v>130</v>
      </c>
      <c r="AC4" s="33">
        <f>SUM(F22)</f>
        <v>451428.9</v>
      </c>
      <c r="AD4" s="33">
        <f>F9</f>
        <v>148178</v>
      </c>
      <c r="AE4" s="33">
        <f>F10</f>
        <v>73428.3</v>
      </c>
      <c r="AF4" s="33">
        <f>F13</f>
        <v>55065</v>
      </c>
      <c r="AG4" s="33">
        <f>F14</f>
        <v>3614.4</v>
      </c>
      <c r="AH4" s="33">
        <f>F15</f>
        <v>24554</v>
      </c>
      <c r="AI4" s="33">
        <f>F17</f>
        <v>149845.4</v>
      </c>
      <c r="AJ4" s="33">
        <f>F20</f>
        <v>38869.4</v>
      </c>
      <c r="AK4" s="33">
        <f>F21</f>
        <v>57863</v>
      </c>
      <c r="AL4" s="34"/>
    </row>
    <row r="5" spans="1:38" ht="14.25">
      <c r="A5" s="10" t="s">
        <v>278</v>
      </c>
      <c r="E5" s="3"/>
      <c r="AA5" s="32" t="str">
        <f>E1</f>
        <v>浜松市</v>
      </c>
      <c r="AB5" s="32" t="s">
        <v>114</v>
      </c>
      <c r="AC5" s="35"/>
      <c r="AD5" s="35">
        <f>G9</f>
        <v>32.824216615285373</v>
      </c>
      <c r="AE5" s="35">
        <f>G10</f>
        <v>16.265750819231997</v>
      </c>
      <c r="AF5" s="35">
        <f>G13</f>
        <v>12.197934159731465</v>
      </c>
      <c r="AG5" s="35">
        <f>G14</f>
        <v>0.8006576450909545</v>
      </c>
      <c r="AH5" s="35">
        <f>G15</f>
        <v>5.4391732562979458</v>
      </c>
      <c r="AI5" s="35">
        <f>G17</f>
        <v>33.193577105940712</v>
      </c>
      <c r="AJ5" s="35">
        <f>G20</f>
        <v>8.6103038595889618</v>
      </c>
      <c r="AK5" s="35">
        <f>G21</f>
        <v>12.817743835186448</v>
      </c>
    </row>
    <row r="6" spans="1:38" ht="14.25">
      <c r="A6" s="3"/>
      <c r="G6" s="117" t="s">
        <v>131</v>
      </c>
      <c r="H6" s="118"/>
      <c r="I6" s="11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AA6" s="32" t="str">
        <f>E1</f>
        <v>浜松市</v>
      </c>
      <c r="AB6" s="32" t="s">
        <v>115</v>
      </c>
      <c r="AC6" s="35">
        <f>SUM(I22)</f>
        <v>14.66077419474594</v>
      </c>
      <c r="AD6" s="35">
        <f>I9</f>
        <v>-2.0912573468641615</v>
      </c>
      <c r="AE6" s="35">
        <f>I10</f>
        <v>-4.880112940219627</v>
      </c>
      <c r="AF6" s="35">
        <f>I13</f>
        <v>1.0920623096480453</v>
      </c>
      <c r="AG6" s="35">
        <f>I14</f>
        <v>2.0909090395534458</v>
      </c>
      <c r="AH6" s="35">
        <f>I15</f>
        <v>3.8494724862127905</v>
      </c>
      <c r="AI6" s="35">
        <f>I17</f>
        <v>154.23845567580813</v>
      </c>
      <c r="AJ6" s="35">
        <f>I20</f>
        <v>12.972408962364245</v>
      </c>
      <c r="AK6" s="35">
        <f>I21</f>
        <v>-36.511030345781002</v>
      </c>
    </row>
    <row r="7" spans="1:38" ht="27" customHeight="1">
      <c r="A7" s="9"/>
      <c r="B7" s="4"/>
      <c r="C7" s="4"/>
      <c r="D7" s="4"/>
      <c r="E7" s="75"/>
      <c r="F7" s="67" t="s">
        <v>279</v>
      </c>
      <c r="G7" s="67"/>
      <c r="H7" s="67" t="s">
        <v>280</v>
      </c>
      <c r="I7" s="86" t="s">
        <v>20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38" ht="17.100000000000001" customHeight="1">
      <c r="A8" s="5"/>
      <c r="B8" s="6"/>
      <c r="C8" s="6"/>
      <c r="D8" s="6"/>
      <c r="E8" s="76"/>
      <c r="F8" s="69" t="s">
        <v>288</v>
      </c>
      <c r="G8" s="69" t="s">
        <v>1</v>
      </c>
      <c r="H8" s="69" t="s">
        <v>288</v>
      </c>
      <c r="I8" s="7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38" ht="18" customHeight="1">
      <c r="A9" s="115" t="s">
        <v>79</v>
      </c>
      <c r="B9" s="115" t="s">
        <v>80</v>
      </c>
      <c r="C9" s="77" t="s">
        <v>2</v>
      </c>
      <c r="D9" s="71"/>
      <c r="E9" s="71"/>
      <c r="F9" s="72">
        <v>148178</v>
      </c>
      <c r="G9" s="73">
        <f t="shared" ref="G9:G22" si="0">F9/$F$22*100</f>
        <v>32.824216615285373</v>
      </c>
      <c r="H9" s="72">
        <v>151342.97099999999</v>
      </c>
      <c r="I9" s="73">
        <f t="shared" ref="I9:I40" si="1">(F9/H9-1)*100</f>
        <v>-2.0912573468641615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AA9" s="129" t="s">
        <v>128</v>
      </c>
      <c r="AB9" s="130"/>
      <c r="AC9" s="131" t="s">
        <v>116</v>
      </c>
    </row>
    <row r="10" spans="1:38" ht="18" customHeight="1">
      <c r="A10" s="116"/>
      <c r="B10" s="116"/>
      <c r="C10" s="79"/>
      <c r="D10" s="77" t="s">
        <v>21</v>
      </c>
      <c r="E10" s="71"/>
      <c r="F10" s="72">
        <v>73428.3</v>
      </c>
      <c r="G10" s="73">
        <f t="shared" si="0"/>
        <v>16.265750819231997</v>
      </c>
      <c r="H10" s="72">
        <v>77195.528999999995</v>
      </c>
      <c r="I10" s="73">
        <f t="shared" si="1"/>
        <v>-4.880112940219627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AA10" s="120" t="s">
        <v>105</v>
      </c>
      <c r="AB10" s="120"/>
      <c r="AC10" s="131"/>
      <c r="AD10" s="123" t="s">
        <v>117</v>
      </c>
      <c r="AE10" s="124"/>
      <c r="AF10" s="125"/>
      <c r="AG10" s="123" t="s">
        <v>118</v>
      </c>
      <c r="AH10" s="128"/>
      <c r="AI10" s="126"/>
      <c r="AJ10" s="123" t="s">
        <v>119</v>
      </c>
      <c r="AK10" s="126"/>
    </row>
    <row r="11" spans="1:38" ht="18" customHeight="1">
      <c r="A11" s="116"/>
      <c r="B11" s="116"/>
      <c r="C11" s="66"/>
      <c r="D11" s="66"/>
      <c r="E11" s="32" t="s">
        <v>22</v>
      </c>
      <c r="F11" s="113">
        <v>64032.6</v>
      </c>
      <c r="G11" s="73">
        <f t="shared" si="0"/>
        <v>14.184426384752946</v>
      </c>
      <c r="H11" s="72">
        <v>63675.932000000001</v>
      </c>
      <c r="I11" s="73">
        <f t="shared" si="1"/>
        <v>0.56013000327972406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AA11" s="120"/>
      <c r="AB11" s="120"/>
      <c r="AC11" s="129"/>
      <c r="AD11" s="31"/>
      <c r="AE11" s="30" t="s">
        <v>120</v>
      </c>
      <c r="AF11" s="30" t="s">
        <v>121</v>
      </c>
      <c r="AG11" s="31"/>
      <c r="AH11" s="30" t="s">
        <v>122</v>
      </c>
      <c r="AI11" s="30" t="s">
        <v>123</v>
      </c>
      <c r="AJ11" s="31"/>
      <c r="AK11" s="36" t="s">
        <v>124</v>
      </c>
    </row>
    <row r="12" spans="1:38" ht="18" customHeight="1">
      <c r="A12" s="116"/>
      <c r="B12" s="116"/>
      <c r="C12" s="66"/>
      <c r="D12" s="65"/>
      <c r="E12" s="32" t="s">
        <v>23</v>
      </c>
      <c r="F12" s="113">
        <v>5334.1</v>
      </c>
      <c r="G12" s="73">
        <f t="shared" si="0"/>
        <v>1.1816035703518317</v>
      </c>
      <c r="H12" s="72">
        <v>9369.16</v>
      </c>
      <c r="I12" s="73">
        <f t="shared" si="1"/>
        <v>-43.067468161500067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A12" s="32" t="str">
        <f>E1</f>
        <v>浜松市</v>
      </c>
      <c r="AB12" s="32" t="s">
        <v>130</v>
      </c>
      <c r="AC12" s="33">
        <f>F40</f>
        <v>440426</v>
      </c>
      <c r="AD12" s="33">
        <f>F23</f>
        <v>194394</v>
      </c>
      <c r="AE12" s="33">
        <f>F24</f>
        <v>80105.7</v>
      </c>
      <c r="AF12" s="33">
        <f>F26</f>
        <v>37595.699999999997</v>
      </c>
      <c r="AG12" s="33">
        <f>F27</f>
        <v>187451</v>
      </c>
      <c r="AH12" s="33">
        <f>F28</f>
        <v>43648.3</v>
      </c>
      <c r="AI12" s="33">
        <f>F32</f>
        <v>7652.7</v>
      </c>
      <c r="AJ12" s="33">
        <f>F34</f>
        <v>58581</v>
      </c>
      <c r="AK12" s="33">
        <f>F35</f>
        <v>56457</v>
      </c>
      <c r="AL12" s="37"/>
    </row>
    <row r="13" spans="1:38" ht="18" customHeight="1">
      <c r="A13" s="116"/>
      <c r="B13" s="116"/>
      <c r="C13" s="78"/>
      <c r="D13" s="71" t="s">
        <v>24</v>
      </c>
      <c r="E13" s="71"/>
      <c r="F13" s="72">
        <v>55065</v>
      </c>
      <c r="G13" s="73">
        <f t="shared" si="0"/>
        <v>12.197934159731465</v>
      </c>
      <c r="H13" s="72">
        <v>54470.152000000002</v>
      </c>
      <c r="I13" s="73">
        <f t="shared" si="1"/>
        <v>1.0920623096480453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A13" s="32" t="str">
        <f>E1</f>
        <v>浜松市</v>
      </c>
      <c r="AB13" s="32" t="s">
        <v>114</v>
      </c>
      <c r="AC13" s="35"/>
      <c r="AD13" s="35">
        <f>G23</f>
        <v>44.137721206286642</v>
      </c>
      <c r="AE13" s="35">
        <f>G24</f>
        <v>18.188231394150208</v>
      </c>
      <c r="AF13" s="35">
        <f>G26</f>
        <v>8.536212666827117</v>
      </c>
      <c r="AG13" s="35">
        <f>G27</f>
        <v>42.561292930026838</v>
      </c>
      <c r="AH13" s="35">
        <f>G28</f>
        <v>9.910473042009329</v>
      </c>
      <c r="AI13" s="35">
        <f>G32</f>
        <v>1.7375677185270624</v>
      </c>
      <c r="AJ13" s="35">
        <f>G34</f>
        <v>13.30098586368652</v>
      </c>
      <c r="AK13" s="35">
        <f>G35</f>
        <v>12.818725506668544</v>
      </c>
    </row>
    <row r="14" spans="1:38" ht="18" customHeight="1">
      <c r="A14" s="116"/>
      <c r="B14" s="116"/>
      <c r="C14" s="71" t="s">
        <v>3</v>
      </c>
      <c r="D14" s="71"/>
      <c r="E14" s="71"/>
      <c r="F14" s="72">
        <v>3614.4</v>
      </c>
      <c r="G14" s="73">
        <f t="shared" si="0"/>
        <v>0.8006576450909545</v>
      </c>
      <c r="H14" s="72">
        <v>3540.3739999999998</v>
      </c>
      <c r="I14" s="73">
        <f t="shared" si="1"/>
        <v>2.0909090395534458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32" t="str">
        <f>E1</f>
        <v>浜松市</v>
      </c>
      <c r="AB14" s="32" t="s">
        <v>115</v>
      </c>
      <c r="AC14" s="35">
        <f>I40</f>
        <v>25.989166829960418</v>
      </c>
      <c r="AD14" s="35">
        <f>I23</f>
        <v>3.7376073892144923</v>
      </c>
      <c r="AE14" s="35">
        <f>I24</f>
        <v>2.1225900194063563</v>
      </c>
      <c r="AF14" s="35">
        <f>I26</f>
        <v>4.6859751337535727E-2</v>
      </c>
      <c r="AG14" s="35">
        <f>I27</f>
        <v>80.663713596118612</v>
      </c>
      <c r="AH14" s="35">
        <f>I28</f>
        <v>7.3529660246479889</v>
      </c>
      <c r="AI14" s="35">
        <f>I32</f>
        <v>-27.675802510626013</v>
      </c>
      <c r="AJ14" s="35">
        <f>I34</f>
        <v>0.26264324921820847</v>
      </c>
      <c r="AK14" s="35">
        <f>I35</f>
        <v>-0.42767404834989087</v>
      </c>
    </row>
    <row r="15" spans="1:38" ht="18" customHeight="1">
      <c r="A15" s="116"/>
      <c r="B15" s="116"/>
      <c r="C15" s="71" t="s">
        <v>4</v>
      </c>
      <c r="D15" s="71"/>
      <c r="E15" s="71"/>
      <c r="F15" s="72">
        <v>24554</v>
      </c>
      <c r="G15" s="73">
        <f t="shared" si="0"/>
        <v>5.4391732562979458</v>
      </c>
      <c r="H15" s="72">
        <v>23643.837</v>
      </c>
      <c r="I15" s="73">
        <f t="shared" si="1"/>
        <v>3.8494724862127905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38" ht="18" customHeight="1">
      <c r="A16" s="116"/>
      <c r="B16" s="116"/>
      <c r="C16" s="71" t="s">
        <v>25</v>
      </c>
      <c r="D16" s="71"/>
      <c r="E16" s="71"/>
      <c r="F16" s="72">
        <v>4170.7</v>
      </c>
      <c r="G16" s="73">
        <f t="shared" si="0"/>
        <v>0.92388856805578901</v>
      </c>
      <c r="H16" s="72">
        <v>4775.1909999999998</v>
      </c>
      <c r="I16" s="73">
        <f t="shared" si="1"/>
        <v>-12.658991022558052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8" customHeight="1">
      <c r="A17" s="116"/>
      <c r="B17" s="116"/>
      <c r="C17" s="71" t="s">
        <v>5</v>
      </c>
      <c r="D17" s="71"/>
      <c r="E17" s="71"/>
      <c r="F17" s="72">
        <v>149845.4</v>
      </c>
      <c r="G17" s="73">
        <f t="shared" si="0"/>
        <v>33.193577105940712</v>
      </c>
      <c r="H17" s="72">
        <v>58938.92</v>
      </c>
      <c r="I17" s="73">
        <f t="shared" si="1"/>
        <v>154.23845567580813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8" customHeight="1">
      <c r="A18" s="116"/>
      <c r="B18" s="116"/>
      <c r="C18" s="71" t="s">
        <v>26</v>
      </c>
      <c r="D18" s="71"/>
      <c r="E18" s="71"/>
      <c r="F18" s="72">
        <v>22756.400000000001</v>
      </c>
      <c r="G18" s="73">
        <f t="shared" si="0"/>
        <v>5.040971014483123</v>
      </c>
      <c r="H18" s="72">
        <v>19491.456999999999</v>
      </c>
      <c r="I18" s="73">
        <f t="shared" si="1"/>
        <v>16.750635932449811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8" customHeight="1">
      <c r="A19" s="116"/>
      <c r="B19" s="116"/>
      <c r="C19" s="71" t="s">
        <v>27</v>
      </c>
      <c r="D19" s="71"/>
      <c r="E19" s="71"/>
      <c r="F19" s="72">
        <v>1577.6</v>
      </c>
      <c r="G19" s="73">
        <f t="shared" si="0"/>
        <v>0.34946810007068663</v>
      </c>
      <c r="H19" s="72">
        <v>6430.71</v>
      </c>
      <c r="I19" s="73">
        <f t="shared" si="1"/>
        <v>-75.467716628490479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8" customHeight="1">
      <c r="A20" s="116"/>
      <c r="B20" s="116"/>
      <c r="C20" s="71" t="s">
        <v>6</v>
      </c>
      <c r="D20" s="71"/>
      <c r="E20" s="71"/>
      <c r="F20" s="72">
        <v>38869.4</v>
      </c>
      <c r="G20" s="73">
        <f t="shared" si="0"/>
        <v>8.6103038595889618</v>
      </c>
      <c r="H20" s="72">
        <v>34406.1</v>
      </c>
      <c r="I20" s="73">
        <f t="shared" si="1"/>
        <v>12.972408962364245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8" customHeight="1">
      <c r="A21" s="116"/>
      <c r="B21" s="116"/>
      <c r="C21" s="71" t="s">
        <v>7</v>
      </c>
      <c r="D21" s="71"/>
      <c r="E21" s="71"/>
      <c r="F21" s="72">
        <v>57863</v>
      </c>
      <c r="G21" s="73">
        <f t="shared" si="0"/>
        <v>12.817743835186448</v>
      </c>
      <c r="H21" s="72">
        <v>91138.665999999997</v>
      </c>
      <c r="I21" s="73">
        <f t="shared" si="1"/>
        <v>-36.511030345781002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8" customHeight="1">
      <c r="A22" s="116"/>
      <c r="B22" s="116"/>
      <c r="C22" s="71" t="s">
        <v>8</v>
      </c>
      <c r="D22" s="71"/>
      <c r="E22" s="71"/>
      <c r="F22" s="72">
        <f>SUM(F9,F14:F21)</f>
        <v>451428.9</v>
      </c>
      <c r="G22" s="73">
        <f t="shared" si="0"/>
        <v>100</v>
      </c>
      <c r="H22" s="72">
        <f>SUM(H9,H14:H21)</f>
        <v>393708.22600000002</v>
      </c>
      <c r="I22" s="73">
        <f t="shared" si="1"/>
        <v>14.66077419474594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8" customHeight="1">
      <c r="A23" s="116"/>
      <c r="B23" s="115" t="s">
        <v>81</v>
      </c>
      <c r="C23" s="80" t="s">
        <v>9</v>
      </c>
      <c r="D23" s="32"/>
      <c r="E23" s="32"/>
      <c r="F23" s="72">
        <v>194394</v>
      </c>
      <c r="G23" s="73">
        <f t="shared" ref="G23:G40" si="2">F23/$F$40*100</f>
        <v>44.137721206286642</v>
      </c>
      <c r="H23" s="72">
        <v>187390.09400000001</v>
      </c>
      <c r="I23" s="73">
        <f t="shared" si="1"/>
        <v>3.7376073892144923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8" customHeight="1">
      <c r="A24" s="116"/>
      <c r="B24" s="116"/>
      <c r="C24" s="79"/>
      <c r="D24" s="32" t="s">
        <v>10</v>
      </c>
      <c r="E24" s="32"/>
      <c r="F24" s="72">
        <v>80105.7</v>
      </c>
      <c r="G24" s="73">
        <f t="shared" si="2"/>
        <v>18.188231394150208</v>
      </c>
      <c r="H24" s="72">
        <v>78440.725000000006</v>
      </c>
      <c r="I24" s="73">
        <f t="shared" si="1"/>
        <v>2.1225900194063563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8" customHeight="1">
      <c r="A25" s="116"/>
      <c r="B25" s="116"/>
      <c r="C25" s="79"/>
      <c r="D25" s="32" t="s">
        <v>28</v>
      </c>
      <c r="E25" s="32"/>
      <c r="F25" s="72">
        <v>76692.600000000006</v>
      </c>
      <c r="G25" s="73">
        <f t="shared" si="2"/>
        <v>17.413277145309316</v>
      </c>
      <c r="H25" s="72">
        <v>71371.278000000006</v>
      </c>
      <c r="I25" s="73">
        <f t="shared" si="1"/>
        <v>7.4558311818375911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8" customHeight="1">
      <c r="A26" s="116"/>
      <c r="B26" s="116"/>
      <c r="C26" s="78"/>
      <c r="D26" s="32" t="s">
        <v>11</v>
      </c>
      <c r="E26" s="32"/>
      <c r="F26" s="72">
        <v>37595.699999999997</v>
      </c>
      <c r="G26" s="73">
        <f t="shared" si="2"/>
        <v>8.536212666827117</v>
      </c>
      <c r="H26" s="72">
        <v>37578.091</v>
      </c>
      <c r="I26" s="73">
        <f t="shared" si="1"/>
        <v>4.6859751337535727E-2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8" customHeight="1">
      <c r="A27" s="116"/>
      <c r="B27" s="116"/>
      <c r="C27" s="80" t="s">
        <v>12</v>
      </c>
      <c r="D27" s="32"/>
      <c r="E27" s="32"/>
      <c r="F27" s="72">
        <v>187451</v>
      </c>
      <c r="G27" s="73">
        <f t="shared" si="2"/>
        <v>42.561292930026838</v>
      </c>
      <c r="H27" s="72">
        <v>103756.86199999998</v>
      </c>
      <c r="I27" s="73">
        <f t="shared" si="1"/>
        <v>80.663713596118612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8" customHeight="1">
      <c r="A28" s="116"/>
      <c r="B28" s="116"/>
      <c r="C28" s="79"/>
      <c r="D28" s="32" t="s">
        <v>13</v>
      </c>
      <c r="E28" s="32"/>
      <c r="F28" s="72">
        <v>43648.3</v>
      </c>
      <c r="G28" s="73">
        <f t="shared" si="2"/>
        <v>9.910473042009329</v>
      </c>
      <c r="H28" s="72">
        <v>40658.680999999997</v>
      </c>
      <c r="I28" s="73">
        <f t="shared" si="1"/>
        <v>7.3529660246479889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8" customHeight="1">
      <c r="A29" s="116"/>
      <c r="B29" s="116"/>
      <c r="C29" s="79"/>
      <c r="D29" s="32" t="s">
        <v>29</v>
      </c>
      <c r="E29" s="32"/>
      <c r="F29" s="72">
        <v>6904</v>
      </c>
      <c r="G29" s="73">
        <f t="shared" si="2"/>
        <v>1.5675732132072129</v>
      </c>
      <c r="H29" s="72">
        <v>7018.1090000000004</v>
      </c>
      <c r="I29" s="73">
        <f t="shared" si="1"/>
        <v>-1.6259223104115428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8" customHeight="1">
      <c r="A30" s="116"/>
      <c r="B30" s="116"/>
      <c r="C30" s="79"/>
      <c r="D30" s="32" t="s">
        <v>30</v>
      </c>
      <c r="E30" s="32"/>
      <c r="F30" s="72">
        <v>103186</v>
      </c>
      <c r="G30" s="73">
        <f t="shared" si="2"/>
        <v>23.428680413962848</v>
      </c>
      <c r="H30" s="72">
        <v>19868.822</v>
      </c>
      <c r="I30" s="73">
        <f t="shared" si="1"/>
        <v>419.33627469207789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8" customHeight="1">
      <c r="A31" s="116"/>
      <c r="B31" s="116"/>
      <c r="C31" s="79"/>
      <c r="D31" s="32" t="s">
        <v>31</v>
      </c>
      <c r="E31" s="32"/>
      <c r="F31" s="72">
        <v>24818.1</v>
      </c>
      <c r="G31" s="73">
        <f t="shared" si="2"/>
        <v>5.6350215473200942</v>
      </c>
      <c r="H31" s="72">
        <v>24347.21</v>
      </c>
      <c r="I31" s="73">
        <f t="shared" si="1"/>
        <v>1.9340614386617494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8" customHeight="1">
      <c r="A32" s="116"/>
      <c r="B32" s="116"/>
      <c r="C32" s="79"/>
      <c r="D32" s="32" t="s">
        <v>14</v>
      </c>
      <c r="E32" s="32"/>
      <c r="F32" s="72">
        <v>7652.7</v>
      </c>
      <c r="G32" s="73">
        <f t="shared" si="2"/>
        <v>1.7375677185270624</v>
      </c>
      <c r="H32" s="72">
        <v>10581.106</v>
      </c>
      <c r="I32" s="73">
        <f t="shared" si="1"/>
        <v>-27.675802510626013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>
      <c r="A33" s="116"/>
      <c r="B33" s="116"/>
      <c r="C33" s="78"/>
      <c r="D33" s="32" t="s">
        <v>32</v>
      </c>
      <c r="E33" s="32"/>
      <c r="F33" s="72">
        <v>1242.3</v>
      </c>
      <c r="G33" s="73">
        <f t="shared" si="2"/>
        <v>0.28206781615980892</v>
      </c>
      <c r="H33" s="72">
        <v>1282.934</v>
      </c>
      <c r="I33" s="73">
        <f t="shared" si="1"/>
        <v>-3.1672712703849193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116"/>
      <c r="B34" s="116"/>
      <c r="C34" s="80" t="s">
        <v>15</v>
      </c>
      <c r="D34" s="32"/>
      <c r="E34" s="32"/>
      <c r="F34" s="72">
        <v>58581</v>
      </c>
      <c r="G34" s="73">
        <f t="shared" si="2"/>
        <v>13.30098586368652</v>
      </c>
      <c r="H34" s="72">
        <v>58427.544000000002</v>
      </c>
      <c r="I34" s="73">
        <f t="shared" si="1"/>
        <v>0.26264324921820847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8" customHeight="1">
      <c r="A35" s="116"/>
      <c r="B35" s="116"/>
      <c r="C35" s="79"/>
      <c r="D35" s="80" t="s">
        <v>16</v>
      </c>
      <c r="E35" s="32"/>
      <c r="F35" s="72">
        <v>56457</v>
      </c>
      <c r="G35" s="73">
        <f t="shared" si="2"/>
        <v>12.818725506668544</v>
      </c>
      <c r="H35" s="72">
        <v>56699.489000000001</v>
      </c>
      <c r="I35" s="73">
        <f t="shared" si="1"/>
        <v>-0.42767404834989087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8" customHeight="1">
      <c r="A36" s="116"/>
      <c r="B36" s="116"/>
      <c r="C36" s="79"/>
      <c r="D36" s="79"/>
      <c r="E36" s="74" t="s">
        <v>102</v>
      </c>
      <c r="F36" s="72">
        <v>24750.6</v>
      </c>
      <c r="G36" s="73">
        <f t="shared" si="2"/>
        <v>5.6196954766521499</v>
      </c>
      <c r="H36" s="72">
        <v>27353.120999999999</v>
      </c>
      <c r="I36" s="73">
        <f t="shared" si="1"/>
        <v>-9.5145303528617493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>
      <c r="A37" s="116"/>
      <c r="B37" s="116"/>
      <c r="C37" s="79"/>
      <c r="D37" s="78"/>
      <c r="E37" s="32" t="s">
        <v>33</v>
      </c>
      <c r="F37" s="72">
        <v>29937.4</v>
      </c>
      <c r="G37" s="73">
        <f t="shared" si="2"/>
        <v>6.7973734520668625</v>
      </c>
      <c r="H37" s="72">
        <v>29346.367999999999</v>
      </c>
      <c r="I37" s="73">
        <f t="shared" si="1"/>
        <v>2.0139868756501755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116"/>
      <c r="B38" s="116"/>
      <c r="C38" s="79"/>
      <c r="D38" s="71" t="s">
        <v>34</v>
      </c>
      <c r="E38" s="71"/>
      <c r="F38" s="72">
        <v>2123.8000000000002</v>
      </c>
      <c r="G38" s="73">
        <f t="shared" si="2"/>
        <v>0.48221494643822121</v>
      </c>
      <c r="H38" s="72">
        <v>1728.0550000000001</v>
      </c>
      <c r="I38" s="73">
        <f t="shared" si="1"/>
        <v>22.90118080732384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116"/>
      <c r="B39" s="116"/>
      <c r="C39" s="78"/>
      <c r="D39" s="71" t="s">
        <v>35</v>
      </c>
      <c r="E39" s="71"/>
      <c r="F39" s="72">
        <v>0</v>
      </c>
      <c r="G39" s="73">
        <f t="shared" si="2"/>
        <v>0</v>
      </c>
      <c r="H39" s="72">
        <v>0</v>
      </c>
      <c r="I39" s="73">
        <v>0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116"/>
      <c r="B40" s="116"/>
      <c r="C40" s="32" t="s">
        <v>17</v>
      </c>
      <c r="D40" s="32"/>
      <c r="E40" s="32"/>
      <c r="F40" s="72">
        <f>SUM(F23,F27,F34)</f>
        <v>440426</v>
      </c>
      <c r="G40" s="73">
        <f t="shared" si="2"/>
        <v>100</v>
      </c>
      <c r="H40" s="72">
        <f>SUM(H23,H27,H34)</f>
        <v>349574.5</v>
      </c>
      <c r="I40" s="73">
        <f t="shared" si="1"/>
        <v>25.989166829960418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28" t="s">
        <v>18</v>
      </c>
    </row>
    <row r="42" spans="1:25" ht="18" customHeight="1">
      <c r="A42" s="29" t="s">
        <v>19</v>
      </c>
    </row>
    <row r="52" spans="26:26">
      <c r="Z52" s="8"/>
    </row>
    <row r="53" spans="26:26">
      <c r="Z53" s="8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J14" sqref="J14"/>
      <selection pane="topRight" activeCell="J14" sqref="J14"/>
      <selection pane="bottomLeft" activeCell="J14" sqref="J14"/>
      <selection pane="bottomRight" activeCell="M12" sqref="M12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43" t="s">
        <v>0</v>
      </c>
      <c r="B1" s="43"/>
      <c r="C1" s="22" t="s">
        <v>290</v>
      </c>
      <c r="D1" s="44"/>
      <c r="E1" s="44"/>
      <c r="AA1" s="1" t="str">
        <f>C1</f>
        <v>浜松市</v>
      </c>
      <c r="AB1" s="1" t="s">
        <v>132</v>
      </c>
      <c r="AC1" s="1" t="s">
        <v>133</v>
      </c>
      <c r="AD1" s="45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123</v>
      </c>
      <c r="AQ1" s="1" t="s">
        <v>146</v>
      </c>
      <c r="AR1" s="1" t="s">
        <v>147</v>
      </c>
      <c r="AS1" s="1" t="s">
        <v>148</v>
      </c>
    </row>
    <row r="2" spans="1:45">
      <c r="AA2" s="1" t="s">
        <v>149</v>
      </c>
      <c r="AB2" s="46">
        <f>I7</f>
        <v>451429</v>
      </c>
      <c r="AC2" s="46">
        <f>I9</f>
        <v>440426.2</v>
      </c>
      <c r="AD2" s="46">
        <f>I10</f>
        <v>11002.9</v>
      </c>
      <c r="AE2" s="46">
        <f>I11</f>
        <v>4522.6000000000004</v>
      </c>
      <c r="AF2" s="46">
        <f>I12</f>
        <v>6480.3</v>
      </c>
      <c r="AG2" s="46">
        <f>I13</f>
        <v>541</v>
      </c>
      <c r="AH2" s="1">
        <f>I14</f>
        <v>0</v>
      </c>
      <c r="AI2" s="46">
        <f>I15</f>
        <v>-238.3</v>
      </c>
      <c r="AJ2" s="46">
        <f>I25</f>
        <v>216033.9</v>
      </c>
      <c r="AK2" s="47">
        <f>I26</f>
        <v>0.86799999999999999</v>
      </c>
      <c r="AL2" s="48">
        <f>I27</f>
        <v>3</v>
      </c>
      <c r="AM2" s="48">
        <f>I28</f>
        <v>92.5</v>
      </c>
      <c r="AN2" s="48">
        <f>I29</f>
        <v>40.6</v>
      </c>
      <c r="AO2" s="48">
        <f>I33</f>
        <v>0</v>
      </c>
      <c r="AP2" s="46">
        <f>I16</f>
        <v>42883.199999999997</v>
      </c>
      <c r="AQ2" s="46">
        <f>I17</f>
        <v>131827.4</v>
      </c>
      <c r="AR2" s="46">
        <f>I18</f>
        <v>257561</v>
      </c>
      <c r="AS2" s="49">
        <f>I21</f>
        <v>1.7625116100212923</v>
      </c>
    </row>
    <row r="3" spans="1:45">
      <c r="AA3" s="1" t="s">
        <v>150</v>
      </c>
      <c r="AB3" s="46">
        <f>H7</f>
        <v>359322.12599999999</v>
      </c>
      <c r="AC3" s="46">
        <f>H9</f>
        <v>349574.5</v>
      </c>
      <c r="AD3" s="46">
        <f>H10</f>
        <v>9747.6260000000002</v>
      </c>
      <c r="AE3" s="46">
        <f>H11</f>
        <v>3808.3670000000002</v>
      </c>
      <c r="AF3" s="46">
        <f>H12</f>
        <v>5939.259</v>
      </c>
      <c r="AG3" s="46">
        <f>H13</f>
        <v>-86.075999999999993</v>
      </c>
      <c r="AH3" s="1">
        <f>H14</f>
        <v>20</v>
      </c>
      <c r="AI3" s="46">
        <f>H15</f>
        <v>-3744.826</v>
      </c>
      <c r="AJ3" s="46">
        <f>H25</f>
        <v>213100.28899999999</v>
      </c>
      <c r="AK3" s="47">
        <f>H26</f>
        <v>0.87</v>
      </c>
      <c r="AL3" s="48">
        <f>H27</f>
        <v>2.8</v>
      </c>
      <c r="AM3" s="48">
        <f>H28</f>
        <v>92.7</v>
      </c>
      <c r="AN3" s="48">
        <f>H29</f>
        <v>53.9</v>
      </c>
      <c r="AO3" s="48">
        <f>H33</f>
        <v>0</v>
      </c>
      <c r="AP3" s="46">
        <f>H16</f>
        <v>45402.069000000003</v>
      </c>
      <c r="AQ3" s="46">
        <f>H17</f>
        <v>137076.21299999999</v>
      </c>
      <c r="AR3" s="46">
        <f>H18</f>
        <v>255172.769</v>
      </c>
      <c r="AS3" s="49">
        <f>H21</f>
        <v>1.4029573982258603</v>
      </c>
    </row>
    <row r="4" spans="1:45">
      <c r="A4" s="10" t="s">
        <v>151</v>
      </c>
      <c r="AP4" s="46"/>
      <c r="AQ4" s="46"/>
      <c r="AR4" s="46"/>
    </row>
    <row r="5" spans="1:45">
      <c r="I5" s="50" t="s">
        <v>152</v>
      </c>
    </row>
    <row r="6" spans="1:45" s="38" customFormat="1" ht="29.25" customHeight="1">
      <c r="A6" s="87" t="s">
        <v>153</v>
      </c>
      <c r="B6" s="88"/>
      <c r="C6" s="88"/>
      <c r="D6" s="88"/>
      <c r="E6" s="64" t="s">
        <v>270</v>
      </c>
      <c r="F6" s="64" t="s">
        <v>271</v>
      </c>
      <c r="G6" s="64" t="s">
        <v>272</v>
      </c>
      <c r="H6" s="64" t="s">
        <v>273</v>
      </c>
      <c r="I6" s="64" t="s">
        <v>281</v>
      </c>
    </row>
    <row r="7" spans="1:45" ht="27" customHeight="1">
      <c r="A7" s="115" t="s">
        <v>154</v>
      </c>
      <c r="B7" s="77" t="s">
        <v>155</v>
      </c>
      <c r="C7" s="71"/>
      <c r="D7" s="82" t="s">
        <v>156</v>
      </c>
      <c r="E7" s="36">
        <v>304236</v>
      </c>
      <c r="F7" s="64">
        <v>337090.81199999998</v>
      </c>
      <c r="G7" s="64">
        <v>338871</v>
      </c>
      <c r="H7" s="64">
        <v>359322.12599999999</v>
      </c>
      <c r="I7" s="64">
        <v>451429</v>
      </c>
    </row>
    <row r="8" spans="1:45" ht="27" customHeight="1">
      <c r="A8" s="116"/>
      <c r="B8" s="100"/>
      <c r="C8" s="71" t="s">
        <v>157</v>
      </c>
      <c r="D8" s="82" t="s">
        <v>37</v>
      </c>
      <c r="E8" s="89">
        <v>169191</v>
      </c>
      <c r="F8" s="89">
        <v>189782.13099999999</v>
      </c>
      <c r="G8" s="89">
        <v>245384</v>
      </c>
      <c r="H8" s="89">
        <v>247225.549</v>
      </c>
      <c r="I8" s="90">
        <v>196597.4</v>
      </c>
    </row>
    <row r="9" spans="1:45" ht="27" customHeight="1">
      <c r="A9" s="116"/>
      <c r="B9" s="71" t="s">
        <v>158</v>
      </c>
      <c r="C9" s="71"/>
      <c r="D9" s="82"/>
      <c r="E9" s="89">
        <v>295026</v>
      </c>
      <c r="F9" s="89">
        <v>328713.29499999998</v>
      </c>
      <c r="G9" s="89">
        <v>328647</v>
      </c>
      <c r="H9" s="89">
        <v>349574.5</v>
      </c>
      <c r="I9" s="91">
        <v>440426.2</v>
      </c>
    </row>
    <row r="10" spans="1:45" ht="27" customHeight="1">
      <c r="A10" s="116"/>
      <c r="B10" s="71" t="s">
        <v>159</v>
      </c>
      <c r="C10" s="71"/>
      <c r="D10" s="82"/>
      <c r="E10" s="89">
        <v>9210</v>
      </c>
      <c r="F10" s="89">
        <v>8377.5169999999998</v>
      </c>
      <c r="G10" s="89">
        <v>10225</v>
      </c>
      <c r="H10" s="89">
        <v>9747.6260000000002</v>
      </c>
      <c r="I10" s="91">
        <v>11002.9</v>
      </c>
    </row>
    <row r="11" spans="1:45" ht="27" customHeight="1">
      <c r="A11" s="116"/>
      <c r="B11" s="71" t="s">
        <v>160</v>
      </c>
      <c r="C11" s="71"/>
      <c r="D11" s="82"/>
      <c r="E11" s="89">
        <v>2296</v>
      </c>
      <c r="F11" s="89">
        <v>1886.057</v>
      </c>
      <c r="G11" s="89">
        <v>4199</v>
      </c>
      <c r="H11" s="89">
        <v>3808.3670000000002</v>
      </c>
      <c r="I11" s="91">
        <v>4522.6000000000004</v>
      </c>
    </row>
    <row r="12" spans="1:45" ht="27" customHeight="1">
      <c r="A12" s="116"/>
      <c r="B12" s="71" t="s">
        <v>161</v>
      </c>
      <c r="C12" s="71"/>
      <c r="D12" s="82"/>
      <c r="E12" s="89">
        <v>6914</v>
      </c>
      <c r="F12" s="89">
        <v>6491.46</v>
      </c>
      <c r="G12" s="89">
        <v>6025</v>
      </c>
      <c r="H12" s="89">
        <v>5939.259</v>
      </c>
      <c r="I12" s="91">
        <v>6480.3</v>
      </c>
    </row>
    <row r="13" spans="1:45" ht="27" customHeight="1">
      <c r="A13" s="116"/>
      <c r="B13" s="71" t="s">
        <v>162</v>
      </c>
      <c r="C13" s="71"/>
      <c r="D13" s="82"/>
      <c r="E13" s="89">
        <v>-729</v>
      </c>
      <c r="F13" s="89">
        <v>-422.70699999999999</v>
      </c>
      <c r="G13" s="89">
        <v>-466</v>
      </c>
      <c r="H13" s="89">
        <v>-86.075999999999993</v>
      </c>
      <c r="I13" s="91">
        <v>541</v>
      </c>
    </row>
    <row r="14" spans="1:45" ht="27" customHeight="1">
      <c r="A14" s="116"/>
      <c r="B14" s="71" t="s">
        <v>163</v>
      </c>
      <c r="C14" s="71"/>
      <c r="D14" s="82"/>
      <c r="E14" s="89">
        <v>0</v>
      </c>
      <c r="F14" s="89">
        <v>0</v>
      </c>
      <c r="G14" s="89">
        <v>0</v>
      </c>
      <c r="H14" s="89">
        <v>20</v>
      </c>
      <c r="I14" s="91">
        <v>0</v>
      </c>
    </row>
    <row r="15" spans="1:45" ht="27" customHeight="1">
      <c r="A15" s="116"/>
      <c r="B15" s="71" t="s">
        <v>164</v>
      </c>
      <c r="C15" s="71"/>
      <c r="D15" s="82"/>
      <c r="E15" s="89">
        <v>-701</v>
      </c>
      <c r="F15" s="89">
        <v>-391.32100000000003</v>
      </c>
      <c r="G15" s="89">
        <v>-442</v>
      </c>
      <c r="H15" s="89">
        <v>-3744.826</v>
      </c>
      <c r="I15" s="91">
        <v>-238.3</v>
      </c>
    </row>
    <row r="16" spans="1:45" ht="27" customHeight="1">
      <c r="A16" s="116"/>
      <c r="B16" s="71" t="s">
        <v>165</v>
      </c>
      <c r="C16" s="71"/>
      <c r="D16" s="82" t="s">
        <v>38</v>
      </c>
      <c r="E16" s="89">
        <v>37429</v>
      </c>
      <c r="F16" s="89">
        <v>41703.481</v>
      </c>
      <c r="G16" s="89">
        <v>46120</v>
      </c>
      <c r="H16" s="89">
        <v>45402.069000000003</v>
      </c>
      <c r="I16" s="91">
        <v>42883.199999999997</v>
      </c>
    </row>
    <row r="17" spans="1:9" ht="27" customHeight="1">
      <c r="A17" s="116"/>
      <c r="B17" s="71" t="s">
        <v>166</v>
      </c>
      <c r="C17" s="71"/>
      <c r="D17" s="82" t="s">
        <v>39</v>
      </c>
      <c r="E17" s="89">
        <v>63349</v>
      </c>
      <c r="F17" s="89">
        <v>139175.378</v>
      </c>
      <c r="G17" s="89">
        <v>144125</v>
      </c>
      <c r="H17" s="89">
        <v>137076.21299999999</v>
      </c>
      <c r="I17" s="91">
        <v>131827.4</v>
      </c>
    </row>
    <row r="18" spans="1:9" ht="27" customHeight="1">
      <c r="A18" s="116"/>
      <c r="B18" s="71" t="s">
        <v>167</v>
      </c>
      <c r="C18" s="71"/>
      <c r="D18" s="82" t="s">
        <v>40</v>
      </c>
      <c r="E18" s="89">
        <v>257676</v>
      </c>
      <c r="F18" s="89">
        <v>259383.44899999999</v>
      </c>
      <c r="G18" s="89">
        <v>256902</v>
      </c>
      <c r="H18" s="89">
        <v>255172.769</v>
      </c>
      <c r="I18" s="91">
        <v>257561</v>
      </c>
    </row>
    <row r="19" spans="1:9" ht="27" customHeight="1">
      <c r="A19" s="116"/>
      <c r="B19" s="71" t="s">
        <v>168</v>
      </c>
      <c r="C19" s="71"/>
      <c r="D19" s="82" t="s">
        <v>169</v>
      </c>
      <c r="E19" s="89">
        <f>E17+E18-E16</f>
        <v>283596</v>
      </c>
      <c r="F19" s="89">
        <f>F17+F18-F16</f>
        <v>356855.34600000002</v>
      </c>
      <c r="G19" s="89">
        <f>G17+G18-G16</f>
        <v>354907</v>
      </c>
      <c r="H19" s="89">
        <f>H17+H18-H16</f>
        <v>346846.91299999994</v>
      </c>
      <c r="I19" s="89">
        <f>I17+I18-I16</f>
        <v>346505.2</v>
      </c>
    </row>
    <row r="20" spans="1:9" ht="27" customHeight="1">
      <c r="A20" s="116"/>
      <c r="B20" s="71" t="s">
        <v>170</v>
      </c>
      <c r="C20" s="71"/>
      <c r="D20" s="82" t="s">
        <v>171</v>
      </c>
      <c r="E20" s="92">
        <f>E18/E8</f>
        <v>1.5229888114616026</v>
      </c>
      <c r="F20" s="92">
        <f>F18/F8</f>
        <v>1.3667432630946694</v>
      </c>
      <c r="G20" s="92">
        <f>G18/G8</f>
        <v>1.0469386757082777</v>
      </c>
      <c r="H20" s="92">
        <f>H18/H8</f>
        <v>1.0321456258551984</v>
      </c>
      <c r="I20" s="92">
        <f>I18/I8</f>
        <v>1.3100936228047777</v>
      </c>
    </row>
    <row r="21" spans="1:9" ht="27" customHeight="1">
      <c r="A21" s="116"/>
      <c r="B21" s="71" t="s">
        <v>172</v>
      </c>
      <c r="C21" s="71"/>
      <c r="D21" s="82" t="s">
        <v>173</v>
      </c>
      <c r="E21" s="92">
        <f>E19/E8</f>
        <v>1.6761884497402344</v>
      </c>
      <c r="F21" s="92">
        <f>F19/F8</f>
        <v>1.8803421803710278</v>
      </c>
      <c r="G21" s="92">
        <f>G19/G8</f>
        <v>1.4463330942522741</v>
      </c>
      <c r="H21" s="92">
        <f>H19/H8</f>
        <v>1.4029573982258603</v>
      </c>
      <c r="I21" s="92">
        <f>I19/I8</f>
        <v>1.7625116100212923</v>
      </c>
    </row>
    <row r="22" spans="1:9" ht="27" customHeight="1">
      <c r="A22" s="116"/>
      <c r="B22" s="71" t="s">
        <v>174</v>
      </c>
      <c r="C22" s="71"/>
      <c r="D22" s="82" t="s">
        <v>175</v>
      </c>
      <c r="E22" s="89">
        <f>E18/E24*1000000</f>
        <v>322910.34863029153</v>
      </c>
      <c r="F22" s="89">
        <f>F18/F24*1000000</f>
        <v>325050.06265821197</v>
      </c>
      <c r="G22" s="89">
        <f>G18/G24*1000000</f>
        <v>321940.39950875961</v>
      </c>
      <c r="H22" s="89">
        <f>H18/H24*1000000</f>
        <v>319773.38905736984</v>
      </c>
      <c r="I22" s="89">
        <f>I18/I24*1000000</f>
        <v>325730.53857380251</v>
      </c>
    </row>
    <row r="23" spans="1:9" ht="27" customHeight="1">
      <c r="A23" s="116"/>
      <c r="B23" s="71" t="s">
        <v>176</v>
      </c>
      <c r="C23" s="71"/>
      <c r="D23" s="82" t="s">
        <v>177</v>
      </c>
      <c r="E23" s="89">
        <f>E19/E24*1000000</f>
        <v>355392.36572345172</v>
      </c>
      <c r="F23" s="89">
        <f>F19/F24*1000000</f>
        <v>447198.35835484602</v>
      </c>
      <c r="G23" s="89">
        <f>G19/G24*1000000</f>
        <v>444756.7608210732</v>
      </c>
      <c r="H23" s="89">
        <f>H19/H24*1000000</f>
        <v>434656.14802375989</v>
      </c>
      <c r="I23" s="89">
        <f>I19/I24*1000000</f>
        <v>438215.89997951232</v>
      </c>
    </row>
    <row r="24" spans="1:9" ht="27" customHeight="1">
      <c r="A24" s="116"/>
      <c r="B24" s="93" t="s">
        <v>178</v>
      </c>
      <c r="C24" s="94"/>
      <c r="D24" s="82" t="s">
        <v>179</v>
      </c>
      <c r="E24" s="89">
        <v>797980</v>
      </c>
      <c r="F24" s="89">
        <f>E24</f>
        <v>797980</v>
      </c>
      <c r="G24" s="89">
        <f>F24</f>
        <v>797980</v>
      </c>
      <c r="H24" s="89">
        <f>G24</f>
        <v>797980</v>
      </c>
      <c r="I24" s="91">
        <v>790718</v>
      </c>
    </row>
    <row r="25" spans="1:9" ht="27" customHeight="1">
      <c r="A25" s="116"/>
      <c r="B25" s="32" t="s">
        <v>180</v>
      </c>
      <c r="C25" s="32"/>
      <c r="D25" s="32"/>
      <c r="E25" s="89">
        <v>178456</v>
      </c>
      <c r="F25" s="89">
        <v>208722.595</v>
      </c>
      <c r="G25" s="89">
        <v>212828.38399999999</v>
      </c>
      <c r="H25" s="89">
        <v>213100.28899999999</v>
      </c>
      <c r="I25" s="83">
        <v>216033.9</v>
      </c>
    </row>
    <row r="26" spans="1:9" ht="27" customHeight="1">
      <c r="A26" s="116"/>
      <c r="B26" s="32" t="s">
        <v>181</v>
      </c>
      <c r="C26" s="32"/>
      <c r="D26" s="32"/>
      <c r="E26" s="95">
        <v>0.89200000000000002</v>
      </c>
      <c r="F26" s="95">
        <v>0.88500000000000001</v>
      </c>
      <c r="G26" s="95">
        <v>0.879</v>
      </c>
      <c r="H26" s="95">
        <v>0.87</v>
      </c>
      <c r="I26" s="96">
        <v>0.86799999999999999</v>
      </c>
    </row>
    <row r="27" spans="1:9" ht="27" customHeight="1">
      <c r="A27" s="116"/>
      <c r="B27" s="32" t="s">
        <v>182</v>
      </c>
      <c r="C27" s="32"/>
      <c r="D27" s="32"/>
      <c r="E27" s="97">
        <v>3.8</v>
      </c>
      <c r="F27" s="97">
        <v>3.1100897341756411</v>
      </c>
      <c r="G27" s="97">
        <v>2.8310767984781582</v>
      </c>
      <c r="H27" s="97">
        <v>2.8</v>
      </c>
      <c r="I27" s="98">
        <v>3</v>
      </c>
    </row>
    <row r="28" spans="1:9" ht="27" customHeight="1">
      <c r="A28" s="116"/>
      <c r="B28" s="32" t="s">
        <v>183</v>
      </c>
      <c r="C28" s="32"/>
      <c r="D28" s="32"/>
      <c r="E28" s="97">
        <v>93</v>
      </c>
      <c r="F28" s="97">
        <v>90.9</v>
      </c>
      <c r="G28" s="97">
        <v>89.8</v>
      </c>
      <c r="H28" s="97">
        <v>92.7</v>
      </c>
      <c r="I28" s="98">
        <v>92.5</v>
      </c>
    </row>
    <row r="29" spans="1:9" ht="27" customHeight="1">
      <c r="A29" s="116"/>
      <c r="B29" s="32" t="s">
        <v>184</v>
      </c>
      <c r="C29" s="32"/>
      <c r="D29" s="32"/>
      <c r="E29" s="97">
        <v>54.2</v>
      </c>
      <c r="F29" s="97">
        <v>48.5</v>
      </c>
      <c r="G29" s="97">
        <v>53.6</v>
      </c>
      <c r="H29" s="97">
        <v>53.9</v>
      </c>
      <c r="I29" s="99">
        <v>40.6</v>
      </c>
    </row>
    <row r="30" spans="1:9" ht="27" customHeight="1">
      <c r="A30" s="116"/>
      <c r="B30" s="115" t="s">
        <v>185</v>
      </c>
      <c r="C30" s="32" t="s">
        <v>186</v>
      </c>
      <c r="D30" s="32"/>
      <c r="E30" s="97">
        <v>0</v>
      </c>
      <c r="F30" s="97">
        <v>0</v>
      </c>
      <c r="G30" s="97">
        <v>0</v>
      </c>
      <c r="H30" s="97">
        <v>0</v>
      </c>
      <c r="I30" s="98">
        <v>0</v>
      </c>
    </row>
    <row r="31" spans="1:9" ht="27" customHeight="1">
      <c r="A31" s="116"/>
      <c r="B31" s="116"/>
      <c r="C31" s="32" t="s">
        <v>187</v>
      </c>
      <c r="D31" s="32"/>
      <c r="E31" s="97">
        <v>0</v>
      </c>
      <c r="F31" s="97">
        <v>0</v>
      </c>
      <c r="G31" s="97">
        <v>0</v>
      </c>
      <c r="H31" s="97">
        <v>0</v>
      </c>
      <c r="I31" s="98">
        <v>0</v>
      </c>
    </row>
    <row r="32" spans="1:9" ht="27" customHeight="1">
      <c r="A32" s="116"/>
      <c r="B32" s="116"/>
      <c r="C32" s="32" t="s">
        <v>188</v>
      </c>
      <c r="D32" s="32"/>
      <c r="E32" s="97">
        <v>8.4</v>
      </c>
      <c r="F32" s="97">
        <v>7.4</v>
      </c>
      <c r="G32" s="97">
        <v>6.5</v>
      </c>
      <c r="H32" s="97">
        <v>5.5</v>
      </c>
      <c r="I32" s="98">
        <v>5.0999999999999996</v>
      </c>
    </row>
    <row r="33" spans="1:9" ht="27" customHeight="1">
      <c r="A33" s="116"/>
      <c r="B33" s="116"/>
      <c r="C33" s="32" t="s">
        <v>189</v>
      </c>
      <c r="D33" s="32"/>
      <c r="E33" s="97">
        <v>0</v>
      </c>
      <c r="F33" s="97">
        <v>0</v>
      </c>
      <c r="G33" s="97">
        <v>0</v>
      </c>
      <c r="H33" s="97">
        <v>0</v>
      </c>
      <c r="I33" s="99">
        <v>0</v>
      </c>
    </row>
    <row r="34" spans="1:9" ht="27" customHeight="1">
      <c r="A34" s="61" t="s">
        <v>286</v>
      </c>
      <c r="B34" s="63"/>
      <c r="C34" s="63"/>
      <c r="D34" s="8"/>
      <c r="E34" s="51"/>
      <c r="F34" s="51"/>
      <c r="G34" s="51"/>
      <c r="H34" s="51"/>
      <c r="I34" s="52"/>
    </row>
    <row r="35" spans="1:9" ht="27" customHeight="1">
      <c r="A35" s="12" t="s">
        <v>190</v>
      </c>
    </row>
    <row r="36" spans="1:9">
      <c r="A36" s="53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3" t="s">
        <v>290</v>
      </c>
      <c r="E1" s="15"/>
      <c r="F1" s="15"/>
      <c r="G1" s="15"/>
    </row>
    <row r="2" spans="1:25" ht="15" customHeight="1"/>
    <row r="3" spans="1:25" ht="15" customHeight="1">
      <c r="A3" s="16" t="s">
        <v>191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282</v>
      </c>
      <c r="B5" s="13"/>
      <c r="C5" s="13"/>
      <c r="D5" s="13"/>
      <c r="K5" s="17"/>
      <c r="O5" s="17" t="s">
        <v>43</v>
      </c>
    </row>
    <row r="6" spans="1:25" ht="15.95" customHeight="1">
      <c r="A6" s="143" t="s">
        <v>44</v>
      </c>
      <c r="B6" s="144"/>
      <c r="C6" s="144"/>
      <c r="D6" s="144"/>
      <c r="E6" s="144"/>
      <c r="F6" s="134" t="s">
        <v>296</v>
      </c>
      <c r="G6" s="135"/>
      <c r="H6" s="134" t="s">
        <v>297</v>
      </c>
      <c r="I6" s="135"/>
      <c r="J6" s="134" t="s">
        <v>298</v>
      </c>
      <c r="K6" s="135"/>
      <c r="L6" s="132"/>
      <c r="M6" s="132"/>
      <c r="N6" s="132"/>
      <c r="O6" s="132"/>
    </row>
    <row r="7" spans="1:25" ht="15.95" customHeight="1">
      <c r="A7" s="144"/>
      <c r="B7" s="144"/>
      <c r="C7" s="144"/>
      <c r="D7" s="144"/>
      <c r="E7" s="144"/>
      <c r="F7" s="69" t="s">
        <v>279</v>
      </c>
      <c r="G7" s="101" t="s">
        <v>283</v>
      </c>
      <c r="H7" s="69" t="s">
        <v>279</v>
      </c>
      <c r="I7" s="102" t="s">
        <v>283</v>
      </c>
      <c r="J7" s="69" t="s">
        <v>279</v>
      </c>
      <c r="K7" s="102" t="s">
        <v>283</v>
      </c>
      <c r="L7" s="69" t="s">
        <v>279</v>
      </c>
      <c r="M7" s="102" t="s">
        <v>283</v>
      </c>
      <c r="N7" s="69" t="s">
        <v>279</v>
      </c>
      <c r="O7" s="102" t="s">
        <v>283</v>
      </c>
    </row>
    <row r="8" spans="1:25" ht="15.95" customHeight="1">
      <c r="A8" s="140" t="s">
        <v>83</v>
      </c>
      <c r="B8" s="77" t="s">
        <v>45</v>
      </c>
      <c r="C8" s="71"/>
      <c r="D8" s="71"/>
      <c r="E8" s="82" t="s">
        <v>36</v>
      </c>
      <c r="F8" s="83">
        <v>11718</v>
      </c>
      <c r="G8" s="83">
        <v>11812</v>
      </c>
      <c r="H8" s="83">
        <v>20803</v>
      </c>
      <c r="I8" s="83">
        <v>21009</v>
      </c>
      <c r="J8" s="83">
        <v>9114</v>
      </c>
      <c r="K8" s="83">
        <v>7717</v>
      </c>
      <c r="L8" s="83"/>
      <c r="M8" s="83"/>
      <c r="N8" s="83"/>
      <c r="O8" s="83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40"/>
      <c r="B9" s="79"/>
      <c r="C9" s="71" t="s">
        <v>46</v>
      </c>
      <c r="D9" s="71"/>
      <c r="E9" s="82" t="s">
        <v>37</v>
      </c>
      <c r="F9" s="83">
        <v>11714</v>
      </c>
      <c r="G9" s="83">
        <v>11755</v>
      </c>
      <c r="H9" s="83">
        <v>20790</v>
      </c>
      <c r="I9" s="83">
        <v>20924</v>
      </c>
      <c r="J9" s="83">
        <v>9083</v>
      </c>
      <c r="K9" s="83">
        <v>7709</v>
      </c>
      <c r="L9" s="83"/>
      <c r="M9" s="83"/>
      <c r="N9" s="83"/>
      <c r="O9" s="83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40"/>
      <c r="B10" s="78"/>
      <c r="C10" s="71" t="s">
        <v>47</v>
      </c>
      <c r="D10" s="71"/>
      <c r="E10" s="82" t="s">
        <v>38</v>
      </c>
      <c r="F10" s="83">
        <v>3</v>
      </c>
      <c r="G10" s="83">
        <v>57</v>
      </c>
      <c r="H10" s="83">
        <v>13</v>
      </c>
      <c r="I10" s="83">
        <v>85</v>
      </c>
      <c r="J10" s="84">
        <v>31</v>
      </c>
      <c r="K10" s="84">
        <v>8</v>
      </c>
      <c r="L10" s="83"/>
      <c r="M10" s="83"/>
      <c r="N10" s="83"/>
      <c r="O10" s="83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40"/>
      <c r="B11" s="77" t="s">
        <v>48</v>
      </c>
      <c r="C11" s="71"/>
      <c r="D11" s="71"/>
      <c r="E11" s="82" t="s">
        <v>39</v>
      </c>
      <c r="F11" s="83">
        <v>11317</v>
      </c>
      <c r="G11" s="83">
        <v>11332</v>
      </c>
      <c r="H11" s="83">
        <v>18696</v>
      </c>
      <c r="I11" s="83">
        <v>18680</v>
      </c>
      <c r="J11" s="83">
        <v>8877</v>
      </c>
      <c r="K11" s="83">
        <v>7296</v>
      </c>
      <c r="L11" s="83"/>
      <c r="M11" s="83"/>
      <c r="N11" s="83"/>
      <c r="O11" s="83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40"/>
      <c r="B12" s="79"/>
      <c r="C12" s="71" t="s">
        <v>49</v>
      </c>
      <c r="D12" s="71"/>
      <c r="E12" s="82" t="s">
        <v>40</v>
      </c>
      <c r="F12" s="83">
        <v>11309</v>
      </c>
      <c r="G12" s="83">
        <v>11326</v>
      </c>
      <c r="H12" s="83">
        <v>18650</v>
      </c>
      <c r="I12" s="83">
        <v>18672</v>
      </c>
      <c r="J12" s="83">
        <v>8469</v>
      </c>
      <c r="K12" s="83">
        <v>7281</v>
      </c>
      <c r="L12" s="83"/>
      <c r="M12" s="83"/>
      <c r="N12" s="83"/>
      <c r="O12" s="83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40"/>
      <c r="B13" s="78"/>
      <c r="C13" s="71" t="s">
        <v>50</v>
      </c>
      <c r="D13" s="71"/>
      <c r="E13" s="82" t="s">
        <v>41</v>
      </c>
      <c r="F13" s="83">
        <v>7</v>
      </c>
      <c r="G13" s="83">
        <v>6</v>
      </c>
      <c r="H13" s="84">
        <v>46</v>
      </c>
      <c r="I13" s="84">
        <v>8</v>
      </c>
      <c r="J13" s="84">
        <v>408</v>
      </c>
      <c r="K13" s="84">
        <v>15</v>
      </c>
      <c r="L13" s="83"/>
      <c r="M13" s="83"/>
      <c r="N13" s="83"/>
      <c r="O13" s="83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40"/>
      <c r="B14" s="71" t="s">
        <v>51</v>
      </c>
      <c r="C14" s="71"/>
      <c r="D14" s="71"/>
      <c r="E14" s="82" t="s">
        <v>192</v>
      </c>
      <c r="F14" s="83">
        <f>F9-F12</f>
        <v>405</v>
      </c>
      <c r="G14" s="83">
        <f t="shared" ref="F14:O15" si="0">G9-G12</f>
        <v>429</v>
      </c>
      <c r="H14" s="83">
        <f t="shared" si="0"/>
        <v>2140</v>
      </c>
      <c r="I14" s="83">
        <f t="shared" si="0"/>
        <v>2252</v>
      </c>
      <c r="J14" s="83">
        <f t="shared" si="0"/>
        <v>614</v>
      </c>
      <c r="K14" s="83">
        <f t="shared" si="0"/>
        <v>428</v>
      </c>
      <c r="L14" s="83">
        <f t="shared" si="0"/>
        <v>0</v>
      </c>
      <c r="M14" s="83">
        <f t="shared" si="0"/>
        <v>0</v>
      </c>
      <c r="N14" s="83">
        <f t="shared" si="0"/>
        <v>0</v>
      </c>
      <c r="O14" s="83">
        <f t="shared" si="0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40"/>
      <c r="B15" s="71" t="s">
        <v>52</v>
      </c>
      <c r="C15" s="71"/>
      <c r="D15" s="71"/>
      <c r="E15" s="82" t="s">
        <v>193</v>
      </c>
      <c r="F15" s="83">
        <f t="shared" si="0"/>
        <v>-4</v>
      </c>
      <c r="G15" s="83">
        <f t="shared" si="0"/>
        <v>51</v>
      </c>
      <c r="H15" s="83">
        <f t="shared" si="0"/>
        <v>-33</v>
      </c>
      <c r="I15" s="83">
        <f t="shared" si="0"/>
        <v>77</v>
      </c>
      <c r="J15" s="83">
        <f t="shared" si="0"/>
        <v>-377</v>
      </c>
      <c r="K15" s="83">
        <f t="shared" si="0"/>
        <v>-7</v>
      </c>
      <c r="L15" s="83">
        <f t="shared" si="0"/>
        <v>0</v>
      </c>
      <c r="M15" s="83">
        <f t="shared" si="0"/>
        <v>0</v>
      </c>
      <c r="N15" s="83">
        <f t="shared" si="0"/>
        <v>0</v>
      </c>
      <c r="O15" s="83">
        <f t="shared" si="0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40"/>
      <c r="B16" s="71" t="s">
        <v>53</v>
      </c>
      <c r="C16" s="71"/>
      <c r="D16" s="71"/>
      <c r="E16" s="82" t="s">
        <v>194</v>
      </c>
      <c r="F16" s="83">
        <f t="shared" ref="F16:O16" si="1">F8-F11</f>
        <v>401</v>
      </c>
      <c r="G16" s="83">
        <f t="shared" si="1"/>
        <v>480</v>
      </c>
      <c r="H16" s="83">
        <f t="shared" si="1"/>
        <v>2107</v>
      </c>
      <c r="I16" s="83">
        <f t="shared" si="1"/>
        <v>2329</v>
      </c>
      <c r="J16" s="83">
        <f t="shared" si="1"/>
        <v>237</v>
      </c>
      <c r="K16" s="83">
        <f t="shared" si="1"/>
        <v>421</v>
      </c>
      <c r="L16" s="83">
        <f t="shared" si="1"/>
        <v>0</v>
      </c>
      <c r="M16" s="83">
        <f t="shared" si="1"/>
        <v>0</v>
      </c>
      <c r="N16" s="83">
        <f t="shared" si="1"/>
        <v>0</v>
      </c>
      <c r="O16" s="83">
        <f t="shared" si="1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40"/>
      <c r="B17" s="71" t="s">
        <v>54</v>
      </c>
      <c r="C17" s="71"/>
      <c r="D17" s="71"/>
      <c r="E17" s="69"/>
      <c r="F17" s="84">
        <v>0</v>
      </c>
      <c r="G17" s="84">
        <v>0</v>
      </c>
      <c r="H17" s="84">
        <v>0</v>
      </c>
      <c r="I17" s="84">
        <v>0</v>
      </c>
      <c r="J17" s="83"/>
      <c r="K17" s="83"/>
      <c r="L17" s="83"/>
      <c r="M17" s="83"/>
      <c r="N17" s="84"/>
      <c r="O17" s="85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40"/>
      <c r="B18" s="71" t="s">
        <v>55</v>
      </c>
      <c r="C18" s="71"/>
      <c r="D18" s="71"/>
      <c r="E18" s="69"/>
      <c r="F18" s="85">
        <v>0</v>
      </c>
      <c r="G18" s="85">
        <v>0</v>
      </c>
      <c r="H18" s="85">
        <v>0</v>
      </c>
      <c r="I18" s="85">
        <v>0</v>
      </c>
      <c r="J18" s="85"/>
      <c r="K18" s="85"/>
      <c r="L18" s="85"/>
      <c r="M18" s="85"/>
      <c r="N18" s="85"/>
      <c r="O18" s="85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40" t="s">
        <v>84</v>
      </c>
      <c r="B19" s="77" t="s">
        <v>56</v>
      </c>
      <c r="C19" s="71"/>
      <c r="D19" s="71"/>
      <c r="E19" s="82"/>
      <c r="F19" s="112">
        <v>2657</v>
      </c>
      <c r="G19" s="112">
        <v>2572</v>
      </c>
      <c r="H19" s="112">
        <v>10769</v>
      </c>
      <c r="I19" s="112">
        <v>10209</v>
      </c>
      <c r="J19" s="83">
        <v>928</v>
      </c>
      <c r="K19" s="83">
        <v>569</v>
      </c>
      <c r="L19" s="83"/>
      <c r="M19" s="83"/>
      <c r="N19" s="83"/>
      <c r="O19" s="83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40"/>
      <c r="B20" s="78"/>
      <c r="C20" s="71" t="s">
        <v>57</v>
      </c>
      <c r="D20" s="71"/>
      <c r="E20" s="82"/>
      <c r="F20" s="112">
        <v>1633</v>
      </c>
      <c r="G20" s="112">
        <v>1674</v>
      </c>
      <c r="H20" s="112">
        <v>7278</v>
      </c>
      <c r="I20" s="112">
        <v>6747</v>
      </c>
      <c r="J20" s="83">
        <v>615</v>
      </c>
      <c r="K20" s="84">
        <v>455</v>
      </c>
      <c r="L20" s="83"/>
      <c r="M20" s="83"/>
      <c r="N20" s="83"/>
      <c r="O20" s="83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40"/>
      <c r="B21" s="71" t="s">
        <v>58</v>
      </c>
      <c r="C21" s="71"/>
      <c r="D21" s="71"/>
      <c r="E21" s="82" t="s">
        <v>195</v>
      </c>
      <c r="F21" s="112">
        <v>2657</v>
      </c>
      <c r="G21" s="112">
        <v>2572</v>
      </c>
      <c r="H21" s="112">
        <v>10769</v>
      </c>
      <c r="I21" s="112">
        <v>10209</v>
      </c>
      <c r="J21" s="83">
        <v>928</v>
      </c>
      <c r="K21" s="83">
        <v>569</v>
      </c>
      <c r="L21" s="83"/>
      <c r="M21" s="83"/>
      <c r="N21" s="83"/>
      <c r="O21" s="83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40"/>
      <c r="B22" s="77" t="s">
        <v>59</v>
      </c>
      <c r="C22" s="71"/>
      <c r="D22" s="71"/>
      <c r="E22" s="82" t="s">
        <v>196</v>
      </c>
      <c r="F22" s="112">
        <v>8523</v>
      </c>
      <c r="G22" s="112">
        <v>8024</v>
      </c>
      <c r="H22" s="112">
        <v>19441</v>
      </c>
      <c r="I22" s="112">
        <v>18711</v>
      </c>
      <c r="J22" s="83">
        <v>2694</v>
      </c>
      <c r="K22" s="83">
        <v>2377</v>
      </c>
      <c r="L22" s="83"/>
      <c r="M22" s="83"/>
      <c r="N22" s="83"/>
      <c r="O22" s="83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40"/>
      <c r="B23" s="78" t="s">
        <v>60</v>
      </c>
      <c r="C23" s="71" t="s">
        <v>61</v>
      </c>
      <c r="D23" s="71"/>
      <c r="E23" s="82"/>
      <c r="F23" s="112">
        <v>1809</v>
      </c>
      <c r="G23" s="112">
        <v>1793</v>
      </c>
      <c r="H23" s="112">
        <v>12616</v>
      </c>
      <c r="I23" s="112">
        <v>12561</v>
      </c>
      <c r="J23" s="83">
        <v>1327</v>
      </c>
      <c r="K23" s="83">
        <v>1375</v>
      </c>
      <c r="L23" s="83"/>
      <c r="M23" s="83"/>
      <c r="N23" s="83"/>
      <c r="O23" s="83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40"/>
      <c r="B24" s="71" t="s">
        <v>197</v>
      </c>
      <c r="C24" s="71"/>
      <c r="D24" s="71"/>
      <c r="E24" s="82" t="s">
        <v>198</v>
      </c>
      <c r="F24" s="83">
        <f>F21-F22</f>
        <v>-5866</v>
      </c>
      <c r="G24" s="83">
        <f t="shared" ref="G24:O24" si="2">G21-G22</f>
        <v>-5452</v>
      </c>
      <c r="H24" s="83">
        <f t="shared" si="2"/>
        <v>-8672</v>
      </c>
      <c r="I24" s="83">
        <f t="shared" si="2"/>
        <v>-8502</v>
      </c>
      <c r="J24" s="83">
        <f t="shared" si="2"/>
        <v>-1766</v>
      </c>
      <c r="K24" s="83">
        <f t="shared" si="2"/>
        <v>-1808</v>
      </c>
      <c r="L24" s="83">
        <f t="shared" si="2"/>
        <v>0</v>
      </c>
      <c r="M24" s="83">
        <f t="shared" si="2"/>
        <v>0</v>
      </c>
      <c r="N24" s="83">
        <f t="shared" si="2"/>
        <v>0</v>
      </c>
      <c r="O24" s="83">
        <f t="shared" si="2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40"/>
      <c r="B25" s="77" t="s">
        <v>62</v>
      </c>
      <c r="C25" s="77"/>
      <c r="D25" s="77"/>
      <c r="E25" s="145" t="s">
        <v>199</v>
      </c>
      <c r="F25" s="136">
        <v>5866</v>
      </c>
      <c r="G25" s="136">
        <v>5452</v>
      </c>
      <c r="H25" s="136">
        <v>8672</v>
      </c>
      <c r="I25" s="136">
        <v>8502</v>
      </c>
      <c r="J25" s="138">
        <v>1766</v>
      </c>
      <c r="K25" s="138">
        <v>1808</v>
      </c>
      <c r="L25" s="136"/>
      <c r="M25" s="136"/>
      <c r="N25" s="136"/>
      <c r="O25" s="136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40"/>
      <c r="B26" s="100" t="s">
        <v>63</v>
      </c>
      <c r="C26" s="100"/>
      <c r="D26" s="100"/>
      <c r="E26" s="146"/>
      <c r="F26" s="137"/>
      <c r="G26" s="137"/>
      <c r="H26" s="137"/>
      <c r="I26" s="137"/>
      <c r="J26" s="139"/>
      <c r="K26" s="139"/>
      <c r="L26" s="137"/>
      <c r="M26" s="137"/>
      <c r="N26" s="137"/>
      <c r="O26" s="137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40"/>
      <c r="B27" s="71" t="s">
        <v>200</v>
      </c>
      <c r="C27" s="71"/>
      <c r="D27" s="71"/>
      <c r="E27" s="82" t="s">
        <v>201</v>
      </c>
      <c r="F27" s="83">
        <f t="shared" ref="F27:O27" si="3">F24+F25</f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202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42" t="s">
        <v>64</v>
      </c>
      <c r="B30" s="142"/>
      <c r="C30" s="142"/>
      <c r="D30" s="142"/>
      <c r="E30" s="142"/>
      <c r="F30" s="148" t="s">
        <v>291</v>
      </c>
      <c r="G30" s="149"/>
      <c r="H30" s="148" t="s">
        <v>292</v>
      </c>
      <c r="I30" s="149"/>
      <c r="J30" s="148" t="s">
        <v>293</v>
      </c>
      <c r="K30" s="149"/>
      <c r="L30" s="148" t="s">
        <v>294</v>
      </c>
      <c r="M30" s="149"/>
      <c r="N30" s="148" t="s">
        <v>295</v>
      </c>
      <c r="O30" s="149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15.95" customHeight="1">
      <c r="A31" s="142"/>
      <c r="B31" s="142"/>
      <c r="C31" s="142"/>
      <c r="D31" s="142"/>
      <c r="E31" s="142"/>
      <c r="F31" s="69" t="s">
        <v>279</v>
      </c>
      <c r="G31" s="102" t="s">
        <v>283</v>
      </c>
      <c r="H31" s="69" t="s">
        <v>279</v>
      </c>
      <c r="I31" s="102" t="s">
        <v>283</v>
      </c>
      <c r="J31" s="69" t="s">
        <v>279</v>
      </c>
      <c r="K31" s="102" t="s">
        <v>283</v>
      </c>
      <c r="L31" s="69" t="s">
        <v>279</v>
      </c>
      <c r="M31" s="102" t="s">
        <v>283</v>
      </c>
      <c r="N31" s="69" t="s">
        <v>279</v>
      </c>
      <c r="O31" s="102" t="s">
        <v>283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95" customHeight="1">
      <c r="A32" s="140" t="s">
        <v>85</v>
      </c>
      <c r="B32" s="77" t="s">
        <v>45</v>
      </c>
      <c r="C32" s="71"/>
      <c r="D32" s="71"/>
      <c r="E32" s="82" t="s">
        <v>36</v>
      </c>
      <c r="F32" s="83">
        <v>209</v>
      </c>
      <c r="G32" s="83">
        <v>209</v>
      </c>
      <c r="H32" s="83">
        <v>673</v>
      </c>
      <c r="I32" s="83">
        <v>696</v>
      </c>
      <c r="J32" s="83">
        <v>437.2</v>
      </c>
      <c r="K32" s="83">
        <v>403.7</v>
      </c>
      <c r="L32" s="83">
        <v>102</v>
      </c>
      <c r="M32" s="83">
        <v>143</v>
      </c>
      <c r="N32" s="83">
        <v>0</v>
      </c>
      <c r="O32" s="83">
        <v>0</v>
      </c>
      <c r="P32" s="24"/>
      <c r="Q32" s="24"/>
      <c r="R32" s="24"/>
      <c r="S32" s="24"/>
      <c r="T32" s="26"/>
      <c r="U32" s="26"/>
      <c r="V32" s="24"/>
      <c r="W32" s="24"/>
      <c r="X32" s="26"/>
      <c r="Y32" s="26"/>
    </row>
    <row r="33" spans="1:25" ht="15.95" customHeight="1">
      <c r="A33" s="147"/>
      <c r="B33" s="79"/>
      <c r="C33" s="77" t="s">
        <v>65</v>
      </c>
      <c r="D33" s="71"/>
      <c r="E33" s="82"/>
      <c r="F33" s="83">
        <v>122</v>
      </c>
      <c r="G33" s="83">
        <v>116</v>
      </c>
      <c r="H33" s="83">
        <v>501</v>
      </c>
      <c r="I33" s="83">
        <v>495</v>
      </c>
      <c r="J33" s="83">
        <v>375</v>
      </c>
      <c r="K33" s="83">
        <v>395.4</v>
      </c>
      <c r="L33" s="83">
        <v>32</v>
      </c>
      <c r="M33" s="83">
        <v>31</v>
      </c>
      <c r="N33" s="83">
        <v>0</v>
      </c>
      <c r="O33" s="83">
        <v>0</v>
      </c>
      <c r="P33" s="24"/>
      <c r="Q33" s="24"/>
      <c r="R33" s="24"/>
      <c r="S33" s="24"/>
      <c r="T33" s="26"/>
      <c r="U33" s="26"/>
      <c r="V33" s="24"/>
      <c r="W33" s="24"/>
      <c r="X33" s="26"/>
      <c r="Y33" s="26"/>
    </row>
    <row r="34" spans="1:25" ht="15.95" customHeight="1">
      <c r="A34" s="147"/>
      <c r="B34" s="79"/>
      <c r="C34" s="78"/>
      <c r="D34" s="71" t="s">
        <v>66</v>
      </c>
      <c r="E34" s="82"/>
      <c r="F34" s="83">
        <v>122</v>
      </c>
      <c r="G34" s="83">
        <v>116</v>
      </c>
      <c r="H34" s="83">
        <v>501</v>
      </c>
      <c r="I34" s="83">
        <v>495</v>
      </c>
      <c r="J34" s="83">
        <v>375</v>
      </c>
      <c r="K34" s="83">
        <v>395.4</v>
      </c>
      <c r="L34" s="83">
        <v>32</v>
      </c>
      <c r="M34" s="83">
        <v>31</v>
      </c>
      <c r="N34" s="83">
        <v>0</v>
      </c>
      <c r="O34" s="83">
        <v>0</v>
      </c>
      <c r="P34" s="24"/>
      <c r="Q34" s="24"/>
      <c r="R34" s="24"/>
      <c r="S34" s="24"/>
      <c r="T34" s="26"/>
      <c r="U34" s="26"/>
      <c r="V34" s="24"/>
      <c r="W34" s="24"/>
      <c r="X34" s="26"/>
      <c r="Y34" s="26"/>
    </row>
    <row r="35" spans="1:25" ht="15.95" customHeight="1">
      <c r="A35" s="147"/>
      <c r="B35" s="78"/>
      <c r="C35" s="71" t="s">
        <v>67</v>
      </c>
      <c r="D35" s="71"/>
      <c r="E35" s="82"/>
      <c r="F35" s="83">
        <v>87</v>
      </c>
      <c r="G35" s="83">
        <v>93</v>
      </c>
      <c r="H35" s="83">
        <v>172</v>
      </c>
      <c r="I35" s="83">
        <v>200</v>
      </c>
      <c r="J35" s="85">
        <v>62.2</v>
      </c>
      <c r="K35" s="85">
        <v>8.4</v>
      </c>
      <c r="L35" s="83">
        <v>70</v>
      </c>
      <c r="M35" s="83">
        <v>112</v>
      </c>
      <c r="N35" s="83">
        <v>0</v>
      </c>
      <c r="O35" s="83">
        <v>0</v>
      </c>
      <c r="P35" s="24"/>
      <c r="Q35" s="24"/>
      <c r="R35" s="24"/>
      <c r="S35" s="24"/>
      <c r="T35" s="26"/>
      <c r="U35" s="26"/>
      <c r="V35" s="24"/>
      <c r="W35" s="24"/>
      <c r="X35" s="26"/>
      <c r="Y35" s="26"/>
    </row>
    <row r="36" spans="1:25" ht="15.95" customHeight="1">
      <c r="A36" s="147"/>
      <c r="B36" s="77" t="s">
        <v>48</v>
      </c>
      <c r="C36" s="71"/>
      <c r="D36" s="71"/>
      <c r="E36" s="82" t="s">
        <v>37</v>
      </c>
      <c r="F36" s="83">
        <v>209</v>
      </c>
      <c r="G36" s="83">
        <v>209</v>
      </c>
      <c r="H36" s="83">
        <v>501</v>
      </c>
      <c r="I36" s="83">
        <v>516</v>
      </c>
      <c r="J36" s="83">
        <v>154.1</v>
      </c>
      <c r="K36" s="83">
        <v>83.3</v>
      </c>
      <c r="L36" s="83">
        <v>102</v>
      </c>
      <c r="M36" s="83">
        <v>143</v>
      </c>
      <c r="N36" s="83">
        <v>0</v>
      </c>
      <c r="O36" s="83">
        <v>0</v>
      </c>
      <c r="P36" s="24"/>
      <c r="Q36" s="24"/>
      <c r="R36" s="24"/>
      <c r="S36" s="24"/>
      <c r="T36" s="24"/>
      <c r="U36" s="24"/>
      <c r="V36" s="24"/>
      <c r="W36" s="24"/>
      <c r="X36" s="26"/>
      <c r="Y36" s="26"/>
    </row>
    <row r="37" spans="1:25" ht="15.95" customHeight="1">
      <c r="A37" s="147"/>
      <c r="B37" s="79"/>
      <c r="C37" s="71" t="s">
        <v>68</v>
      </c>
      <c r="D37" s="71"/>
      <c r="E37" s="82"/>
      <c r="F37" s="83">
        <v>207</v>
      </c>
      <c r="G37" s="83">
        <v>207</v>
      </c>
      <c r="H37" s="83">
        <v>483</v>
      </c>
      <c r="I37" s="83">
        <v>499</v>
      </c>
      <c r="J37" s="83">
        <v>149.19999999999999</v>
      </c>
      <c r="K37" s="83">
        <v>72.099999999999994</v>
      </c>
      <c r="L37" s="83">
        <v>90</v>
      </c>
      <c r="M37" s="83">
        <v>129</v>
      </c>
      <c r="N37" s="83">
        <v>0</v>
      </c>
      <c r="O37" s="83">
        <v>0</v>
      </c>
      <c r="P37" s="24"/>
      <c r="Q37" s="24"/>
      <c r="R37" s="24"/>
      <c r="S37" s="24"/>
      <c r="T37" s="24"/>
      <c r="U37" s="24"/>
      <c r="V37" s="24"/>
      <c r="W37" s="24"/>
      <c r="X37" s="26"/>
      <c r="Y37" s="26"/>
    </row>
    <row r="38" spans="1:25" ht="15.95" customHeight="1">
      <c r="A38" s="147"/>
      <c r="B38" s="78"/>
      <c r="C38" s="71" t="s">
        <v>69</v>
      </c>
      <c r="D38" s="71"/>
      <c r="E38" s="82"/>
      <c r="F38" s="83">
        <v>2</v>
      </c>
      <c r="G38" s="83">
        <v>2</v>
      </c>
      <c r="H38" s="83">
        <v>19</v>
      </c>
      <c r="I38" s="83">
        <v>17</v>
      </c>
      <c r="J38" s="83">
        <v>4.9000000000000004</v>
      </c>
      <c r="K38" s="85">
        <v>11.2</v>
      </c>
      <c r="L38" s="83">
        <v>12</v>
      </c>
      <c r="M38" s="83">
        <v>14</v>
      </c>
      <c r="N38" s="83">
        <v>0</v>
      </c>
      <c r="O38" s="83">
        <v>0</v>
      </c>
      <c r="P38" s="24"/>
      <c r="Q38" s="24"/>
      <c r="R38" s="26"/>
      <c r="S38" s="26"/>
      <c r="T38" s="24"/>
      <c r="U38" s="24"/>
      <c r="V38" s="24"/>
      <c r="W38" s="24"/>
      <c r="X38" s="26"/>
      <c r="Y38" s="26"/>
    </row>
    <row r="39" spans="1:25" ht="15.95" customHeight="1">
      <c r="A39" s="147"/>
      <c r="B39" s="32" t="s">
        <v>70</v>
      </c>
      <c r="C39" s="32"/>
      <c r="D39" s="32"/>
      <c r="E39" s="82" t="s">
        <v>203</v>
      </c>
      <c r="F39" s="83">
        <f t="shared" ref="F39:O39" si="4">F32-F36</f>
        <v>0</v>
      </c>
      <c r="G39" s="83">
        <f t="shared" si="4"/>
        <v>0</v>
      </c>
      <c r="H39" s="83">
        <f t="shared" si="4"/>
        <v>172</v>
      </c>
      <c r="I39" s="83">
        <f t="shared" si="4"/>
        <v>180</v>
      </c>
      <c r="J39" s="83">
        <v>283.10000000000002</v>
      </c>
      <c r="K39" s="83">
        <v>320.39999999999998</v>
      </c>
      <c r="L39" s="83">
        <f t="shared" si="4"/>
        <v>0</v>
      </c>
      <c r="M39" s="83">
        <f t="shared" si="4"/>
        <v>0</v>
      </c>
      <c r="N39" s="83">
        <f t="shared" si="4"/>
        <v>0</v>
      </c>
      <c r="O39" s="83">
        <f t="shared" si="4"/>
        <v>0</v>
      </c>
      <c r="P39" s="24"/>
      <c r="Q39" s="24"/>
      <c r="R39" s="24"/>
      <c r="S39" s="24"/>
      <c r="T39" s="24"/>
      <c r="U39" s="24"/>
      <c r="V39" s="24"/>
      <c r="W39" s="24"/>
      <c r="X39" s="26"/>
      <c r="Y39" s="26"/>
    </row>
    <row r="40" spans="1:25" ht="15.95" customHeight="1">
      <c r="A40" s="140" t="s">
        <v>86</v>
      </c>
      <c r="B40" s="77" t="s">
        <v>71</v>
      </c>
      <c r="C40" s="71"/>
      <c r="D40" s="71"/>
      <c r="E40" s="82" t="s">
        <v>39</v>
      </c>
      <c r="F40" s="83">
        <v>31</v>
      </c>
      <c r="G40" s="83">
        <v>31</v>
      </c>
      <c r="H40" s="83">
        <v>89</v>
      </c>
      <c r="I40" s="83">
        <v>104</v>
      </c>
      <c r="J40" s="83">
        <v>0</v>
      </c>
      <c r="K40" s="83">
        <v>148.4</v>
      </c>
      <c r="L40" s="112">
        <v>63</v>
      </c>
      <c r="M40" s="112">
        <v>61</v>
      </c>
      <c r="N40" s="83">
        <v>0</v>
      </c>
      <c r="O40" s="83">
        <v>0</v>
      </c>
      <c r="P40" s="24"/>
      <c r="Q40" s="24"/>
      <c r="R40" s="24"/>
      <c r="S40" s="24"/>
      <c r="T40" s="26"/>
      <c r="U40" s="26"/>
      <c r="V40" s="26"/>
      <c r="W40" s="26"/>
      <c r="X40" s="24"/>
      <c r="Y40" s="24"/>
    </row>
    <row r="41" spans="1:25" ht="15.95" customHeight="1">
      <c r="A41" s="141"/>
      <c r="B41" s="78"/>
      <c r="C41" s="71" t="s">
        <v>72</v>
      </c>
      <c r="D41" s="71"/>
      <c r="E41" s="82"/>
      <c r="F41" s="85">
        <v>0</v>
      </c>
      <c r="G41" s="85">
        <v>0</v>
      </c>
      <c r="H41" s="85">
        <v>0</v>
      </c>
      <c r="I41" s="85">
        <v>0</v>
      </c>
      <c r="J41" s="83">
        <v>0</v>
      </c>
      <c r="K41" s="83">
        <v>0</v>
      </c>
      <c r="L41" s="112">
        <v>0</v>
      </c>
      <c r="M41" s="112">
        <v>0</v>
      </c>
      <c r="N41" s="83">
        <v>0</v>
      </c>
      <c r="O41" s="83">
        <v>0</v>
      </c>
      <c r="P41" s="26"/>
      <c r="Q41" s="26"/>
      <c r="R41" s="26"/>
      <c r="S41" s="26"/>
      <c r="T41" s="26"/>
      <c r="U41" s="26"/>
      <c r="V41" s="26"/>
      <c r="W41" s="26"/>
      <c r="X41" s="24"/>
      <c r="Y41" s="24"/>
    </row>
    <row r="42" spans="1:25" ht="15.95" customHeight="1">
      <c r="A42" s="141"/>
      <c r="B42" s="77" t="s">
        <v>59</v>
      </c>
      <c r="C42" s="71"/>
      <c r="D42" s="71"/>
      <c r="E42" s="82" t="s">
        <v>40</v>
      </c>
      <c r="F42" s="83">
        <v>31</v>
      </c>
      <c r="G42" s="83">
        <v>31</v>
      </c>
      <c r="H42" s="83">
        <v>227</v>
      </c>
      <c r="I42" s="83">
        <v>229</v>
      </c>
      <c r="J42" s="83">
        <v>192.4</v>
      </c>
      <c r="K42" s="83">
        <v>439.8</v>
      </c>
      <c r="L42" s="112">
        <v>63</v>
      </c>
      <c r="M42" s="112">
        <v>61</v>
      </c>
      <c r="N42" s="83">
        <v>0</v>
      </c>
      <c r="O42" s="83">
        <v>0</v>
      </c>
      <c r="P42" s="24"/>
      <c r="Q42" s="24"/>
      <c r="R42" s="24"/>
      <c r="S42" s="24"/>
      <c r="T42" s="26"/>
      <c r="U42" s="26"/>
      <c r="V42" s="24"/>
      <c r="W42" s="24"/>
      <c r="X42" s="24"/>
      <c r="Y42" s="24"/>
    </row>
    <row r="43" spans="1:25" ht="15.95" customHeight="1">
      <c r="A43" s="141"/>
      <c r="B43" s="78"/>
      <c r="C43" s="71" t="s">
        <v>73</v>
      </c>
      <c r="D43" s="71"/>
      <c r="E43" s="82"/>
      <c r="F43" s="83">
        <v>16</v>
      </c>
      <c r="G43" s="83">
        <v>15</v>
      </c>
      <c r="H43" s="83">
        <v>52</v>
      </c>
      <c r="I43" s="83">
        <v>73</v>
      </c>
      <c r="J43" s="85">
        <v>146.5</v>
      </c>
      <c r="K43" s="85">
        <v>379.8</v>
      </c>
      <c r="L43" s="112">
        <v>63</v>
      </c>
      <c r="M43" s="112">
        <v>61</v>
      </c>
      <c r="N43" s="83">
        <v>0</v>
      </c>
      <c r="O43" s="83">
        <v>0</v>
      </c>
      <c r="P43" s="24"/>
      <c r="Q43" s="24"/>
      <c r="R43" s="26"/>
      <c r="S43" s="24"/>
      <c r="T43" s="26"/>
      <c r="U43" s="26"/>
      <c r="V43" s="24"/>
      <c r="W43" s="24"/>
      <c r="X43" s="26"/>
      <c r="Y43" s="26"/>
    </row>
    <row r="44" spans="1:25" ht="15.95" customHeight="1">
      <c r="A44" s="141"/>
      <c r="B44" s="71" t="s">
        <v>70</v>
      </c>
      <c r="C44" s="71"/>
      <c r="D44" s="71"/>
      <c r="E44" s="82" t="s">
        <v>204</v>
      </c>
      <c r="F44" s="85">
        <f t="shared" ref="F44:O44" si="5">F40-F42</f>
        <v>0</v>
      </c>
      <c r="G44" s="85">
        <f t="shared" si="5"/>
        <v>0</v>
      </c>
      <c r="H44" s="85">
        <f t="shared" si="5"/>
        <v>-138</v>
      </c>
      <c r="I44" s="85">
        <f t="shared" si="5"/>
        <v>-125</v>
      </c>
      <c r="J44" s="85">
        <v>-192.4</v>
      </c>
      <c r="K44" s="85">
        <v>-291.39999999999998</v>
      </c>
      <c r="L44" s="85">
        <f t="shared" si="5"/>
        <v>0</v>
      </c>
      <c r="M44" s="85">
        <f t="shared" si="5"/>
        <v>0</v>
      </c>
      <c r="N44" s="85">
        <f t="shared" si="5"/>
        <v>0</v>
      </c>
      <c r="O44" s="85">
        <f t="shared" si="5"/>
        <v>0</v>
      </c>
      <c r="P44" s="26"/>
      <c r="Q44" s="26"/>
      <c r="R44" s="24"/>
      <c r="S44" s="24"/>
      <c r="T44" s="26"/>
      <c r="U44" s="26"/>
      <c r="V44" s="24"/>
      <c r="W44" s="24"/>
      <c r="X44" s="24"/>
      <c r="Y44" s="24"/>
    </row>
    <row r="45" spans="1:25" ht="15.95" customHeight="1">
      <c r="A45" s="140" t="s">
        <v>78</v>
      </c>
      <c r="B45" s="32" t="s">
        <v>74</v>
      </c>
      <c r="C45" s="32"/>
      <c r="D45" s="32"/>
      <c r="E45" s="82" t="s">
        <v>205</v>
      </c>
      <c r="F45" s="83">
        <f t="shared" ref="F45:O45" si="6">F39+F44</f>
        <v>0</v>
      </c>
      <c r="G45" s="83">
        <f t="shared" si="6"/>
        <v>0</v>
      </c>
      <c r="H45" s="83">
        <f t="shared" si="6"/>
        <v>34</v>
      </c>
      <c r="I45" s="83">
        <f t="shared" si="6"/>
        <v>55</v>
      </c>
      <c r="J45" s="83">
        <v>90.700000000000017</v>
      </c>
      <c r="K45" s="83">
        <v>29</v>
      </c>
      <c r="L45" s="83">
        <f t="shared" si="6"/>
        <v>0</v>
      </c>
      <c r="M45" s="83">
        <f t="shared" si="6"/>
        <v>0</v>
      </c>
      <c r="N45" s="83">
        <f t="shared" si="6"/>
        <v>0</v>
      </c>
      <c r="O45" s="83">
        <f t="shared" si="6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95" customHeight="1">
      <c r="A46" s="141"/>
      <c r="B46" s="71" t="s">
        <v>75</v>
      </c>
      <c r="C46" s="71"/>
      <c r="D46" s="71"/>
      <c r="E46" s="71"/>
      <c r="F46" s="85">
        <v>0</v>
      </c>
      <c r="G46" s="85">
        <v>0</v>
      </c>
      <c r="H46" s="85">
        <v>40</v>
      </c>
      <c r="I46" s="85">
        <v>85</v>
      </c>
      <c r="J46" s="85">
        <v>109.4</v>
      </c>
      <c r="K46" s="85">
        <v>32.1</v>
      </c>
      <c r="L46" s="83">
        <v>0</v>
      </c>
      <c r="M46" s="83">
        <v>0</v>
      </c>
      <c r="N46" s="85">
        <v>0</v>
      </c>
      <c r="O46" s="85">
        <v>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.95" customHeight="1">
      <c r="A47" s="141"/>
      <c r="B47" s="71" t="s">
        <v>76</v>
      </c>
      <c r="C47" s="71"/>
      <c r="D47" s="71"/>
      <c r="E47" s="71"/>
      <c r="F47" s="83">
        <v>0</v>
      </c>
      <c r="G47" s="83">
        <v>0</v>
      </c>
      <c r="H47" s="83">
        <v>13</v>
      </c>
      <c r="I47" s="83">
        <v>19</v>
      </c>
      <c r="J47" s="83">
        <v>6.2</v>
      </c>
      <c r="K47" s="83">
        <v>21.9</v>
      </c>
      <c r="L47" s="83">
        <v>0</v>
      </c>
      <c r="M47" s="83">
        <v>0</v>
      </c>
      <c r="N47" s="83">
        <v>0</v>
      </c>
      <c r="O47" s="83">
        <v>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95" customHeight="1">
      <c r="A48" s="141"/>
      <c r="B48" s="71" t="s">
        <v>77</v>
      </c>
      <c r="C48" s="71"/>
      <c r="D48" s="71"/>
      <c r="E48" s="71"/>
      <c r="F48" s="83">
        <v>0</v>
      </c>
      <c r="G48" s="83">
        <v>0</v>
      </c>
      <c r="H48" s="83">
        <v>13</v>
      </c>
      <c r="I48" s="83">
        <v>19</v>
      </c>
      <c r="J48" s="83">
        <v>6.2</v>
      </c>
      <c r="K48" s="83">
        <v>21.9</v>
      </c>
      <c r="L48" s="83">
        <v>0</v>
      </c>
      <c r="M48" s="83">
        <v>0</v>
      </c>
      <c r="N48" s="83">
        <v>0</v>
      </c>
      <c r="O48" s="83">
        <v>0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15" ht="15.95" customHeight="1">
      <c r="A49" s="12" t="s">
        <v>206</v>
      </c>
      <c r="O49" s="4"/>
    </row>
    <row r="50" spans="1:15" ht="15.95" customHeight="1">
      <c r="A50" s="12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43" t="s">
        <v>0</v>
      </c>
      <c r="B1" s="43"/>
      <c r="C1" s="54" t="s">
        <v>290</v>
      </c>
      <c r="D1" s="55"/>
    </row>
    <row r="3" spans="1:14" ht="15" customHeight="1">
      <c r="A3" s="16" t="s">
        <v>207</v>
      </c>
      <c r="B3" s="16"/>
      <c r="C3" s="16"/>
      <c r="D3" s="16"/>
      <c r="E3" s="16"/>
      <c r="F3" s="16"/>
      <c r="I3" s="16"/>
      <c r="J3" s="16"/>
    </row>
    <row r="4" spans="1:14" ht="15" customHeight="1">
      <c r="A4" s="16"/>
      <c r="B4" s="16"/>
      <c r="C4" s="16"/>
      <c r="D4" s="16"/>
      <c r="E4" s="16"/>
      <c r="F4" s="16"/>
      <c r="I4" s="16"/>
      <c r="J4" s="16"/>
    </row>
    <row r="5" spans="1:14" ht="15" customHeight="1">
      <c r="A5" s="56"/>
      <c r="B5" s="56" t="s">
        <v>284</v>
      </c>
      <c r="C5" s="56"/>
      <c r="D5" s="56"/>
      <c r="H5" s="17"/>
      <c r="L5" s="17"/>
      <c r="N5" s="17" t="s">
        <v>208</v>
      </c>
    </row>
    <row r="6" spans="1:14" ht="15" customHeight="1">
      <c r="A6" s="57"/>
      <c r="B6" s="58"/>
      <c r="C6" s="58"/>
      <c r="D6" s="110"/>
      <c r="E6" s="151" t="s">
        <v>299</v>
      </c>
      <c r="F6" s="152"/>
      <c r="G6" s="120"/>
      <c r="H6" s="120"/>
      <c r="I6" s="120"/>
      <c r="J6" s="120"/>
      <c r="K6" s="120"/>
      <c r="L6" s="120"/>
      <c r="M6" s="120"/>
      <c r="N6" s="120"/>
    </row>
    <row r="7" spans="1:14" ht="15" customHeight="1">
      <c r="A7" s="59"/>
      <c r="B7" s="60"/>
      <c r="C7" s="60"/>
      <c r="D7" s="111"/>
      <c r="E7" s="64" t="s">
        <v>279</v>
      </c>
      <c r="F7" s="103" t="s">
        <v>283</v>
      </c>
      <c r="G7" s="64" t="s">
        <v>279</v>
      </c>
      <c r="H7" s="64" t="s">
        <v>283</v>
      </c>
      <c r="I7" s="64" t="s">
        <v>279</v>
      </c>
      <c r="J7" s="64" t="s">
        <v>283</v>
      </c>
      <c r="K7" s="64" t="s">
        <v>279</v>
      </c>
      <c r="L7" s="64" t="s">
        <v>283</v>
      </c>
      <c r="M7" s="64" t="s">
        <v>279</v>
      </c>
      <c r="N7" s="64" t="s">
        <v>283</v>
      </c>
    </row>
    <row r="8" spans="1:14" ht="18" customHeight="1">
      <c r="A8" s="116" t="s">
        <v>209</v>
      </c>
      <c r="B8" s="104" t="s">
        <v>210</v>
      </c>
      <c r="C8" s="105"/>
      <c r="D8" s="105"/>
      <c r="E8" s="106">
        <v>13</v>
      </c>
      <c r="F8" s="106">
        <v>13</v>
      </c>
      <c r="G8" s="106"/>
      <c r="H8" s="106"/>
      <c r="I8" s="106"/>
      <c r="J8" s="106"/>
      <c r="K8" s="106"/>
      <c r="L8" s="106"/>
      <c r="M8" s="106"/>
      <c r="N8" s="106"/>
    </row>
    <row r="9" spans="1:14" ht="18" customHeight="1">
      <c r="A9" s="116"/>
      <c r="B9" s="116" t="s">
        <v>211</v>
      </c>
      <c r="C9" s="71" t="s">
        <v>212</v>
      </c>
      <c r="D9" s="71"/>
      <c r="E9" s="106">
        <v>250</v>
      </c>
      <c r="F9" s="106">
        <v>250</v>
      </c>
      <c r="G9" s="106"/>
      <c r="H9" s="106"/>
      <c r="I9" s="106"/>
      <c r="J9" s="106"/>
      <c r="K9" s="106"/>
      <c r="L9" s="106"/>
      <c r="M9" s="106"/>
      <c r="N9" s="106"/>
    </row>
    <row r="10" spans="1:14" ht="18" customHeight="1">
      <c r="A10" s="116"/>
      <c r="B10" s="116"/>
      <c r="C10" s="71" t="s">
        <v>213</v>
      </c>
      <c r="D10" s="71"/>
      <c r="E10" s="106">
        <v>195</v>
      </c>
      <c r="F10" s="106">
        <v>195</v>
      </c>
      <c r="G10" s="106"/>
      <c r="H10" s="106"/>
      <c r="I10" s="106"/>
      <c r="J10" s="106"/>
      <c r="K10" s="106"/>
      <c r="L10" s="106"/>
      <c r="M10" s="106"/>
      <c r="N10" s="106"/>
    </row>
    <row r="11" spans="1:14" ht="18" customHeight="1">
      <c r="A11" s="116"/>
      <c r="B11" s="116"/>
      <c r="C11" s="71" t="s">
        <v>214</v>
      </c>
      <c r="D11" s="71"/>
      <c r="E11" s="106">
        <v>0</v>
      </c>
      <c r="F11" s="106">
        <v>0</v>
      </c>
      <c r="G11" s="106"/>
      <c r="H11" s="106"/>
      <c r="I11" s="106"/>
      <c r="J11" s="106"/>
      <c r="K11" s="106"/>
      <c r="L11" s="106"/>
      <c r="M11" s="106"/>
      <c r="N11" s="106"/>
    </row>
    <row r="12" spans="1:14" ht="18" customHeight="1">
      <c r="A12" s="116"/>
      <c r="B12" s="116"/>
      <c r="C12" s="71" t="s">
        <v>215</v>
      </c>
      <c r="D12" s="71"/>
      <c r="E12" s="106">
        <v>52.5</v>
      </c>
      <c r="F12" s="106">
        <v>52.5</v>
      </c>
      <c r="G12" s="106"/>
      <c r="H12" s="106"/>
      <c r="I12" s="106"/>
      <c r="J12" s="106"/>
      <c r="K12" s="106"/>
      <c r="L12" s="106"/>
      <c r="M12" s="106"/>
      <c r="N12" s="106"/>
    </row>
    <row r="13" spans="1:14" ht="18" customHeight="1">
      <c r="A13" s="116"/>
      <c r="B13" s="116"/>
      <c r="C13" s="71" t="s">
        <v>216</v>
      </c>
      <c r="D13" s="71"/>
      <c r="E13" s="106">
        <v>0</v>
      </c>
      <c r="F13" s="106">
        <v>0</v>
      </c>
      <c r="G13" s="106"/>
      <c r="H13" s="106"/>
      <c r="I13" s="106"/>
      <c r="J13" s="106"/>
      <c r="K13" s="106"/>
      <c r="L13" s="106"/>
      <c r="M13" s="106"/>
      <c r="N13" s="106"/>
    </row>
    <row r="14" spans="1:14" ht="18" customHeight="1">
      <c r="A14" s="116"/>
      <c r="B14" s="116"/>
      <c r="C14" s="71" t="s">
        <v>78</v>
      </c>
      <c r="D14" s="71"/>
      <c r="E14" s="106">
        <v>2.5</v>
      </c>
      <c r="F14" s="106">
        <v>2.5</v>
      </c>
      <c r="G14" s="106"/>
      <c r="H14" s="106"/>
      <c r="I14" s="106"/>
      <c r="J14" s="106"/>
      <c r="K14" s="106"/>
      <c r="L14" s="106"/>
      <c r="M14" s="106"/>
      <c r="N14" s="106"/>
    </row>
    <row r="15" spans="1:14" ht="18" customHeight="1">
      <c r="A15" s="115" t="s">
        <v>217</v>
      </c>
      <c r="B15" s="116" t="s">
        <v>218</v>
      </c>
      <c r="C15" s="71" t="s">
        <v>219</v>
      </c>
      <c r="D15" s="71"/>
      <c r="E15" s="83">
        <v>96.4</v>
      </c>
      <c r="F15" s="83">
        <v>93.2</v>
      </c>
      <c r="G15" s="83"/>
      <c r="H15" s="83"/>
      <c r="I15" s="83"/>
      <c r="J15" s="83"/>
      <c r="K15" s="83"/>
      <c r="L15" s="83"/>
      <c r="M15" s="83"/>
      <c r="N15" s="83"/>
    </row>
    <row r="16" spans="1:14" ht="18" customHeight="1">
      <c r="A16" s="116"/>
      <c r="B16" s="116"/>
      <c r="C16" s="71" t="s">
        <v>220</v>
      </c>
      <c r="D16" s="71"/>
      <c r="E16" s="83">
        <v>356.5</v>
      </c>
      <c r="F16" s="83">
        <v>353.5</v>
      </c>
      <c r="G16" s="83"/>
      <c r="H16" s="83"/>
      <c r="I16" s="83"/>
      <c r="J16" s="83"/>
      <c r="K16" s="83"/>
      <c r="L16" s="83"/>
      <c r="M16" s="83"/>
      <c r="N16" s="83"/>
    </row>
    <row r="17" spans="1:15" ht="18" customHeight="1">
      <c r="A17" s="116"/>
      <c r="B17" s="116"/>
      <c r="C17" s="71" t="s">
        <v>221</v>
      </c>
      <c r="D17" s="71"/>
      <c r="E17" s="83">
        <v>0</v>
      </c>
      <c r="F17" s="83">
        <v>0</v>
      </c>
      <c r="G17" s="83"/>
      <c r="H17" s="83"/>
      <c r="I17" s="83"/>
      <c r="J17" s="83"/>
      <c r="K17" s="83"/>
      <c r="L17" s="83"/>
      <c r="M17" s="83"/>
      <c r="N17" s="83"/>
    </row>
    <row r="18" spans="1:15" ht="18" customHeight="1">
      <c r="A18" s="116"/>
      <c r="B18" s="116"/>
      <c r="C18" s="71" t="s">
        <v>222</v>
      </c>
      <c r="D18" s="71"/>
      <c r="E18" s="83">
        <v>452.9</v>
      </c>
      <c r="F18" s="83">
        <v>446.7</v>
      </c>
      <c r="G18" s="83"/>
      <c r="H18" s="83"/>
      <c r="I18" s="83"/>
      <c r="J18" s="83"/>
      <c r="K18" s="83"/>
      <c r="L18" s="83"/>
      <c r="M18" s="83"/>
      <c r="N18" s="83"/>
    </row>
    <row r="19" spans="1:15" ht="18" customHeight="1">
      <c r="A19" s="116"/>
      <c r="B19" s="116" t="s">
        <v>223</v>
      </c>
      <c r="C19" s="71" t="s">
        <v>224</v>
      </c>
      <c r="D19" s="71"/>
      <c r="E19" s="83">
        <v>24.3</v>
      </c>
      <c r="F19" s="83">
        <v>27.3</v>
      </c>
      <c r="G19" s="83"/>
      <c r="H19" s="83"/>
      <c r="I19" s="83"/>
      <c r="J19" s="83"/>
      <c r="K19" s="83"/>
      <c r="L19" s="83"/>
      <c r="M19" s="83"/>
      <c r="N19" s="83"/>
    </row>
    <row r="20" spans="1:15" ht="18" customHeight="1">
      <c r="A20" s="116"/>
      <c r="B20" s="116"/>
      <c r="C20" s="71" t="s">
        <v>225</v>
      </c>
      <c r="D20" s="71"/>
      <c r="E20" s="83">
        <v>72.900000000000006</v>
      </c>
      <c r="F20" s="83">
        <v>69.8</v>
      </c>
      <c r="G20" s="83"/>
      <c r="H20" s="83"/>
      <c r="I20" s="83"/>
      <c r="J20" s="83"/>
      <c r="K20" s="83"/>
      <c r="L20" s="83"/>
      <c r="M20" s="83"/>
      <c r="N20" s="83"/>
    </row>
    <row r="21" spans="1:15" s="61" customFormat="1" ht="18" customHeight="1">
      <c r="A21" s="116"/>
      <c r="B21" s="116"/>
      <c r="C21" s="107" t="s">
        <v>226</v>
      </c>
      <c r="D21" s="107"/>
      <c r="E21" s="108">
        <v>0</v>
      </c>
      <c r="F21" s="108">
        <v>0</v>
      </c>
      <c r="G21" s="108"/>
      <c r="H21" s="108"/>
      <c r="I21" s="108"/>
      <c r="J21" s="108"/>
      <c r="K21" s="108"/>
      <c r="L21" s="108"/>
      <c r="M21" s="108"/>
      <c r="N21" s="108"/>
    </row>
    <row r="22" spans="1:15" ht="18" customHeight="1">
      <c r="A22" s="116"/>
      <c r="B22" s="116"/>
      <c r="C22" s="32" t="s">
        <v>227</v>
      </c>
      <c r="D22" s="32"/>
      <c r="E22" s="83">
        <v>97.2</v>
      </c>
      <c r="F22" s="83">
        <v>97.2</v>
      </c>
      <c r="G22" s="83"/>
      <c r="H22" s="83"/>
      <c r="I22" s="83"/>
      <c r="J22" s="83"/>
      <c r="K22" s="83"/>
      <c r="L22" s="83"/>
      <c r="M22" s="83"/>
      <c r="N22" s="83"/>
    </row>
    <row r="23" spans="1:15" ht="18" customHeight="1">
      <c r="A23" s="116"/>
      <c r="B23" s="116" t="s">
        <v>228</v>
      </c>
      <c r="C23" s="71" t="s">
        <v>229</v>
      </c>
      <c r="D23" s="71"/>
      <c r="E23" s="83">
        <v>250</v>
      </c>
      <c r="F23" s="83">
        <v>250</v>
      </c>
      <c r="G23" s="83"/>
      <c r="H23" s="83"/>
      <c r="I23" s="83"/>
      <c r="J23" s="83"/>
      <c r="K23" s="83"/>
      <c r="L23" s="83"/>
      <c r="M23" s="83"/>
      <c r="N23" s="83"/>
    </row>
    <row r="24" spans="1:15" ht="18" customHeight="1">
      <c r="A24" s="116"/>
      <c r="B24" s="116"/>
      <c r="C24" s="71" t="s">
        <v>230</v>
      </c>
      <c r="D24" s="71"/>
      <c r="E24" s="83">
        <v>105.8</v>
      </c>
      <c r="F24" s="83">
        <v>99.5</v>
      </c>
      <c r="G24" s="83"/>
      <c r="H24" s="83"/>
      <c r="I24" s="83"/>
      <c r="J24" s="83"/>
      <c r="K24" s="83"/>
      <c r="L24" s="83"/>
      <c r="M24" s="83"/>
      <c r="N24" s="83"/>
    </row>
    <row r="25" spans="1:15" ht="18" customHeight="1">
      <c r="A25" s="116"/>
      <c r="B25" s="116"/>
      <c r="C25" s="71" t="s">
        <v>231</v>
      </c>
      <c r="D25" s="71"/>
      <c r="E25" s="83">
        <v>0</v>
      </c>
      <c r="F25" s="83">
        <v>0</v>
      </c>
      <c r="G25" s="83"/>
      <c r="H25" s="83"/>
      <c r="I25" s="83"/>
      <c r="J25" s="83"/>
      <c r="K25" s="83"/>
      <c r="L25" s="83"/>
      <c r="M25" s="83"/>
      <c r="N25" s="83"/>
    </row>
    <row r="26" spans="1:15" ht="18" customHeight="1">
      <c r="A26" s="116"/>
      <c r="B26" s="116"/>
      <c r="C26" s="71" t="s">
        <v>232</v>
      </c>
      <c r="D26" s="71"/>
      <c r="E26" s="83">
        <v>355.8</v>
      </c>
      <c r="F26" s="83">
        <v>349.5</v>
      </c>
      <c r="G26" s="83"/>
      <c r="H26" s="83"/>
      <c r="I26" s="83"/>
      <c r="J26" s="83"/>
      <c r="K26" s="83"/>
      <c r="L26" s="83"/>
      <c r="M26" s="83"/>
      <c r="N26" s="83"/>
    </row>
    <row r="27" spans="1:15" ht="18" customHeight="1">
      <c r="A27" s="116"/>
      <c r="B27" s="71" t="s">
        <v>233</v>
      </c>
      <c r="C27" s="71"/>
      <c r="D27" s="71"/>
      <c r="E27" s="83">
        <v>452.9</v>
      </c>
      <c r="F27" s="83">
        <v>446.7</v>
      </c>
      <c r="G27" s="83"/>
      <c r="H27" s="83"/>
      <c r="I27" s="83"/>
      <c r="J27" s="83"/>
      <c r="K27" s="83"/>
      <c r="L27" s="83"/>
      <c r="M27" s="83"/>
      <c r="N27" s="83"/>
    </row>
    <row r="28" spans="1:15" ht="18" customHeight="1">
      <c r="A28" s="116" t="s">
        <v>234</v>
      </c>
      <c r="B28" s="116" t="s">
        <v>235</v>
      </c>
      <c r="C28" s="71" t="s">
        <v>236</v>
      </c>
      <c r="D28" s="109" t="s">
        <v>36</v>
      </c>
      <c r="E28" s="83">
        <v>199.6</v>
      </c>
      <c r="F28" s="83">
        <v>190.7</v>
      </c>
      <c r="G28" s="83"/>
      <c r="H28" s="83"/>
      <c r="I28" s="83"/>
      <c r="J28" s="83"/>
      <c r="K28" s="83"/>
      <c r="L28" s="83"/>
      <c r="M28" s="83"/>
      <c r="N28" s="83"/>
    </row>
    <row r="29" spans="1:15" ht="18" customHeight="1">
      <c r="A29" s="116"/>
      <c r="B29" s="116"/>
      <c r="C29" s="71" t="s">
        <v>237</v>
      </c>
      <c r="D29" s="109" t="s">
        <v>37</v>
      </c>
      <c r="E29" s="83">
        <v>42.2</v>
      </c>
      <c r="F29" s="83">
        <v>27.6</v>
      </c>
      <c r="G29" s="83"/>
      <c r="H29" s="83"/>
      <c r="I29" s="83"/>
      <c r="J29" s="83"/>
      <c r="K29" s="83"/>
      <c r="L29" s="83"/>
      <c r="M29" s="83"/>
      <c r="N29" s="83"/>
    </row>
    <row r="30" spans="1:15" ht="18" customHeight="1">
      <c r="A30" s="116"/>
      <c r="B30" s="116"/>
      <c r="C30" s="71" t="s">
        <v>238</v>
      </c>
      <c r="D30" s="109" t="s">
        <v>239</v>
      </c>
      <c r="E30" s="83">
        <v>148.69999999999999</v>
      </c>
      <c r="F30" s="83">
        <v>151.4</v>
      </c>
      <c r="G30" s="83"/>
      <c r="H30" s="83"/>
      <c r="I30" s="83"/>
      <c r="J30" s="83"/>
      <c r="K30" s="83"/>
      <c r="L30" s="83"/>
      <c r="M30" s="83"/>
      <c r="N30" s="83"/>
    </row>
    <row r="31" spans="1:15" ht="18" customHeight="1">
      <c r="A31" s="116"/>
      <c r="B31" s="116"/>
      <c r="C31" s="32" t="s">
        <v>240</v>
      </c>
      <c r="D31" s="109" t="s">
        <v>241</v>
      </c>
      <c r="E31" s="83">
        <v>8.6999999999999886</v>
      </c>
      <c r="F31" s="83">
        <v>11.699999999999989</v>
      </c>
      <c r="G31" s="83">
        <f t="shared" ref="G31:N31" si="0">G28-G29-G30</f>
        <v>0</v>
      </c>
      <c r="H31" s="83">
        <f t="shared" si="0"/>
        <v>0</v>
      </c>
      <c r="I31" s="83">
        <f t="shared" si="0"/>
        <v>0</v>
      </c>
      <c r="J31" s="83">
        <f t="shared" si="0"/>
        <v>0</v>
      </c>
      <c r="K31" s="83">
        <f t="shared" si="0"/>
        <v>0</v>
      </c>
      <c r="L31" s="83">
        <f t="shared" si="0"/>
        <v>0</v>
      </c>
      <c r="M31" s="83">
        <f t="shared" si="0"/>
        <v>0</v>
      </c>
      <c r="N31" s="83">
        <f t="shared" si="0"/>
        <v>0</v>
      </c>
      <c r="O31" s="7"/>
    </row>
    <row r="32" spans="1:15" ht="18" customHeight="1">
      <c r="A32" s="116"/>
      <c r="B32" s="116"/>
      <c r="C32" s="71" t="s">
        <v>242</v>
      </c>
      <c r="D32" s="109" t="s">
        <v>243</v>
      </c>
      <c r="E32" s="83">
        <v>0.2</v>
      </c>
      <c r="F32" s="83">
        <v>0.1</v>
      </c>
      <c r="G32" s="83"/>
      <c r="H32" s="83"/>
      <c r="I32" s="83"/>
      <c r="J32" s="83"/>
      <c r="K32" s="83"/>
      <c r="L32" s="83"/>
      <c r="M32" s="83"/>
      <c r="N32" s="83"/>
    </row>
    <row r="33" spans="1:14" ht="18" customHeight="1">
      <c r="A33" s="116"/>
      <c r="B33" s="116"/>
      <c r="C33" s="71" t="s">
        <v>244</v>
      </c>
      <c r="D33" s="109" t="s">
        <v>245</v>
      </c>
      <c r="E33" s="83">
        <v>0</v>
      </c>
      <c r="F33" s="83">
        <v>0.2</v>
      </c>
      <c r="G33" s="83"/>
      <c r="H33" s="83"/>
      <c r="I33" s="83"/>
      <c r="J33" s="83"/>
      <c r="K33" s="83"/>
      <c r="L33" s="83"/>
      <c r="M33" s="83"/>
      <c r="N33" s="83"/>
    </row>
    <row r="34" spans="1:14" ht="18" customHeight="1">
      <c r="A34" s="116"/>
      <c r="B34" s="116"/>
      <c r="C34" s="32" t="s">
        <v>246</v>
      </c>
      <c r="D34" s="109" t="s">
        <v>247</v>
      </c>
      <c r="E34" s="83">
        <v>8.8999999999999879</v>
      </c>
      <c r="F34" s="83">
        <v>11.599999999999989</v>
      </c>
      <c r="G34" s="83">
        <f t="shared" ref="G34:N34" si="1">G31+G32-G33</f>
        <v>0</v>
      </c>
      <c r="H34" s="83">
        <f t="shared" si="1"/>
        <v>0</v>
      </c>
      <c r="I34" s="83">
        <f t="shared" si="1"/>
        <v>0</v>
      </c>
      <c r="J34" s="83">
        <f t="shared" si="1"/>
        <v>0</v>
      </c>
      <c r="K34" s="83">
        <f t="shared" si="1"/>
        <v>0</v>
      </c>
      <c r="L34" s="83">
        <f t="shared" si="1"/>
        <v>0</v>
      </c>
      <c r="M34" s="83">
        <f t="shared" si="1"/>
        <v>0</v>
      </c>
      <c r="N34" s="83">
        <f t="shared" si="1"/>
        <v>0</v>
      </c>
    </row>
    <row r="35" spans="1:14" ht="18" customHeight="1">
      <c r="A35" s="116"/>
      <c r="B35" s="116" t="s">
        <v>248</v>
      </c>
      <c r="C35" s="71" t="s">
        <v>249</v>
      </c>
      <c r="D35" s="109" t="s">
        <v>250</v>
      </c>
      <c r="E35" s="83">
        <v>0.6</v>
      </c>
      <c r="F35" s="83">
        <v>0</v>
      </c>
      <c r="G35" s="83"/>
      <c r="H35" s="83"/>
      <c r="I35" s="83"/>
      <c r="J35" s="83"/>
      <c r="K35" s="83"/>
      <c r="L35" s="83"/>
      <c r="M35" s="83"/>
      <c r="N35" s="83"/>
    </row>
    <row r="36" spans="1:14" ht="18" customHeight="1">
      <c r="A36" s="116"/>
      <c r="B36" s="116"/>
      <c r="C36" s="71" t="s">
        <v>251</v>
      </c>
      <c r="D36" s="109" t="s">
        <v>252</v>
      </c>
      <c r="E36" s="83">
        <v>0.2</v>
      </c>
      <c r="F36" s="83">
        <v>0</v>
      </c>
      <c r="G36" s="83"/>
      <c r="H36" s="83"/>
      <c r="I36" s="83"/>
      <c r="J36" s="83"/>
      <c r="K36" s="83"/>
      <c r="L36" s="83"/>
      <c r="M36" s="83"/>
      <c r="N36" s="83"/>
    </row>
    <row r="37" spans="1:14" ht="18" customHeight="1">
      <c r="A37" s="116"/>
      <c r="B37" s="116"/>
      <c r="C37" s="71" t="s">
        <v>253</v>
      </c>
      <c r="D37" s="109" t="s">
        <v>254</v>
      </c>
      <c r="E37" s="83">
        <v>9.2999999999999883</v>
      </c>
      <c r="F37" s="83">
        <v>11.599999999999989</v>
      </c>
      <c r="G37" s="83">
        <f t="shared" ref="G37:N37" si="2">G34+G35-G36</f>
        <v>0</v>
      </c>
      <c r="H37" s="83">
        <f t="shared" si="2"/>
        <v>0</v>
      </c>
      <c r="I37" s="83">
        <f t="shared" si="2"/>
        <v>0</v>
      </c>
      <c r="J37" s="83">
        <f t="shared" si="2"/>
        <v>0</v>
      </c>
      <c r="K37" s="83">
        <f t="shared" si="2"/>
        <v>0</v>
      </c>
      <c r="L37" s="83">
        <f t="shared" si="2"/>
        <v>0</v>
      </c>
      <c r="M37" s="83">
        <f t="shared" si="2"/>
        <v>0</v>
      </c>
      <c r="N37" s="83">
        <f t="shared" si="2"/>
        <v>0</v>
      </c>
    </row>
    <row r="38" spans="1:14" ht="18" customHeight="1">
      <c r="A38" s="116"/>
      <c r="B38" s="116"/>
      <c r="C38" s="71" t="s">
        <v>255</v>
      </c>
      <c r="D38" s="109" t="s">
        <v>256</v>
      </c>
      <c r="E38" s="83">
        <v>0</v>
      </c>
      <c r="F38" s="83">
        <v>0</v>
      </c>
      <c r="G38" s="83"/>
      <c r="H38" s="83"/>
      <c r="I38" s="83"/>
      <c r="J38" s="83"/>
      <c r="K38" s="83"/>
      <c r="L38" s="83"/>
      <c r="M38" s="83"/>
      <c r="N38" s="83"/>
    </row>
    <row r="39" spans="1:14" ht="18" customHeight="1">
      <c r="A39" s="116"/>
      <c r="B39" s="116"/>
      <c r="C39" s="71" t="s">
        <v>257</v>
      </c>
      <c r="D39" s="109" t="s">
        <v>258</v>
      </c>
      <c r="E39" s="83">
        <v>0</v>
      </c>
      <c r="F39" s="83">
        <v>0</v>
      </c>
      <c r="G39" s="83"/>
      <c r="H39" s="83"/>
      <c r="I39" s="83"/>
      <c r="J39" s="83"/>
      <c r="K39" s="83"/>
      <c r="L39" s="83"/>
      <c r="M39" s="83"/>
      <c r="N39" s="83"/>
    </row>
    <row r="40" spans="1:14" ht="18" customHeight="1">
      <c r="A40" s="116"/>
      <c r="B40" s="116"/>
      <c r="C40" s="71" t="s">
        <v>259</v>
      </c>
      <c r="D40" s="109" t="s">
        <v>260</v>
      </c>
      <c r="E40" s="83">
        <v>3</v>
      </c>
      <c r="F40" s="83">
        <v>3.8</v>
      </c>
      <c r="G40" s="83"/>
      <c r="H40" s="83"/>
      <c r="I40" s="83"/>
      <c r="J40" s="83"/>
      <c r="K40" s="83"/>
      <c r="L40" s="83"/>
      <c r="M40" s="83"/>
      <c r="N40" s="83"/>
    </row>
    <row r="41" spans="1:14" ht="18" customHeight="1">
      <c r="A41" s="116"/>
      <c r="B41" s="116"/>
      <c r="C41" s="32" t="s">
        <v>261</v>
      </c>
      <c r="D41" s="109" t="s">
        <v>262</v>
      </c>
      <c r="E41" s="83">
        <v>6.2999999999999883</v>
      </c>
      <c r="F41" s="83">
        <v>7.7999999999999892</v>
      </c>
      <c r="G41" s="83">
        <f t="shared" ref="G41:N41" si="3">G34+G35-G36-G40</f>
        <v>0</v>
      </c>
      <c r="H41" s="83">
        <f t="shared" si="3"/>
        <v>0</v>
      </c>
      <c r="I41" s="83">
        <f t="shared" si="3"/>
        <v>0</v>
      </c>
      <c r="J41" s="83">
        <f t="shared" si="3"/>
        <v>0</v>
      </c>
      <c r="K41" s="83">
        <f t="shared" si="3"/>
        <v>0</v>
      </c>
      <c r="L41" s="83">
        <f t="shared" si="3"/>
        <v>0</v>
      </c>
      <c r="M41" s="83">
        <f t="shared" si="3"/>
        <v>0</v>
      </c>
      <c r="N41" s="83">
        <f t="shared" si="3"/>
        <v>0</v>
      </c>
    </row>
    <row r="42" spans="1:14" ht="18" customHeight="1">
      <c r="A42" s="116"/>
      <c r="B42" s="116"/>
      <c r="C42" s="150" t="s">
        <v>263</v>
      </c>
      <c r="D42" s="150"/>
      <c r="E42" s="83">
        <v>6.2999999999999883</v>
      </c>
      <c r="F42" s="83">
        <v>7.7999999999999892</v>
      </c>
      <c r="G42" s="83">
        <f t="shared" ref="G42:N42" si="4">G37+G38-G39-G40</f>
        <v>0</v>
      </c>
      <c r="H42" s="83">
        <f t="shared" si="4"/>
        <v>0</v>
      </c>
      <c r="I42" s="83">
        <f t="shared" si="4"/>
        <v>0</v>
      </c>
      <c r="J42" s="83">
        <f t="shared" si="4"/>
        <v>0</v>
      </c>
      <c r="K42" s="83">
        <f t="shared" si="4"/>
        <v>0</v>
      </c>
      <c r="L42" s="83">
        <f t="shared" si="4"/>
        <v>0</v>
      </c>
      <c r="M42" s="83">
        <f t="shared" si="4"/>
        <v>0</v>
      </c>
      <c r="N42" s="83">
        <f t="shared" si="4"/>
        <v>0</v>
      </c>
    </row>
    <row r="43" spans="1:14" ht="18" customHeight="1">
      <c r="A43" s="116"/>
      <c r="B43" s="116"/>
      <c r="C43" s="71" t="s">
        <v>264</v>
      </c>
      <c r="D43" s="109" t="s">
        <v>265</v>
      </c>
      <c r="E43" s="83">
        <v>100</v>
      </c>
      <c r="F43" s="83">
        <v>92</v>
      </c>
      <c r="G43" s="83"/>
      <c r="H43" s="83"/>
      <c r="I43" s="83"/>
      <c r="J43" s="83"/>
      <c r="K43" s="83"/>
      <c r="L43" s="83"/>
      <c r="M43" s="83"/>
      <c r="N43" s="83"/>
    </row>
    <row r="44" spans="1:14" ht="18" customHeight="1">
      <c r="A44" s="116"/>
      <c r="B44" s="116"/>
      <c r="C44" s="32" t="s">
        <v>266</v>
      </c>
      <c r="D44" s="82" t="s">
        <v>267</v>
      </c>
      <c r="E44" s="83">
        <v>106.29999999999998</v>
      </c>
      <c r="F44" s="83">
        <v>99.799999999999983</v>
      </c>
      <c r="G44" s="83">
        <f t="shared" ref="G44:N44" si="5">G41+G43</f>
        <v>0</v>
      </c>
      <c r="H44" s="83">
        <f t="shared" si="5"/>
        <v>0</v>
      </c>
      <c r="I44" s="83">
        <f t="shared" si="5"/>
        <v>0</v>
      </c>
      <c r="J44" s="83">
        <f t="shared" si="5"/>
        <v>0</v>
      </c>
      <c r="K44" s="83">
        <f t="shared" si="5"/>
        <v>0</v>
      </c>
      <c r="L44" s="83">
        <f t="shared" si="5"/>
        <v>0</v>
      </c>
      <c r="M44" s="83">
        <f t="shared" si="5"/>
        <v>0</v>
      </c>
      <c r="N44" s="83">
        <f t="shared" si="5"/>
        <v>0</v>
      </c>
    </row>
    <row r="45" spans="1:14" ht="14.1" customHeight="1">
      <c r="A45" s="12" t="s">
        <v>268</v>
      </c>
    </row>
    <row r="46" spans="1:14" ht="14.1" customHeight="1">
      <c r="A46" s="12" t="s">
        <v>269</v>
      </c>
    </row>
    <row r="47" spans="1:14">
      <c r="A47" s="62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2022-08-24T03:33:48Z</cp:lastPrinted>
  <dcterms:created xsi:type="dcterms:W3CDTF">1999-07-06T05:17:05Z</dcterms:created>
  <dcterms:modified xsi:type="dcterms:W3CDTF">2022-09-20T11:25:05Z</dcterms:modified>
</cp:coreProperties>
</file>