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\\192.168.0.241\共有\【月報別冊財政状況】\【財政状況】\令和4年度\03\02指定都市（エクセル）\"/>
    </mc:Choice>
  </mc:AlternateContent>
  <xr:revisionPtr revIDLastSave="0" documentId="13_ncr:1_{8FE469B0-F266-476C-8974-415DA6716976}" xr6:coauthVersionLast="47" xr6:coauthVersionMax="47" xr10:uidLastSave="{00000000-0000-0000-0000-000000000000}"/>
  <bookViews>
    <workbookView xWindow="-120" yWindow="-120" windowWidth="29040" windowHeight="15840" tabRatio="767" xr2:uid="{00000000-000D-0000-FFFF-FFFF00000000}"/>
  </bookViews>
  <sheets>
    <sheet name="1.普通会計予算（R3-4年度）" sheetId="2" r:id="rId1"/>
    <sheet name="2.公営企業会計予算（R3-4年度）" sheetId="6" r:id="rId2"/>
    <sheet name="2.公営企業会計予算（R3-4年度） （２） " sheetId="11" r:id="rId3"/>
    <sheet name="3.(1)普通会計決算（R元-2年度）" sheetId="7" r:id="rId4"/>
    <sheet name="3.(2)財政指標等（H28‐R2年度）" sheetId="8" r:id="rId5"/>
    <sheet name="4.公営企業会計決算（R元-2年度）" sheetId="9" r:id="rId6"/>
    <sheet name="4.公営企業会計決算（R元-2年度） (2)" sheetId="12" r:id="rId7"/>
    <sheet name="5.三セク決算（R元-2年度）" sheetId="13" r:id="rId8"/>
  </sheets>
  <definedNames>
    <definedName name="_xlnm.Print_Area" localSheetId="0">'1.普通会計予算（R3-4年度）'!$A$1:$I$42</definedName>
    <definedName name="_xlnm.Print_Area" localSheetId="1">'2.公営企業会計予算（R3-4年度）'!$A$1:$O$50</definedName>
    <definedName name="_xlnm.Print_Area" localSheetId="2">'2.公営企業会計予算（R3-4年度） （２） '!$A$1:$O$50</definedName>
    <definedName name="_xlnm.Print_Area" localSheetId="3">'3.(1)普通会計決算（R元-2年度）'!$A$1:$I$42</definedName>
    <definedName name="_xlnm.Print_Area" localSheetId="4">'3.(2)財政指標等（H28‐R2年度）'!$A$1:$I$35</definedName>
    <definedName name="_xlnm.Print_Area" localSheetId="5">'4.公営企業会計決算（R元-2年度）'!$A$1:$O$49</definedName>
    <definedName name="_xlnm.Print_Area" localSheetId="6">'4.公営企業会計決算（R元-2年度） (2)'!$A$1:$O$49</definedName>
    <definedName name="_xlnm.Print_Area" localSheetId="7">'5.三セク決算（R元-2年度）'!$A$1:$V$46</definedName>
    <definedName name="_xlnm.Print_Titles" localSheetId="1">'2.公営企業会計予算（R3-4年度）'!$1:$4</definedName>
    <definedName name="_xlnm.Print_Titles" localSheetId="2">'2.公営企業会計予算（R3-4年度） （２） '!$1:$4</definedName>
    <definedName name="_xlnm.Print_Titles" localSheetId="5">'4.公営企業会計決算（R元-2年度）'!$1:$4</definedName>
    <definedName name="_xlnm.Print_Titles" localSheetId="6">'4.公営企業会計決算（R元-2年度） (2)'!$1:$4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1" i="13" l="1"/>
  <c r="F44" i="13" s="1"/>
  <c r="F37" i="13"/>
  <c r="F42" i="13" s="1"/>
  <c r="V31" i="13"/>
  <c r="V34" i="13" s="1"/>
  <c r="U31" i="13"/>
  <c r="U34" i="13" s="1"/>
  <c r="T31" i="13"/>
  <c r="T34" i="13" s="1"/>
  <c r="S31" i="13"/>
  <c r="S34" i="13" s="1"/>
  <c r="S41" i="13" s="1"/>
  <c r="S44" i="13" s="1"/>
  <c r="R31" i="13"/>
  <c r="R34" i="13" s="1"/>
  <c r="Q31" i="13"/>
  <c r="Q34" i="13" s="1"/>
  <c r="P31" i="13"/>
  <c r="P34" i="13" s="1"/>
  <c r="O31" i="13"/>
  <c r="O34" i="13" s="1"/>
  <c r="N31" i="13"/>
  <c r="N34" i="13" s="1"/>
  <c r="M31" i="13"/>
  <c r="M34" i="13" s="1"/>
  <c r="L31" i="13"/>
  <c r="L34" i="13" s="1"/>
  <c r="K31" i="13"/>
  <c r="K34" i="13" s="1"/>
  <c r="K41" i="13" s="1"/>
  <c r="K44" i="13" s="1"/>
  <c r="J31" i="13"/>
  <c r="J34" i="13" s="1"/>
  <c r="I31" i="13"/>
  <c r="I34" i="13" s="1"/>
  <c r="H31" i="13"/>
  <c r="H34" i="13" s="1"/>
  <c r="G31" i="13"/>
  <c r="G34" i="13" s="1"/>
  <c r="F31" i="13"/>
  <c r="E31" i="13"/>
  <c r="E34" i="13" s="1"/>
  <c r="F27" i="13"/>
  <c r="T26" i="13"/>
  <c r="T27" i="13" s="1"/>
  <c r="T22" i="13"/>
  <c r="T18" i="13"/>
  <c r="U41" i="13" l="1"/>
  <c r="U44" i="13" s="1"/>
  <c r="U37" i="13"/>
  <c r="V41" i="13"/>
  <c r="V44" i="13" s="1"/>
  <c r="V37" i="13"/>
  <c r="G41" i="13"/>
  <c r="G44" i="13" s="1"/>
  <c r="G37" i="13"/>
  <c r="G42" i="13" s="1"/>
  <c r="T41" i="13"/>
  <c r="T44" i="13" s="1"/>
  <c r="T37" i="13"/>
  <c r="M41" i="13"/>
  <c r="M44" i="13" s="1"/>
  <c r="M37" i="13"/>
  <c r="Q41" i="13"/>
  <c r="Q44" i="13" s="1"/>
  <c r="Q37" i="13"/>
  <c r="E41" i="13"/>
  <c r="E44" i="13" s="1"/>
  <c r="E37" i="13"/>
  <c r="E42" i="13" s="1"/>
  <c r="H37" i="13"/>
  <c r="H42" i="13" s="1"/>
  <c r="H41" i="13"/>
  <c r="H44" i="13" s="1"/>
  <c r="I37" i="13"/>
  <c r="I42" i="13" s="1"/>
  <c r="I41" i="13"/>
  <c r="I44" i="13" s="1"/>
  <c r="R37" i="13"/>
  <c r="R41" i="13"/>
  <c r="R44" i="13" s="1"/>
  <c r="L41" i="13"/>
  <c r="L44" i="13" s="1"/>
  <c r="L37" i="13"/>
  <c r="N41" i="13"/>
  <c r="N44" i="13" s="1"/>
  <c r="N37" i="13"/>
  <c r="O37" i="13"/>
  <c r="O41" i="13"/>
  <c r="O44" i="13" s="1"/>
  <c r="P37" i="13"/>
  <c r="P41" i="13"/>
  <c r="P44" i="13" s="1"/>
  <c r="J37" i="13"/>
  <c r="J42" i="13" s="1"/>
  <c r="J41" i="13"/>
  <c r="J44" i="13" s="1"/>
  <c r="K37" i="13"/>
  <c r="S37" i="13"/>
  <c r="F40" i="2" l="1"/>
  <c r="O44" i="12"/>
  <c r="N44" i="12"/>
  <c r="M44" i="12"/>
  <c r="L44" i="12"/>
  <c r="K44" i="12"/>
  <c r="J44" i="12"/>
  <c r="O39" i="12"/>
  <c r="O45" i="12" s="1"/>
  <c r="N39" i="12"/>
  <c r="N45" i="12" s="1"/>
  <c r="M39" i="12"/>
  <c r="L39" i="12"/>
  <c r="K39" i="12"/>
  <c r="J39" i="12"/>
  <c r="F27" i="12"/>
  <c r="G24" i="12"/>
  <c r="G27" i="12" s="1"/>
  <c r="G16" i="12"/>
  <c r="F16" i="12"/>
  <c r="F15" i="12"/>
  <c r="G14" i="12"/>
  <c r="F14" i="12"/>
  <c r="O44" i="9"/>
  <c r="N44" i="9"/>
  <c r="M44" i="9"/>
  <c r="L44" i="9"/>
  <c r="K44" i="9"/>
  <c r="J44" i="9"/>
  <c r="I44" i="9"/>
  <c r="H44" i="9"/>
  <c r="G44" i="9"/>
  <c r="F44" i="9"/>
  <c r="F45" i="9" s="1"/>
  <c r="O39" i="9"/>
  <c r="N39" i="9"/>
  <c r="M39" i="9"/>
  <c r="L39" i="9"/>
  <c r="L45" i="9" s="1"/>
  <c r="J39" i="9"/>
  <c r="I39" i="9"/>
  <c r="H39" i="9"/>
  <c r="H45" i="9" s="1"/>
  <c r="G39" i="9"/>
  <c r="O44" i="11"/>
  <c r="N44" i="11"/>
  <c r="M44" i="11"/>
  <c r="L44" i="11"/>
  <c r="K44" i="11"/>
  <c r="J44" i="11"/>
  <c r="I44" i="11"/>
  <c r="H44" i="11"/>
  <c r="G44" i="11"/>
  <c r="F44" i="11"/>
  <c r="O39" i="11"/>
  <c r="N39" i="11"/>
  <c r="M39" i="11"/>
  <c r="M45" i="11" s="1"/>
  <c r="L39" i="11"/>
  <c r="L45" i="11" s="1"/>
  <c r="K39" i="11"/>
  <c r="K45" i="11" s="1"/>
  <c r="J39" i="11"/>
  <c r="J45" i="11" s="1"/>
  <c r="I39" i="11"/>
  <c r="H39" i="11"/>
  <c r="G39" i="11"/>
  <c r="F39" i="11"/>
  <c r="O24" i="11"/>
  <c r="O27" i="11" s="1"/>
  <c r="N24" i="11"/>
  <c r="N27" i="11" s="1"/>
  <c r="M24" i="11"/>
  <c r="M27" i="11" s="1"/>
  <c r="L24" i="11"/>
  <c r="L27" i="11" s="1"/>
  <c r="K24" i="11"/>
  <c r="K27" i="11" s="1"/>
  <c r="J24" i="11"/>
  <c r="J27" i="11" s="1"/>
  <c r="I24" i="11"/>
  <c r="I27" i="11" s="1"/>
  <c r="H24" i="11"/>
  <c r="H27" i="11" s="1"/>
  <c r="G24" i="11"/>
  <c r="G27" i="11" s="1"/>
  <c r="F24" i="11"/>
  <c r="F27" i="11" s="1"/>
  <c r="O16" i="11"/>
  <c r="N16" i="11"/>
  <c r="M16" i="11"/>
  <c r="L16" i="11"/>
  <c r="K16" i="11"/>
  <c r="J16" i="11"/>
  <c r="I16" i="11"/>
  <c r="H16" i="11"/>
  <c r="G16" i="11"/>
  <c r="F16" i="11"/>
  <c r="O15" i="11"/>
  <c r="N15" i="11"/>
  <c r="M15" i="11"/>
  <c r="L15" i="11"/>
  <c r="K15" i="11"/>
  <c r="J15" i="11"/>
  <c r="I15" i="11"/>
  <c r="H15" i="11"/>
  <c r="G15" i="11"/>
  <c r="F15" i="11"/>
  <c r="O14" i="11"/>
  <c r="N14" i="11"/>
  <c r="M14" i="11"/>
  <c r="L14" i="11"/>
  <c r="K14" i="11"/>
  <c r="J14" i="11"/>
  <c r="I14" i="11"/>
  <c r="H14" i="11"/>
  <c r="G14" i="11"/>
  <c r="F14" i="11"/>
  <c r="N45" i="9" l="1"/>
  <c r="F45" i="11"/>
  <c r="N45" i="11"/>
  <c r="G45" i="11"/>
  <c r="O45" i="11"/>
  <c r="M45" i="9"/>
  <c r="I45" i="9"/>
  <c r="J45" i="12"/>
  <c r="K45" i="12"/>
  <c r="L45" i="12"/>
  <c r="H45" i="11"/>
  <c r="M45" i="12"/>
  <c r="I45" i="11"/>
  <c r="O45" i="9"/>
  <c r="I16" i="2"/>
  <c r="F40" i="7"/>
  <c r="F22" i="7"/>
  <c r="G9" i="7" s="1"/>
  <c r="AD5" i="7" s="1"/>
  <c r="G38" i="2"/>
  <c r="F22" i="2"/>
  <c r="G20" i="2" s="1"/>
  <c r="AJ5" i="2" s="1"/>
  <c r="F24" i="9"/>
  <c r="F27" i="9" s="1"/>
  <c r="F14" i="9"/>
  <c r="I36" i="2"/>
  <c r="O24" i="9"/>
  <c r="O27" i="9" s="1"/>
  <c r="N24" i="9"/>
  <c r="N27" i="9" s="1"/>
  <c r="M24" i="9"/>
  <c r="M27" i="9" s="1"/>
  <c r="L24" i="9"/>
  <c r="L27" i="9" s="1"/>
  <c r="K27" i="9"/>
  <c r="J24" i="9"/>
  <c r="J27" i="9" s="1"/>
  <c r="I24" i="9"/>
  <c r="I27" i="9"/>
  <c r="H24" i="9"/>
  <c r="H27" i="9" s="1"/>
  <c r="G24" i="9"/>
  <c r="G27" i="9" s="1"/>
  <c r="O16" i="9"/>
  <c r="N16" i="9"/>
  <c r="M16" i="9"/>
  <c r="L16" i="9"/>
  <c r="K16" i="9"/>
  <c r="J16" i="9"/>
  <c r="I16" i="9"/>
  <c r="H16" i="9"/>
  <c r="G16" i="9"/>
  <c r="F16" i="9"/>
  <c r="O15" i="9"/>
  <c r="N15" i="9"/>
  <c r="M15" i="9"/>
  <c r="L15" i="9"/>
  <c r="K15" i="9"/>
  <c r="J15" i="9"/>
  <c r="I15" i="9"/>
  <c r="H15" i="9"/>
  <c r="G15" i="9"/>
  <c r="F15" i="9"/>
  <c r="O14" i="9"/>
  <c r="N14" i="9"/>
  <c r="M14" i="9"/>
  <c r="L14" i="9"/>
  <c r="K14" i="9"/>
  <c r="J14" i="9"/>
  <c r="I14" i="9"/>
  <c r="H14" i="9"/>
  <c r="G14" i="9"/>
  <c r="I20" i="8"/>
  <c r="I19" i="8"/>
  <c r="AS3" i="8"/>
  <c r="AR3" i="8"/>
  <c r="AQ3" i="8"/>
  <c r="AP3" i="8"/>
  <c r="AO3" i="8"/>
  <c r="AN3" i="8"/>
  <c r="AM3" i="8"/>
  <c r="AL3" i="8"/>
  <c r="AK3" i="8"/>
  <c r="AJ3" i="8"/>
  <c r="AI3" i="8"/>
  <c r="AH3" i="8"/>
  <c r="AG3" i="8"/>
  <c r="AF3" i="8"/>
  <c r="AE3" i="8"/>
  <c r="AD3" i="8"/>
  <c r="AC3" i="8"/>
  <c r="AB3" i="8"/>
  <c r="AR2" i="8"/>
  <c r="AQ2" i="8"/>
  <c r="AP2" i="8"/>
  <c r="AO2" i="8"/>
  <c r="AN2" i="8"/>
  <c r="AM2" i="8"/>
  <c r="AL2" i="8"/>
  <c r="AK2" i="8"/>
  <c r="AJ2" i="8"/>
  <c r="AI2" i="8"/>
  <c r="AH2" i="8"/>
  <c r="AG2" i="8"/>
  <c r="AF2" i="8"/>
  <c r="AE2" i="8"/>
  <c r="AD2" i="8"/>
  <c r="AC2" i="8"/>
  <c r="AB2" i="8"/>
  <c r="AA1" i="8"/>
  <c r="I38" i="7"/>
  <c r="I37" i="7"/>
  <c r="I36" i="7"/>
  <c r="I35" i="7"/>
  <c r="AK14" i="7" s="1"/>
  <c r="I34" i="7"/>
  <c r="AJ14" i="7" s="1"/>
  <c r="I33" i="7"/>
  <c r="I32" i="7"/>
  <c r="AI14" i="7" s="1"/>
  <c r="I31" i="7"/>
  <c r="I30" i="7"/>
  <c r="I29" i="7"/>
  <c r="I28" i="7"/>
  <c r="AH14" i="7" s="1"/>
  <c r="I27" i="7"/>
  <c r="AG14" i="7" s="1"/>
  <c r="I26" i="7"/>
  <c r="AF14" i="7" s="1"/>
  <c r="I25" i="7"/>
  <c r="I24" i="7"/>
  <c r="AE14" i="7" s="1"/>
  <c r="I23" i="7"/>
  <c r="AD14" i="7" s="1"/>
  <c r="I21" i="7"/>
  <c r="AK6" i="7" s="1"/>
  <c r="I20" i="7"/>
  <c r="AJ6" i="7" s="1"/>
  <c r="I19" i="7"/>
  <c r="I18" i="7"/>
  <c r="I17" i="7"/>
  <c r="AI6" i="7" s="1"/>
  <c r="I16" i="7"/>
  <c r="I15" i="7"/>
  <c r="AH6" i="7" s="1"/>
  <c r="AA14" i="7"/>
  <c r="I14" i="7"/>
  <c r="AG6" i="7" s="1"/>
  <c r="AA13" i="7"/>
  <c r="I13" i="7"/>
  <c r="AF6" i="7" s="1"/>
  <c r="AK12" i="7"/>
  <c r="AJ12" i="7"/>
  <c r="AI12" i="7"/>
  <c r="AH12" i="7"/>
  <c r="AG12" i="7"/>
  <c r="AF12" i="7"/>
  <c r="AE12" i="7"/>
  <c r="AD12" i="7"/>
  <c r="AA12" i="7"/>
  <c r="I12" i="7"/>
  <c r="I11" i="7"/>
  <c r="I10" i="7"/>
  <c r="AE6" i="7" s="1"/>
  <c r="I9" i="7"/>
  <c r="AD6" i="7" s="1"/>
  <c r="AA6" i="7"/>
  <c r="AA5" i="7"/>
  <c r="AK4" i="7"/>
  <c r="AJ4" i="7"/>
  <c r="AI4" i="7"/>
  <c r="AH4" i="7"/>
  <c r="AG4" i="7"/>
  <c r="AF4" i="7"/>
  <c r="AE4" i="7"/>
  <c r="AD4" i="7"/>
  <c r="AA4" i="7"/>
  <c r="O44" i="6"/>
  <c r="N44" i="6"/>
  <c r="M44" i="6"/>
  <c r="L44" i="6"/>
  <c r="K44" i="6"/>
  <c r="J44" i="6"/>
  <c r="I44" i="6"/>
  <c r="H44" i="6"/>
  <c r="G44" i="6"/>
  <c r="F44" i="6"/>
  <c r="O39" i="6"/>
  <c r="N39" i="6"/>
  <c r="M39" i="6"/>
  <c r="L39" i="6"/>
  <c r="K39" i="6"/>
  <c r="J39" i="6"/>
  <c r="I39" i="6"/>
  <c r="H39" i="6"/>
  <c r="G39" i="6"/>
  <c r="F39" i="6"/>
  <c r="O24" i="6"/>
  <c r="O27" i="6" s="1"/>
  <c r="N24" i="6"/>
  <c r="N27" i="6" s="1"/>
  <c r="M24" i="6"/>
  <c r="M27" i="6" s="1"/>
  <c r="L24" i="6"/>
  <c r="L27" i="6" s="1"/>
  <c r="K24" i="6"/>
  <c r="K27" i="6" s="1"/>
  <c r="J24" i="6"/>
  <c r="J27" i="6" s="1"/>
  <c r="I24" i="6"/>
  <c r="I27" i="6" s="1"/>
  <c r="H24" i="6"/>
  <c r="H27" i="6" s="1"/>
  <c r="G24" i="6"/>
  <c r="G27" i="6" s="1"/>
  <c r="F24" i="6"/>
  <c r="F27" i="6" s="1"/>
  <c r="O16" i="6"/>
  <c r="N16" i="6"/>
  <c r="M16" i="6"/>
  <c r="L16" i="6"/>
  <c r="K16" i="6"/>
  <c r="J16" i="6"/>
  <c r="I16" i="6"/>
  <c r="H16" i="6"/>
  <c r="G16" i="6"/>
  <c r="F16" i="6"/>
  <c r="O15" i="6"/>
  <c r="N15" i="6"/>
  <c r="M15" i="6"/>
  <c r="L15" i="6"/>
  <c r="K15" i="6"/>
  <c r="J15" i="6"/>
  <c r="I15" i="6"/>
  <c r="H15" i="6"/>
  <c r="G15" i="6"/>
  <c r="F15" i="6"/>
  <c r="O14" i="6"/>
  <c r="N14" i="6"/>
  <c r="M14" i="6"/>
  <c r="L14" i="6"/>
  <c r="K14" i="6"/>
  <c r="J14" i="6"/>
  <c r="I14" i="6"/>
  <c r="H14" i="6"/>
  <c r="G14" i="6"/>
  <c r="F14" i="6"/>
  <c r="I37" i="2"/>
  <c r="I35" i="2"/>
  <c r="AK14" i="2" s="1"/>
  <c r="I34" i="2"/>
  <c r="AJ14" i="2" s="1"/>
  <c r="I33" i="2"/>
  <c r="I32" i="2"/>
  <c r="AI14" i="2" s="1"/>
  <c r="I31" i="2"/>
  <c r="I30" i="2"/>
  <c r="I29" i="2"/>
  <c r="I28" i="2"/>
  <c r="AH14" i="2" s="1"/>
  <c r="I27" i="2"/>
  <c r="AG14" i="2" s="1"/>
  <c r="I26" i="2"/>
  <c r="AF14" i="2" s="1"/>
  <c r="I25" i="2"/>
  <c r="I24" i="2"/>
  <c r="AE14" i="2" s="1"/>
  <c r="I23" i="2"/>
  <c r="AD14" i="2" s="1"/>
  <c r="AK12" i="2"/>
  <c r="AJ12" i="2"/>
  <c r="AI12" i="2"/>
  <c r="AH12" i="2"/>
  <c r="AG12" i="2"/>
  <c r="AF12" i="2"/>
  <c r="AE12" i="2"/>
  <c r="AD12" i="2"/>
  <c r="I21" i="2"/>
  <c r="AK6" i="2" s="1"/>
  <c r="AK4" i="2"/>
  <c r="I20" i="2"/>
  <c r="AJ6" i="2" s="1"/>
  <c r="AJ4" i="2"/>
  <c r="I17" i="2"/>
  <c r="AI6" i="2" s="1"/>
  <c r="AI4" i="2"/>
  <c r="I15" i="2"/>
  <c r="AH6" i="2" s="1"/>
  <c r="AH4" i="2"/>
  <c r="I14" i="2"/>
  <c r="AG6" i="2" s="1"/>
  <c r="AG4" i="2"/>
  <c r="I13" i="2"/>
  <c r="AF6" i="2" s="1"/>
  <c r="AF4" i="2"/>
  <c r="I10" i="2"/>
  <c r="AE6" i="2" s="1"/>
  <c r="AE4" i="2"/>
  <c r="I9" i="2"/>
  <c r="AD6" i="2" s="1"/>
  <c r="AD4" i="2"/>
  <c r="AA12" i="2"/>
  <c r="AA4" i="2"/>
  <c r="I11" i="2"/>
  <c r="I12" i="2"/>
  <c r="I18" i="2"/>
  <c r="I19" i="2"/>
  <c r="G31" i="2"/>
  <c r="H45" i="6" l="1"/>
  <c r="O45" i="6"/>
  <c r="L45" i="6"/>
  <c r="I21" i="8"/>
  <c r="AS2" i="8" s="1"/>
  <c r="G34" i="2"/>
  <c r="AJ13" i="2" s="1"/>
  <c r="G40" i="2"/>
  <c r="AC4" i="2"/>
  <c r="G21" i="2"/>
  <c r="AK5" i="2" s="1"/>
  <c r="F45" i="6"/>
  <c r="N45" i="6"/>
  <c r="I40" i="7"/>
  <c r="AC14" i="7" s="1"/>
  <c r="G13" i="2"/>
  <c r="AF5" i="2" s="1"/>
  <c r="I45" i="6"/>
  <c r="K45" i="6"/>
  <c r="G31" i="7"/>
  <c r="G39" i="7"/>
  <c r="G20" i="7"/>
  <c r="AJ5" i="7" s="1"/>
  <c r="G10" i="7"/>
  <c r="AE5" i="7" s="1"/>
  <c r="G24" i="7"/>
  <c r="AE13" i="7" s="1"/>
  <c r="G28" i="7"/>
  <c r="AH13" i="7" s="1"/>
  <c r="G32" i="7"/>
  <c r="AI13" i="7" s="1"/>
  <c r="G36" i="7"/>
  <c r="G40" i="7"/>
  <c r="G21" i="7"/>
  <c r="AK5" i="7" s="1"/>
  <c r="G25" i="7"/>
  <c r="G29" i="7"/>
  <c r="G33" i="7"/>
  <c r="G37" i="7"/>
  <c r="G26" i="2"/>
  <c r="AF13" i="2" s="1"/>
  <c r="G26" i="7"/>
  <c r="AF13" i="7" s="1"/>
  <c r="G30" i="7"/>
  <c r="G34" i="7"/>
  <c r="AJ13" i="7" s="1"/>
  <c r="G38" i="7"/>
  <c r="G17" i="7"/>
  <c r="AI5" i="7" s="1"/>
  <c r="G19" i="7"/>
  <c r="G23" i="7"/>
  <c r="AD13" i="7" s="1"/>
  <c r="G14" i="7"/>
  <c r="AG5" i="7" s="1"/>
  <c r="G12" i="7"/>
  <c r="AC12" i="7"/>
  <c r="G27" i="7"/>
  <c r="AG13" i="7" s="1"/>
  <c r="G35" i="7"/>
  <c r="AK13" i="7" s="1"/>
  <c r="G9" i="2"/>
  <c r="AD5" i="2" s="1"/>
  <c r="I22" i="2"/>
  <c r="AC6" i="2" s="1"/>
  <c r="G22" i="2"/>
  <c r="G10" i="2"/>
  <c r="AE5" i="2" s="1"/>
  <c r="G16" i="2"/>
  <c r="G14" i="2"/>
  <c r="AG5" i="2" s="1"/>
  <c r="G45" i="6"/>
  <c r="J45" i="6"/>
  <c r="M45" i="6"/>
  <c r="G19" i="2"/>
  <c r="G29" i="2"/>
  <c r="G30" i="2"/>
  <c r="I40" i="2"/>
  <c r="AC14" i="2" s="1"/>
  <c r="G17" i="2"/>
  <c r="AI5" i="2" s="1"/>
  <c r="G24" i="2"/>
  <c r="AE13" i="2" s="1"/>
  <c r="AC12" i="2"/>
  <c r="G35" i="2"/>
  <c r="AK13" i="2" s="1"/>
  <c r="G37" i="2"/>
  <c r="G39" i="2"/>
  <c r="G11" i="7"/>
  <c r="G28" i="2"/>
  <c r="AH13" i="2" s="1"/>
  <c r="G16" i="7"/>
  <c r="G18" i="7"/>
  <c r="I22" i="7"/>
  <c r="AC6" i="7" s="1"/>
  <c r="AC4" i="7"/>
  <c r="G15" i="2"/>
  <c r="AH5" i="2" s="1"/>
  <c r="G32" i="2"/>
  <c r="AI13" i="2" s="1"/>
  <c r="G27" i="2"/>
  <c r="AG13" i="2" s="1"/>
  <c r="G12" i="2"/>
  <c r="G13" i="7"/>
  <c r="AF5" i="7" s="1"/>
  <c r="G18" i="2"/>
  <c r="G15" i="7"/>
  <c r="AH5" i="7" s="1"/>
  <c r="G22" i="7"/>
  <c r="G11" i="2"/>
  <c r="G33" i="2"/>
  <c r="G23" i="2"/>
  <c r="AD13" i="2" s="1"/>
  <c r="G25" i="2"/>
  <c r="G36" i="2"/>
  <c r="I23" i="8" l="1"/>
  <c r="I22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  <author>名古屋市総務局</author>
    <author>Administrator</author>
  </authors>
  <commentList>
    <comment ref="G31" authorId="0" shapeId="0" xr:uid="{6BAFDA79-42DB-42CA-A10B-4376F753BF37}">
      <text>
        <r>
          <rPr>
            <b/>
            <sz val="9"/>
            <color indexed="81"/>
            <rFont val="MS P ゴシック"/>
            <family val="3"/>
            <charset val="128"/>
          </rPr>
          <t>損益に合わせるため-1</t>
        </r>
      </text>
    </comment>
    <comment ref="P31" authorId="1" shapeId="0" xr:uid="{A6C65EC8-6C0A-4839-9488-C228D100670F}">
      <text>
        <r>
          <rPr>
            <b/>
            <sz val="9"/>
            <color indexed="81"/>
            <rFont val="MS P ゴシック"/>
            <family val="3"/>
            <charset val="128"/>
          </rPr>
          <t>損益計算書に合わせるため+1</t>
        </r>
      </text>
    </comment>
    <comment ref="J34" authorId="1" shapeId="0" xr:uid="{908503C9-A544-4CA3-AB19-8F515C3D70DF}">
      <text>
        <r>
          <rPr>
            <b/>
            <sz val="9"/>
            <color indexed="81"/>
            <rFont val="MS P ゴシック"/>
            <family val="3"/>
            <charset val="128"/>
          </rPr>
          <t>損益計算書に合わせるため＋1</t>
        </r>
      </text>
    </comment>
    <comment ref="N34" authorId="1" shapeId="0" xr:uid="{06258D5F-DC54-4B87-BF17-97036929B007}">
      <text>
        <r>
          <rPr>
            <b/>
            <sz val="9"/>
            <color indexed="81"/>
            <rFont val="MS P ゴシック"/>
            <family val="3"/>
            <charset val="128"/>
          </rPr>
          <t>損益計算書に合わせるため+1</t>
        </r>
      </text>
    </comment>
    <comment ref="L41" authorId="2" shapeId="0" xr:uid="{A89447F9-D654-42C3-BFE8-12405157137B}">
      <text>
        <r>
          <rPr>
            <b/>
            <sz val="9"/>
            <color indexed="81"/>
            <rFont val="MS P ゴシック"/>
            <family val="3"/>
            <charset val="128"/>
          </rPr>
          <t>貸借対照表に合わせるため-1</t>
        </r>
      </text>
    </comment>
    <comment ref="G44" authorId="0" shapeId="0" xr:uid="{F0F2A5C8-C807-45DB-8317-7A314567BDA0}">
      <text>
        <r>
          <rPr>
            <b/>
            <sz val="9"/>
            <color indexed="81"/>
            <rFont val="MS P ゴシック"/>
            <family val="3"/>
            <charset val="128"/>
          </rPr>
          <t>貸借対照表に合わせるため＋1</t>
        </r>
      </text>
    </comment>
    <comment ref="H44" authorId="1" shapeId="0" xr:uid="{4206065B-3379-4E36-AFFD-99D19E16360D}">
      <text>
        <r>
          <rPr>
            <b/>
            <sz val="9"/>
            <color indexed="81"/>
            <rFont val="MS P ゴシック"/>
            <family val="3"/>
            <charset val="128"/>
          </rPr>
          <t>貸借対照表に合わせるため－1</t>
        </r>
      </text>
    </comment>
    <comment ref="L44" authorId="1" shapeId="0" xr:uid="{6AAECA9F-66DA-44B4-ABE5-C35FBD4D54A1}">
      <text>
        <r>
          <rPr>
            <b/>
            <sz val="9"/>
            <color indexed="81"/>
            <rFont val="MS P ゴシック"/>
            <family val="3"/>
            <charset val="128"/>
          </rPr>
          <t>貸借対照表に合わせるため-1</t>
        </r>
      </text>
    </comment>
  </commentList>
</comments>
</file>

<file path=xl/sharedStrings.xml><?xml version="1.0" encoding="utf-8"?>
<sst xmlns="http://schemas.openxmlformats.org/spreadsheetml/2006/main" count="716" uniqueCount="327">
  <si>
    <t>団体名</t>
  </si>
  <si>
    <t>構成比</t>
  </si>
  <si>
    <t>地方税</t>
  </si>
  <si>
    <t>地方譲与税</t>
  </si>
  <si>
    <t>地方交付税</t>
  </si>
  <si>
    <t>国庫支出金</t>
  </si>
  <si>
    <t>地方債</t>
  </si>
  <si>
    <t>その他の収入</t>
  </si>
  <si>
    <t>歳　入　合　計</t>
  </si>
  <si>
    <t>義務的経費</t>
  </si>
  <si>
    <t>うち人件費</t>
  </si>
  <si>
    <t>　　公債費</t>
  </si>
  <si>
    <t>その他の経費</t>
  </si>
  <si>
    <t>うち物件費</t>
  </si>
  <si>
    <t>　　積立金</t>
  </si>
  <si>
    <t>投資的経費</t>
  </si>
  <si>
    <t>うち普通建設事業費</t>
  </si>
  <si>
    <t>歳　出　合  計</t>
  </si>
  <si>
    <t>（注１）原則として表示単位未満を四捨五入して端数調整していないため、合計等と一致しない場合がある。</t>
  </si>
  <si>
    <t>（注２）構成比は表内計数により計算している。</t>
  </si>
  <si>
    <t>対前年度
伸び率</t>
  </si>
  <si>
    <t>うち市町村民税</t>
  </si>
  <si>
    <t>うち所得割</t>
  </si>
  <si>
    <t>　　法人税割</t>
  </si>
  <si>
    <t>うち固定資産税</t>
  </si>
  <si>
    <t>使用料・手数料</t>
  </si>
  <si>
    <t>都道府県支出金</t>
  </si>
  <si>
    <t>財産収入</t>
  </si>
  <si>
    <t>　　扶助費</t>
  </si>
  <si>
    <t>　　維持補修費</t>
  </si>
  <si>
    <t>　　補助費等</t>
  </si>
  <si>
    <t>　　繰出金</t>
  </si>
  <si>
    <t>　　投資・出資・貸付金</t>
  </si>
  <si>
    <t xml:space="preserve">    単独事業</t>
  </si>
  <si>
    <t>うち災害復旧事業費</t>
  </si>
  <si>
    <t>　　失業対策事業費</t>
  </si>
  <si>
    <t>(a)</t>
  </si>
  <si>
    <t>(b)</t>
  </si>
  <si>
    <t>(c)</t>
  </si>
  <si>
    <t>(d)</t>
  </si>
  <si>
    <t>(e)</t>
  </si>
  <si>
    <t>(f)</t>
  </si>
  <si>
    <t>2.公営企業会計の状況</t>
  </si>
  <si>
    <t>　　　　　　（単位：百万円）</t>
  </si>
  <si>
    <t>法適用企業</t>
  </si>
  <si>
    <t>総収益</t>
  </si>
  <si>
    <t>うち経常収益</t>
  </si>
  <si>
    <t xml:space="preserve">    特別利益</t>
  </si>
  <si>
    <t>総費用</t>
  </si>
  <si>
    <t>うち経常費用</t>
  </si>
  <si>
    <t xml:space="preserve">    特別損失</t>
  </si>
  <si>
    <t xml:space="preserve">経常損益 </t>
  </si>
  <si>
    <t xml:space="preserve">特別損益 </t>
  </si>
  <si>
    <t xml:space="preserve">純損益   </t>
  </si>
  <si>
    <t>累積欠損金</t>
  </si>
  <si>
    <t>不良債務</t>
  </si>
  <si>
    <t>資本的収入</t>
  </si>
  <si>
    <t>うち企業債</t>
  </si>
  <si>
    <t>資本的収入（純計） 　</t>
  </si>
  <si>
    <t>資本的支出</t>
  </si>
  <si>
    <t>　</t>
  </si>
  <si>
    <t>うち企業債償還金</t>
  </si>
  <si>
    <t>資本的収入が資本的支出に</t>
  </si>
  <si>
    <t xml:space="preserve">不足する額の補てん財源　 </t>
  </si>
  <si>
    <t>法非適用企業</t>
  </si>
  <si>
    <t>うち営業収益</t>
  </si>
  <si>
    <t>うち料金収入</t>
  </si>
  <si>
    <t>うち営業外収益</t>
  </si>
  <si>
    <t>うち営業費用</t>
  </si>
  <si>
    <t>　　営業外費用</t>
  </si>
  <si>
    <t>収支差引</t>
  </si>
  <si>
    <t>資本的収入　</t>
  </si>
  <si>
    <t>うち地方債</t>
  </si>
  <si>
    <t>うち地方債償還金</t>
  </si>
  <si>
    <t>収支再差引</t>
  </si>
  <si>
    <t>積立金</t>
  </si>
  <si>
    <t>形式収支</t>
  </si>
  <si>
    <t>実質収支</t>
  </si>
  <si>
    <t>その他</t>
  </si>
  <si>
    <t>普　　　通　　　会　　　計</t>
    <rPh sb="0" eb="1">
      <t>アマネ</t>
    </rPh>
    <rPh sb="4" eb="5">
      <t>ツウ</t>
    </rPh>
    <rPh sb="8" eb="9">
      <t>カイ</t>
    </rPh>
    <rPh sb="12" eb="13">
      <t>ケイ</t>
    </rPh>
    <phoneticPr fontId="8"/>
  </si>
  <si>
    <t>歳　　入</t>
    <rPh sb="0" eb="1">
      <t>トシ</t>
    </rPh>
    <rPh sb="3" eb="4">
      <t>イ</t>
    </rPh>
    <phoneticPr fontId="8"/>
  </si>
  <si>
    <t>歳　　出</t>
    <rPh sb="0" eb="1">
      <t>トシ</t>
    </rPh>
    <rPh sb="3" eb="4">
      <t>デ</t>
    </rPh>
    <phoneticPr fontId="8"/>
  </si>
  <si>
    <t>（注）原則として表示単位未満を四捨五入して端数調整していないため、合計等と一致しない場合がある。</t>
    <phoneticPr fontId="7"/>
  </si>
  <si>
    <t>損益収支</t>
  </si>
  <si>
    <t>資本収支</t>
  </si>
  <si>
    <t>収益的収支</t>
  </si>
  <si>
    <t>資本的収支</t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</si>
  <si>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</si>
  <si>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</si>
  <si>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</si>
  <si>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</si>
  <si>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</si>
  <si>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7"/>
  </si>
  <si>
    <t>(i=g-h)</t>
    <phoneticPr fontId="11"/>
  </si>
  <si>
    <t>(j)</t>
    <phoneticPr fontId="11"/>
  </si>
  <si>
    <t>補てん財源不足額(▲)</t>
    <phoneticPr fontId="7"/>
  </si>
  <si>
    <t>(i+j)</t>
    <phoneticPr fontId="11"/>
  </si>
  <si>
    <t>(c=a-b)</t>
    <phoneticPr fontId="8"/>
  </si>
  <si>
    <t>(f=d-e)</t>
    <phoneticPr fontId="8"/>
  </si>
  <si>
    <t>(g=c+f)</t>
    <phoneticPr fontId="8"/>
  </si>
  <si>
    <t>（単位：百万円）</t>
    <phoneticPr fontId="7"/>
  </si>
  <si>
    <t>予算額</t>
    <rPh sb="0" eb="2">
      <t>ヨサン</t>
    </rPh>
    <rPh sb="2" eb="3">
      <t>ガク</t>
    </rPh>
    <phoneticPr fontId="7"/>
  </si>
  <si>
    <t>うち補助事業(国直轄事業負担金を含む)</t>
    <rPh sb="7" eb="8">
      <t>クニ</t>
    </rPh>
    <rPh sb="8" eb="10">
      <t>チョッカツ</t>
    </rPh>
    <rPh sb="10" eb="12">
      <t>ジギョウ</t>
    </rPh>
    <rPh sb="12" eb="15">
      <t>フタンキン</t>
    </rPh>
    <rPh sb="16" eb="17">
      <t>フク</t>
    </rPh>
    <phoneticPr fontId="7"/>
  </si>
  <si>
    <t>1.普通会計の状況</t>
    <phoneticPr fontId="7"/>
  </si>
  <si>
    <t>平成16年度</t>
    <rPh sb="0" eb="2">
      <t>ヘイセイ</t>
    </rPh>
    <rPh sb="4" eb="6">
      <t>ネンド</t>
    </rPh>
    <phoneticPr fontId="8"/>
  </si>
  <si>
    <t>団体名</t>
    <rPh sb="0" eb="2">
      <t>ダンタイ</t>
    </rPh>
    <rPh sb="2" eb="3">
      <t>メイ</t>
    </rPh>
    <phoneticPr fontId="8"/>
  </si>
  <si>
    <t>歳入</t>
    <rPh sb="0" eb="2">
      <t>サイニュウ</t>
    </rPh>
    <phoneticPr fontId="8"/>
  </si>
  <si>
    <t>地方税</t>
    <rPh sb="0" eb="3">
      <t>チホウゼイ</t>
    </rPh>
    <phoneticPr fontId="8"/>
  </si>
  <si>
    <t>地方譲与税</t>
    <rPh sb="0" eb="2">
      <t>チホウ</t>
    </rPh>
    <rPh sb="2" eb="4">
      <t>ジョウヨ</t>
    </rPh>
    <rPh sb="4" eb="5">
      <t>ゼイ</t>
    </rPh>
    <phoneticPr fontId="8"/>
  </si>
  <si>
    <t>地方交付税</t>
    <rPh sb="0" eb="2">
      <t>チホウ</t>
    </rPh>
    <rPh sb="2" eb="5">
      <t>コウフゼイ</t>
    </rPh>
    <phoneticPr fontId="8"/>
  </si>
  <si>
    <t>国庫支出金</t>
    <rPh sb="0" eb="2">
      <t>コッコ</t>
    </rPh>
    <rPh sb="2" eb="5">
      <t>シシュツキン</t>
    </rPh>
    <phoneticPr fontId="8"/>
  </si>
  <si>
    <t>地方債</t>
    <rPh sb="0" eb="2">
      <t>チホウ</t>
    </rPh>
    <rPh sb="2" eb="3">
      <t>サイ</t>
    </rPh>
    <phoneticPr fontId="8"/>
  </si>
  <si>
    <t>その他収入</t>
    <rPh sb="2" eb="3">
      <t>タ</t>
    </rPh>
    <rPh sb="3" eb="5">
      <t>シュウニュウ</t>
    </rPh>
    <phoneticPr fontId="8"/>
  </si>
  <si>
    <t>当初予算額</t>
    <rPh sb="0" eb="2">
      <t>トウショ</t>
    </rPh>
    <rPh sb="2" eb="4">
      <t>ヨサン</t>
    </rPh>
    <rPh sb="4" eb="5">
      <t>ガク</t>
    </rPh>
    <phoneticPr fontId="8"/>
  </si>
  <si>
    <t>構成比</t>
    <rPh sb="0" eb="3">
      <t>コウセイヒ</t>
    </rPh>
    <phoneticPr fontId="8"/>
  </si>
  <si>
    <t>前年度比</t>
    <rPh sb="0" eb="3">
      <t>ゼンネンド</t>
    </rPh>
    <rPh sb="3" eb="4">
      <t>ヒ</t>
    </rPh>
    <phoneticPr fontId="8"/>
  </si>
  <si>
    <t>歳出</t>
    <rPh sb="0" eb="2">
      <t>サイシュツ</t>
    </rPh>
    <phoneticPr fontId="8"/>
  </si>
  <si>
    <t>義務的経費</t>
    <rPh sb="0" eb="3">
      <t>ギムテキ</t>
    </rPh>
    <rPh sb="3" eb="5">
      <t>ケイヒ</t>
    </rPh>
    <phoneticPr fontId="8"/>
  </si>
  <si>
    <t>その他の経費</t>
    <rPh sb="2" eb="3">
      <t>タ</t>
    </rPh>
    <rPh sb="4" eb="6">
      <t>ケイヒ</t>
    </rPh>
    <phoneticPr fontId="8"/>
  </si>
  <si>
    <t>投資的経費</t>
    <rPh sb="0" eb="3">
      <t>トウシテキ</t>
    </rPh>
    <rPh sb="3" eb="5">
      <t>ケイヒ</t>
    </rPh>
    <phoneticPr fontId="8"/>
  </si>
  <si>
    <t>人件費</t>
    <rPh sb="0" eb="3">
      <t>ジンケンヒ</t>
    </rPh>
    <phoneticPr fontId="8"/>
  </si>
  <si>
    <t>公債費</t>
    <rPh sb="0" eb="2">
      <t>コウサイ</t>
    </rPh>
    <rPh sb="2" eb="3">
      <t>ヒ</t>
    </rPh>
    <phoneticPr fontId="8"/>
  </si>
  <si>
    <t>物件費</t>
    <rPh sb="0" eb="3">
      <t>ブッケンヒ</t>
    </rPh>
    <phoneticPr fontId="8"/>
  </si>
  <si>
    <t>積立金</t>
    <rPh sb="0" eb="2">
      <t>ツミタテ</t>
    </rPh>
    <rPh sb="2" eb="3">
      <t>キン</t>
    </rPh>
    <phoneticPr fontId="8"/>
  </si>
  <si>
    <t>普通建設事業</t>
    <rPh sb="0" eb="2">
      <t>フツウ</t>
    </rPh>
    <rPh sb="2" eb="4">
      <t>ケンセツ</t>
    </rPh>
    <rPh sb="4" eb="6">
      <t>ジギョウ</t>
    </rPh>
    <phoneticPr fontId="8"/>
  </si>
  <si>
    <t>市町村民税</t>
    <rPh sb="0" eb="3">
      <t>シチョウソン</t>
    </rPh>
    <rPh sb="3" eb="4">
      <t>ミン</t>
    </rPh>
    <rPh sb="4" eb="5">
      <t>ゼイ</t>
    </rPh>
    <phoneticPr fontId="8"/>
  </si>
  <si>
    <t>固定資産税</t>
    <rPh sb="0" eb="2">
      <t>コテイ</t>
    </rPh>
    <rPh sb="2" eb="5">
      <t>シサンゼイ</t>
    </rPh>
    <phoneticPr fontId="8"/>
  </si>
  <si>
    <t>（単位：百万円、％）</t>
    <phoneticPr fontId="7"/>
  </si>
  <si>
    <t>平成14年度</t>
    <rPh sb="0" eb="2">
      <t>ヘイセイ</t>
    </rPh>
    <rPh sb="4" eb="6">
      <t>ネンド</t>
    </rPh>
    <phoneticPr fontId="8"/>
  </si>
  <si>
    <t>３.普通会計の状況</t>
    <phoneticPr fontId="7"/>
  </si>
  <si>
    <t>決算額</t>
    <rPh sb="0" eb="2">
      <t>ケッサン</t>
    </rPh>
    <rPh sb="2" eb="3">
      <t>ガク</t>
    </rPh>
    <phoneticPr fontId="8"/>
  </si>
  <si>
    <t>（単位：百万円、％）</t>
    <phoneticPr fontId="7"/>
  </si>
  <si>
    <t>歳入総額</t>
    <rPh sb="0" eb="2">
      <t>サイニュウ</t>
    </rPh>
    <rPh sb="2" eb="4">
      <t>ソウガク</t>
    </rPh>
    <phoneticPr fontId="8"/>
  </si>
  <si>
    <t>歳出総額</t>
    <rPh sb="0" eb="2">
      <t>サイシュツ</t>
    </rPh>
    <rPh sb="2" eb="4">
      <t>ソウガク</t>
    </rPh>
    <phoneticPr fontId="8"/>
  </si>
  <si>
    <t>歳入歳出差引額</t>
    <rPh sb="0" eb="2">
      <t>サイニュウ</t>
    </rPh>
    <rPh sb="2" eb="4">
      <t>サイシュツ</t>
    </rPh>
    <rPh sb="4" eb="6">
      <t>サシヒキ</t>
    </rPh>
    <rPh sb="6" eb="7">
      <t>ガク</t>
    </rPh>
    <phoneticPr fontId="8"/>
  </si>
  <si>
    <t>繰越財源</t>
    <rPh sb="0" eb="2">
      <t>クリコシ</t>
    </rPh>
    <rPh sb="2" eb="4">
      <t>ザイゲン</t>
    </rPh>
    <phoneticPr fontId="8"/>
  </si>
  <si>
    <t>実質収支</t>
    <rPh sb="0" eb="2">
      <t>ジッシツ</t>
    </rPh>
    <rPh sb="2" eb="4">
      <t>シュウシ</t>
    </rPh>
    <phoneticPr fontId="8"/>
  </si>
  <si>
    <t>単年度収支</t>
    <rPh sb="0" eb="3">
      <t>タンネンド</t>
    </rPh>
    <rPh sb="3" eb="5">
      <t>シュウシ</t>
    </rPh>
    <phoneticPr fontId="8"/>
  </si>
  <si>
    <t>繰上償還金</t>
    <rPh sb="0" eb="2">
      <t>クリアゲ</t>
    </rPh>
    <rPh sb="2" eb="4">
      <t>ショウカン</t>
    </rPh>
    <rPh sb="4" eb="5">
      <t>キン</t>
    </rPh>
    <phoneticPr fontId="8"/>
  </si>
  <si>
    <t>実質単年度収支</t>
    <rPh sb="0" eb="2">
      <t>ジッシツ</t>
    </rPh>
    <rPh sb="2" eb="5">
      <t>タンネンド</t>
    </rPh>
    <rPh sb="5" eb="7">
      <t>シュウシ</t>
    </rPh>
    <phoneticPr fontId="8"/>
  </si>
  <si>
    <t>標準財政規模</t>
    <rPh sb="0" eb="2">
      <t>ヒョウジュン</t>
    </rPh>
    <rPh sb="2" eb="4">
      <t>ザイセイ</t>
    </rPh>
    <rPh sb="4" eb="6">
      <t>キボ</t>
    </rPh>
    <phoneticPr fontId="8"/>
  </si>
  <si>
    <t>財政力指数</t>
    <rPh sb="0" eb="3">
      <t>ザイセイリョク</t>
    </rPh>
    <rPh sb="3" eb="5">
      <t>シスウ</t>
    </rPh>
    <phoneticPr fontId="8"/>
  </si>
  <si>
    <t>実質収支比率</t>
    <rPh sb="0" eb="2">
      <t>ジッシツ</t>
    </rPh>
    <rPh sb="2" eb="4">
      <t>シュウシ</t>
    </rPh>
    <rPh sb="4" eb="6">
      <t>ヒリツ</t>
    </rPh>
    <phoneticPr fontId="8"/>
  </si>
  <si>
    <t>起債制限比率</t>
    <rPh sb="0" eb="2">
      <t>キサイ</t>
    </rPh>
    <rPh sb="2" eb="4">
      <t>セイゲン</t>
    </rPh>
    <rPh sb="4" eb="6">
      <t>ヒリツ</t>
    </rPh>
    <phoneticPr fontId="8"/>
  </si>
  <si>
    <t>経常収支比率</t>
    <rPh sb="0" eb="2">
      <t>ケイジョウ</t>
    </rPh>
    <rPh sb="2" eb="4">
      <t>シュウシ</t>
    </rPh>
    <rPh sb="4" eb="6">
      <t>ヒリツ</t>
    </rPh>
    <phoneticPr fontId="8"/>
  </si>
  <si>
    <t>自主財源比率</t>
    <rPh sb="0" eb="2">
      <t>ジシュ</t>
    </rPh>
    <rPh sb="2" eb="4">
      <t>ザイゲン</t>
    </rPh>
    <rPh sb="4" eb="6">
      <t>ヒリツ</t>
    </rPh>
    <phoneticPr fontId="8"/>
  </si>
  <si>
    <t>債務負担行為</t>
    <rPh sb="0" eb="2">
      <t>サイム</t>
    </rPh>
    <rPh sb="2" eb="4">
      <t>フタン</t>
    </rPh>
    <rPh sb="4" eb="6">
      <t>コウイ</t>
    </rPh>
    <phoneticPr fontId="8"/>
  </si>
  <si>
    <t>地方債現在高</t>
    <rPh sb="0" eb="2">
      <t>チホウ</t>
    </rPh>
    <rPh sb="2" eb="3">
      <t>サイ</t>
    </rPh>
    <rPh sb="3" eb="5">
      <t>ゲンザイ</t>
    </rPh>
    <rPh sb="5" eb="6">
      <t>タカ</t>
    </rPh>
    <phoneticPr fontId="8"/>
  </si>
  <si>
    <t>一般財源総額比</t>
    <rPh sb="0" eb="2">
      <t>イッパン</t>
    </rPh>
    <rPh sb="2" eb="4">
      <t>ザイゲン</t>
    </rPh>
    <rPh sb="4" eb="6">
      <t>ソウガク</t>
    </rPh>
    <rPh sb="6" eb="7">
      <t>ヒ</t>
    </rPh>
    <phoneticPr fontId="8"/>
  </si>
  <si>
    <t>14年度</t>
    <rPh sb="2" eb="4">
      <t>ネンド</t>
    </rPh>
    <phoneticPr fontId="8"/>
  </si>
  <si>
    <t>13年度</t>
    <rPh sb="2" eb="4">
      <t>ネンド</t>
    </rPh>
    <phoneticPr fontId="8"/>
  </si>
  <si>
    <t>（2）最近の普通会計決算及び財政指標等の状況</t>
  </si>
  <si>
    <t>(単位:百万円、％)</t>
  </si>
  <si>
    <t>区分</t>
  </si>
  <si>
    <t>決　算　規　模　・　財　政　指　標　等</t>
    <rPh sb="0" eb="1">
      <t>ケツ</t>
    </rPh>
    <rPh sb="2" eb="3">
      <t>サン</t>
    </rPh>
    <rPh sb="4" eb="5">
      <t>キ</t>
    </rPh>
    <rPh sb="6" eb="7">
      <t>ノット</t>
    </rPh>
    <rPh sb="10" eb="11">
      <t>ザイ</t>
    </rPh>
    <rPh sb="12" eb="13">
      <t>セイ</t>
    </rPh>
    <rPh sb="14" eb="15">
      <t>ユビ</t>
    </rPh>
    <rPh sb="16" eb="17">
      <t>シルベ</t>
    </rPh>
    <rPh sb="18" eb="19">
      <t>トウ</t>
    </rPh>
    <phoneticPr fontId="8"/>
  </si>
  <si>
    <t xml:space="preserve">歳入総額    </t>
  </si>
  <si>
    <t>(a)</t>
    <phoneticPr fontId="8"/>
  </si>
  <si>
    <t>うち一般財源総額</t>
  </si>
  <si>
    <t>歳出総額</t>
  </si>
  <si>
    <t>歳入歳出差引</t>
  </si>
  <si>
    <t>翌年度への繰越財源</t>
  </si>
  <si>
    <t>実質収支</t>
    <phoneticPr fontId="7"/>
  </si>
  <si>
    <t>単年度収支</t>
    <rPh sb="0" eb="3">
      <t>タンネンド</t>
    </rPh>
    <rPh sb="3" eb="5">
      <t>シュウシ</t>
    </rPh>
    <phoneticPr fontId="7"/>
  </si>
  <si>
    <t>繰上償還金</t>
    <rPh sb="0" eb="2">
      <t>クリア</t>
    </rPh>
    <rPh sb="2" eb="5">
      <t>ショウカンキン</t>
    </rPh>
    <phoneticPr fontId="7"/>
  </si>
  <si>
    <t>実質単年度収支</t>
    <rPh sb="0" eb="2">
      <t>ジッシツ</t>
    </rPh>
    <phoneticPr fontId="7"/>
  </si>
  <si>
    <t>積立金現在高</t>
  </si>
  <si>
    <t>債務負担行為（翌年度以降支出予定額）</t>
  </si>
  <si>
    <t>地方債現在高</t>
  </si>
  <si>
    <t>後年度財政負担</t>
  </si>
  <si>
    <t>(f=d+e-c)</t>
    <phoneticPr fontId="8"/>
  </si>
  <si>
    <t>地方債現在高の一般財源総額比</t>
  </si>
  <si>
    <t>(e/b)</t>
    <phoneticPr fontId="8"/>
  </si>
  <si>
    <t>後年度財政負担の一般財源総額比</t>
  </si>
  <si>
    <t>(f/b)</t>
    <phoneticPr fontId="8"/>
  </si>
  <si>
    <t>一人あたり地方債現在高</t>
  </si>
  <si>
    <t>(e/g、円)</t>
    <rPh sb="5" eb="6">
      <t>エン</t>
    </rPh>
    <phoneticPr fontId="7"/>
  </si>
  <si>
    <t>一人あたり後年度財政負担</t>
  </si>
  <si>
    <t>(f/g、円)</t>
    <rPh sb="5" eb="6">
      <t>エン</t>
    </rPh>
    <phoneticPr fontId="7"/>
  </si>
  <si>
    <t>人口　（注 1）</t>
    <rPh sb="4" eb="5">
      <t>チュウ</t>
    </rPh>
    <phoneticPr fontId="8"/>
  </si>
  <si>
    <t>(g、人)</t>
    <rPh sb="3" eb="4">
      <t>ニン</t>
    </rPh>
    <phoneticPr fontId="7"/>
  </si>
  <si>
    <t xml:space="preserve">標準財政規模  </t>
  </si>
  <si>
    <t>財政力指数</t>
  </si>
  <si>
    <t>実質収支比率</t>
  </si>
  <si>
    <t>経常収支比率</t>
  </si>
  <si>
    <t>自主財源比率</t>
  </si>
  <si>
    <t>健全化判断比率</t>
    <rPh sb="0" eb="3">
      <t>ケンゼンカ</t>
    </rPh>
    <rPh sb="3" eb="5">
      <t>ハンダン</t>
    </rPh>
    <rPh sb="5" eb="7">
      <t>ヒリツ</t>
    </rPh>
    <phoneticPr fontId="8"/>
  </si>
  <si>
    <t>実質赤字比率</t>
    <rPh sb="0" eb="2">
      <t>ジッシツ</t>
    </rPh>
    <rPh sb="2" eb="4">
      <t>アカジ</t>
    </rPh>
    <rPh sb="4" eb="6">
      <t>ヒリツ</t>
    </rPh>
    <phoneticPr fontId="7"/>
  </si>
  <si>
    <t>連結実質赤字比率</t>
    <rPh sb="0" eb="2">
      <t>レンケツ</t>
    </rPh>
    <rPh sb="2" eb="4">
      <t>ジッシツ</t>
    </rPh>
    <rPh sb="4" eb="6">
      <t>アカジ</t>
    </rPh>
    <rPh sb="6" eb="8">
      <t>ヒリツ</t>
    </rPh>
    <phoneticPr fontId="7"/>
  </si>
  <si>
    <t>実質公債費比率</t>
    <rPh sb="0" eb="2">
      <t>ジッシツ</t>
    </rPh>
    <rPh sb="2" eb="4">
      <t>コウサイ</t>
    </rPh>
    <rPh sb="4" eb="5">
      <t>ヒ</t>
    </rPh>
    <rPh sb="5" eb="7">
      <t>ヒリツ</t>
    </rPh>
    <phoneticPr fontId="7"/>
  </si>
  <si>
    <t>将来負担比率</t>
    <rPh sb="0" eb="2">
      <t>ショウライ</t>
    </rPh>
    <rPh sb="2" eb="4">
      <t>フタン</t>
    </rPh>
    <rPh sb="4" eb="6">
      <t>ヒリツ</t>
    </rPh>
    <phoneticPr fontId="7"/>
  </si>
  <si>
    <t>（注）原則として表示単位未満を四捨五入して端数調整していないため、合計等と一致しない場合がある。</t>
    <phoneticPr fontId="7"/>
  </si>
  <si>
    <t>４.公営企業会計の状況</t>
    <phoneticPr fontId="7"/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</si>
  <si>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</si>
  <si>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</si>
  <si>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</si>
  <si>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</si>
  <si>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</si>
  <si>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7"/>
  </si>
  <si>
    <t>(i=g-h)</t>
    <phoneticPr fontId="11"/>
  </si>
  <si>
    <t>(j)</t>
    <phoneticPr fontId="11"/>
  </si>
  <si>
    <t>補てん財源不足額(▲)</t>
    <phoneticPr fontId="7"/>
  </si>
  <si>
    <t>(i+j)</t>
    <phoneticPr fontId="11"/>
  </si>
  <si>
    <t>（単位：百万円）</t>
    <phoneticPr fontId="7"/>
  </si>
  <si>
    <t>(c=a-b)</t>
    <phoneticPr fontId="8"/>
  </si>
  <si>
    <t>(f=d-e)</t>
    <phoneticPr fontId="8"/>
  </si>
  <si>
    <t>(g=c+f)</t>
    <phoneticPr fontId="8"/>
  </si>
  <si>
    <t>（注）原則として表示単位未満を四捨五入して端数調整していないため、合計等と一致しない場合がある。</t>
    <phoneticPr fontId="7"/>
  </si>
  <si>
    <t>５.第三セクター(公社・株式会社形態の三セク)の状況</t>
    <phoneticPr fontId="7"/>
  </si>
  <si>
    <t>　（単位：百万円）</t>
  </si>
  <si>
    <t>出資状況</t>
    <rPh sb="0" eb="2">
      <t>シュッシ</t>
    </rPh>
    <rPh sb="2" eb="4">
      <t>ジョウキョウ</t>
    </rPh>
    <phoneticPr fontId="7"/>
  </si>
  <si>
    <t>出資団体数</t>
  </si>
  <si>
    <t>出資金額</t>
    <rPh sb="0" eb="2">
      <t>シュッシ</t>
    </rPh>
    <rPh sb="2" eb="4">
      <t>キンガク</t>
    </rPh>
    <phoneticPr fontId="8"/>
  </si>
  <si>
    <t>総額</t>
  </si>
  <si>
    <t>当該団体</t>
  </si>
  <si>
    <t>その他団体</t>
  </si>
  <si>
    <t>民間</t>
  </si>
  <si>
    <t>国</t>
  </si>
  <si>
    <t>貸借対照表</t>
  </si>
  <si>
    <t>資産</t>
    <rPh sb="0" eb="2">
      <t>シサン</t>
    </rPh>
    <phoneticPr fontId="8"/>
  </si>
  <si>
    <t>流動資産</t>
  </si>
  <si>
    <t>固定資産</t>
  </si>
  <si>
    <t>繰延資産</t>
  </si>
  <si>
    <t>資産合計</t>
  </si>
  <si>
    <t>負債</t>
    <rPh sb="0" eb="2">
      <t>フサイ</t>
    </rPh>
    <phoneticPr fontId="8"/>
  </si>
  <si>
    <t>流動負債</t>
  </si>
  <si>
    <t>固定負債</t>
  </si>
  <si>
    <t>特別法上の引当金等</t>
  </si>
  <si>
    <t>負債合計</t>
  </si>
  <si>
    <t>資本</t>
    <rPh sb="0" eb="2">
      <t>シホン</t>
    </rPh>
    <phoneticPr fontId="8"/>
  </si>
  <si>
    <t>資本金</t>
  </si>
  <si>
    <t>剰余金</t>
  </si>
  <si>
    <t>法定準備金</t>
  </si>
  <si>
    <t>資本合計</t>
  </si>
  <si>
    <t>負債・資本合計</t>
  </si>
  <si>
    <t>損益計算書</t>
    <rPh sb="0" eb="2">
      <t>ソンエキ</t>
    </rPh>
    <rPh sb="2" eb="5">
      <t>ケイサンショ</t>
    </rPh>
    <phoneticPr fontId="7"/>
  </si>
  <si>
    <t>事業・経常損益</t>
    <rPh sb="0" eb="2">
      <t>ジギョウ</t>
    </rPh>
    <rPh sb="3" eb="5">
      <t>ケイジョウ</t>
    </rPh>
    <rPh sb="5" eb="7">
      <t>ソンエキ</t>
    </rPh>
    <phoneticPr fontId="8"/>
  </si>
  <si>
    <t>営業収益</t>
  </si>
  <si>
    <t>営業費用</t>
  </si>
  <si>
    <t>一般管理費</t>
    <rPh sb="0" eb="2">
      <t>イッパン</t>
    </rPh>
    <rPh sb="2" eb="5">
      <t>カンリヒ</t>
    </rPh>
    <phoneticPr fontId="7"/>
  </si>
  <si>
    <t>(c)</t>
    <phoneticPr fontId="7"/>
  </si>
  <si>
    <t xml:space="preserve">営業利益          </t>
  </si>
  <si>
    <t>(d=a-b-c)</t>
    <phoneticPr fontId="7"/>
  </si>
  <si>
    <t>営業外収益</t>
  </si>
  <si>
    <t>(e)</t>
    <phoneticPr fontId="7"/>
  </si>
  <si>
    <t>営業外費用</t>
  </si>
  <si>
    <t>(f)</t>
    <phoneticPr fontId="7"/>
  </si>
  <si>
    <t xml:space="preserve">経常利益      </t>
  </si>
  <si>
    <t>(g=d+e-f)</t>
    <phoneticPr fontId="7"/>
  </si>
  <si>
    <t>特別損失</t>
    <rPh sb="0" eb="2">
      <t>トクベツ</t>
    </rPh>
    <rPh sb="2" eb="4">
      <t>ソンシツ</t>
    </rPh>
    <phoneticPr fontId="8"/>
  </si>
  <si>
    <t>特別利益</t>
  </si>
  <si>
    <t>(h)</t>
    <phoneticPr fontId="7"/>
  </si>
  <si>
    <t>特別損失</t>
  </si>
  <si>
    <t>(i)</t>
    <phoneticPr fontId="7"/>
  </si>
  <si>
    <t>特定準備金計上前利益</t>
    <rPh sb="0" eb="2">
      <t>トクテイ</t>
    </rPh>
    <rPh sb="2" eb="5">
      <t>ジュンビキン</t>
    </rPh>
    <rPh sb="5" eb="7">
      <t>ケイジョウ</t>
    </rPh>
    <rPh sb="7" eb="8">
      <t>マエ</t>
    </rPh>
    <rPh sb="8" eb="10">
      <t>リエキ</t>
    </rPh>
    <phoneticPr fontId="7"/>
  </si>
  <si>
    <t>(j=g+h-i)</t>
    <phoneticPr fontId="7"/>
  </si>
  <si>
    <t>特定準備金取崩</t>
    <rPh sb="0" eb="2">
      <t>トクテイ</t>
    </rPh>
    <rPh sb="2" eb="5">
      <t>ジュンビキン</t>
    </rPh>
    <rPh sb="5" eb="7">
      <t>トリクズシ</t>
    </rPh>
    <phoneticPr fontId="7"/>
  </si>
  <si>
    <t>(k)</t>
    <phoneticPr fontId="7"/>
  </si>
  <si>
    <t>特定準備金繰入</t>
    <rPh sb="0" eb="2">
      <t>トクテイ</t>
    </rPh>
    <rPh sb="2" eb="5">
      <t>ジュンビキン</t>
    </rPh>
    <rPh sb="5" eb="7">
      <t>クリイレ</t>
    </rPh>
    <phoneticPr fontId="7"/>
  </si>
  <si>
    <t>(l)</t>
    <phoneticPr fontId="7"/>
  </si>
  <si>
    <t>法人税等</t>
  </si>
  <si>
    <t>(m)</t>
    <phoneticPr fontId="7"/>
  </si>
  <si>
    <t xml:space="preserve">当期利益  </t>
  </si>
  <si>
    <t>(ｎ=g+h-i-m)</t>
    <phoneticPr fontId="7"/>
  </si>
  <si>
    <t>（注１）住宅供給公社については（n=j+k-l-m）</t>
    <rPh sb="1" eb="2">
      <t>チュウ</t>
    </rPh>
    <rPh sb="4" eb="6">
      <t>ジュウタク</t>
    </rPh>
    <rPh sb="6" eb="8">
      <t>キョウキュウ</t>
    </rPh>
    <rPh sb="8" eb="10">
      <t>コウシャ</t>
    </rPh>
    <phoneticPr fontId="7"/>
  </si>
  <si>
    <t>前期繰越利益</t>
  </si>
  <si>
    <t>(o)</t>
    <phoneticPr fontId="7"/>
  </si>
  <si>
    <t xml:space="preserve">当期未処分利益    </t>
  </si>
  <si>
    <t>(p=n+o)</t>
    <phoneticPr fontId="7"/>
  </si>
  <si>
    <t>（注１）住宅供給公社については14年度から新公社会計基準を適用しているため、一般管理費、特定準備金計上前利益、特定準備金取崩・繰入額を計上している。</t>
    <rPh sb="4" eb="6">
      <t>ジュウタク</t>
    </rPh>
    <rPh sb="6" eb="8">
      <t>キョウキュウ</t>
    </rPh>
    <rPh sb="8" eb="10">
      <t>コウシャ</t>
    </rPh>
    <rPh sb="17" eb="19">
      <t>ネンド</t>
    </rPh>
    <rPh sb="21" eb="22">
      <t>シン</t>
    </rPh>
    <rPh sb="22" eb="24">
      <t>コウシャ</t>
    </rPh>
    <rPh sb="24" eb="26">
      <t>カイケイ</t>
    </rPh>
    <rPh sb="26" eb="28">
      <t>キジュン</t>
    </rPh>
    <rPh sb="29" eb="31">
      <t>テキヨウ</t>
    </rPh>
    <rPh sb="38" eb="40">
      <t>イッパン</t>
    </rPh>
    <rPh sb="40" eb="43">
      <t>カンリヒ</t>
    </rPh>
    <rPh sb="44" eb="46">
      <t>トクテイ</t>
    </rPh>
    <rPh sb="46" eb="49">
      <t>ジュンビキン</t>
    </rPh>
    <rPh sb="49" eb="51">
      <t>ケイジョウ</t>
    </rPh>
    <rPh sb="51" eb="52">
      <t>マエ</t>
    </rPh>
    <rPh sb="52" eb="54">
      <t>リエキ</t>
    </rPh>
    <rPh sb="55" eb="57">
      <t>トクテイ</t>
    </rPh>
    <rPh sb="57" eb="60">
      <t>ジュンビキン</t>
    </rPh>
    <rPh sb="60" eb="62">
      <t>トリクズシ</t>
    </rPh>
    <rPh sb="63" eb="65">
      <t>クリイレ</t>
    </rPh>
    <rPh sb="65" eb="66">
      <t>ガク</t>
    </rPh>
    <rPh sb="67" eb="69">
      <t>ケイジョウ</t>
    </rPh>
    <phoneticPr fontId="7"/>
  </si>
  <si>
    <t>（注２）原則として表示単位未満を四捨五入して端数調整していないため、合計等と一致しない場合がある。</t>
    <phoneticPr fontId="7"/>
  </si>
  <si>
    <r>
      <t>2</t>
    </r>
    <r>
      <rPr>
        <sz val="11"/>
        <rFont val="游ゴシック"/>
        <family val="1"/>
        <charset val="128"/>
      </rPr>
      <t>8</t>
    </r>
    <r>
      <rPr>
        <sz val="11"/>
        <rFont val="明朝"/>
        <family val="1"/>
        <charset val="128"/>
      </rPr>
      <t>年度</t>
    </r>
    <rPh sb="2" eb="4">
      <t>ネンド</t>
    </rPh>
    <phoneticPr fontId="7"/>
  </si>
  <si>
    <r>
      <rPr>
        <sz val="11"/>
        <rFont val="游ゴシック"/>
        <family val="1"/>
        <charset val="128"/>
      </rPr>
      <t>29</t>
    </r>
    <r>
      <rPr>
        <sz val="11"/>
        <rFont val="明朝"/>
        <family val="1"/>
        <charset val="128"/>
      </rPr>
      <t>年度</t>
    </r>
    <rPh sb="2" eb="4">
      <t>ネンド</t>
    </rPh>
    <phoneticPr fontId="7"/>
  </si>
  <si>
    <r>
      <rPr>
        <sz val="11"/>
        <rFont val="游ゴシック"/>
        <family val="1"/>
        <charset val="128"/>
      </rPr>
      <t>30</t>
    </r>
    <r>
      <rPr>
        <sz val="11"/>
        <rFont val="明朝"/>
        <family val="1"/>
        <charset val="128"/>
      </rPr>
      <t>年度</t>
    </r>
    <rPh sb="2" eb="4">
      <t>ネンド</t>
    </rPh>
    <phoneticPr fontId="7"/>
  </si>
  <si>
    <t>元年度</t>
    <rPh sb="0" eb="1">
      <t>ガン</t>
    </rPh>
    <rPh sb="1" eb="3">
      <t>ネンド</t>
    </rPh>
    <phoneticPr fontId="7"/>
  </si>
  <si>
    <t>（1）令和４年度普通会計予算の状況</t>
    <rPh sb="3" eb="4">
      <t>レイ</t>
    </rPh>
    <rPh sb="4" eb="5">
      <t>ワ</t>
    </rPh>
    <rPh sb="8" eb="10">
      <t>フツウ</t>
    </rPh>
    <rPh sb="10" eb="12">
      <t>カイケイ</t>
    </rPh>
    <rPh sb="12" eb="14">
      <t>ヨサン</t>
    </rPh>
    <phoneticPr fontId="7"/>
  </si>
  <si>
    <t>(令和４年度予算ﾍﾞｰｽ）</t>
    <rPh sb="1" eb="2">
      <t>レイ</t>
    </rPh>
    <rPh sb="2" eb="3">
      <t>ワ</t>
    </rPh>
    <rPh sb="6" eb="8">
      <t>ヨサン</t>
    </rPh>
    <phoneticPr fontId="7"/>
  </si>
  <si>
    <t>令和４年度</t>
    <rPh sb="0" eb="1">
      <t>レイ</t>
    </rPh>
    <rPh sb="1" eb="2">
      <t>ワ</t>
    </rPh>
    <phoneticPr fontId="7"/>
  </si>
  <si>
    <t>令和３年度</t>
    <rPh sb="0" eb="2">
      <t>レイワ</t>
    </rPh>
    <rPh sb="3" eb="5">
      <t>ネンド</t>
    </rPh>
    <phoneticPr fontId="7"/>
  </si>
  <si>
    <t>（1）令和２年度普通会計決算の状況</t>
    <rPh sb="3" eb="5">
      <t>レイワ</t>
    </rPh>
    <phoneticPr fontId="7"/>
  </si>
  <si>
    <t>令和２年度</t>
    <rPh sb="0" eb="2">
      <t>レイワ</t>
    </rPh>
    <rPh sb="3" eb="5">
      <t>ネンド</t>
    </rPh>
    <phoneticPr fontId="15"/>
  </si>
  <si>
    <t>令和元年度</t>
    <rPh sb="2" eb="5">
      <t>ガンネンド</t>
    </rPh>
    <phoneticPr fontId="15"/>
  </si>
  <si>
    <t>２年度</t>
    <rPh sb="1" eb="3">
      <t>ネンド</t>
    </rPh>
    <phoneticPr fontId="7"/>
  </si>
  <si>
    <t>(令和２年度決算ﾍﾞｰｽ）</t>
    <rPh sb="1" eb="3">
      <t>レイワ</t>
    </rPh>
    <rPh sb="4" eb="6">
      <t>ネンド</t>
    </rPh>
    <phoneticPr fontId="15"/>
  </si>
  <si>
    <t>令和元年度</t>
    <rPh sb="0" eb="2">
      <t>レイワ</t>
    </rPh>
    <rPh sb="2" eb="5">
      <t>ガンネンド</t>
    </rPh>
    <phoneticPr fontId="15"/>
  </si>
  <si>
    <t>令和４年度</t>
    <rPh sb="0" eb="2">
      <t>レイワ</t>
    </rPh>
    <rPh sb="3" eb="5">
      <t>ネンド</t>
    </rPh>
    <phoneticPr fontId="7"/>
  </si>
  <si>
    <r>
      <t>（注1）平成2</t>
    </r>
    <r>
      <rPr>
        <sz val="11"/>
        <rFont val="Meiryo UI"/>
        <family val="1"/>
        <charset val="128"/>
      </rPr>
      <t>8</t>
    </r>
    <r>
      <rPr>
        <sz val="11"/>
        <rFont val="明朝"/>
        <family val="1"/>
        <charset val="128"/>
      </rPr>
      <t>年度～令和元年度は平成27年度国勢調査、令和</t>
    </r>
    <r>
      <rPr>
        <sz val="11"/>
        <rFont val="Meiryo UI"/>
        <family val="1"/>
        <charset val="128"/>
      </rPr>
      <t>2年度は令和2年度国勢調査</t>
    </r>
    <r>
      <rPr>
        <sz val="11"/>
        <rFont val="明朝"/>
        <family val="1"/>
        <charset val="128"/>
      </rPr>
      <t>を基に計上している。</t>
    </r>
    <rPh sb="4" eb="6">
      <t>ヘイセイ</t>
    </rPh>
    <rPh sb="8" eb="10">
      <t>ネンド</t>
    </rPh>
    <rPh sb="11" eb="13">
      <t>レイワ</t>
    </rPh>
    <rPh sb="13" eb="15">
      <t>ガンネン</t>
    </rPh>
    <rPh sb="15" eb="16">
      <t>ド</t>
    </rPh>
    <rPh sb="16" eb="18">
      <t>ヘイネンド</t>
    </rPh>
    <rPh sb="17" eb="19">
      <t>ヘイセイ</t>
    </rPh>
    <rPh sb="21" eb="23">
      <t>ネンド</t>
    </rPh>
    <rPh sb="23" eb="25">
      <t>コクセイ</t>
    </rPh>
    <rPh sb="25" eb="27">
      <t>チョウサ</t>
    </rPh>
    <rPh sb="28" eb="30">
      <t>レイワ</t>
    </rPh>
    <rPh sb="31" eb="33">
      <t>ネンド</t>
    </rPh>
    <rPh sb="34" eb="36">
      <t>レイワ</t>
    </rPh>
    <rPh sb="37" eb="39">
      <t>ネンド</t>
    </rPh>
    <rPh sb="39" eb="43">
      <t>コクセイチョウサ</t>
    </rPh>
    <rPh sb="44" eb="45">
      <t>モト</t>
    </rPh>
    <rPh sb="46" eb="48">
      <t>ケイジョウ</t>
    </rPh>
    <phoneticPr fontId="9"/>
  </si>
  <si>
    <t>予算額</t>
    <phoneticPr fontId="7"/>
  </si>
  <si>
    <t>決算額</t>
    <phoneticPr fontId="15"/>
  </si>
  <si>
    <t>名古屋市</t>
    <rPh sb="0" eb="4">
      <t>ナゴヤシ</t>
    </rPh>
    <phoneticPr fontId="7"/>
  </si>
  <si>
    <t>工業用水道事業</t>
    <rPh sb="0" eb="3">
      <t>コウギョウヨウ</t>
    </rPh>
    <rPh sb="3" eb="7">
      <t>スイドウジギョウ</t>
    </rPh>
    <phoneticPr fontId="20"/>
  </si>
  <si>
    <t>病院事業</t>
    <rPh sb="0" eb="4">
      <t>ビョウインジギョウ</t>
    </rPh>
    <phoneticPr fontId="20"/>
  </si>
  <si>
    <t>自動車運送事業</t>
    <rPh sb="0" eb="7">
      <t>ジドウシャウンソウジギョウ</t>
    </rPh>
    <phoneticPr fontId="20"/>
  </si>
  <si>
    <t>都市高速鉄道事業</t>
    <rPh sb="0" eb="8">
      <t>トシコウソクテツドウジギョウ</t>
    </rPh>
    <phoneticPr fontId="20"/>
  </si>
  <si>
    <t>水道事業</t>
    <rPh sb="0" eb="4">
      <t>スイドウジギョウ</t>
    </rPh>
    <phoneticPr fontId="20"/>
  </si>
  <si>
    <t>市場事業</t>
    <rPh sb="0" eb="4">
      <t>シジョウジギョウ</t>
    </rPh>
    <phoneticPr fontId="20"/>
  </si>
  <si>
    <t>と畜場事業</t>
    <rPh sb="1" eb="3">
      <t>チクジョウ</t>
    </rPh>
    <rPh sb="3" eb="5">
      <t>ジギョウ</t>
    </rPh>
    <phoneticPr fontId="20"/>
  </si>
  <si>
    <t>宅地造成事業（市街地再開発事業）</t>
    <rPh sb="0" eb="6">
      <t>タクチゾウセイジギョウ</t>
    </rPh>
    <rPh sb="7" eb="15">
      <t>シガイチサイカイハツジギョウ</t>
    </rPh>
    <phoneticPr fontId="20"/>
  </si>
  <si>
    <t>駐車場整備事業</t>
    <rPh sb="0" eb="7">
      <t>チュウシャジョウセイビジギョウ</t>
    </rPh>
    <phoneticPr fontId="20"/>
  </si>
  <si>
    <t>観光施設事業（名古屋城天守閣事業）</t>
    <rPh sb="0" eb="6">
      <t>カンコウシセツジギョウ</t>
    </rPh>
    <rPh sb="7" eb="16">
      <t>ナゴヤジョウテンシュカクジギョウ</t>
    </rPh>
    <phoneticPr fontId="20"/>
  </si>
  <si>
    <t>名古屋市</t>
    <rPh sb="0" eb="4">
      <t>ナゴヤシ</t>
    </rPh>
    <phoneticPr fontId="21"/>
  </si>
  <si>
    <t>下水道事業</t>
    <rPh sb="0" eb="3">
      <t>ゲスイドウ</t>
    </rPh>
    <rPh sb="3" eb="5">
      <t>ジギョウ</t>
    </rPh>
    <phoneticPr fontId="21"/>
  </si>
  <si>
    <t>水道事業</t>
    <rPh sb="0" eb="2">
      <t>スイドウ</t>
    </rPh>
    <rPh sb="2" eb="4">
      <t>ジギョウ</t>
    </rPh>
    <phoneticPr fontId="15"/>
  </si>
  <si>
    <t>工業用水道事業</t>
    <rPh sb="0" eb="7">
      <t>コウギョウヨウスイドウジギョウ</t>
    </rPh>
    <phoneticPr fontId="15"/>
  </si>
  <si>
    <t>病院事業</t>
    <rPh sb="0" eb="4">
      <t>ビョウインジギョウ</t>
    </rPh>
    <phoneticPr fontId="15"/>
  </si>
  <si>
    <t>自動車運送事業</t>
    <rPh sb="0" eb="7">
      <t>ジドウシャウンソウジギョウ</t>
    </rPh>
    <phoneticPr fontId="15"/>
  </si>
  <si>
    <t>都市高速鉄道事業</t>
    <rPh sb="0" eb="4">
      <t>トシコウソク</t>
    </rPh>
    <rPh sb="4" eb="8">
      <t>テツドウジギョウ</t>
    </rPh>
    <phoneticPr fontId="15"/>
  </si>
  <si>
    <t>市場事業</t>
    <rPh sb="0" eb="4">
      <t>シジョウジギョウ</t>
    </rPh>
    <phoneticPr fontId="15"/>
  </si>
  <si>
    <t>と畜場事業　</t>
    <rPh sb="1" eb="5">
      <t>チクジョウジギョウ</t>
    </rPh>
    <phoneticPr fontId="15"/>
  </si>
  <si>
    <t>宅地造成事業（市街地再開発事業）</t>
    <rPh sb="0" eb="6">
      <t>タクチゾウセイジギョウ</t>
    </rPh>
    <rPh sb="7" eb="13">
      <t>シガイチサイカイハツ</t>
    </rPh>
    <rPh sb="13" eb="15">
      <t>ジギョウ</t>
    </rPh>
    <phoneticPr fontId="15"/>
  </si>
  <si>
    <t>駐車場整備事業</t>
    <rPh sb="0" eb="7">
      <t>チュウシャジョウセイビジギョウ</t>
    </rPh>
    <phoneticPr fontId="15"/>
  </si>
  <si>
    <t>観光施設事業（名古屋城天守閣事業）</t>
    <rPh sb="0" eb="6">
      <t>カンコウシセツジギョウ</t>
    </rPh>
    <rPh sb="7" eb="16">
      <t>ナゴヤジョウテンシュカクジギョウ</t>
    </rPh>
    <phoneticPr fontId="15"/>
  </si>
  <si>
    <t>(令和２年度決算ﾍﾞｰｽ）</t>
    <rPh sb="1" eb="3">
      <t>レイワ</t>
    </rPh>
    <rPh sb="4" eb="6">
      <t>ネンド</t>
    </rPh>
    <phoneticPr fontId="7"/>
  </si>
  <si>
    <t>下水道事業</t>
    <rPh sb="0" eb="1">
      <t>シタ</t>
    </rPh>
    <rPh sb="1" eb="3">
      <t>スイドウ</t>
    </rPh>
    <rPh sb="3" eb="5">
      <t>ジギョウ</t>
    </rPh>
    <phoneticPr fontId="7"/>
  </si>
  <si>
    <t>令和２年度</t>
    <rPh sb="0" eb="2">
      <t>レイワ</t>
    </rPh>
    <rPh sb="3" eb="5">
      <t>ネンド</t>
    </rPh>
    <phoneticPr fontId="7"/>
  </si>
  <si>
    <t>令和元年度</t>
    <rPh sb="0" eb="2">
      <t>レイワ</t>
    </rPh>
    <rPh sb="2" eb="5">
      <t>ガンネンド</t>
    </rPh>
    <phoneticPr fontId="7"/>
  </si>
  <si>
    <t>介護サービス事業</t>
    <rPh sb="0" eb="2">
      <t>カイゴ</t>
    </rPh>
    <rPh sb="6" eb="8">
      <t>ジギョウ</t>
    </rPh>
    <phoneticPr fontId="21"/>
  </si>
  <si>
    <t>(令和２年度決算額）</t>
    <rPh sb="1" eb="3">
      <t>レイワ</t>
    </rPh>
    <rPh sb="4" eb="6">
      <t>ネンド</t>
    </rPh>
    <phoneticPr fontId="7"/>
  </si>
  <si>
    <t>名古屋市土地開発公社</t>
    <rPh sb="0" eb="4">
      <t>ナゴヤシ</t>
    </rPh>
    <rPh sb="4" eb="6">
      <t>トチ</t>
    </rPh>
    <rPh sb="6" eb="8">
      <t>カイハツ</t>
    </rPh>
    <rPh sb="8" eb="10">
      <t>コウシャ</t>
    </rPh>
    <phoneticPr fontId="21"/>
  </si>
  <si>
    <t>名古屋市住宅供給公社</t>
    <rPh sb="0" eb="4">
      <t>ナゴヤシ</t>
    </rPh>
    <rPh sb="4" eb="6">
      <t>ジュウタク</t>
    </rPh>
    <rPh sb="6" eb="8">
      <t>キョウキュウ</t>
    </rPh>
    <rPh sb="8" eb="10">
      <t>コウシャ</t>
    </rPh>
    <phoneticPr fontId="21"/>
  </si>
  <si>
    <t>名古屋高速道路公社</t>
    <rPh sb="0" eb="3">
      <t>ナゴヤ</t>
    </rPh>
    <rPh sb="3" eb="5">
      <t>コウソク</t>
    </rPh>
    <rPh sb="5" eb="7">
      <t>ドウロ</t>
    </rPh>
    <rPh sb="7" eb="9">
      <t>コウシャ</t>
    </rPh>
    <phoneticPr fontId="21"/>
  </si>
  <si>
    <t>若宮大通駐車場㈱</t>
    <rPh sb="0" eb="2">
      <t>ワカミヤ</t>
    </rPh>
    <rPh sb="2" eb="4">
      <t>オオドオ</t>
    </rPh>
    <rPh sb="4" eb="7">
      <t>チュウシャジョウ</t>
    </rPh>
    <phoneticPr fontId="21"/>
  </si>
  <si>
    <t>名古屋ガイドウェイバス㈱</t>
    <rPh sb="0" eb="3">
      <t>ナゴヤ</t>
    </rPh>
    <phoneticPr fontId="21"/>
  </si>
  <si>
    <t>栄公園振興㈱</t>
    <rPh sb="0" eb="1">
      <t>サカエ</t>
    </rPh>
    <rPh sb="1" eb="3">
      <t>コウエン</t>
    </rPh>
    <rPh sb="3" eb="5">
      <t>シンコウ</t>
    </rPh>
    <phoneticPr fontId="21"/>
  </si>
  <si>
    <t>名古屋臨海高速鉄道㈱</t>
    <rPh sb="0" eb="3">
      <t>ナゴヤ</t>
    </rPh>
    <rPh sb="3" eb="5">
      <t>リンカイ</t>
    </rPh>
    <rPh sb="5" eb="7">
      <t>コウソク</t>
    </rPh>
    <rPh sb="7" eb="9">
      <t>テツドウ</t>
    </rPh>
    <phoneticPr fontId="21"/>
  </si>
  <si>
    <t>名古屋上下水道総合サービス㈱</t>
    <rPh sb="0" eb="3">
      <t>ナゴヤ</t>
    </rPh>
    <rPh sb="3" eb="4">
      <t>ジョウ</t>
    </rPh>
    <rPh sb="5" eb="7">
      <t>スイドウ</t>
    </rPh>
    <rPh sb="7" eb="9">
      <t>ソウゴウ</t>
    </rPh>
    <phoneticPr fontId="21"/>
  </si>
  <si>
    <t>㈱名古屋交通開発機構</t>
    <rPh sb="1" eb="4">
      <t>ナゴヤ</t>
    </rPh>
    <rPh sb="4" eb="6">
      <t>コウツウ</t>
    </rPh>
    <rPh sb="6" eb="8">
      <t>カイハツ</t>
    </rPh>
    <rPh sb="8" eb="10">
      <t>キコウ</t>
    </rPh>
    <phoneticPr fontId="21"/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</si>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</sst>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1" formatCode="_ * #,##0_ ;_ * \-#,##0_ ;_ * &quot;-&quot;_ ;_ @_ "/>
    <numFmt numFmtId="176" formatCode="#,##0;&quot;△ &quot;#,##0"/>
    <numFmt numFmtId="177" formatCode="_ * #,##0.0_ ;_ * \-#,##0.0_ ;_ * &quot;-&quot;_ ;_ @_ "/>
    <numFmt numFmtId="178" formatCode="_ * #,##0.00_ ;_ * \-#,##0.00_ ;_ * &quot;-&quot;_ ;_ @_ "/>
    <numFmt numFmtId="179" formatCode="_ * #,##0_ ;_ * &quot;▲ &quot;#,##0_ ;_ * &quot;－&quot;_ ;_ @_ "/>
    <numFmt numFmtId="180" formatCode="_ * #,##0.0_ ;_ * &quot;▲ &quot;#,##0.0_ ;_ * &quot;－&quot;_ ;_ @_ "/>
    <numFmt numFmtId="181" formatCode="#,##0;[Red]&quot;△&quot;#,##0"/>
    <numFmt numFmtId="182" formatCode="_ * #,##0.00_ ;_ * &quot;▲ &quot;#,##0.00_ ;_ * &quot;－&quot;_ ;_ @_ "/>
    <numFmt numFmtId="183" formatCode="_ * #,##0.000_ ;_ * &quot;▲ &quot;#,##0.000_ ;_ * &quot;－&quot;_ ;_ @_ "/>
    <numFmt numFmtId="184" formatCode="#,##0.0;&quot;▲ &quot;#,##0.0"/>
    <numFmt numFmtId="185" formatCode="#,##0_ "/>
    <numFmt numFmtId="186" formatCode="#,##0;&quot;▲ &quot;#,##0"/>
    <numFmt numFmtId="187" formatCode="_ * #,##0.000_ ;_ * \-#,##0.000_ ;_ * &quot;-&quot;_ ;_ @_ "/>
  </numFmts>
  <fonts count="24"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b/>
      <sz val="12"/>
      <name val="明朝"/>
      <family val="1"/>
      <charset val="128"/>
    </font>
    <font>
      <u/>
      <sz val="11"/>
      <name val="明朝"/>
      <family val="1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6"/>
      <name val="明朝"/>
      <family val="3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11"/>
      <name val="ｺﾞｼｯｸ"/>
      <family val="3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6"/>
      <name val="明朝"/>
      <family val="3"/>
      <charset val="128"/>
    </font>
    <font>
      <sz val="8"/>
      <name val="明朝"/>
      <family val="1"/>
      <charset val="128"/>
    </font>
    <font>
      <sz val="11"/>
      <name val="游ゴシック"/>
      <family val="1"/>
      <charset val="128"/>
    </font>
    <font>
      <sz val="11"/>
      <name val="ＭＳ Ｐゴシック"/>
      <family val="1"/>
      <charset val="128"/>
    </font>
    <font>
      <sz val="11"/>
      <name val="Meiryo UI"/>
      <family val="1"/>
      <charset val="128"/>
    </font>
    <font>
      <sz val="18"/>
      <color theme="3"/>
      <name val="ＭＳ Ｐゴシック"/>
      <family val="2"/>
      <charset val="128"/>
      <scheme val="major"/>
    </font>
    <font>
      <sz val="6"/>
      <name val="明朝"/>
      <family val="1"/>
      <charset val="128"/>
    </font>
    <font>
      <sz val="11"/>
      <color theme="1"/>
      <name val="明朝"/>
      <family val="1"/>
      <charset val="128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38" fontId="2" fillId="0" borderId="0" applyFont="0" applyFill="0" applyBorder="0" applyAlignment="0" applyProtection="0"/>
    <xf numFmtId="0" fontId="2" fillId="0" borderId="0"/>
    <xf numFmtId="0" fontId="12" fillId="0" borderId="0"/>
    <xf numFmtId="38" fontId="2" fillId="0" borderId="0" applyBorder="0" applyProtection="0"/>
  </cellStyleXfs>
  <cellXfs count="175">
    <xf numFmtId="0" fontId="0" fillId="0" borderId="0" xfId="0"/>
    <xf numFmtId="41" fontId="0" fillId="0" borderId="0" xfId="0" applyNumberFormat="1" applyAlignment="1">
      <alignment vertical="center"/>
    </xf>
    <xf numFmtId="41" fontId="4" fillId="0" borderId="0" xfId="0" applyNumberFormat="1" applyFont="1" applyBorder="1" applyAlignment="1">
      <alignment vertical="center"/>
    </xf>
    <xf numFmtId="41" fontId="3" fillId="0" borderId="0" xfId="0" applyNumberFormat="1" applyFont="1" applyAlignment="1">
      <alignment vertical="center"/>
    </xf>
    <xf numFmtId="41" fontId="0" fillId="0" borderId="2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41" fontId="0" fillId="0" borderId="4" xfId="0" applyNumberFormat="1" applyBorder="1" applyAlignment="1">
      <alignment vertical="center"/>
    </xf>
    <xf numFmtId="41" fontId="0" fillId="0" borderId="0" xfId="0" applyNumberFormat="1" applyBorder="1" applyAlignment="1">
      <alignment vertical="center"/>
    </xf>
    <xf numFmtId="41" fontId="3" fillId="0" borderId="1" xfId="0" applyNumberFormat="1" applyFont="1" applyBorder="1" applyAlignment="1">
      <alignment vertical="center"/>
    </xf>
    <xf numFmtId="41" fontId="5" fillId="0" borderId="0" xfId="0" applyNumberFormat="1" applyFont="1" applyAlignment="1">
      <alignment vertical="center"/>
    </xf>
    <xf numFmtId="41" fontId="6" fillId="0" borderId="0" xfId="0" applyNumberFormat="1" applyFont="1" applyAlignment="1">
      <alignment vertical="center"/>
    </xf>
    <xf numFmtId="41" fontId="2" fillId="0" borderId="0" xfId="0" applyNumberFormat="1" applyFont="1" applyAlignment="1">
      <alignment vertical="center"/>
    </xf>
    <xf numFmtId="41" fontId="0" fillId="0" borderId="4" xfId="0" applyNumberFormat="1" applyBorder="1" applyAlignment="1">
      <alignment horizontal="left" vertical="center"/>
    </xf>
    <xf numFmtId="0" fontId="3" fillId="0" borderId="4" xfId="0" applyNumberFormat="1" applyFont="1" applyBorder="1" applyAlignment="1">
      <alignment horizontal="distributed" vertical="center"/>
    </xf>
    <xf numFmtId="41" fontId="1" fillId="0" borderId="0" xfId="0" applyNumberFormat="1" applyFont="1" applyBorder="1" applyAlignment="1">
      <alignment horizontal="distributed" vertical="center"/>
    </xf>
    <xf numFmtId="41" fontId="6" fillId="0" borderId="0" xfId="0" applyNumberFormat="1" applyFont="1" applyAlignment="1">
      <alignment horizontal="left" vertical="center"/>
    </xf>
    <xf numFmtId="41" fontId="0" fillId="0" borderId="0" xfId="0" quotePrefix="1" applyNumberFormat="1" applyAlignment="1">
      <alignment horizontal="right" vertical="center"/>
    </xf>
    <xf numFmtId="0" fontId="3" fillId="0" borderId="4" xfId="0" applyNumberFormat="1" applyFont="1" applyBorder="1" applyAlignment="1">
      <alignment vertical="center"/>
    </xf>
    <xf numFmtId="176" fontId="0" fillId="0" borderId="0" xfId="0" applyNumberFormat="1" applyAlignment="1">
      <alignment vertical="center"/>
    </xf>
    <xf numFmtId="176" fontId="0" fillId="0" borderId="0" xfId="0" applyNumberFormat="1" applyBorder="1" applyAlignment="1">
      <alignment vertical="center"/>
    </xf>
    <xf numFmtId="176" fontId="0" fillId="0" borderId="0" xfId="0" quotePrefix="1" applyNumberFormat="1" applyAlignment="1">
      <alignment horizontal="right" vertical="center"/>
    </xf>
    <xf numFmtId="0" fontId="3" fillId="0" borderId="4" xfId="0" applyNumberFormat="1" applyFont="1" applyBorder="1" applyAlignment="1">
      <alignment horizontal="distributed" vertical="center" justifyLastLine="1"/>
    </xf>
    <xf numFmtId="0" fontId="1" fillId="0" borderId="4" xfId="0" applyNumberFormat="1" applyFont="1" applyBorder="1" applyAlignment="1">
      <alignment horizontal="distributed" vertical="center" justifyLastLine="1"/>
    </xf>
    <xf numFmtId="179" fontId="2" fillId="0" borderId="0" xfId="1" applyNumberFormat="1" applyBorder="1" applyAlignment="1">
      <alignment vertical="center"/>
    </xf>
    <xf numFmtId="176" fontId="2" fillId="0" borderId="0" xfId="0" applyNumberFormat="1" applyFont="1" applyBorder="1" applyAlignment="1">
      <alignment horizontal="center" vertical="center"/>
    </xf>
    <xf numFmtId="179" fontId="2" fillId="0" borderId="0" xfId="1" quotePrefix="1" applyNumberFormat="1" applyFont="1" applyBorder="1" applyAlignment="1">
      <alignment horizontal="right" vertical="center"/>
    </xf>
    <xf numFmtId="176" fontId="2" fillId="0" borderId="0" xfId="0" applyNumberFormat="1" applyFont="1" applyBorder="1" applyAlignment="1">
      <alignment vertical="center"/>
    </xf>
    <xf numFmtId="41" fontId="13" fillId="0" borderId="0" xfId="0" applyNumberFormat="1" applyFont="1" applyAlignment="1">
      <alignment vertical="center"/>
    </xf>
    <xf numFmtId="41" fontId="13" fillId="0" borderId="0" xfId="0" applyNumberFormat="1" applyFont="1" applyAlignment="1">
      <alignment horizontal="left" vertical="center"/>
    </xf>
    <xf numFmtId="41" fontId="0" fillId="0" borderId="7" xfId="0" applyNumberFormat="1" applyBorder="1" applyAlignment="1">
      <alignment horizontal="center" vertical="center"/>
    </xf>
    <xf numFmtId="41" fontId="0" fillId="0" borderId="8" xfId="0" applyNumberFormat="1" applyBorder="1" applyAlignment="1">
      <alignment horizontal="center" vertical="center"/>
    </xf>
    <xf numFmtId="41" fontId="0" fillId="0" borderId="7" xfId="0" applyNumberFormat="1" applyBorder="1" applyAlignment="1">
      <alignment vertical="center"/>
    </xf>
    <xf numFmtId="38" fontId="0" fillId="0" borderId="7" xfId="1" applyFont="1" applyBorder="1" applyAlignment="1">
      <alignment vertical="center"/>
    </xf>
    <xf numFmtId="0" fontId="0" fillId="0" borderId="0" xfId="0" applyNumberFormat="1" applyAlignment="1">
      <alignment vertical="center"/>
    </xf>
    <xf numFmtId="184" fontId="0" fillId="0" borderId="7" xfId="0" applyNumberFormat="1" applyBorder="1" applyAlignment="1">
      <alignment vertical="center"/>
    </xf>
    <xf numFmtId="41" fontId="0" fillId="0" borderId="7" xfId="0" applyNumberFormat="1" applyBorder="1" applyAlignment="1">
      <alignment horizontal="center" vertical="center" shrinkToFit="1"/>
    </xf>
    <xf numFmtId="185" fontId="0" fillId="0" borderId="0" xfId="0" applyNumberFormat="1" applyAlignment="1">
      <alignment vertical="center"/>
    </xf>
    <xf numFmtId="41" fontId="0" fillId="0" borderId="0" xfId="0" applyNumberForma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NumberFormat="1" applyFont="1" applyBorder="1" applyAlignment="1">
      <alignment horizontal="centerContinuous" vertical="center" wrapText="1"/>
    </xf>
    <xf numFmtId="0" fontId="0" fillId="0" borderId="0" xfId="0" applyNumberFormat="1" applyBorder="1" applyAlignment="1">
      <alignment vertical="center"/>
    </xf>
    <xf numFmtId="180" fontId="0" fillId="0" borderId="0" xfId="1" applyNumberFormat="1" applyFont="1" applyBorder="1" applyAlignment="1">
      <alignment vertical="center"/>
    </xf>
    <xf numFmtId="0" fontId="3" fillId="0" borderId="4" xfId="0" applyNumberFormat="1" applyFont="1" applyBorder="1" applyAlignment="1">
      <alignment horizontal="centerContinuous" vertical="center"/>
    </xf>
    <xf numFmtId="41" fontId="3" fillId="0" borderId="0" xfId="0" applyNumberFormat="1" applyFont="1" applyBorder="1" applyAlignment="1">
      <alignment horizontal="distributed" vertical="center"/>
    </xf>
    <xf numFmtId="41" fontId="0" fillId="0" borderId="0" xfId="0" applyNumberFormat="1" applyAlignment="1">
      <alignment vertical="center" wrapText="1"/>
    </xf>
    <xf numFmtId="186" fontId="0" fillId="0" borderId="0" xfId="0" applyNumberFormat="1" applyAlignment="1">
      <alignment vertical="center"/>
    </xf>
    <xf numFmtId="187" fontId="0" fillId="0" borderId="0" xfId="0" applyNumberFormat="1" applyAlignment="1">
      <alignment vertical="center"/>
    </xf>
    <xf numFmtId="177" fontId="0" fillId="0" borderId="0" xfId="0" applyNumberFormat="1" applyAlignment="1">
      <alignment vertical="center"/>
    </xf>
    <xf numFmtId="178" fontId="0" fillId="0" borderId="0" xfId="0" applyNumberFormat="1" applyAlignment="1">
      <alignment vertical="center"/>
    </xf>
    <xf numFmtId="41" fontId="0" fillId="0" borderId="0" xfId="0" applyNumberFormat="1" applyAlignment="1">
      <alignment horizontal="right" vertical="center"/>
    </xf>
    <xf numFmtId="180" fontId="0" fillId="0" borderId="0" xfId="0" applyNumberFormat="1" applyBorder="1" applyAlignment="1">
      <alignment vertical="center"/>
    </xf>
    <xf numFmtId="180" fontId="2" fillId="0" borderId="0" xfId="1" applyNumberFormat="1" applyFill="1" applyBorder="1" applyAlignment="1">
      <alignment vertical="center"/>
    </xf>
    <xf numFmtId="41" fontId="2" fillId="0" borderId="0" xfId="0" applyNumberFormat="1" applyFont="1" applyAlignment="1">
      <alignment horizontal="left"/>
    </xf>
    <xf numFmtId="0" fontId="3" fillId="0" borderId="0" xfId="0" applyNumberFormat="1" applyFont="1" applyBorder="1" applyAlignment="1">
      <alignment horizontal="distributed" vertical="center"/>
    </xf>
    <xf numFmtId="41" fontId="5" fillId="0" borderId="4" xfId="0" applyNumberFormat="1" applyFont="1" applyBorder="1" applyAlignment="1">
      <alignment horizontal="left" vertical="center"/>
    </xf>
    <xf numFmtId="41" fontId="0" fillId="0" borderId="1" xfId="0" applyNumberFormat="1" applyBorder="1" applyAlignment="1">
      <alignment horizontal="centerContinuous" vertical="center"/>
    </xf>
    <xf numFmtId="41" fontId="0" fillId="0" borderId="2" xfId="0" applyNumberFormat="1" applyBorder="1" applyAlignment="1">
      <alignment horizontal="centerContinuous" vertical="center"/>
    </xf>
    <xf numFmtId="41" fontId="0" fillId="0" borderId="3" xfId="0" applyNumberFormat="1" applyBorder="1" applyAlignment="1">
      <alignment horizontal="centerContinuous" vertical="center"/>
    </xf>
    <xf numFmtId="41" fontId="0" fillId="0" borderId="4" xfId="0" applyNumberFormat="1" applyBorder="1" applyAlignment="1">
      <alignment horizontal="centerContinuous" vertical="center"/>
    </xf>
    <xf numFmtId="41" fontId="0" fillId="0" borderId="0" xfId="0" applyNumberFormat="1" applyFill="1" applyAlignment="1">
      <alignment vertical="center"/>
    </xf>
    <xf numFmtId="41" fontId="2" fillId="0" borderId="0" xfId="0" applyNumberFormat="1" applyFont="1" applyAlignment="1">
      <alignment horizontal="left" vertical="center"/>
    </xf>
    <xf numFmtId="41" fontId="0" fillId="0" borderId="0" xfId="0" applyNumberFormat="1" applyFill="1" applyBorder="1" applyAlignment="1">
      <alignment vertical="center"/>
    </xf>
    <xf numFmtId="41" fontId="0" fillId="0" borderId="7" xfId="0" applyNumberFormat="1" applyBorder="1" applyAlignment="1">
      <alignment horizontal="center" vertical="center"/>
    </xf>
    <xf numFmtId="41" fontId="0" fillId="0" borderId="8" xfId="0" applyNumberFormat="1" applyBorder="1" applyAlignment="1">
      <alignment horizontal="center" vertical="center"/>
    </xf>
    <xf numFmtId="41" fontId="0" fillId="0" borderId="12" xfId="0" applyNumberFormat="1" applyBorder="1" applyAlignment="1">
      <alignment horizontal="center" vertical="center"/>
    </xf>
    <xf numFmtId="0" fontId="0" fillId="0" borderId="7" xfId="0" applyNumberFormat="1" applyBorder="1" applyAlignment="1">
      <alignment horizontal="centerContinuous" vertical="center"/>
    </xf>
    <xf numFmtId="0" fontId="2" fillId="0" borderId="7" xfId="0" applyNumberFormat="1" applyFont="1" applyBorder="1" applyAlignment="1">
      <alignment horizontal="centerContinuous" vertical="center" wrapText="1"/>
    </xf>
    <xf numFmtId="0" fontId="0" fillId="0" borderId="7" xfId="0" applyNumberFormat="1" applyBorder="1" applyAlignment="1">
      <alignment horizontal="center" vertical="center"/>
    </xf>
    <xf numFmtId="0" fontId="0" fillId="0" borderId="7" xfId="0" applyNumberFormat="1" applyBorder="1" applyAlignment="1">
      <alignment vertical="center"/>
    </xf>
    <xf numFmtId="41" fontId="0" fillId="0" borderId="7" xfId="0" applyNumberFormat="1" applyBorder="1" applyAlignment="1">
      <alignment horizontal="left" vertical="center"/>
    </xf>
    <xf numFmtId="179" fontId="0" fillId="0" borderId="7" xfId="1" applyNumberFormat="1" applyFont="1" applyBorder="1" applyAlignment="1">
      <alignment vertical="center"/>
    </xf>
    <xf numFmtId="180" fontId="0" fillId="0" borderId="7" xfId="1" applyNumberFormat="1" applyFont="1" applyBorder="1" applyAlignment="1">
      <alignment vertical="center"/>
    </xf>
    <xf numFmtId="41" fontId="14" fillId="0" borderId="7" xfId="0" applyNumberFormat="1" applyFont="1" applyBorder="1" applyAlignment="1">
      <alignment vertical="center"/>
    </xf>
    <xf numFmtId="41" fontId="0" fillId="0" borderId="6" xfId="0" applyNumberFormat="1" applyBorder="1" applyAlignment="1">
      <alignment vertical="center"/>
    </xf>
    <xf numFmtId="41" fontId="0" fillId="0" borderId="5" xfId="0" applyNumberFormat="1" applyBorder="1" applyAlignment="1">
      <alignment vertical="center"/>
    </xf>
    <xf numFmtId="41" fontId="0" fillId="0" borderId="11" xfId="0" applyNumberFormat="1" applyBorder="1" applyAlignment="1">
      <alignment horizontal="left" vertical="center"/>
    </xf>
    <xf numFmtId="41" fontId="0" fillId="0" borderId="8" xfId="0" applyNumberFormat="1" applyBorder="1" applyAlignment="1">
      <alignment vertical="center"/>
    </xf>
    <xf numFmtId="41" fontId="0" fillId="0" borderId="12" xfId="0" applyNumberFormat="1" applyBorder="1" applyAlignment="1">
      <alignment vertical="center"/>
    </xf>
    <xf numFmtId="41" fontId="0" fillId="0" borderId="11" xfId="0" applyNumberFormat="1" applyBorder="1" applyAlignment="1">
      <alignment vertical="center"/>
    </xf>
    <xf numFmtId="0" fontId="0" fillId="0" borderId="7" xfId="0" applyNumberFormat="1" applyFont="1" applyBorder="1" applyAlignment="1">
      <alignment horizontal="center" vertical="center"/>
    </xf>
    <xf numFmtId="41" fontId="0" fillId="0" borderId="7" xfId="0" applyNumberFormat="1" applyBorder="1" applyAlignment="1">
      <alignment horizontal="right" vertical="center"/>
    </xf>
    <xf numFmtId="179" fontId="2" fillId="0" borderId="7" xfId="1" applyNumberFormat="1" applyBorder="1" applyAlignment="1">
      <alignment vertical="center"/>
    </xf>
    <xf numFmtId="179" fontId="0" fillId="0" borderId="7" xfId="0" quotePrefix="1" applyNumberFormat="1" applyBorder="1" applyAlignment="1">
      <alignment horizontal="right" vertical="center"/>
    </xf>
    <xf numFmtId="179" fontId="2" fillId="0" borderId="7" xfId="1" quotePrefix="1" applyNumberFormat="1" applyFont="1" applyBorder="1" applyAlignment="1">
      <alignment horizontal="right" vertical="center"/>
    </xf>
    <xf numFmtId="0" fontId="2" fillId="0" borderId="7" xfId="0" applyNumberFormat="1" applyFont="1" applyBorder="1" applyAlignment="1">
      <alignment horizontal="center" vertical="center" wrapText="1"/>
    </xf>
    <xf numFmtId="41" fontId="0" fillId="0" borderId="7" xfId="0" applyNumberFormat="1" applyBorder="1" applyAlignment="1">
      <alignment horizontal="centerContinuous" vertical="center"/>
    </xf>
    <xf numFmtId="0" fontId="0" fillId="0" borderId="7" xfId="0" applyBorder="1" applyAlignment="1">
      <alignment horizontal="centerContinuous" vertical="center"/>
    </xf>
    <xf numFmtId="179" fontId="0" fillId="0" borderId="7" xfId="0" applyNumberFormat="1" applyBorder="1" applyAlignment="1">
      <alignment vertical="center"/>
    </xf>
    <xf numFmtId="179" fontId="2" fillId="0" borderId="7" xfId="1" applyNumberFormat="1" applyFill="1" applyBorder="1" applyAlignment="1">
      <alignment horizontal="right" vertical="center"/>
    </xf>
    <xf numFmtId="179" fontId="2" fillId="0" borderId="7" xfId="1" applyNumberFormat="1" applyBorder="1" applyAlignment="1">
      <alignment horizontal="right" vertical="center"/>
    </xf>
    <xf numFmtId="182" fontId="0" fillId="0" borderId="7" xfId="0" applyNumberFormat="1" applyBorder="1" applyAlignment="1">
      <alignment vertical="center"/>
    </xf>
    <xf numFmtId="41" fontId="2" fillId="0" borderId="7" xfId="0" applyNumberFormat="1" applyFont="1" applyBorder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183" fontId="0" fillId="0" borderId="7" xfId="0" applyNumberFormat="1" applyBorder="1" applyAlignment="1">
      <alignment vertical="center"/>
    </xf>
    <xf numFmtId="183" fontId="2" fillId="0" borderId="7" xfId="1" applyNumberFormat="1" applyBorder="1" applyAlignment="1">
      <alignment vertical="center"/>
    </xf>
    <xf numFmtId="180" fontId="0" fillId="0" borderId="7" xfId="0" applyNumberFormat="1" applyBorder="1" applyAlignment="1">
      <alignment vertical="center"/>
    </xf>
    <xf numFmtId="180" fontId="2" fillId="0" borderId="7" xfId="1" applyNumberFormat="1" applyBorder="1" applyAlignment="1">
      <alignment vertical="center"/>
    </xf>
    <xf numFmtId="180" fontId="2" fillId="0" borderId="7" xfId="1" applyNumberFormat="1" applyFill="1" applyBorder="1" applyAlignment="1">
      <alignment vertical="center"/>
    </xf>
    <xf numFmtId="41" fontId="0" fillId="0" borderId="8" xfId="0" applyNumberFormat="1" applyBorder="1" applyAlignment="1">
      <alignment horizontal="left" vertical="center"/>
    </xf>
    <xf numFmtId="0" fontId="18" fillId="0" borderId="7" xfId="0" applyNumberFormat="1" applyFont="1" applyBorder="1" applyAlignment="1">
      <alignment horizontal="center" vertical="center"/>
    </xf>
    <xf numFmtId="0" fontId="2" fillId="0" borderId="7" xfId="0" applyNumberFormat="1" applyFont="1" applyBorder="1" applyAlignment="1">
      <alignment horizontal="center" vertical="center"/>
    </xf>
    <xf numFmtId="41" fontId="18" fillId="0" borderId="7" xfId="0" applyNumberFormat="1" applyFont="1" applyBorder="1" applyAlignment="1">
      <alignment horizontal="center" vertical="center"/>
    </xf>
    <xf numFmtId="41" fontId="2" fillId="0" borderId="7" xfId="0" applyNumberFormat="1" applyFont="1" applyBorder="1" applyAlignment="1">
      <alignment vertical="center"/>
    </xf>
    <xf numFmtId="0" fontId="0" fillId="0" borderId="7" xfId="0" applyBorder="1" applyAlignment="1">
      <alignment horizontal="distributed" vertical="center"/>
    </xf>
    <xf numFmtId="41" fontId="0" fillId="0" borderId="7" xfId="0" applyNumberFormat="1" applyFill="1" applyBorder="1" applyAlignment="1">
      <alignment horizontal="left" vertical="center"/>
    </xf>
    <xf numFmtId="179" fontId="2" fillId="0" borderId="7" xfId="1" applyNumberFormat="1" applyFill="1" applyBorder="1" applyAlignment="1">
      <alignment vertical="center"/>
    </xf>
    <xf numFmtId="41" fontId="0" fillId="0" borderId="7" xfId="0" quotePrefix="1" applyNumberFormat="1" applyBorder="1" applyAlignment="1">
      <alignment horizontal="right" vertical="center"/>
    </xf>
    <xf numFmtId="41" fontId="0" fillId="0" borderId="6" xfId="0" applyNumberFormat="1" applyBorder="1" applyAlignment="1">
      <alignment horizontal="centerContinuous" vertical="center"/>
    </xf>
    <xf numFmtId="41" fontId="0" fillId="0" borderId="5" xfId="0" applyNumberFormat="1" applyBorder="1" applyAlignment="1">
      <alignment horizontal="centerContinuous" vertical="center"/>
    </xf>
    <xf numFmtId="179" fontId="2" fillId="0" borderId="7" xfId="1" applyNumberFormat="1" applyBorder="1" applyAlignment="1">
      <alignment vertical="center"/>
    </xf>
    <xf numFmtId="41" fontId="0" fillId="0" borderId="7" xfId="0" applyNumberFormat="1" applyBorder="1" applyAlignment="1">
      <alignment horizontal="right" vertical="center"/>
    </xf>
    <xf numFmtId="0" fontId="2" fillId="0" borderId="7" xfId="0" applyNumberFormat="1" applyFont="1" applyBorder="1" applyAlignment="1">
      <alignment horizontal="center" vertical="center"/>
    </xf>
    <xf numFmtId="179" fontId="22" fillId="2" borderId="7" xfId="1" applyNumberFormat="1" applyFont="1" applyFill="1" applyBorder="1" applyAlignment="1">
      <alignment vertical="center"/>
    </xf>
    <xf numFmtId="179" fontId="22" fillId="2" borderId="7" xfId="1" quotePrefix="1" applyNumberFormat="1" applyFont="1" applyFill="1" applyBorder="1" applyAlignment="1">
      <alignment horizontal="right" vertical="center"/>
    </xf>
    <xf numFmtId="179" fontId="2" fillId="2" borderId="7" xfId="1" applyNumberFormat="1" applyFill="1" applyBorder="1" applyAlignment="1">
      <alignment vertical="center"/>
    </xf>
    <xf numFmtId="179" fontId="2" fillId="2" borderId="7" xfId="1" quotePrefix="1" applyNumberFormat="1" applyFont="1" applyFill="1" applyBorder="1" applyAlignment="1">
      <alignment horizontal="right" vertical="center"/>
    </xf>
    <xf numFmtId="179" fontId="0" fillId="2" borderId="7" xfId="0" quotePrefix="1" applyNumberFormat="1" applyFill="1" applyBorder="1" applyAlignment="1">
      <alignment horizontal="right" vertical="center"/>
    </xf>
    <xf numFmtId="41" fontId="0" fillId="0" borderId="7" xfId="0" applyNumberFormat="1" applyBorder="1" applyAlignment="1">
      <alignment horizontal="center" vertical="center"/>
    </xf>
    <xf numFmtId="41" fontId="0" fillId="0" borderId="7" xfId="0" applyNumberFormat="1" applyBorder="1" applyAlignment="1">
      <alignment horizontal="right" vertical="center"/>
    </xf>
    <xf numFmtId="179" fontId="0" fillId="0" borderId="7" xfId="0" applyNumberFormat="1" applyFont="1" applyBorder="1" applyAlignment="1">
      <alignment vertical="center"/>
    </xf>
    <xf numFmtId="41" fontId="3" fillId="0" borderId="4" xfId="0" applyNumberFormat="1" applyFont="1" applyBorder="1" applyAlignment="1">
      <alignment horizontal="distributed" vertical="center" justifyLastLine="1"/>
    </xf>
    <xf numFmtId="41" fontId="0" fillId="0" borderId="0" xfId="0" quotePrefix="1" applyNumberFormat="1" applyFill="1" applyAlignment="1">
      <alignment horizontal="right" vertical="center"/>
    </xf>
    <xf numFmtId="41" fontId="0" fillId="0" borderId="1" xfId="0" applyNumberFormat="1" applyFont="1" applyFill="1" applyBorder="1" applyAlignment="1">
      <alignment horizontal="centerContinuous" vertical="center"/>
    </xf>
    <xf numFmtId="41" fontId="0" fillId="0" borderId="6" xfId="0" applyNumberFormat="1" applyFont="1" applyFill="1" applyBorder="1" applyAlignment="1">
      <alignment horizontal="centerContinuous" vertical="center"/>
    </xf>
    <xf numFmtId="41" fontId="0" fillId="0" borderId="7" xfId="0" applyNumberFormat="1" applyFill="1" applyBorder="1" applyAlignment="1">
      <alignment horizontal="center" vertical="center"/>
    </xf>
    <xf numFmtId="179" fontId="2" fillId="0" borderId="7" xfId="1" applyNumberFormat="1" applyFill="1" applyBorder="1" applyAlignment="1">
      <alignment horizontal="center" vertical="center"/>
    </xf>
    <xf numFmtId="179" fontId="0" fillId="0" borderId="7" xfId="1" applyNumberFormat="1" applyFont="1" applyFill="1" applyBorder="1" applyAlignment="1">
      <alignment horizontal="center" vertical="center"/>
    </xf>
    <xf numFmtId="179" fontId="0" fillId="0" borderId="7" xfId="4" applyNumberFormat="1" applyFont="1" applyFill="1" applyBorder="1" applyAlignment="1" applyProtection="1">
      <alignment horizontal="center" vertical="center"/>
    </xf>
    <xf numFmtId="179" fontId="0" fillId="0" borderId="7" xfId="1" applyNumberFormat="1" applyFont="1" applyFill="1" applyBorder="1" applyAlignment="1">
      <alignment horizontal="right" vertical="center"/>
    </xf>
    <xf numFmtId="179" fontId="0" fillId="0" borderId="7" xfId="1" applyNumberFormat="1" applyFont="1" applyFill="1" applyBorder="1" applyAlignment="1">
      <alignment vertical="center"/>
    </xf>
    <xf numFmtId="179" fontId="0" fillId="0" borderId="7" xfId="4" applyNumberFormat="1" applyFont="1" applyFill="1" applyBorder="1" applyAlignment="1" applyProtection="1">
      <alignment vertical="center"/>
    </xf>
    <xf numFmtId="179" fontId="2" fillId="0" borderId="7" xfId="1" applyNumberFormat="1" applyFont="1" applyFill="1" applyBorder="1" applyAlignment="1">
      <alignment vertical="center"/>
    </xf>
    <xf numFmtId="41" fontId="2" fillId="0" borderId="0" xfId="0" applyNumberFormat="1" applyFont="1" applyFill="1" applyAlignment="1">
      <alignment vertical="center"/>
    </xf>
    <xf numFmtId="41" fontId="3" fillId="0" borderId="4" xfId="0" applyNumberFormat="1" applyFont="1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41" fontId="0" fillId="0" borderId="4" xfId="0" applyNumberFormat="1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41" fontId="0" fillId="0" borderId="0" xfId="0" applyNumberFormat="1" applyAlignment="1">
      <alignment horizontal="center" vertical="center"/>
    </xf>
    <xf numFmtId="41" fontId="0" fillId="0" borderId="7" xfId="0" applyNumberFormat="1" applyBorder="1" applyAlignment="1">
      <alignment horizontal="center" vertical="center"/>
    </xf>
    <xf numFmtId="41" fontId="0" fillId="0" borderId="11" xfId="0" applyNumberFormat="1" applyBorder="1" applyAlignment="1">
      <alignment horizontal="center" vertical="center"/>
    </xf>
    <xf numFmtId="41" fontId="0" fillId="0" borderId="8" xfId="0" applyNumberFormat="1" applyBorder="1" applyAlignment="1">
      <alignment horizontal="center" vertical="center"/>
    </xf>
    <xf numFmtId="41" fontId="0" fillId="0" borderId="1" xfId="0" applyNumberFormat="1" applyBorder="1" applyAlignment="1">
      <alignment horizontal="center" vertical="center"/>
    </xf>
    <xf numFmtId="41" fontId="0" fillId="0" borderId="2" xfId="0" applyNumberFormat="1" applyBorder="1" applyAlignment="1">
      <alignment horizontal="center" vertical="center"/>
    </xf>
    <xf numFmtId="41" fontId="0" fillId="0" borderId="6" xfId="0" applyNumberFormat="1" applyBorder="1" applyAlignment="1">
      <alignment horizontal="center" vertical="center"/>
    </xf>
    <xf numFmtId="41" fontId="0" fillId="0" borderId="10" xfId="0" applyNumberFormat="1" applyBorder="1" applyAlignment="1">
      <alignment horizontal="center" vertical="center"/>
    </xf>
    <xf numFmtId="41" fontId="0" fillId="0" borderId="12" xfId="0" applyNumberFormat="1" applyBorder="1" applyAlignment="1">
      <alignment horizontal="center" vertical="center"/>
    </xf>
    <xf numFmtId="41" fontId="0" fillId="0" borderId="9" xfId="0" applyNumberFormat="1" applyBorder="1" applyAlignment="1">
      <alignment horizontal="center" vertical="center"/>
    </xf>
    <xf numFmtId="41" fontId="0" fillId="0" borderId="4" xfId="0" applyNumberFormat="1" applyBorder="1" applyAlignment="1">
      <alignment horizontal="center" vertical="center"/>
    </xf>
    <xf numFmtId="41" fontId="0" fillId="0" borderId="5" xfId="0" applyNumberFormat="1" applyBorder="1" applyAlignment="1">
      <alignment horizontal="center" vertical="center"/>
    </xf>
    <xf numFmtId="41" fontId="0" fillId="0" borderId="0" xfId="0" applyNumberFormat="1" applyBorder="1" applyAlignment="1">
      <alignment horizontal="center" vertical="center"/>
    </xf>
    <xf numFmtId="0" fontId="2" fillId="0" borderId="7" xfId="0" applyNumberFormat="1" applyFont="1" applyBorder="1" applyAlignment="1">
      <alignment horizontal="center" vertical="center"/>
    </xf>
    <xf numFmtId="176" fontId="2" fillId="0" borderId="7" xfId="0" applyNumberFormat="1" applyFont="1" applyBorder="1" applyAlignment="1">
      <alignment horizontal="center" vertical="center"/>
    </xf>
    <xf numFmtId="179" fontId="2" fillId="0" borderId="7" xfId="1" applyNumberFormat="1" applyBorder="1" applyAlignment="1">
      <alignment vertical="center"/>
    </xf>
    <xf numFmtId="179" fontId="0" fillId="0" borderId="7" xfId="0" applyNumberFormat="1" applyBorder="1" applyAlignment="1">
      <alignment vertical="center"/>
    </xf>
    <xf numFmtId="181" fontId="9" fillId="0" borderId="7" xfId="1" applyNumberFormat="1" applyFont="1" applyBorder="1" applyAlignment="1">
      <alignment vertical="center" textRotation="255"/>
    </xf>
    <xf numFmtId="0" fontId="12" fillId="0" borderId="7" xfId="3" applyFont="1" applyBorder="1" applyAlignment="1">
      <alignment vertical="center"/>
    </xf>
    <xf numFmtId="0" fontId="10" fillId="0" borderId="7" xfId="0" applyNumberFormat="1" applyFont="1" applyBorder="1" applyAlignment="1">
      <alignment horizontal="distributed" vertical="center" justifyLastLine="1"/>
    </xf>
    <xf numFmtId="0" fontId="10" fillId="0" borderId="7" xfId="2" applyNumberFormat="1" applyFont="1" applyBorder="1" applyAlignment="1">
      <alignment horizontal="distributed" vertical="center" justifyLastLine="1"/>
    </xf>
    <xf numFmtId="0" fontId="10" fillId="0" borderId="7" xfId="0" applyFont="1" applyBorder="1" applyAlignment="1">
      <alignment horizontal="distributed" vertical="center" justifyLastLine="1"/>
    </xf>
    <xf numFmtId="41" fontId="0" fillId="0" borderId="7" xfId="0" applyNumberFormat="1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12" fillId="0" borderId="7" xfId="3" applyFont="1" applyBorder="1" applyAlignment="1">
      <alignment vertical="center" textRotation="255"/>
    </xf>
    <xf numFmtId="0" fontId="0" fillId="0" borderId="7" xfId="0" applyNumberFormat="1" applyFont="1" applyBorder="1" applyAlignment="1">
      <alignment horizontal="center" vertical="center"/>
    </xf>
    <xf numFmtId="179" fontId="22" fillId="2" borderId="7" xfId="1" applyNumberFormat="1" applyFont="1" applyFill="1" applyBorder="1" applyAlignment="1">
      <alignment vertical="center"/>
    </xf>
    <xf numFmtId="179" fontId="22" fillId="2" borderId="7" xfId="0" applyNumberFormat="1" applyFont="1" applyFill="1" applyBorder="1" applyAlignment="1">
      <alignment vertical="center"/>
    </xf>
    <xf numFmtId="179" fontId="2" fillId="2" borderId="7" xfId="1" applyNumberFormat="1" applyFill="1" applyBorder="1" applyAlignment="1">
      <alignment vertical="center"/>
    </xf>
    <xf numFmtId="179" fontId="0" fillId="2" borderId="7" xfId="0" applyNumberFormat="1" applyFill="1" applyBorder="1" applyAlignment="1">
      <alignment vertical="center"/>
    </xf>
    <xf numFmtId="176" fontId="0" fillId="0" borderId="7" xfId="0" applyNumberFormat="1" applyFont="1" applyBorder="1" applyAlignment="1">
      <alignment horizontal="center" vertical="center"/>
    </xf>
    <xf numFmtId="41" fontId="0" fillId="0" borderId="1" xfId="0" applyNumberFormat="1" applyFont="1" applyFill="1" applyBorder="1" applyAlignment="1">
      <alignment horizontal="center" vertical="center"/>
    </xf>
    <xf numFmtId="41" fontId="0" fillId="0" borderId="6" xfId="0" applyNumberFormat="1" applyFont="1" applyFill="1" applyBorder="1" applyAlignment="1">
      <alignment horizontal="center" vertical="center"/>
    </xf>
    <xf numFmtId="41" fontId="16" fillId="0" borderId="7" xfId="0" applyNumberFormat="1" applyFont="1" applyBorder="1" applyAlignment="1">
      <alignment horizontal="right" vertical="center"/>
    </xf>
    <xf numFmtId="41" fontId="0" fillId="0" borderId="1" xfId="0" applyNumberFormat="1" applyFont="1" applyFill="1" applyBorder="1" applyAlignment="1">
      <alignment horizontal="center" vertical="center" shrinkToFit="1"/>
    </xf>
    <xf numFmtId="41" fontId="0" fillId="0" borderId="6" xfId="0" applyNumberFormat="1" applyFont="1" applyFill="1" applyBorder="1" applyAlignment="1">
      <alignment horizontal="center" vertical="center" shrinkToFit="1"/>
    </xf>
    <xf numFmtId="41" fontId="17" fillId="0" borderId="0" xfId="0" applyNumberFormat="1" applyFont="1" applyAlignment="1">
      <alignment vertical="center"/>
    </xf>
  </cellXfs>
  <cellStyles count="5">
    <cellStyle name="Excel Built-in Comma [0]" xfId="4" xr:uid="{DE99EB49-5C24-42FD-AC99-6B712011B270}"/>
    <cellStyle name="桁区切り" xfId="1" builtinId="6"/>
    <cellStyle name="標準" xfId="0" builtinId="0"/>
    <cellStyle name="標準_Ｈ１０決算ベース" xfId="2" xr:uid="{00000000-0005-0000-0000-000002000000}"/>
    <cellStyle name="標準_地方債公営企業" xfId="3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53"/>
  <sheetViews>
    <sheetView tabSelected="1" view="pageBreakPreview" zoomScaleNormal="100" zoomScaleSheetLayoutView="100" workbookViewId="0">
      <pane xSplit="5" ySplit="8" topLeftCell="F9" activePane="bottomRight" state="frozen"/>
      <selection activeCell="F17" sqref="F17"/>
      <selection pane="topRight" activeCell="F17" sqref="F17"/>
      <selection pane="bottomLeft" activeCell="F17" sqref="F17"/>
      <selection pane="bottomRight" activeCell="F4" sqref="F4"/>
    </sheetView>
  </sheetViews>
  <sheetFormatPr defaultRowHeight="13.5"/>
  <cols>
    <col min="1" max="2" width="3.625" style="1" customWidth="1"/>
    <col min="3" max="4" width="1.625" style="1" customWidth="1"/>
    <col min="5" max="5" width="32.625" style="1" customWidth="1"/>
    <col min="6" max="6" width="15.625" style="1" customWidth="1"/>
    <col min="7" max="7" width="10.625" style="1" customWidth="1"/>
    <col min="8" max="8" width="15.625" style="1" customWidth="1"/>
    <col min="9" max="9" width="10.625" style="1" customWidth="1"/>
    <col min="10" max="10" width="11.125" style="1" bestFit="1" customWidth="1"/>
    <col min="11" max="12" width="9" style="1"/>
    <col min="13" max="13" width="9.875" style="1" customWidth="1"/>
    <col min="14" max="27" width="9" style="1"/>
    <col min="28" max="28" width="11.375" style="1" customWidth="1"/>
    <col min="29" max="29" width="12.75" style="1" customWidth="1"/>
    <col min="30" max="30" width="13.875" style="1" customWidth="1"/>
    <col min="31" max="31" width="14.75" style="1" customWidth="1"/>
    <col min="32" max="39" width="11.125" style="1" customWidth="1"/>
    <col min="40" max="16384" width="9" style="1"/>
  </cols>
  <sheetData>
    <row r="1" spans="1:38" ht="33.950000000000003" customHeight="1">
      <c r="A1" s="133" t="s">
        <v>0</v>
      </c>
      <c r="B1" s="133"/>
      <c r="C1" s="133"/>
      <c r="D1" s="133"/>
      <c r="E1" s="21" t="s">
        <v>288</v>
      </c>
      <c r="F1" s="2"/>
      <c r="AA1" s="138" t="s">
        <v>104</v>
      </c>
      <c r="AB1" s="138"/>
    </row>
    <row r="2" spans="1:38">
      <c r="AA2" s="139" t="s">
        <v>105</v>
      </c>
      <c r="AB2" s="139"/>
      <c r="AC2" s="140" t="s">
        <v>106</v>
      </c>
      <c r="AD2" s="142" t="s">
        <v>107</v>
      </c>
      <c r="AE2" s="143"/>
      <c r="AF2" s="144"/>
      <c r="AG2" s="139" t="s">
        <v>108</v>
      </c>
      <c r="AH2" s="139" t="s">
        <v>109</v>
      </c>
      <c r="AI2" s="139" t="s">
        <v>110</v>
      </c>
      <c r="AJ2" s="139" t="s">
        <v>111</v>
      </c>
      <c r="AK2" s="139" t="s">
        <v>112</v>
      </c>
    </row>
    <row r="3" spans="1:38" ht="18.75">
      <c r="A3" s="10" t="s">
        <v>103</v>
      </c>
      <c r="F3" s="174"/>
      <c r="AA3" s="139"/>
      <c r="AB3" s="139"/>
      <c r="AC3" s="141"/>
      <c r="AD3" s="30"/>
      <c r="AE3" s="29" t="s">
        <v>125</v>
      </c>
      <c r="AF3" s="29" t="s">
        <v>126</v>
      </c>
      <c r="AG3" s="139"/>
      <c r="AH3" s="139"/>
      <c r="AI3" s="139"/>
      <c r="AJ3" s="139"/>
      <c r="AK3" s="139"/>
    </row>
    <row r="4" spans="1:38">
      <c r="AA4" s="140" t="str">
        <f>E1</f>
        <v>名古屋市</v>
      </c>
      <c r="AB4" s="31" t="s">
        <v>113</v>
      </c>
      <c r="AC4" s="32">
        <f>F22</f>
        <v>1363013</v>
      </c>
      <c r="AD4" s="32">
        <f>F9</f>
        <v>600985</v>
      </c>
      <c r="AE4" s="32">
        <f>F10</f>
        <v>289916</v>
      </c>
      <c r="AF4" s="32">
        <f>F13</f>
        <v>225765</v>
      </c>
      <c r="AG4" s="32">
        <f>F14</f>
        <v>6116</v>
      </c>
      <c r="AH4" s="32">
        <f>F15</f>
        <v>9100</v>
      </c>
      <c r="AI4" s="32">
        <f>F17</f>
        <v>250840</v>
      </c>
      <c r="AJ4" s="32">
        <f>F20</f>
        <v>125034</v>
      </c>
      <c r="AK4" s="32">
        <f>F21</f>
        <v>236002</v>
      </c>
      <c r="AL4" s="33"/>
    </row>
    <row r="5" spans="1:38">
      <c r="A5" s="9" t="s">
        <v>274</v>
      </c>
      <c r="AA5" s="146"/>
      <c r="AB5" s="31" t="s">
        <v>114</v>
      </c>
      <c r="AC5" s="34"/>
      <c r="AD5" s="34">
        <f>G9</f>
        <v>44.092389434290062</v>
      </c>
      <c r="AE5" s="34">
        <f>G10</f>
        <v>21.270229997806332</v>
      </c>
      <c r="AF5" s="34">
        <f>G13</f>
        <v>16.563671806505148</v>
      </c>
      <c r="AG5" s="34">
        <f>G14</f>
        <v>0.44871178778192139</v>
      </c>
      <c r="AH5" s="34">
        <f>G15</f>
        <v>0.66763853316145927</v>
      </c>
      <c r="AI5" s="34">
        <f>G17</f>
        <v>18.40334611628796</v>
      </c>
      <c r="AJ5" s="34">
        <f>G20</f>
        <v>9.1733534456384493</v>
      </c>
      <c r="AK5" s="34">
        <f>G21</f>
        <v>17.314728472875903</v>
      </c>
    </row>
    <row r="6" spans="1:38" ht="14.25">
      <c r="A6" s="3"/>
      <c r="G6" s="136" t="s">
        <v>127</v>
      </c>
      <c r="H6" s="137"/>
      <c r="I6" s="137"/>
      <c r="AA6" s="141"/>
      <c r="AB6" s="31" t="s">
        <v>115</v>
      </c>
      <c r="AC6" s="34">
        <f>I22</f>
        <v>4.2093126914722667</v>
      </c>
      <c r="AD6" s="34">
        <f>I9</f>
        <v>7.4865057250065314</v>
      </c>
      <c r="AE6" s="34">
        <f>I10</f>
        <v>6.4064214694947275</v>
      </c>
      <c r="AF6" s="34">
        <f>I13</f>
        <v>9.6138160066807856</v>
      </c>
      <c r="AG6" s="34">
        <f>I14</f>
        <v>-0.309698451507745</v>
      </c>
      <c r="AH6" s="34">
        <f>I15</f>
        <v>2.2471910112359605</v>
      </c>
      <c r="AI6" s="34">
        <f>I17</f>
        <v>10.673331892044535</v>
      </c>
      <c r="AJ6" s="34">
        <f>I20</f>
        <v>-5.3504110460099064</v>
      </c>
      <c r="AK6" s="34">
        <f>I21</f>
        <v>-9.7175253630395808</v>
      </c>
    </row>
    <row r="7" spans="1:38" ht="27" customHeight="1">
      <c r="A7" s="8"/>
      <c r="B7" s="4"/>
      <c r="C7" s="4"/>
      <c r="D7" s="4"/>
      <c r="E7" s="73"/>
      <c r="F7" s="65" t="s">
        <v>284</v>
      </c>
      <c r="G7" s="65"/>
      <c r="H7" s="65" t="s">
        <v>277</v>
      </c>
      <c r="I7" s="66" t="s">
        <v>20</v>
      </c>
    </row>
    <row r="8" spans="1:38" ht="17.100000000000001" customHeight="1">
      <c r="A8" s="5"/>
      <c r="B8" s="6"/>
      <c r="C8" s="6"/>
      <c r="D8" s="6"/>
      <c r="E8" s="74"/>
      <c r="F8" s="67" t="s">
        <v>101</v>
      </c>
      <c r="G8" s="67" t="s">
        <v>1</v>
      </c>
      <c r="H8" s="67" t="s">
        <v>286</v>
      </c>
      <c r="I8" s="68"/>
    </row>
    <row r="9" spans="1:38" ht="18" customHeight="1">
      <c r="A9" s="134" t="s">
        <v>79</v>
      </c>
      <c r="B9" s="134" t="s">
        <v>80</v>
      </c>
      <c r="C9" s="75" t="s">
        <v>2</v>
      </c>
      <c r="D9" s="69"/>
      <c r="E9" s="69"/>
      <c r="F9" s="70">
        <v>600985</v>
      </c>
      <c r="G9" s="71">
        <f t="shared" ref="G9:G22" si="0">F9/$F$22*100</f>
        <v>44.092389434290062</v>
      </c>
      <c r="H9" s="70">
        <v>559126</v>
      </c>
      <c r="I9" s="71">
        <f t="shared" ref="I9:I21" si="1">(F9/H9-1)*100</f>
        <v>7.4865057250065314</v>
      </c>
      <c r="AA9" s="148" t="s">
        <v>104</v>
      </c>
      <c r="AB9" s="149"/>
      <c r="AC9" s="150" t="s">
        <v>116</v>
      </c>
    </row>
    <row r="10" spans="1:38" ht="18" customHeight="1">
      <c r="A10" s="135"/>
      <c r="B10" s="135"/>
      <c r="C10" s="77"/>
      <c r="D10" s="75" t="s">
        <v>21</v>
      </c>
      <c r="E10" s="69"/>
      <c r="F10" s="70">
        <v>289916</v>
      </c>
      <c r="G10" s="71">
        <f t="shared" si="0"/>
        <v>21.270229997806332</v>
      </c>
      <c r="H10" s="70">
        <v>272461</v>
      </c>
      <c r="I10" s="71">
        <f t="shared" si="1"/>
        <v>6.4064214694947275</v>
      </c>
      <c r="AA10" s="139" t="s">
        <v>105</v>
      </c>
      <c r="AB10" s="139"/>
      <c r="AC10" s="150"/>
      <c r="AD10" s="142" t="s">
        <v>117</v>
      </c>
      <c r="AE10" s="143"/>
      <c r="AF10" s="144"/>
      <c r="AG10" s="142" t="s">
        <v>118</v>
      </c>
      <c r="AH10" s="147"/>
      <c r="AI10" s="145"/>
      <c r="AJ10" s="142" t="s">
        <v>119</v>
      </c>
      <c r="AK10" s="145"/>
    </row>
    <row r="11" spans="1:38" ht="18" customHeight="1">
      <c r="A11" s="135"/>
      <c r="B11" s="135"/>
      <c r="C11" s="64"/>
      <c r="D11" s="64"/>
      <c r="E11" s="31" t="s">
        <v>22</v>
      </c>
      <c r="F11" s="70">
        <v>223843</v>
      </c>
      <c r="G11" s="71">
        <f t="shared" si="0"/>
        <v>16.422660678951708</v>
      </c>
      <c r="H11" s="70">
        <v>224085</v>
      </c>
      <c r="I11" s="71">
        <f t="shared" si="1"/>
        <v>-0.1079947341410592</v>
      </c>
      <c r="AA11" s="139"/>
      <c r="AB11" s="139"/>
      <c r="AC11" s="148"/>
      <c r="AD11" s="30"/>
      <c r="AE11" s="29" t="s">
        <v>120</v>
      </c>
      <c r="AF11" s="29" t="s">
        <v>121</v>
      </c>
      <c r="AG11" s="30"/>
      <c r="AH11" s="29" t="s">
        <v>122</v>
      </c>
      <c r="AI11" s="29" t="s">
        <v>123</v>
      </c>
      <c r="AJ11" s="30"/>
      <c r="AK11" s="35" t="s">
        <v>124</v>
      </c>
    </row>
    <row r="12" spans="1:38" ht="18" customHeight="1">
      <c r="A12" s="135"/>
      <c r="B12" s="135"/>
      <c r="C12" s="64"/>
      <c r="D12" s="63"/>
      <c r="E12" s="31" t="s">
        <v>23</v>
      </c>
      <c r="F12" s="70">
        <v>49571</v>
      </c>
      <c r="G12" s="71">
        <f>F12/$F$22*100</f>
        <v>3.6368692008073293</v>
      </c>
      <c r="H12" s="70">
        <v>32183</v>
      </c>
      <c r="I12" s="71">
        <f t="shared" si="1"/>
        <v>54.028524376223473</v>
      </c>
      <c r="AA12" s="140" t="str">
        <f>E1</f>
        <v>名古屋市</v>
      </c>
      <c r="AB12" s="31" t="s">
        <v>113</v>
      </c>
      <c r="AC12" s="32">
        <f>F40</f>
        <v>1433013</v>
      </c>
      <c r="AD12" s="32">
        <f>F23</f>
        <v>769973</v>
      </c>
      <c r="AE12" s="32">
        <f>F24</f>
        <v>271629</v>
      </c>
      <c r="AF12" s="32">
        <f>F26</f>
        <v>130139</v>
      </c>
      <c r="AG12" s="32">
        <f>F27</f>
        <v>474138</v>
      </c>
      <c r="AH12" s="32">
        <f>F28</f>
        <v>138375</v>
      </c>
      <c r="AI12" s="32">
        <f>F32</f>
        <v>15967</v>
      </c>
      <c r="AJ12" s="32">
        <f>F34</f>
        <v>188902</v>
      </c>
      <c r="AK12" s="32">
        <f>F35</f>
        <v>118902</v>
      </c>
      <c r="AL12" s="36"/>
    </row>
    <row r="13" spans="1:38" ht="18" customHeight="1">
      <c r="A13" s="135"/>
      <c r="B13" s="135"/>
      <c r="C13" s="76"/>
      <c r="D13" s="69" t="s">
        <v>24</v>
      </c>
      <c r="E13" s="69"/>
      <c r="F13" s="70">
        <v>225765</v>
      </c>
      <c r="G13" s="71">
        <f t="shared" si="0"/>
        <v>16.563671806505148</v>
      </c>
      <c r="H13" s="70">
        <v>205964</v>
      </c>
      <c r="I13" s="71">
        <f t="shared" si="1"/>
        <v>9.6138160066807856</v>
      </c>
      <c r="AA13" s="146"/>
      <c r="AB13" s="31" t="s">
        <v>114</v>
      </c>
      <c r="AC13" s="34"/>
      <c r="AD13" s="34">
        <f>G23</f>
        <v>53.731054777590991</v>
      </c>
      <c r="AE13" s="34">
        <f>G24</f>
        <v>18.955096708822598</v>
      </c>
      <c r="AF13" s="34">
        <f>G26</f>
        <v>9.0814947247512752</v>
      </c>
      <c r="AG13" s="34">
        <f>G27</f>
        <v>33.086789861641172</v>
      </c>
      <c r="AH13" s="34">
        <f>G28</f>
        <v>9.6562278220783764</v>
      </c>
      <c r="AI13" s="34">
        <f>G32</f>
        <v>1.1142257606874466</v>
      </c>
      <c r="AJ13" s="34">
        <f>G34</f>
        <v>13.182155360767837</v>
      </c>
      <c r="AK13" s="34">
        <f>G35</f>
        <v>8.2973427317128312</v>
      </c>
    </row>
    <row r="14" spans="1:38" ht="18" customHeight="1">
      <c r="A14" s="135"/>
      <c r="B14" s="135"/>
      <c r="C14" s="69" t="s">
        <v>3</v>
      </c>
      <c r="D14" s="69"/>
      <c r="E14" s="69"/>
      <c r="F14" s="70">
        <v>6116</v>
      </c>
      <c r="G14" s="71">
        <f t="shared" si="0"/>
        <v>0.44871178778192139</v>
      </c>
      <c r="H14" s="70">
        <v>6135</v>
      </c>
      <c r="I14" s="71">
        <f t="shared" si="1"/>
        <v>-0.309698451507745</v>
      </c>
      <c r="AA14" s="141"/>
      <c r="AB14" s="31" t="s">
        <v>115</v>
      </c>
      <c r="AC14" s="34">
        <f>I40</f>
        <v>9.5611705889413692</v>
      </c>
      <c r="AD14" s="34">
        <f>I23</f>
        <v>2.0768732094492037</v>
      </c>
      <c r="AE14" s="34">
        <f>I24</f>
        <v>-0.36972237810715125</v>
      </c>
      <c r="AF14" s="34">
        <f>I26</f>
        <v>-0.25752059781567471</v>
      </c>
      <c r="AG14" s="34">
        <f>I27</f>
        <v>6.0118501956400117</v>
      </c>
      <c r="AH14" s="34">
        <f>I28</f>
        <v>10.753161517528408</v>
      </c>
      <c r="AI14" s="34">
        <f>I32</f>
        <v>1134.8801237432328</v>
      </c>
      <c r="AJ14" s="34">
        <f>I34</f>
        <v>77.53947368421052</v>
      </c>
      <c r="AK14" s="34">
        <f>I35</f>
        <v>11.749999999999993</v>
      </c>
    </row>
    <row r="15" spans="1:38" ht="18" customHeight="1">
      <c r="A15" s="135"/>
      <c r="B15" s="135"/>
      <c r="C15" s="69" t="s">
        <v>4</v>
      </c>
      <c r="D15" s="69"/>
      <c r="E15" s="69"/>
      <c r="F15" s="70">
        <v>9100</v>
      </c>
      <c r="G15" s="71">
        <f t="shared" si="0"/>
        <v>0.66763853316145927</v>
      </c>
      <c r="H15" s="70">
        <v>8900</v>
      </c>
      <c r="I15" s="71">
        <f t="shared" si="1"/>
        <v>2.2471910112359605</v>
      </c>
    </row>
    <row r="16" spans="1:38" ht="18" customHeight="1">
      <c r="A16" s="135"/>
      <c r="B16" s="135"/>
      <c r="C16" s="69" t="s">
        <v>25</v>
      </c>
      <c r="D16" s="69"/>
      <c r="E16" s="69"/>
      <c r="F16" s="70">
        <v>37245</v>
      </c>
      <c r="G16" s="71">
        <f t="shared" si="0"/>
        <v>2.7325491392965437</v>
      </c>
      <c r="H16" s="70">
        <v>38922</v>
      </c>
      <c r="I16" s="71">
        <f>(F16/H16-1)*100</f>
        <v>-4.3086172344689366</v>
      </c>
    </row>
    <row r="17" spans="1:9" ht="18" customHeight="1">
      <c r="A17" s="135"/>
      <c r="B17" s="135"/>
      <c r="C17" s="69" t="s">
        <v>5</v>
      </c>
      <c r="D17" s="69"/>
      <c r="E17" s="69"/>
      <c r="F17" s="70">
        <v>250840</v>
      </c>
      <c r="G17" s="71">
        <f t="shared" si="0"/>
        <v>18.40334611628796</v>
      </c>
      <c r="H17" s="70">
        <v>226649</v>
      </c>
      <c r="I17" s="71">
        <f t="shared" si="1"/>
        <v>10.673331892044535</v>
      </c>
    </row>
    <row r="18" spans="1:9" ht="18" customHeight="1">
      <c r="A18" s="135"/>
      <c r="B18" s="135"/>
      <c r="C18" s="69" t="s">
        <v>26</v>
      </c>
      <c r="D18" s="69"/>
      <c r="E18" s="69"/>
      <c r="F18" s="70">
        <v>76350</v>
      </c>
      <c r="G18" s="71">
        <f t="shared" si="0"/>
        <v>5.6015606600964194</v>
      </c>
      <c r="H18" s="70">
        <v>68053</v>
      </c>
      <c r="I18" s="71">
        <f t="shared" si="1"/>
        <v>12.191968024921751</v>
      </c>
    </row>
    <row r="19" spans="1:9" ht="18" customHeight="1">
      <c r="A19" s="135"/>
      <c r="B19" s="135"/>
      <c r="C19" s="69" t="s">
        <v>27</v>
      </c>
      <c r="D19" s="69"/>
      <c r="E19" s="69"/>
      <c r="F19" s="70">
        <v>21341</v>
      </c>
      <c r="G19" s="71">
        <f t="shared" si="0"/>
        <v>1.5657224105712859</v>
      </c>
      <c r="H19" s="70">
        <v>6666</v>
      </c>
      <c r="I19" s="71">
        <f t="shared" si="1"/>
        <v>220.14701470147014</v>
      </c>
    </row>
    <row r="20" spans="1:9" ht="18" customHeight="1">
      <c r="A20" s="135"/>
      <c r="B20" s="135"/>
      <c r="C20" s="69" t="s">
        <v>6</v>
      </c>
      <c r="D20" s="69"/>
      <c r="E20" s="69"/>
      <c r="F20" s="70">
        <v>125034</v>
      </c>
      <c r="G20" s="71">
        <f t="shared" si="0"/>
        <v>9.1733534456384493</v>
      </c>
      <c r="H20" s="70">
        <v>132102</v>
      </c>
      <c r="I20" s="71">
        <f t="shared" si="1"/>
        <v>-5.3504110460099064</v>
      </c>
    </row>
    <row r="21" spans="1:9" ht="18" customHeight="1">
      <c r="A21" s="135"/>
      <c r="B21" s="135"/>
      <c r="C21" s="69" t="s">
        <v>7</v>
      </c>
      <c r="D21" s="69"/>
      <c r="E21" s="69"/>
      <c r="F21" s="70">
        <v>236002</v>
      </c>
      <c r="G21" s="71">
        <f t="shared" si="0"/>
        <v>17.314728472875903</v>
      </c>
      <c r="H21" s="70">
        <v>261404</v>
      </c>
      <c r="I21" s="71">
        <f t="shared" si="1"/>
        <v>-9.7175253630395808</v>
      </c>
    </row>
    <row r="22" spans="1:9" ht="18" customHeight="1">
      <c r="A22" s="135"/>
      <c r="B22" s="135"/>
      <c r="C22" s="69" t="s">
        <v>8</v>
      </c>
      <c r="D22" s="69"/>
      <c r="E22" s="69"/>
      <c r="F22" s="70">
        <f>SUM(F9,F14:F21)</f>
        <v>1363013</v>
      </c>
      <c r="G22" s="71">
        <f t="shared" si="0"/>
        <v>100</v>
      </c>
      <c r="H22" s="70">
        <v>1307957</v>
      </c>
      <c r="I22" s="71">
        <f t="shared" ref="I22:I40" si="2">(F22/H22-1)*100</f>
        <v>4.2093126914722667</v>
      </c>
    </row>
    <row r="23" spans="1:9" ht="18" customHeight="1">
      <c r="A23" s="135"/>
      <c r="B23" s="134" t="s">
        <v>81</v>
      </c>
      <c r="C23" s="78" t="s">
        <v>9</v>
      </c>
      <c r="D23" s="31"/>
      <c r="E23" s="31"/>
      <c r="F23" s="70">
        <v>769973</v>
      </c>
      <c r="G23" s="71">
        <f t="shared" ref="G23:G37" si="3">F23/$F$40*100</f>
        <v>53.731054777590991</v>
      </c>
      <c r="H23" s="70">
        <v>754307</v>
      </c>
      <c r="I23" s="71">
        <f t="shared" si="2"/>
        <v>2.0768732094492037</v>
      </c>
    </row>
    <row r="24" spans="1:9" ht="18" customHeight="1">
      <c r="A24" s="135"/>
      <c r="B24" s="135"/>
      <c r="C24" s="77"/>
      <c r="D24" s="31" t="s">
        <v>10</v>
      </c>
      <c r="E24" s="31"/>
      <c r="F24" s="70">
        <v>271629</v>
      </c>
      <c r="G24" s="71">
        <f t="shared" si="3"/>
        <v>18.955096708822598</v>
      </c>
      <c r="H24" s="70">
        <v>272637</v>
      </c>
      <c r="I24" s="71">
        <f t="shared" si="2"/>
        <v>-0.36972237810715125</v>
      </c>
    </row>
    <row r="25" spans="1:9" ht="18" customHeight="1">
      <c r="A25" s="135"/>
      <c r="B25" s="135"/>
      <c r="C25" s="77"/>
      <c r="D25" s="31" t="s">
        <v>28</v>
      </c>
      <c r="E25" s="31"/>
      <c r="F25" s="70">
        <v>368205</v>
      </c>
      <c r="G25" s="71">
        <f t="shared" si="3"/>
        <v>25.694463344017116</v>
      </c>
      <c r="H25" s="70">
        <v>351195</v>
      </c>
      <c r="I25" s="71">
        <f t="shared" si="2"/>
        <v>4.8434630333575424</v>
      </c>
    </row>
    <row r="26" spans="1:9" ht="18" customHeight="1">
      <c r="A26" s="135"/>
      <c r="B26" s="135"/>
      <c r="C26" s="76"/>
      <c r="D26" s="31" t="s">
        <v>11</v>
      </c>
      <c r="E26" s="31"/>
      <c r="F26" s="70">
        <v>130139</v>
      </c>
      <c r="G26" s="71">
        <f t="shared" si="3"/>
        <v>9.0814947247512752</v>
      </c>
      <c r="H26" s="70">
        <v>130475</v>
      </c>
      <c r="I26" s="71">
        <f t="shared" si="2"/>
        <v>-0.25752059781567471</v>
      </c>
    </row>
    <row r="27" spans="1:9" ht="18" customHeight="1">
      <c r="A27" s="135"/>
      <c r="B27" s="135"/>
      <c r="C27" s="78" t="s">
        <v>12</v>
      </c>
      <c r="D27" s="31"/>
      <c r="E27" s="31"/>
      <c r="F27" s="70">
        <v>474138</v>
      </c>
      <c r="G27" s="71">
        <f t="shared" si="3"/>
        <v>33.086789861641172</v>
      </c>
      <c r="H27" s="70">
        <v>447250</v>
      </c>
      <c r="I27" s="71">
        <f t="shared" si="2"/>
        <v>6.0118501956400117</v>
      </c>
    </row>
    <row r="28" spans="1:9" ht="18" customHeight="1">
      <c r="A28" s="135"/>
      <c r="B28" s="135"/>
      <c r="C28" s="77"/>
      <c r="D28" s="31" t="s">
        <v>13</v>
      </c>
      <c r="E28" s="31"/>
      <c r="F28" s="70">
        <v>138375</v>
      </c>
      <c r="G28" s="71">
        <f t="shared" si="3"/>
        <v>9.6562278220783764</v>
      </c>
      <c r="H28" s="70">
        <v>124940</v>
      </c>
      <c r="I28" s="71">
        <f t="shared" si="2"/>
        <v>10.753161517528408</v>
      </c>
    </row>
    <row r="29" spans="1:9" ht="18" customHeight="1">
      <c r="A29" s="135"/>
      <c r="B29" s="135"/>
      <c r="C29" s="77"/>
      <c r="D29" s="31" t="s">
        <v>29</v>
      </c>
      <c r="E29" s="31"/>
      <c r="F29" s="70">
        <v>26059</v>
      </c>
      <c r="G29" s="71">
        <f t="shared" si="3"/>
        <v>1.8184761757220624</v>
      </c>
      <c r="H29" s="70">
        <v>25434</v>
      </c>
      <c r="I29" s="71">
        <f t="shared" si="2"/>
        <v>2.4573405677439597</v>
      </c>
    </row>
    <row r="30" spans="1:9" ht="18" customHeight="1">
      <c r="A30" s="135"/>
      <c r="B30" s="135"/>
      <c r="C30" s="77"/>
      <c r="D30" s="31" t="s">
        <v>30</v>
      </c>
      <c r="E30" s="31"/>
      <c r="F30" s="70">
        <v>109321</v>
      </c>
      <c r="G30" s="71">
        <f t="shared" si="3"/>
        <v>7.6287514488703172</v>
      </c>
      <c r="H30" s="70">
        <v>109617</v>
      </c>
      <c r="I30" s="71">
        <f t="shared" si="2"/>
        <v>-0.27003110831349542</v>
      </c>
    </row>
    <row r="31" spans="1:9" ht="18" customHeight="1">
      <c r="A31" s="135"/>
      <c r="B31" s="135"/>
      <c r="C31" s="77"/>
      <c r="D31" s="31" t="s">
        <v>31</v>
      </c>
      <c r="E31" s="31"/>
      <c r="F31" s="70">
        <v>90426</v>
      </c>
      <c r="G31" s="71">
        <f t="shared" si="3"/>
        <v>6.310200954213256</v>
      </c>
      <c r="H31" s="70">
        <v>88045</v>
      </c>
      <c r="I31" s="71">
        <f t="shared" si="2"/>
        <v>2.7042989380430482</v>
      </c>
    </row>
    <row r="32" spans="1:9" ht="18" customHeight="1">
      <c r="A32" s="135"/>
      <c r="B32" s="135"/>
      <c r="C32" s="77"/>
      <c r="D32" s="31" t="s">
        <v>14</v>
      </c>
      <c r="E32" s="31"/>
      <c r="F32" s="70">
        <v>15967</v>
      </c>
      <c r="G32" s="71">
        <f t="shared" si="3"/>
        <v>1.1142257606874466</v>
      </c>
      <c r="H32" s="70">
        <v>1293</v>
      </c>
      <c r="I32" s="71">
        <f t="shared" si="2"/>
        <v>1134.8801237432328</v>
      </c>
    </row>
    <row r="33" spans="1:9" ht="18" customHeight="1">
      <c r="A33" s="135"/>
      <c r="B33" s="135"/>
      <c r="C33" s="76"/>
      <c r="D33" s="31" t="s">
        <v>32</v>
      </c>
      <c r="E33" s="31"/>
      <c r="F33" s="70">
        <v>93890</v>
      </c>
      <c r="G33" s="71">
        <f t="shared" si="3"/>
        <v>6.5519293963139198</v>
      </c>
      <c r="H33" s="70">
        <v>97821</v>
      </c>
      <c r="I33" s="71">
        <f t="shared" si="2"/>
        <v>-4.0185645209106386</v>
      </c>
    </row>
    <row r="34" spans="1:9" ht="18" customHeight="1">
      <c r="A34" s="135"/>
      <c r="B34" s="135"/>
      <c r="C34" s="78" t="s">
        <v>15</v>
      </c>
      <c r="D34" s="31"/>
      <c r="E34" s="31"/>
      <c r="F34" s="70">
        <v>188902</v>
      </c>
      <c r="G34" s="71">
        <f t="shared" si="3"/>
        <v>13.182155360767837</v>
      </c>
      <c r="H34" s="70">
        <v>106400</v>
      </c>
      <c r="I34" s="71">
        <f t="shared" si="2"/>
        <v>77.53947368421052</v>
      </c>
    </row>
    <row r="35" spans="1:9" ht="18" customHeight="1">
      <c r="A35" s="135"/>
      <c r="B35" s="135"/>
      <c r="C35" s="77"/>
      <c r="D35" s="78" t="s">
        <v>16</v>
      </c>
      <c r="E35" s="31"/>
      <c r="F35" s="70">
        <v>118902</v>
      </c>
      <c r="G35" s="71">
        <f t="shared" si="3"/>
        <v>8.2973427317128312</v>
      </c>
      <c r="H35" s="70">
        <v>106400</v>
      </c>
      <c r="I35" s="71">
        <f t="shared" si="2"/>
        <v>11.749999999999993</v>
      </c>
    </row>
    <row r="36" spans="1:9" ht="18" customHeight="1">
      <c r="A36" s="135"/>
      <c r="B36" s="135"/>
      <c r="C36" s="77"/>
      <c r="D36" s="77"/>
      <c r="E36" s="72" t="s">
        <v>102</v>
      </c>
      <c r="F36" s="70">
        <v>42935</v>
      </c>
      <c r="G36" s="71">
        <f t="shared" si="3"/>
        <v>2.996134717549666</v>
      </c>
      <c r="H36" s="70">
        <v>38099</v>
      </c>
      <c r="I36" s="71">
        <f>(F36/H36-1)*100</f>
        <v>12.69324654190398</v>
      </c>
    </row>
    <row r="37" spans="1:9" ht="18" customHeight="1">
      <c r="A37" s="135"/>
      <c r="B37" s="135"/>
      <c r="C37" s="77"/>
      <c r="D37" s="76"/>
      <c r="E37" s="31" t="s">
        <v>33</v>
      </c>
      <c r="F37" s="70">
        <v>75967</v>
      </c>
      <c r="G37" s="71">
        <f t="shared" si="3"/>
        <v>5.3012080141631657</v>
      </c>
      <c r="H37" s="70">
        <v>68301</v>
      </c>
      <c r="I37" s="71">
        <f t="shared" si="2"/>
        <v>11.223847381443907</v>
      </c>
    </row>
    <row r="38" spans="1:9" ht="18" customHeight="1">
      <c r="A38" s="135"/>
      <c r="B38" s="135"/>
      <c r="C38" s="77"/>
      <c r="D38" s="69" t="s">
        <v>34</v>
      </c>
      <c r="E38" s="69"/>
      <c r="F38" s="70">
        <v>0</v>
      </c>
      <c r="G38" s="71">
        <f>F38/$F$40*100</f>
        <v>0</v>
      </c>
      <c r="H38" s="70">
        <v>0</v>
      </c>
      <c r="I38" s="71">
        <v>0</v>
      </c>
    </row>
    <row r="39" spans="1:9" ht="18" customHeight="1">
      <c r="A39" s="135"/>
      <c r="B39" s="135"/>
      <c r="C39" s="76"/>
      <c r="D39" s="69" t="s">
        <v>35</v>
      </c>
      <c r="E39" s="69"/>
      <c r="F39" s="70">
        <v>0</v>
      </c>
      <c r="G39" s="71">
        <f>F39/$F$40*100</f>
        <v>0</v>
      </c>
      <c r="H39" s="70">
        <v>0</v>
      </c>
      <c r="I39" s="71">
        <v>0</v>
      </c>
    </row>
    <row r="40" spans="1:9" ht="18" customHeight="1">
      <c r="A40" s="135"/>
      <c r="B40" s="135"/>
      <c r="C40" s="31" t="s">
        <v>17</v>
      </c>
      <c r="D40" s="31"/>
      <c r="E40" s="31"/>
      <c r="F40" s="70">
        <f>SUM(F23,F27,F34)</f>
        <v>1433013</v>
      </c>
      <c r="G40" s="71">
        <f>F40/$F$40*100</f>
        <v>100</v>
      </c>
      <c r="H40" s="70">
        <v>1307957</v>
      </c>
      <c r="I40" s="71">
        <f t="shared" si="2"/>
        <v>9.5611705889413692</v>
      </c>
    </row>
    <row r="41" spans="1:9" ht="18" customHeight="1">
      <c r="A41" s="27" t="s">
        <v>18</v>
      </c>
      <c r="B41" s="27"/>
    </row>
    <row r="42" spans="1:9" ht="18" customHeight="1">
      <c r="A42" s="28" t="s">
        <v>19</v>
      </c>
      <c r="B42" s="27"/>
    </row>
    <row r="52" spans="10:10">
      <c r="J52" s="7"/>
    </row>
    <row r="53" spans="10:10">
      <c r="J53" s="7"/>
    </row>
  </sheetData>
  <mergeCells count="24">
    <mergeCell ref="AG2:AG3"/>
    <mergeCell ref="AH2:AH3"/>
    <mergeCell ref="AJ10:AK10"/>
    <mergeCell ref="AA12:AA14"/>
    <mergeCell ref="AI2:AI3"/>
    <mergeCell ref="AK2:AK3"/>
    <mergeCell ref="AJ2:AJ3"/>
    <mergeCell ref="AG10:AI10"/>
    <mergeCell ref="AA4:AA6"/>
    <mergeCell ref="AA9:AB9"/>
    <mergeCell ref="AC9:AC11"/>
    <mergeCell ref="AA10:AA11"/>
    <mergeCell ref="AB10:AB11"/>
    <mergeCell ref="AD10:AF10"/>
    <mergeCell ref="AA1:AB1"/>
    <mergeCell ref="AA2:AA3"/>
    <mergeCell ref="AB2:AB3"/>
    <mergeCell ref="AC2:AC3"/>
    <mergeCell ref="AD2:AF2"/>
    <mergeCell ref="A1:D1"/>
    <mergeCell ref="A9:A40"/>
    <mergeCell ref="B9:B22"/>
    <mergeCell ref="B23:B40"/>
    <mergeCell ref="G6:I6"/>
  </mergeCells>
  <phoneticPr fontId="7"/>
  <printOptions horizontalCentered="1" verticalCentered="1" gridLinesSet="0"/>
  <pageMargins left="0" right="0" top="0.43307086614173229" bottom="0.19685039370078741" header="0.19685039370078741" footer="0.31496062992125984"/>
  <pageSetup paperSize="9" scale="97" orientation="portrait" useFirstPageNumber="1" r:id="rId1"/>
  <headerFooter alignWithMargins="0">
    <oddHeader>&amp;R&amp;"明朝,斜体"&amp;9指定都市－1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50"/>
  <sheetViews>
    <sheetView view="pageBreakPreview" zoomScale="94" zoomScaleNormal="100" zoomScaleSheetLayoutView="94" workbookViewId="0">
      <pane xSplit="5" ySplit="7" topLeftCell="F29" activePane="bottomRight" state="frozen"/>
      <selection activeCell="E21" sqref="E21"/>
      <selection pane="topRight" activeCell="E21" sqref="E21"/>
      <selection pane="bottomLeft" activeCell="E21" sqref="E21"/>
      <selection pane="bottomRight" activeCell="E21" sqref="E21"/>
    </sheetView>
  </sheetViews>
  <sheetFormatPr defaultRowHeight="13.5"/>
  <cols>
    <col min="1" max="1" width="3.625" style="1" customWidth="1"/>
    <col min="2" max="3" width="1.625" style="1" customWidth="1"/>
    <col min="4" max="4" width="22.625" style="1" customWidth="1"/>
    <col min="5" max="5" width="10.625" style="1" customWidth="1"/>
    <col min="6" max="11" width="13.625" style="1" customWidth="1"/>
    <col min="12" max="12" width="13.625" style="7" customWidth="1"/>
    <col min="13" max="21" width="13.625" style="1" customWidth="1"/>
    <col min="22" max="25" width="12" style="1" customWidth="1"/>
    <col min="26" max="16384" width="9" style="1"/>
  </cols>
  <sheetData>
    <row r="1" spans="1:25" ht="33.950000000000003" customHeight="1">
      <c r="A1" s="17" t="s">
        <v>0</v>
      </c>
      <c r="B1" s="13"/>
      <c r="C1" s="13"/>
      <c r="D1" s="21" t="s">
        <v>288</v>
      </c>
      <c r="E1" s="14"/>
      <c r="F1" s="14"/>
      <c r="G1" s="14"/>
    </row>
    <row r="2" spans="1:25" ht="15" customHeight="1"/>
    <row r="3" spans="1:25" ht="15" customHeight="1">
      <c r="A3" s="15" t="s">
        <v>42</v>
      </c>
      <c r="B3" s="15"/>
      <c r="C3" s="15"/>
      <c r="D3" s="15"/>
    </row>
    <row r="4" spans="1:25" ht="15" customHeight="1">
      <c r="A4" s="15"/>
      <c r="B4" s="15"/>
      <c r="C4" s="15"/>
      <c r="D4" s="15"/>
    </row>
    <row r="5" spans="1:25" ht="15.95" customHeight="1">
      <c r="A5" s="12" t="s">
        <v>275</v>
      </c>
      <c r="B5" s="12"/>
      <c r="C5" s="12"/>
      <c r="D5" s="12"/>
      <c r="K5" s="16"/>
      <c r="O5" s="16" t="s">
        <v>43</v>
      </c>
    </row>
    <row r="6" spans="1:25" ht="15.95" customHeight="1">
      <c r="A6" s="158" t="s">
        <v>44</v>
      </c>
      <c r="B6" s="159"/>
      <c r="C6" s="159"/>
      <c r="D6" s="159"/>
      <c r="E6" s="159"/>
      <c r="F6" s="151" t="s">
        <v>293</v>
      </c>
      <c r="G6" s="151"/>
      <c r="H6" s="151" t="s">
        <v>289</v>
      </c>
      <c r="I6" s="151"/>
      <c r="J6" s="151" t="s">
        <v>290</v>
      </c>
      <c r="K6" s="151"/>
      <c r="L6" s="151" t="s">
        <v>291</v>
      </c>
      <c r="M6" s="151"/>
      <c r="N6" s="151" t="s">
        <v>292</v>
      </c>
      <c r="O6" s="151"/>
    </row>
    <row r="7" spans="1:25" ht="15.95" customHeight="1">
      <c r="A7" s="159"/>
      <c r="B7" s="159"/>
      <c r="C7" s="159"/>
      <c r="D7" s="159"/>
      <c r="E7" s="159"/>
      <c r="F7" s="67" t="s">
        <v>276</v>
      </c>
      <c r="G7" s="79" t="s">
        <v>277</v>
      </c>
      <c r="H7" s="67" t="s">
        <v>276</v>
      </c>
      <c r="I7" s="79" t="s">
        <v>277</v>
      </c>
      <c r="J7" s="67" t="s">
        <v>276</v>
      </c>
      <c r="K7" s="79" t="s">
        <v>277</v>
      </c>
      <c r="L7" s="67" t="s">
        <v>276</v>
      </c>
      <c r="M7" s="79" t="s">
        <v>277</v>
      </c>
      <c r="N7" s="67" t="s">
        <v>276</v>
      </c>
      <c r="O7" s="79" t="s">
        <v>277</v>
      </c>
    </row>
    <row r="8" spans="1:25" ht="15.95" customHeight="1">
      <c r="A8" s="155" t="s">
        <v>83</v>
      </c>
      <c r="B8" s="75" t="s">
        <v>45</v>
      </c>
      <c r="C8" s="69"/>
      <c r="D8" s="69"/>
      <c r="E8" s="80" t="s">
        <v>36</v>
      </c>
      <c r="F8" s="81">
        <v>52658</v>
      </c>
      <c r="G8" s="81">
        <v>51829</v>
      </c>
      <c r="H8" s="81">
        <v>1089</v>
      </c>
      <c r="I8" s="81">
        <v>1058</v>
      </c>
      <c r="J8" s="81">
        <v>358</v>
      </c>
      <c r="K8" s="81">
        <v>42724</v>
      </c>
      <c r="L8" s="81">
        <v>24737</v>
      </c>
      <c r="M8" s="81">
        <v>25782</v>
      </c>
      <c r="N8" s="81">
        <v>80820</v>
      </c>
      <c r="O8" s="81">
        <v>87923</v>
      </c>
      <c r="P8" s="18"/>
      <c r="Q8" s="18"/>
      <c r="R8" s="18"/>
      <c r="S8" s="18"/>
      <c r="T8" s="18"/>
      <c r="U8" s="18"/>
      <c r="V8" s="18"/>
      <c r="W8" s="18"/>
      <c r="X8" s="18"/>
      <c r="Y8" s="18"/>
    </row>
    <row r="9" spans="1:25" ht="15.95" customHeight="1">
      <c r="A9" s="155"/>
      <c r="B9" s="77"/>
      <c r="C9" s="69" t="s">
        <v>46</v>
      </c>
      <c r="D9" s="69"/>
      <c r="E9" s="80" t="s">
        <v>37</v>
      </c>
      <c r="F9" s="81">
        <v>52528</v>
      </c>
      <c r="G9" s="81">
        <v>51769</v>
      </c>
      <c r="H9" s="81">
        <v>1089</v>
      </c>
      <c r="I9" s="81">
        <v>1057</v>
      </c>
      <c r="J9" s="81">
        <v>353</v>
      </c>
      <c r="K9" s="81">
        <v>376</v>
      </c>
      <c r="L9" s="81">
        <v>24737</v>
      </c>
      <c r="M9" s="81">
        <v>25782</v>
      </c>
      <c r="N9" s="81">
        <v>80820</v>
      </c>
      <c r="O9" s="81">
        <v>87923</v>
      </c>
      <c r="P9" s="18"/>
      <c r="Q9" s="18"/>
      <c r="R9" s="18"/>
      <c r="S9" s="18"/>
      <c r="T9" s="18"/>
      <c r="U9" s="18"/>
      <c r="V9" s="18"/>
      <c r="W9" s="18"/>
      <c r="X9" s="18"/>
      <c r="Y9" s="18"/>
    </row>
    <row r="10" spans="1:25" ht="15.95" customHeight="1">
      <c r="A10" s="155"/>
      <c r="B10" s="76"/>
      <c r="C10" s="69" t="s">
        <v>47</v>
      </c>
      <c r="D10" s="69"/>
      <c r="E10" s="80" t="s">
        <v>38</v>
      </c>
      <c r="F10" s="81">
        <v>131</v>
      </c>
      <c r="G10" s="81">
        <v>60</v>
      </c>
      <c r="H10" s="81">
        <v>1</v>
      </c>
      <c r="I10" s="81">
        <v>1</v>
      </c>
      <c r="J10" s="82">
        <v>5</v>
      </c>
      <c r="K10" s="82">
        <v>42348</v>
      </c>
      <c r="L10" s="81">
        <v>0</v>
      </c>
      <c r="M10" s="81">
        <v>0</v>
      </c>
      <c r="N10" s="81">
        <v>0</v>
      </c>
      <c r="O10" s="81">
        <v>0</v>
      </c>
      <c r="P10" s="18"/>
      <c r="Q10" s="18"/>
      <c r="R10" s="18"/>
      <c r="S10" s="18"/>
      <c r="T10" s="18"/>
      <c r="U10" s="18"/>
      <c r="V10" s="18"/>
      <c r="W10" s="18"/>
      <c r="X10" s="18"/>
      <c r="Y10" s="18"/>
    </row>
    <row r="11" spans="1:25" ht="15.95" customHeight="1">
      <c r="A11" s="155"/>
      <c r="B11" s="75" t="s">
        <v>48</v>
      </c>
      <c r="C11" s="69"/>
      <c r="D11" s="69"/>
      <c r="E11" s="80" t="s">
        <v>39</v>
      </c>
      <c r="F11" s="81">
        <v>52638</v>
      </c>
      <c r="G11" s="81">
        <v>51754</v>
      </c>
      <c r="H11" s="81">
        <v>1079</v>
      </c>
      <c r="I11" s="81">
        <v>1048</v>
      </c>
      <c r="J11" s="81">
        <v>2046</v>
      </c>
      <c r="K11" s="81">
        <v>52821</v>
      </c>
      <c r="L11" s="81">
        <v>26549</v>
      </c>
      <c r="M11" s="81">
        <v>26672</v>
      </c>
      <c r="N11" s="81">
        <v>81265</v>
      </c>
      <c r="O11" s="81">
        <v>84495</v>
      </c>
      <c r="P11" s="18"/>
      <c r="Q11" s="18"/>
      <c r="R11" s="18"/>
      <c r="S11" s="18"/>
      <c r="T11" s="18"/>
      <c r="U11" s="18"/>
      <c r="V11" s="18"/>
      <c r="W11" s="18"/>
      <c r="X11" s="18"/>
      <c r="Y11" s="18"/>
    </row>
    <row r="12" spans="1:25" ht="15.95" customHeight="1">
      <c r="A12" s="155"/>
      <c r="B12" s="77"/>
      <c r="C12" s="69" t="s">
        <v>49</v>
      </c>
      <c r="D12" s="69"/>
      <c r="E12" s="80" t="s">
        <v>40</v>
      </c>
      <c r="F12" s="81">
        <v>52588</v>
      </c>
      <c r="G12" s="81">
        <v>51704</v>
      </c>
      <c r="H12" s="81">
        <v>1079</v>
      </c>
      <c r="I12" s="81">
        <v>1047</v>
      </c>
      <c r="J12" s="81">
        <v>2036</v>
      </c>
      <c r="K12" s="81">
        <v>542</v>
      </c>
      <c r="L12" s="81">
        <v>26549</v>
      </c>
      <c r="M12" s="81">
        <v>26166</v>
      </c>
      <c r="N12" s="81">
        <v>81265</v>
      </c>
      <c r="O12" s="81">
        <v>83996</v>
      </c>
      <c r="P12" s="18"/>
      <c r="Q12" s="18"/>
      <c r="R12" s="18"/>
      <c r="S12" s="18"/>
      <c r="T12" s="18"/>
      <c r="U12" s="18"/>
      <c r="V12" s="18"/>
      <c r="W12" s="18"/>
      <c r="X12" s="18"/>
      <c r="Y12" s="18"/>
    </row>
    <row r="13" spans="1:25" ht="15.95" customHeight="1">
      <c r="A13" s="155"/>
      <c r="B13" s="76"/>
      <c r="C13" s="69" t="s">
        <v>50</v>
      </c>
      <c r="D13" s="69"/>
      <c r="E13" s="80" t="s">
        <v>41</v>
      </c>
      <c r="F13" s="81">
        <v>50</v>
      </c>
      <c r="G13" s="81">
        <v>50</v>
      </c>
      <c r="H13" s="82">
        <v>1</v>
      </c>
      <c r="I13" s="82">
        <v>1</v>
      </c>
      <c r="J13" s="82">
        <v>10</v>
      </c>
      <c r="K13" s="82">
        <v>52279</v>
      </c>
      <c r="L13" s="81">
        <v>0</v>
      </c>
      <c r="M13" s="81">
        <v>506</v>
      </c>
      <c r="N13" s="81">
        <v>0</v>
      </c>
      <c r="O13" s="81">
        <v>499</v>
      </c>
      <c r="P13" s="18"/>
      <c r="Q13" s="18"/>
      <c r="R13" s="18"/>
      <c r="S13" s="18"/>
      <c r="T13" s="18"/>
      <c r="U13" s="18"/>
      <c r="V13" s="18"/>
      <c r="W13" s="18"/>
      <c r="X13" s="18"/>
      <c r="Y13" s="18"/>
    </row>
    <row r="14" spans="1:25" ht="15.95" customHeight="1">
      <c r="A14" s="155"/>
      <c r="B14" s="69" t="s">
        <v>51</v>
      </c>
      <c r="C14" s="69"/>
      <c r="D14" s="69"/>
      <c r="E14" s="80" t="s">
        <v>87</v>
      </c>
      <c r="F14" s="81">
        <f t="shared" ref="F14:O14" si="0">F9-F12</f>
        <v>-60</v>
      </c>
      <c r="G14" s="81">
        <f t="shared" si="0"/>
        <v>65</v>
      </c>
      <c r="H14" s="81">
        <f t="shared" si="0"/>
        <v>10</v>
      </c>
      <c r="I14" s="81">
        <f t="shared" si="0"/>
        <v>10</v>
      </c>
      <c r="J14" s="81">
        <f t="shared" si="0"/>
        <v>-1683</v>
      </c>
      <c r="K14" s="81">
        <f t="shared" si="0"/>
        <v>-166</v>
      </c>
      <c r="L14" s="81">
        <f t="shared" si="0"/>
        <v>-1812</v>
      </c>
      <c r="M14" s="81">
        <f t="shared" si="0"/>
        <v>-384</v>
      </c>
      <c r="N14" s="81">
        <f t="shared" si="0"/>
        <v>-445</v>
      </c>
      <c r="O14" s="81">
        <f t="shared" si="0"/>
        <v>3927</v>
      </c>
      <c r="P14" s="18"/>
      <c r="Q14" s="18"/>
      <c r="R14" s="18"/>
      <c r="S14" s="18"/>
      <c r="T14" s="18"/>
      <c r="U14" s="18"/>
      <c r="V14" s="18"/>
      <c r="W14" s="18"/>
      <c r="X14" s="18"/>
      <c r="Y14" s="18"/>
    </row>
    <row r="15" spans="1:25" ht="15.95" customHeight="1">
      <c r="A15" s="155"/>
      <c r="B15" s="69" t="s">
        <v>52</v>
      </c>
      <c r="C15" s="69"/>
      <c r="D15" s="69"/>
      <c r="E15" s="80" t="s">
        <v>88</v>
      </c>
      <c r="F15" s="81">
        <f t="shared" ref="F15:O15" si="1">F10-F13</f>
        <v>81</v>
      </c>
      <c r="G15" s="81">
        <f t="shared" si="1"/>
        <v>10</v>
      </c>
      <c r="H15" s="81">
        <f t="shared" si="1"/>
        <v>0</v>
      </c>
      <c r="I15" s="81">
        <f t="shared" si="1"/>
        <v>0</v>
      </c>
      <c r="J15" s="81">
        <f t="shared" si="1"/>
        <v>-5</v>
      </c>
      <c r="K15" s="81">
        <f t="shared" si="1"/>
        <v>-9931</v>
      </c>
      <c r="L15" s="81">
        <f t="shared" si="1"/>
        <v>0</v>
      </c>
      <c r="M15" s="81">
        <f t="shared" si="1"/>
        <v>-506</v>
      </c>
      <c r="N15" s="81">
        <f t="shared" si="1"/>
        <v>0</v>
      </c>
      <c r="O15" s="81">
        <f t="shared" si="1"/>
        <v>-499</v>
      </c>
      <c r="P15" s="18"/>
      <c r="Q15" s="18"/>
      <c r="R15" s="18"/>
      <c r="S15" s="18"/>
      <c r="T15" s="18"/>
      <c r="U15" s="18"/>
      <c r="V15" s="18"/>
      <c r="W15" s="18"/>
      <c r="X15" s="18"/>
      <c r="Y15" s="18"/>
    </row>
    <row r="16" spans="1:25" ht="15.95" customHeight="1">
      <c r="A16" s="155"/>
      <c r="B16" s="69" t="s">
        <v>53</v>
      </c>
      <c r="C16" s="69"/>
      <c r="D16" s="69"/>
      <c r="E16" s="80" t="s">
        <v>89</v>
      </c>
      <c r="F16" s="81">
        <f t="shared" ref="F16:O16" si="2">F8-F11</f>
        <v>20</v>
      </c>
      <c r="G16" s="81">
        <f t="shared" si="2"/>
        <v>75</v>
      </c>
      <c r="H16" s="81">
        <f t="shared" si="2"/>
        <v>10</v>
      </c>
      <c r="I16" s="81">
        <f t="shared" si="2"/>
        <v>10</v>
      </c>
      <c r="J16" s="81">
        <f t="shared" si="2"/>
        <v>-1688</v>
      </c>
      <c r="K16" s="81">
        <f t="shared" si="2"/>
        <v>-10097</v>
      </c>
      <c r="L16" s="81">
        <f t="shared" si="2"/>
        <v>-1812</v>
      </c>
      <c r="M16" s="81">
        <f t="shared" si="2"/>
        <v>-890</v>
      </c>
      <c r="N16" s="81">
        <f t="shared" si="2"/>
        <v>-445</v>
      </c>
      <c r="O16" s="81">
        <f t="shared" si="2"/>
        <v>3428</v>
      </c>
      <c r="P16" s="18"/>
      <c r="Q16" s="18"/>
      <c r="R16" s="18"/>
      <c r="S16" s="18"/>
      <c r="T16" s="18"/>
      <c r="U16" s="18"/>
      <c r="V16" s="18"/>
      <c r="W16" s="18"/>
      <c r="X16" s="18"/>
      <c r="Y16" s="18"/>
    </row>
    <row r="17" spans="1:25" ht="15.95" customHeight="1">
      <c r="A17" s="155"/>
      <c r="B17" s="69" t="s">
        <v>54</v>
      </c>
      <c r="C17" s="69"/>
      <c r="D17" s="69"/>
      <c r="E17" s="67"/>
      <c r="F17" s="81">
        <v>0</v>
      </c>
      <c r="G17" s="81">
        <v>0</v>
      </c>
      <c r="H17" s="82">
        <v>0</v>
      </c>
      <c r="I17" s="82">
        <v>0</v>
      </c>
      <c r="J17" s="81">
        <v>18428</v>
      </c>
      <c r="K17" s="81">
        <v>17930</v>
      </c>
      <c r="L17" s="81">
        <v>36576</v>
      </c>
      <c r="M17" s="81">
        <v>33971</v>
      </c>
      <c r="N17" s="82">
        <v>215406</v>
      </c>
      <c r="O17" s="83">
        <v>205317</v>
      </c>
      <c r="P17" s="18"/>
      <c r="Q17" s="18"/>
      <c r="R17" s="18"/>
      <c r="S17" s="18"/>
      <c r="T17" s="18"/>
      <c r="U17" s="18"/>
      <c r="V17" s="18"/>
      <c r="W17" s="18"/>
      <c r="X17" s="18"/>
      <c r="Y17" s="18"/>
    </row>
    <row r="18" spans="1:25" ht="15.95" customHeight="1">
      <c r="A18" s="155"/>
      <c r="B18" s="69" t="s">
        <v>55</v>
      </c>
      <c r="C18" s="69"/>
      <c r="D18" s="69"/>
      <c r="E18" s="67"/>
      <c r="F18" s="83">
        <v>0</v>
      </c>
      <c r="G18" s="83">
        <v>0</v>
      </c>
      <c r="H18" s="83">
        <v>0</v>
      </c>
      <c r="I18" s="83">
        <v>0</v>
      </c>
      <c r="J18" s="83">
        <v>0</v>
      </c>
      <c r="K18" s="83">
        <v>0</v>
      </c>
      <c r="L18" s="83">
        <v>414</v>
      </c>
      <c r="M18" s="83">
        <v>0</v>
      </c>
      <c r="N18" s="83">
        <v>57934</v>
      </c>
      <c r="O18" s="83">
        <v>40588</v>
      </c>
      <c r="P18" s="18"/>
      <c r="Q18" s="18"/>
      <c r="R18" s="18"/>
      <c r="S18" s="18"/>
      <c r="T18" s="18"/>
      <c r="U18" s="18"/>
      <c r="V18" s="18"/>
      <c r="W18" s="18"/>
      <c r="X18" s="18"/>
      <c r="Y18" s="18"/>
    </row>
    <row r="19" spans="1:25" ht="15.95" customHeight="1">
      <c r="A19" s="155" t="s">
        <v>84</v>
      </c>
      <c r="B19" s="75" t="s">
        <v>56</v>
      </c>
      <c r="C19" s="69"/>
      <c r="D19" s="69"/>
      <c r="E19" s="80"/>
      <c r="F19" s="81">
        <v>5900</v>
      </c>
      <c r="G19" s="81">
        <v>6066</v>
      </c>
      <c r="H19" s="81">
        <v>13</v>
      </c>
      <c r="I19" s="81">
        <v>13</v>
      </c>
      <c r="J19" s="81">
        <v>85</v>
      </c>
      <c r="K19" s="81">
        <v>206</v>
      </c>
      <c r="L19" s="81">
        <v>1871</v>
      </c>
      <c r="M19" s="81">
        <v>2147</v>
      </c>
      <c r="N19" s="81">
        <v>15886</v>
      </c>
      <c r="O19" s="81">
        <v>15685</v>
      </c>
      <c r="P19" s="18"/>
      <c r="Q19" s="18"/>
      <c r="R19" s="18"/>
      <c r="S19" s="18"/>
      <c r="T19" s="18"/>
      <c r="U19" s="18"/>
      <c r="V19" s="18"/>
      <c r="W19" s="18"/>
      <c r="X19" s="18"/>
      <c r="Y19" s="18"/>
    </row>
    <row r="20" spans="1:25" ht="15.95" customHeight="1">
      <c r="A20" s="155"/>
      <c r="B20" s="76"/>
      <c r="C20" s="69" t="s">
        <v>57</v>
      </c>
      <c r="D20" s="69"/>
      <c r="E20" s="80"/>
      <c r="F20" s="81">
        <v>3500</v>
      </c>
      <c r="G20" s="81">
        <v>3500</v>
      </c>
      <c r="H20" s="81">
        <v>0</v>
      </c>
      <c r="I20" s="81">
        <v>0</v>
      </c>
      <c r="J20" s="81">
        <v>0</v>
      </c>
      <c r="K20" s="82">
        <v>100</v>
      </c>
      <c r="L20" s="81">
        <v>1810</v>
      </c>
      <c r="M20" s="81">
        <v>1887</v>
      </c>
      <c r="N20" s="81">
        <v>10933</v>
      </c>
      <c r="O20" s="81">
        <v>10977</v>
      </c>
      <c r="P20" s="18"/>
      <c r="Q20" s="18"/>
      <c r="R20" s="18"/>
      <c r="S20" s="18"/>
      <c r="T20" s="18"/>
      <c r="U20" s="18"/>
      <c r="V20" s="18"/>
      <c r="W20" s="18"/>
      <c r="X20" s="18"/>
      <c r="Y20" s="18"/>
    </row>
    <row r="21" spans="1:25" ht="15.95" customHeight="1">
      <c r="A21" s="155"/>
      <c r="B21" s="69" t="s">
        <v>58</v>
      </c>
      <c r="C21" s="69"/>
      <c r="D21" s="69"/>
      <c r="E21" s="80" t="s">
        <v>90</v>
      </c>
      <c r="F21" s="81">
        <v>5900</v>
      </c>
      <c r="G21" s="81">
        <v>6066</v>
      </c>
      <c r="H21" s="81">
        <v>13</v>
      </c>
      <c r="I21" s="81">
        <v>13</v>
      </c>
      <c r="J21" s="81">
        <v>85</v>
      </c>
      <c r="K21" s="81">
        <v>206</v>
      </c>
      <c r="L21" s="81">
        <v>1871</v>
      </c>
      <c r="M21" s="81">
        <v>2147</v>
      </c>
      <c r="N21" s="81">
        <v>15886</v>
      </c>
      <c r="O21" s="81">
        <v>15685</v>
      </c>
      <c r="P21" s="18"/>
      <c r="Q21" s="18"/>
      <c r="R21" s="18"/>
      <c r="S21" s="18"/>
      <c r="T21" s="18"/>
      <c r="U21" s="18"/>
      <c r="V21" s="18"/>
      <c r="W21" s="18"/>
      <c r="X21" s="18"/>
      <c r="Y21" s="18"/>
    </row>
    <row r="22" spans="1:25" ht="15.95" customHeight="1">
      <c r="A22" s="155"/>
      <c r="B22" s="75" t="s">
        <v>59</v>
      </c>
      <c r="C22" s="69"/>
      <c r="D22" s="69"/>
      <c r="E22" s="80" t="s">
        <v>91</v>
      </c>
      <c r="F22" s="81">
        <v>32062</v>
      </c>
      <c r="G22" s="81">
        <v>28919</v>
      </c>
      <c r="H22" s="81">
        <v>481</v>
      </c>
      <c r="I22" s="81">
        <v>719</v>
      </c>
      <c r="J22" s="81">
        <v>199</v>
      </c>
      <c r="K22" s="81">
        <v>281</v>
      </c>
      <c r="L22" s="81">
        <v>3808</v>
      </c>
      <c r="M22" s="81">
        <v>4337</v>
      </c>
      <c r="N22" s="81">
        <v>46327</v>
      </c>
      <c r="O22" s="81">
        <v>48482</v>
      </c>
      <c r="P22" s="18"/>
      <c r="Q22" s="18"/>
      <c r="R22" s="18"/>
      <c r="S22" s="18"/>
      <c r="T22" s="18"/>
      <c r="U22" s="18"/>
      <c r="V22" s="18"/>
      <c r="W22" s="18"/>
      <c r="X22" s="18"/>
      <c r="Y22" s="18"/>
    </row>
    <row r="23" spans="1:25" ht="15.95" customHeight="1">
      <c r="A23" s="155"/>
      <c r="B23" s="76" t="s">
        <v>60</v>
      </c>
      <c r="C23" s="69" t="s">
        <v>61</v>
      </c>
      <c r="D23" s="69"/>
      <c r="E23" s="80"/>
      <c r="F23" s="81">
        <v>6633</v>
      </c>
      <c r="G23" s="81">
        <v>5937</v>
      </c>
      <c r="H23" s="81">
        <v>0</v>
      </c>
      <c r="I23" s="81">
        <v>0</v>
      </c>
      <c r="J23" s="81">
        <v>143</v>
      </c>
      <c r="K23" s="81">
        <v>176</v>
      </c>
      <c r="L23" s="81">
        <v>1513</v>
      </c>
      <c r="M23" s="81">
        <v>1541</v>
      </c>
      <c r="N23" s="81">
        <v>32259</v>
      </c>
      <c r="O23" s="81">
        <v>35087</v>
      </c>
      <c r="P23" s="18"/>
      <c r="Q23" s="18"/>
      <c r="R23" s="18"/>
      <c r="S23" s="18"/>
      <c r="T23" s="18"/>
      <c r="U23" s="18"/>
      <c r="V23" s="18"/>
      <c r="W23" s="18"/>
      <c r="X23" s="18"/>
      <c r="Y23" s="18"/>
    </row>
    <row r="24" spans="1:25" ht="15.95" customHeight="1">
      <c r="A24" s="155"/>
      <c r="B24" s="69" t="s">
        <v>92</v>
      </c>
      <c r="C24" s="69"/>
      <c r="D24" s="69"/>
      <c r="E24" s="80" t="s">
        <v>93</v>
      </c>
      <c r="F24" s="81">
        <f t="shared" ref="F24:O24" si="3">F21-F22</f>
        <v>-26162</v>
      </c>
      <c r="G24" s="81">
        <f t="shared" si="3"/>
        <v>-22853</v>
      </c>
      <c r="H24" s="81">
        <f t="shared" si="3"/>
        <v>-468</v>
      </c>
      <c r="I24" s="81">
        <f t="shared" si="3"/>
        <v>-706</v>
      </c>
      <c r="J24" s="81">
        <f t="shared" si="3"/>
        <v>-114</v>
      </c>
      <c r="K24" s="81">
        <f t="shared" si="3"/>
        <v>-75</v>
      </c>
      <c r="L24" s="81">
        <f t="shared" si="3"/>
        <v>-1937</v>
      </c>
      <c r="M24" s="81">
        <f t="shared" si="3"/>
        <v>-2190</v>
      </c>
      <c r="N24" s="81">
        <f t="shared" si="3"/>
        <v>-30441</v>
      </c>
      <c r="O24" s="81">
        <f t="shared" si="3"/>
        <v>-32797</v>
      </c>
      <c r="P24" s="18"/>
      <c r="Q24" s="18"/>
      <c r="R24" s="18"/>
      <c r="S24" s="18"/>
      <c r="T24" s="18"/>
      <c r="U24" s="18"/>
      <c r="V24" s="18"/>
      <c r="W24" s="18"/>
      <c r="X24" s="18"/>
      <c r="Y24" s="18"/>
    </row>
    <row r="25" spans="1:25" ht="15.95" customHeight="1">
      <c r="A25" s="155"/>
      <c r="B25" s="75" t="s">
        <v>62</v>
      </c>
      <c r="C25" s="75"/>
      <c r="D25" s="75"/>
      <c r="E25" s="160" t="s">
        <v>94</v>
      </c>
      <c r="F25" s="153">
        <v>26162</v>
      </c>
      <c r="G25" s="153">
        <v>22853</v>
      </c>
      <c r="H25" s="153">
        <v>468</v>
      </c>
      <c r="I25" s="153">
        <v>706</v>
      </c>
      <c r="J25" s="153">
        <v>114</v>
      </c>
      <c r="K25" s="153">
        <v>75</v>
      </c>
      <c r="L25" s="153">
        <v>169</v>
      </c>
      <c r="M25" s="153">
        <v>807</v>
      </c>
      <c r="N25" s="153">
        <v>1116</v>
      </c>
      <c r="O25" s="153">
        <v>6928</v>
      </c>
      <c r="P25" s="18"/>
      <c r="Q25" s="18"/>
      <c r="R25" s="18"/>
      <c r="S25" s="18"/>
      <c r="T25" s="18"/>
      <c r="U25" s="18"/>
      <c r="V25" s="18"/>
      <c r="W25" s="18"/>
      <c r="X25" s="18"/>
      <c r="Y25" s="18"/>
    </row>
    <row r="26" spans="1:25" ht="15.95" customHeight="1">
      <c r="A26" s="155"/>
      <c r="B26" s="98" t="s">
        <v>63</v>
      </c>
      <c r="C26" s="98"/>
      <c r="D26" s="98"/>
      <c r="E26" s="161"/>
      <c r="F26" s="154"/>
      <c r="G26" s="154"/>
      <c r="H26" s="154"/>
      <c r="I26" s="154"/>
      <c r="J26" s="154"/>
      <c r="K26" s="154"/>
      <c r="L26" s="154"/>
      <c r="M26" s="154"/>
      <c r="N26" s="154"/>
      <c r="O26" s="154"/>
      <c r="P26" s="18"/>
      <c r="Q26" s="18"/>
      <c r="R26" s="18"/>
      <c r="S26" s="18"/>
      <c r="T26" s="18"/>
      <c r="U26" s="18"/>
      <c r="V26" s="18"/>
      <c r="W26" s="18"/>
      <c r="X26" s="18"/>
      <c r="Y26" s="18"/>
    </row>
    <row r="27" spans="1:25" ht="15.95" customHeight="1">
      <c r="A27" s="155"/>
      <c r="B27" s="69" t="s">
        <v>95</v>
      </c>
      <c r="C27" s="69"/>
      <c r="D27" s="69"/>
      <c r="E27" s="80" t="s">
        <v>96</v>
      </c>
      <c r="F27" s="81">
        <f t="shared" ref="F27:O27" si="4">F24+F25</f>
        <v>0</v>
      </c>
      <c r="G27" s="81">
        <f t="shared" si="4"/>
        <v>0</v>
      </c>
      <c r="H27" s="81">
        <f t="shared" si="4"/>
        <v>0</v>
      </c>
      <c r="I27" s="81">
        <f t="shared" si="4"/>
        <v>0</v>
      </c>
      <c r="J27" s="81">
        <f t="shared" si="4"/>
        <v>0</v>
      </c>
      <c r="K27" s="81">
        <f t="shared" si="4"/>
        <v>0</v>
      </c>
      <c r="L27" s="81">
        <f t="shared" si="4"/>
        <v>-1768</v>
      </c>
      <c r="M27" s="81">
        <f t="shared" si="4"/>
        <v>-1383</v>
      </c>
      <c r="N27" s="81">
        <f t="shared" si="4"/>
        <v>-29325</v>
      </c>
      <c r="O27" s="81">
        <f t="shared" si="4"/>
        <v>-25869</v>
      </c>
      <c r="P27" s="18"/>
      <c r="Q27" s="18"/>
      <c r="R27" s="18"/>
      <c r="S27" s="18"/>
      <c r="T27" s="18"/>
      <c r="U27" s="18"/>
      <c r="V27" s="18"/>
      <c r="W27" s="18"/>
      <c r="X27" s="18"/>
      <c r="Y27" s="18"/>
    </row>
    <row r="28" spans="1:25" ht="15.95" customHeight="1">
      <c r="A28" s="11"/>
      <c r="F28" s="18"/>
      <c r="G28" s="18"/>
      <c r="H28" s="18"/>
      <c r="I28" s="18"/>
      <c r="J28" s="18"/>
      <c r="K28" s="18"/>
      <c r="L28" s="19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</row>
    <row r="29" spans="1:25" ht="15.95" customHeight="1">
      <c r="A29" s="12"/>
      <c r="F29" s="18"/>
      <c r="G29" s="18"/>
      <c r="H29" s="18"/>
      <c r="I29" s="18"/>
      <c r="J29" s="20"/>
      <c r="K29" s="20"/>
      <c r="L29" s="19"/>
      <c r="M29" s="18"/>
      <c r="N29" s="18"/>
      <c r="O29" s="20" t="s">
        <v>100</v>
      </c>
      <c r="P29" s="18"/>
      <c r="Q29" s="18"/>
      <c r="R29" s="18"/>
      <c r="S29" s="18"/>
      <c r="T29" s="18"/>
      <c r="U29" s="18"/>
      <c r="V29" s="18"/>
      <c r="W29" s="18"/>
      <c r="X29" s="18"/>
      <c r="Y29" s="20"/>
    </row>
    <row r="30" spans="1:25" ht="15.95" customHeight="1">
      <c r="A30" s="157" t="s">
        <v>64</v>
      </c>
      <c r="B30" s="157"/>
      <c r="C30" s="157"/>
      <c r="D30" s="157"/>
      <c r="E30" s="157"/>
      <c r="F30" s="152" t="s">
        <v>294</v>
      </c>
      <c r="G30" s="152"/>
      <c r="H30" s="152" t="s">
        <v>295</v>
      </c>
      <c r="I30" s="152"/>
      <c r="J30" s="152" t="s">
        <v>296</v>
      </c>
      <c r="K30" s="152"/>
      <c r="L30" s="152" t="s">
        <v>297</v>
      </c>
      <c r="M30" s="152"/>
      <c r="N30" s="152" t="s">
        <v>298</v>
      </c>
      <c r="O30" s="152"/>
      <c r="P30" s="26"/>
      <c r="Q30" s="19"/>
      <c r="R30" s="26"/>
      <c r="S30" s="19"/>
      <c r="T30" s="26"/>
      <c r="U30" s="19"/>
      <c r="V30" s="26"/>
      <c r="W30" s="19"/>
      <c r="X30" s="26"/>
      <c r="Y30" s="19"/>
    </row>
    <row r="31" spans="1:25" ht="15.95" customHeight="1">
      <c r="A31" s="157"/>
      <c r="B31" s="157"/>
      <c r="C31" s="157"/>
      <c r="D31" s="157"/>
      <c r="E31" s="157"/>
      <c r="F31" s="67" t="s">
        <v>276</v>
      </c>
      <c r="G31" s="79" t="s">
        <v>277</v>
      </c>
      <c r="H31" s="67" t="s">
        <v>276</v>
      </c>
      <c r="I31" s="79" t="s">
        <v>277</v>
      </c>
      <c r="J31" s="67" t="s">
        <v>276</v>
      </c>
      <c r="K31" s="79" t="s">
        <v>277</v>
      </c>
      <c r="L31" s="67" t="s">
        <v>276</v>
      </c>
      <c r="M31" s="79" t="s">
        <v>277</v>
      </c>
      <c r="N31" s="67" t="s">
        <v>276</v>
      </c>
      <c r="O31" s="79" t="s">
        <v>277</v>
      </c>
      <c r="P31" s="24"/>
      <c r="Q31" s="24"/>
      <c r="R31" s="24"/>
      <c r="S31" s="24"/>
      <c r="T31" s="24"/>
      <c r="U31" s="24"/>
      <c r="V31" s="24"/>
      <c r="W31" s="24"/>
      <c r="X31" s="24"/>
      <c r="Y31" s="24"/>
    </row>
    <row r="32" spans="1:25" ht="15.95" customHeight="1">
      <c r="A32" s="155" t="s">
        <v>85</v>
      </c>
      <c r="B32" s="75" t="s">
        <v>45</v>
      </c>
      <c r="C32" s="69"/>
      <c r="D32" s="69"/>
      <c r="E32" s="80" t="s">
        <v>36</v>
      </c>
      <c r="F32" s="81">
        <v>4981</v>
      </c>
      <c r="G32" s="81">
        <v>5151</v>
      </c>
      <c r="H32" s="81">
        <v>833</v>
      </c>
      <c r="I32" s="81">
        <v>795</v>
      </c>
      <c r="J32" s="81">
        <v>18</v>
      </c>
      <c r="K32" s="81">
        <v>18</v>
      </c>
      <c r="L32" s="81">
        <v>1192.7</v>
      </c>
      <c r="M32" s="81">
        <v>1259</v>
      </c>
      <c r="N32" s="81">
        <v>0</v>
      </c>
      <c r="O32" s="81">
        <v>0</v>
      </c>
      <c r="P32" s="23"/>
      <c r="Q32" s="23"/>
      <c r="R32" s="23"/>
      <c r="S32" s="23"/>
      <c r="T32" s="25"/>
      <c r="U32" s="25"/>
      <c r="V32" s="23"/>
      <c r="W32" s="23"/>
      <c r="X32" s="25"/>
      <c r="Y32" s="25"/>
    </row>
    <row r="33" spans="1:25" ht="15.95" customHeight="1">
      <c r="A33" s="162"/>
      <c r="B33" s="77"/>
      <c r="C33" s="75" t="s">
        <v>65</v>
      </c>
      <c r="D33" s="69"/>
      <c r="E33" s="80"/>
      <c r="F33" s="81">
        <v>4170</v>
      </c>
      <c r="G33" s="81">
        <v>4175</v>
      </c>
      <c r="H33" s="81">
        <v>182</v>
      </c>
      <c r="I33" s="81">
        <v>186</v>
      </c>
      <c r="J33" s="81">
        <v>17</v>
      </c>
      <c r="K33" s="81">
        <v>17</v>
      </c>
      <c r="L33" s="81">
        <v>1192.7</v>
      </c>
      <c r="M33" s="81">
        <v>1259</v>
      </c>
      <c r="N33" s="81">
        <v>0</v>
      </c>
      <c r="O33" s="81">
        <v>0</v>
      </c>
      <c r="P33" s="23"/>
      <c r="Q33" s="23"/>
      <c r="R33" s="23"/>
      <c r="S33" s="23"/>
      <c r="T33" s="25"/>
      <c r="U33" s="25"/>
      <c r="V33" s="23"/>
      <c r="W33" s="23"/>
      <c r="X33" s="25"/>
      <c r="Y33" s="25"/>
    </row>
    <row r="34" spans="1:25" ht="15.95" customHeight="1">
      <c r="A34" s="162"/>
      <c r="B34" s="77"/>
      <c r="C34" s="76"/>
      <c r="D34" s="69" t="s">
        <v>66</v>
      </c>
      <c r="E34" s="80"/>
      <c r="F34" s="81">
        <v>2843</v>
      </c>
      <c r="G34" s="81">
        <v>2855</v>
      </c>
      <c r="H34" s="81">
        <v>182</v>
      </c>
      <c r="I34" s="81">
        <v>186</v>
      </c>
      <c r="J34" s="81">
        <v>0</v>
      </c>
      <c r="K34" s="81">
        <v>0</v>
      </c>
      <c r="L34" s="81">
        <v>1192.7</v>
      </c>
      <c r="M34" s="81">
        <v>1259</v>
      </c>
      <c r="N34" s="81">
        <v>0</v>
      </c>
      <c r="O34" s="81">
        <v>0</v>
      </c>
      <c r="P34" s="23"/>
      <c r="Q34" s="23"/>
      <c r="R34" s="23"/>
      <c r="S34" s="23"/>
      <c r="T34" s="25"/>
      <c r="U34" s="25"/>
      <c r="V34" s="23"/>
      <c r="W34" s="23"/>
      <c r="X34" s="25"/>
      <c r="Y34" s="25"/>
    </row>
    <row r="35" spans="1:25" ht="15.95" customHeight="1">
      <c r="A35" s="162"/>
      <c r="B35" s="76"/>
      <c r="C35" s="69" t="s">
        <v>67</v>
      </c>
      <c r="D35" s="69"/>
      <c r="E35" s="80"/>
      <c r="F35" s="81">
        <v>811</v>
      </c>
      <c r="G35" s="81">
        <v>976</v>
      </c>
      <c r="H35" s="81">
        <v>652</v>
      </c>
      <c r="I35" s="81">
        <v>610</v>
      </c>
      <c r="J35" s="83">
        <v>1</v>
      </c>
      <c r="K35" s="83">
        <v>1</v>
      </c>
      <c r="L35" s="81">
        <v>0</v>
      </c>
      <c r="M35" s="81">
        <v>0</v>
      </c>
      <c r="N35" s="81">
        <v>0</v>
      </c>
      <c r="O35" s="81">
        <v>0</v>
      </c>
      <c r="P35" s="23"/>
      <c r="Q35" s="23"/>
      <c r="R35" s="23"/>
      <c r="S35" s="23"/>
      <c r="T35" s="25"/>
      <c r="U35" s="25"/>
      <c r="V35" s="23"/>
      <c r="W35" s="23"/>
      <c r="X35" s="25"/>
      <c r="Y35" s="25"/>
    </row>
    <row r="36" spans="1:25" ht="15.95" customHeight="1">
      <c r="A36" s="162"/>
      <c r="B36" s="75" t="s">
        <v>48</v>
      </c>
      <c r="C36" s="69"/>
      <c r="D36" s="69"/>
      <c r="E36" s="80" t="s">
        <v>37</v>
      </c>
      <c r="F36" s="81">
        <v>4207</v>
      </c>
      <c r="G36" s="81">
        <v>4290</v>
      </c>
      <c r="H36" s="81">
        <v>806</v>
      </c>
      <c r="I36" s="81">
        <v>787</v>
      </c>
      <c r="J36" s="81">
        <v>18</v>
      </c>
      <c r="K36" s="81">
        <v>18</v>
      </c>
      <c r="L36" s="81">
        <v>625.20000000000005</v>
      </c>
      <c r="M36" s="81">
        <v>962</v>
      </c>
      <c r="N36" s="81">
        <v>0</v>
      </c>
      <c r="O36" s="81">
        <v>0</v>
      </c>
      <c r="P36" s="23"/>
      <c r="Q36" s="23"/>
      <c r="R36" s="23"/>
      <c r="S36" s="23"/>
      <c r="T36" s="23"/>
      <c r="U36" s="23"/>
      <c r="V36" s="23"/>
      <c r="W36" s="23"/>
      <c r="X36" s="25"/>
      <c r="Y36" s="25"/>
    </row>
    <row r="37" spans="1:25" ht="15.95" customHeight="1">
      <c r="A37" s="162"/>
      <c r="B37" s="77"/>
      <c r="C37" s="69" t="s">
        <v>68</v>
      </c>
      <c r="D37" s="69"/>
      <c r="E37" s="80"/>
      <c r="F37" s="81">
        <v>3825</v>
      </c>
      <c r="G37" s="81">
        <v>3804</v>
      </c>
      <c r="H37" s="81">
        <v>793</v>
      </c>
      <c r="I37" s="81">
        <v>785</v>
      </c>
      <c r="J37" s="81">
        <v>18</v>
      </c>
      <c r="K37" s="81">
        <v>14</v>
      </c>
      <c r="L37" s="81">
        <v>625.20000000000005</v>
      </c>
      <c r="M37" s="81">
        <v>962</v>
      </c>
      <c r="N37" s="81">
        <v>0</v>
      </c>
      <c r="O37" s="81">
        <v>0</v>
      </c>
      <c r="P37" s="23"/>
      <c r="Q37" s="23"/>
      <c r="R37" s="23"/>
      <c r="S37" s="23"/>
      <c r="T37" s="23"/>
      <c r="U37" s="23"/>
      <c r="V37" s="23"/>
      <c r="W37" s="23"/>
      <c r="X37" s="25"/>
      <c r="Y37" s="25"/>
    </row>
    <row r="38" spans="1:25" ht="15.95" customHeight="1">
      <c r="A38" s="162"/>
      <c r="B38" s="76"/>
      <c r="C38" s="69" t="s">
        <v>69</v>
      </c>
      <c r="D38" s="69"/>
      <c r="E38" s="80"/>
      <c r="F38" s="81">
        <v>382</v>
      </c>
      <c r="G38" s="81">
        <v>485</v>
      </c>
      <c r="H38" s="81">
        <v>13</v>
      </c>
      <c r="I38" s="81">
        <v>2</v>
      </c>
      <c r="J38" s="81">
        <v>14</v>
      </c>
      <c r="K38" s="83">
        <v>5</v>
      </c>
      <c r="L38" s="81">
        <v>0</v>
      </c>
      <c r="M38" s="81">
        <v>0</v>
      </c>
      <c r="N38" s="81">
        <v>0</v>
      </c>
      <c r="O38" s="81">
        <v>0</v>
      </c>
      <c r="P38" s="23"/>
      <c r="Q38" s="23"/>
      <c r="R38" s="25"/>
      <c r="S38" s="25"/>
      <c r="T38" s="23"/>
      <c r="U38" s="23"/>
      <c r="V38" s="23"/>
      <c r="W38" s="23"/>
      <c r="X38" s="25"/>
      <c r="Y38" s="25"/>
    </row>
    <row r="39" spans="1:25" ht="15.95" customHeight="1">
      <c r="A39" s="162"/>
      <c r="B39" s="31" t="s">
        <v>70</v>
      </c>
      <c r="C39" s="31"/>
      <c r="D39" s="31"/>
      <c r="E39" s="80" t="s">
        <v>97</v>
      </c>
      <c r="F39" s="81">
        <f t="shared" ref="F39:O39" si="5">F32-F36</f>
        <v>774</v>
      </c>
      <c r="G39" s="81">
        <f t="shared" si="5"/>
        <v>861</v>
      </c>
      <c r="H39" s="81">
        <f t="shared" si="5"/>
        <v>27</v>
      </c>
      <c r="I39" s="81">
        <f t="shared" si="5"/>
        <v>8</v>
      </c>
      <c r="J39" s="81">
        <f t="shared" si="5"/>
        <v>0</v>
      </c>
      <c r="K39" s="81">
        <f t="shared" si="5"/>
        <v>0</v>
      </c>
      <c r="L39" s="81">
        <f t="shared" si="5"/>
        <v>567.5</v>
      </c>
      <c r="M39" s="81">
        <f t="shared" si="5"/>
        <v>297</v>
      </c>
      <c r="N39" s="81">
        <f t="shared" si="5"/>
        <v>0</v>
      </c>
      <c r="O39" s="81">
        <f t="shared" si="5"/>
        <v>0</v>
      </c>
      <c r="P39" s="23"/>
      <c r="Q39" s="23"/>
      <c r="R39" s="23"/>
      <c r="S39" s="23"/>
      <c r="T39" s="23"/>
      <c r="U39" s="23"/>
      <c r="V39" s="23"/>
      <c r="W39" s="23"/>
      <c r="X39" s="25"/>
      <c r="Y39" s="25"/>
    </row>
    <row r="40" spans="1:25" ht="15.95" customHeight="1">
      <c r="A40" s="155" t="s">
        <v>86</v>
      </c>
      <c r="B40" s="75" t="s">
        <v>71</v>
      </c>
      <c r="C40" s="69"/>
      <c r="D40" s="69"/>
      <c r="E40" s="80" t="s">
        <v>39</v>
      </c>
      <c r="F40" s="81">
        <v>1585</v>
      </c>
      <c r="G40" s="81">
        <v>1355</v>
      </c>
      <c r="H40" s="81">
        <v>155</v>
      </c>
      <c r="I40" s="81">
        <v>166</v>
      </c>
      <c r="J40" s="81">
        <v>296</v>
      </c>
      <c r="K40" s="81">
        <v>170</v>
      </c>
      <c r="L40" s="81">
        <v>0</v>
      </c>
      <c r="M40" s="81">
        <v>0</v>
      </c>
      <c r="N40" s="81">
        <v>662</v>
      </c>
      <c r="O40" s="81">
        <v>641</v>
      </c>
      <c r="P40" s="23"/>
      <c r="Q40" s="23"/>
      <c r="R40" s="23"/>
      <c r="S40" s="23"/>
      <c r="T40" s="25"/>
      <c r="U40" s="25"/>
      <c r="V40" s="25"/>
      <c r="W40" s="25"/>
      <c r="X40" s="23"/>
      <c r="Y40" s="23"/>
    </row>
    <row r="41" spans="1:25" ht="15.95" customHeight="1">
      <c r="A41" s="156"/>
      <c r="B41" s="76"/>
      <c r="C41" s="69" t="s">
        <v>72</v>
      </c>
      <c r="D41" s="69"/>
      <c r="E41" s="80"/>
      <c r="F41" s="83">
        <v>529</v>
      </c>
      <c r="G41" s="83">
        <v>553</v>
      </c>
      <c r="H41" s="83">
        <v>151</v>
      </c>
      <c r="I41" s="83">
        <v>166</v>
      </c>
      <c r="J41" s="81">
        <v>5</v>
      </c>
      <c r="K41" s="81">
        <v>0</v>
      </c>
      <c r="L41" s="81">
        <v>0</v>
      </c>
      <c r="M41" s="81">
        <v>0</v>
      </c>
      <c r="N41" s="81">
        <v>328</v>
      </c>
      <c r="O41" s="81">
        <v>326</v>
      </c>
      <c r="P41" s="25"/>
      <c r="Q41" s="25"/>
      <c r="R41" s="25"/>
      <c r="S41" s="25"/>
      <c r="T41" s="25"/>
      <c r="U41" s="25"/>
      <c r="V41" s="25"/>
      <c r="W41" s="25"/>
      <c r="X41" s="23"/>
      <c r="Y41" s="23"/>
    </row>
    <row r="42" spans="1:25" ht="15.95" customHeight="1">
      <c r="A42" s="156"/>
      <c r="B42" s="75" t="s">
        <v>59</v>
      </c>
      <c r="C42" s="69"/>
      <c r="D42" s="69"/>
      <c r="E42" s="80" t="s">
        <v>40</v>
      </c>
      <c r="F42" s="81">
        <v>2131</v>
      </c>
      <c r="G42" s="81">
        <v>2047</v>
      </c>
      <c r="H42" s="81">
        <v>166</v>
      </c>
      <c r="I42" s="81">
        <v>166</v>
      </c>
      <c r="J42" s="81">
        <v>387</v>
      </c>
      <c r="K42" s="81">
        <v>185</v>
      </c>
      <c r="L42" s="81">
        <v>567.5</v>
      </c>
      <c r="M42" s="81">
        <v>297</v>
      </c>
      <c r="N42" s="81">
        <v>662</v>
      </c>
      <c r="O42" s="81">
        <v>641</v>
      </c>
      <c r="P42" s="23"/>
      <c r="Q42" s="23"/>
      <c r="R42" s="23"/>
      <c r="S42" s="23"/>
      <c r="T42" s="25"/>
      <c r="U42" s="25"/>
      <c r="V42" s="23"/>
      <c r="W42" s="23"/>
      <c r="X42" s="23"/>
      <c r="Y42" s="23"/>
    </row>
    <row r="43" spans="1:25" ht="15.95" customHeight="1">
      <c r="A43" s="156"/>
      <c r="B43" s="76"/>
      <c r="C43" s="69" t="s">
        <v>73</v>
      </c>
      <c r="D43" s="69"/>
      <c r="E43" s="80"/>
      <c r="F43" s="81">
        <v>1592</v>
      </c>
      <c r="G43" s="81">
        <v>1489</v>
      </c>
      <c r="H43" s="81">
        <v>15</v>
      </c>
      <c r="I43" s="81">
        <v>0</v>
      </c>
      <c r="J43" s="83">
        <v>364</v>
      </c>
      <c r="K43" s="83">
        <v>170</v>
      </c>
      <c r="L43" s="81">
        <v>0</v>
      </c>
      <c r="M43" s="81">
        <v>0</v>
      </c>
      <c r="N43" s="81">
        <v>13</v>
      </c>
      <c r="O43" s="81">
        <v>0</v>
      </c>
      <c r="P43" s="23"/>
      <c r="Q43" s="23"/>
      <c r="R43" s="25"/>
      <c r="S43" s="23"/>
      <c r="T43" s="25"/>
      <c r="U43" s="25"/>
      <c r="V43" s="23"/>
      <c r="W43" s="23"/>
      <c r="X43" s="25"/>
      <c r="Y43" s="25"/>
    </row>
    <row r="44" spans="1:25" ht="15.95" customHeight="1">
      <c r="A44" s="156"/>
      <c r="B44" s="69" t="s">
        <v>70</v>
      </c>
      <c r="C44" s="69"/>
      <c r="D44" s="69"/>
      <c r="E44" s="80" t="s">
        <v>98</v>
      </c>
      <c r="F44" s="83">
        <f t="shared" ref="F44:O44" si="6">F40-F42</f>
        <v>-546</v>
      </c>
      <c r="G44" s="83">
        <f t="shared" si="6"/>
        <v>-692</v>
      </c>
      <c r="H44" s="83">
        <f t="shared" si="6"/>
        <v>-11</v>
      </c>
      <c r="I44" s="83">
        <f t="shared" si="6"/>
        <v>0</v>
      </c>
      <c r="J44" s="83">
        <f t="shared" si="6"/>
        <v>-91</v>
      </c>
      <c r="K44" s="83">
        <f t="shared" si="6"/>
        <v>-15</v>
      </c>
      <c r="L44" s="83">
        <f t="shared" si="6"/>
        <v>-567.5</v>
      </c>
      <c r="M44" s="83">
        <f t="shared" si="6"/>
        <v>-297</v>
      </c>
      <c r="N44" s="83">
        <f t="shared" si="6"/>
        <v>0</v>
      </c>
      <c r="O44" s="83">
        <f t="shared" si="6"/>
        <v>0</v>
      </c>
      <c r="P44" s="25"/>
      <c r="Q44" s="25"/>
      <c r="R44" s="23"/>
      <c r="S44" s="23"/>
      <c r="T44" s="25"/>
      <c r="U44" s="25"/>
      <c r="V44" s="23"/>
      <c r="W44" s="23"/>
      <c r="X44" s="23"/>
      <c r="Y44" s="23"/>
    </row>
    <row r="45" spans="1:25" ht="15.95" customHeight="1">
      <c r="A45" s="155" t="s">
        <v>78</v>
      </c>
      <c r="B45" s="31" t="s">
        <v>74</v>
      </c>
      <c r="C45" s="31"/>
      <c r="D45" s="31"/>
      <c r="E45" s="80" t="s">
        <v>99</v>
      </c>
      <c r="F45" s="81">
        <f t="shared" ref="F45:O45" si="7">F39+F44</f>
        <v>228</v>
      </c>
      <c r="G45" s="81">
        <f t="shared" si="7"/>
        <v>169</v>
      </c>
      <c r="H45" s="81">
        <f t="shared" si="7"/>
        <v>16</v>
      </c>
      <c r="I45" s="81">
        <f t="shared" si="7"/>
        <v>8</v>
      </c>
      <c r="J45" s="81">
        <f t="shared" si="7"/>
        <v>-91</v>
      </c>
      <c r="K45" s="81">
        <f t="shared" si="7"/>
        <v>-15</v>
      </c>
      <c r="L45" s="81">
        <f t="shared" si="7"/>
        <v>0</v>
      </c>
      <c r="M45" s="81">
        <f t="shared" si="7"/>
        <v>0</v>
      </c>
      <c r="N45" s="81">
        <f t="shared" si="7"/>
        <v>0</v>
      </c>
      <c r="O45" s="81">
        <f t="shared" si="7"/>
        <v>0</v>
      </c>
      <c r="P45" s="23"/>
      <c r="Q45" s="23"/>
      <c r="R45" s="23"/>
      <c r="S45" s="23"/>
      <c r="T45" s="23"/>
      <c r="U45" s="23"/>
      <c r="V45" s="23"/>
      <c r="W45" s="23"/>
      <c r="X45" s="23"/>
      <c r="Y45" s="23"/>
    </row>
    <row r="46" spans="1:25" ht="15.95" customHeight="1">
      <c r="A46" s="156"/>
      <c r="B46" s="69" t="s">
        <v>75</v>
      </c>
      <c r="C46" s="69"/>
      <c r="D46" s="69"/>
      <c r="E46" s="69"/>
      <c r="F46" s="83">
        <v>228</v>
      </c>
      <c r="G46" s="83">
        <v>169</v>
      </c>
      <c r="H46" s="83">
        <v>16</v>
      </c>
      <c r="I46" s="83">
        <v>9</v>
      </c>
      <c r="J46" s="83">
        <v>0</v>
      </c>
      <c r="K46" s="83">
        <v>0</v>
      </c>
      <c r="L46" s="81">
        <v>0</v>
      </c>
      <c r="M46" s="81">
        <v>0</v>
      </c>
      <c r="N46" s="83">
        <v>0</v>
      </c>
      <c r="O46" s="83">
        <v>0</v>
      </c>
      <c r="P46" s="25"/>
      <c r="Q46" s="25"/>
      <c r="R46" s="25"/>
      <c r="S46" s="25"/>
      <c r="T46" s="25"/>
      <c r="U46" s="25"/>
      <c r="V46" s="25"/>
      <c r="W46" s="25"/>
      <c r="X46" s="25"/>
      <c r="Y46" s="25"/>
    </row>
    <row r="47" spans="1:25" ht="15.95" customHeight="1">
      <c r="A47" s="156"/>
      <c r="B47" s="69" t="s">
        <v>76</v>
      </c>
      <c r="C47" s="69"/>
      <c r="D47" s="69"/>
      <c r="E47" s="69"/>
      <c r="F47" s="81">
        <v>0</v>
      </c>
      <c r="G47" s="81">
        <v>0</v>
      </c>
      <c r="H47" s="81">
        <v>0</v>
      </c>
      <c r="I47" s="81">
        <v>0</v>
      </c>
      <c r="J47" s="81">
        <v>0</v>
      </c>
      <c r="K47" s="81">
        <v>0</v>
      </c>
      <c r="L47" s="81">
        <v>0</v>
      </c>
      <c r="M47" s="81">
        <v>0</v>
      </c>
      <c r="N47" s="81">
        <v>0</v>
      </c>
      <c r="O47" s="81">
        <v>0</v>
      </c>
      <c r="P47" s="23"/>
      <c r="Q47" s="23"/>
      <c r="R47" s="23"/>
      <c r="S47" s="23"/>
      <c r="T47" s="23"/>
      <c r="U47" s="23"/>
      <c r="V47" s="23"/>
      <c r="W47" s="23"/>
      <c r="X47" s="23"/>
      <c r="Y47" s="23"/>
    </row>
    <row r="48" spans="1:25" ht="15.95" customHeight="1">
      <c r="A48" s="156"/>
      <c r="B48" s="69" t="s">
        <v>77</v>
      </c>
      <c r="C48" s="69"/>
      <c r="D48" s="69"/>
      <c r="E48" s="69"/>
      <c r="F48" s="81">
        <v>0</v>
      </c>
      <c r="G48" s="81">
        <v>0</v>
      </c>
      <c r="H48" s="81">
        <v>0</v>
      </c>
      <c r="I48" s="81">
        <v>0</v>
      </c>
      <c r="J48" s="81">
        <v>0</v>
      </c>
      <c r="K48" s="81">
        <v>0</v>
      </c>
      <c r="L48" s="81">
        <v>0</v>
      </c>
      <c r="M48" s="81">
        <v>0</v>
      </c>
      <c r="N48" s="81">
        <v>0</v>
      </c>
      <c r="O48" s="81">
        <v>0</v>
      </c>
      <c r="P48" s="23"/>
      <c r="Q48" s="23"/>
      <c r="R48" s="23"/>
      <c r="S48" s="23"/>
      <c r="T48" s="23"/>
      <c r="U48" s="23"/>
      <c r="V48" s="23"/>
      <c r="W48" s="23"/>
      <c r="X48" s="23"/>
      <c r="Y48" s="23"/>
    </row>
    <row r="49" spans="1:16" ht="15.95" customHeight="1">
      <c r="A49" s="11" t="s">
        <v>82</v>
      </c>
      <c r="O49" s="7"/>
      <c r="P49" s="7"/>
    </row>
    <row r="50" spans="1:16" ht="15.95" customHeight="1">
      <c r="A50" s="11"/>
      <c r="O50" s="7"/>
      <c r="P50" s="7"/>
    </row>
  </sheetData>
  <mergeCells count="28">
    <mergeCell ref="I25:I26"/>
    <mergeCell ref="A45:A48"/>
    <mergeCell ref="A30:E31"/>
    <mergeCell ref="A6:E7"/>
    <mergeCell ref="A8:A18"/>
    <mergeCell ref="A19:A27"/>
    <mergeCell ref="E25:E26"/>
    <mergeCell ref="F25:F26"/>
    <mergeCell ref="A32:A39"/>
    <mergeCell ref="G25:G26"/>
    <mergeCell ref="H25:H26"/>
    <mergeCell ref="A40:A44"/>
    <mergeCell ref="N6:O6"/>
    <mergeCell ref="F30:G30"/>
    <mergeCell ref="H30:I30"/>
    <mergeCell ref="J30:K30"/>
    <mergeCell ref="L30:M30"/>
    <mergeCell ref="N30:O30"/>
    <mergeCell ref="F6:G6"/>
    <mergeCell ref="H6:I6"/>
    <mergeCell ref="J6:K6"/>
    <mergeCell ref="L6:M6"/>
    <mergeCell ref="N25:N26"/>
    <mergeCell ref="O25:O26"/>
    <mergeCell ref="J25:J26"/>
    <mergeCell ref="K25:K26"/>
    <mergeCell ref="L25:L26"/>
    <mergeCell ref="M25:M26"/>
  </mergeCells>
  <phoneticPr fontId="7"/>
  <printOptions horizontalCentered="1" gridLinesSet="0"/>
  <pageMargins left="0.78740157480314965" right="0.36" top="0.28000000000000003" bottom="0.23" header="0.19685039370078741" footer="0.19685039370078741"/>
  <pageSetup paperSize="9" scale="75" firstPageNumber="3" orientation="landscape" useFirstPageNumber="1" horizontalDpi="4294967292" r:id="rId1"/>
  <headerFooter alignWithMargins="0">
    <oddHeader>&amp;R&amp;"明朝,斜体"&amp;9指定都市－2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50"/>
  <sheetViews>
    <sheetView view="pageBreakPreview" zoomScale="94" zoomScaleNormal="100" zoomScaleSheetLayoutView="94" workbookViewId="0">
      <pane xSplit="5" ySplit="7" topLeftCell="F26" activePane="bottomRight" state="frozen"/>
      <selection activeCell="E21" sqref="E21"/>
      <selection pane="topRight" activeCell="E21" sqref="E21"/>
      <selection pane="bottomLeft" activeCell="E21" sqref="E21"/>
      <selection pane="bottomRight" activeCell="E21" sqref="E21"/>
    </sheetView>
  </sheetViews>
  <sheetFormatPr defaultRowHeight="13.5"/>
  <cols>
    <col min="1" max="1" width="3.625" style="1" customWidth="1"/>
    <col min="2" max="3" width="1.625" style="1" customWidth="1"/>
    <col min="4" max="4" width="22.625" style="1" customWidth="1"/>
    <col min="5" max="5" width="10.625" style="1" customWidth="1"/>
    <col min="6" max="11" width="13.625" style="1" customWidth="1"/>
    <col min="12" max="12" width="13.625" style="7" customWidth="1"/>
    <col min="13" max="21" width="13.625" style="1" customWidth="1"/>
    <col min="22" max="25" width="12" style="1" customWidth="1"/>
    <col min="26" max="16384" width="9" style="1"/>
  </cols>
  <sheetData>
    <row r="1" spans="1:25" ht="33.950000000000003" customHeight="1">
      <c r="A1" s="17" t="s">
        <v>0</v>
      </c>
      <c r="B1" s="13"/>
      <c r="C1" s="13"/>
      <c r="D1" s="22" t="s">
        <v>299</v>
      </c>
      <c r="E1" s="14"/>
      <c r="F1" s="14"/>
      <c r="G1" s="14"/>
    </row>
    <row r="2" spans="1:25" ht="15" customHeight="1"/>
    <row r="3" spans="1:25" ht="15" customHeight="1">
      <c r="A3" s="15" t="s">
        <v>42</v>
      </c>
      <c r="B3" s="15"/>
      <c r="C3" s="15"/>
      <c r="D3" s="15"/>
    </row>
    <row r="4" spans="1:25" ht="15" customHeight="1">
      <c r="A4" s="15"/>
      <c r="B4" s="15"/>
      <c r="C4" s="15"/>
      <c r="D4" s="15"/>
    </row>
    <row r="5" spans="1:25" ht="15.95" customHeight="1">
      <c r="A5" s="12" t="s">
        <v>275</v>
      </c>
      <c r="B5" s="12"/>
      <c r="C5" s="12"/>
      <c r="D5" s="12"/>
      <c r="K5" s="16"/>
      <c r="O5" s="16" t="s">
        <v>43</v>
      </c>
    </row>
    <row r="6" spans="1:25" ht="15.95" customHeight="1">
      <c r="A6" s="158" t="s">
        <v>44</v>
      </c>
      <c r="B6" s="159"/>
      <c r="C6" s="159"/>
      <c r="D6" s="159"/>
      <c r="E6" s="159"/>
      <c r="F6" s="163" t="s">
        <v>300</v>
      </c>
      <c r="G6" s="151"/>
      <c r="H6" s="151"/>
      <c r="I6" s="151"/>
      <c r="J6" s="151"/>
      <c r="K6" s="151"/>
      <c r="L6" s="151"/>
      <c r="M6" s="151"/>
      <c r="N6" s="151"/>
      <c r="O6" s="151"/>
    </row>
    <row r="7" spans="1:25" ht="15.95" customHeight="1">
      <c r="A7" s="159"/>
      <c r="B7" s="159"/>
      <c r="C7" s="159"/>
      <c r="D7" s="159"/>
      <c r="E7" s="159"/>
      <c r="F7" s="67" t="s">
        <v>276</v>
      </c>
      <c r="G7" s="79" t="s">
        <v>277</v>
      </c>
      <c r="H7" s="67" t="s">
        <v>276</v>
      </c>
      <c r="I7" s="79" t="s">
        <v>277</v>
      </c>
      <c r="J7" s="67" t="s">
        <v>276</v>
      </c>
      <c r="K7" s="79" t="s">
        <v>277</v>
      </c>
      <c r="L7" s="67" t="s">
        <v>276</v>
      </c>
      <c r="M7" s="79" t="s">
        <v>277</v>
      </c>
      <c r="N7" s="67" t="s">
        <v>276</v>
      </c>
      <c r="O7" s="79" t="s">
        <v>277</v>
      </c>
    </row>
    <row r="8" spans="1:25" ht="15.95" customHeight="1">
      <c r="A8" s="155" t="s">
        <v>83</v>
      </c>
      <c r="B8" s="75" t="s">
        <v>45</v>
      </c>
      <c r="C8" s="69"/>
      <c r="D8" s="69"/>
      <c r="E8" s="110" t="s">
        <v>36</v>
      </c>
      <c r="F8" s="112">
        <v>78049</v>
      </c>
      <c r="G8" s="112">
        <v>77820</v>
      </c>
      <c r="H8" s="109"/>
      <c r="I8" s="109"/>
      <c r="J8" s="109"/>
      <c r="K8" s="109"/>
      <c r="L8" s="109"/>
      <c r="M8" s="109"/>
      <c r="N8" s="109"/>
      <c r="O8" s="109"/>
      <c r="P8" s="18"/>
      <c r="Q8" s="18"/>
      <c r="R8" s="18"/>
      <c r="S8" s="18"/>
      <c r="T8" s="18"/>
      <c r="U8" s="18"/>
      <c r="V8" s="18"/>
      <c r="W8" s="18"/>
      <c r="X8" s="18"/>
      <c r="Y8" s="18"/>
    </row>
    <row r="9" spans="1:25" ht="15.95" customHeight="1">
      <c r="A9" s="155"/>
      <c r="B9" s="77"/>
      <c r="C9" s="69" t="s">
        <v>46</v>
      </c>
      <c r="D9" s="69"/>
      <c r="E9" s="110" t="s">
        <v>37</v>
      </c>
      <c r="F9" s="112">
        <v>78044</v>
      </c>
      <c r="G9" s="112">
        <v>77815</v>
      </c>
      <c r="H9" s="109"/>
      <c r="I9" s="109"/>
      <c r="J9" s="109"/>
      <c r="K9" s="109"/>
      <c r="L9" s="109"/>
      <c r="M9" s="109"/>
      <c r="N9" s="109"/>
      <c r="O9" s="109"/>
      <c r="P9" s="18"/>
      <c r="Q9" s="18"/>
      <c r="R9" s="18"/>
      <c r="S9" s="18"/>
      <c r="T9" s="18"/>
      <c r="U9" s="18"/>
      <c r="V9" s="18"/>
      <c r="W9" s="18"/>
      <c r="X9" s="18"/>
      <c r="Y9" s="18"/>
    </row>
    <row r="10" spans="1:25" ht="15.95" customHeight="1">
      <c r="A10" s="155"/>
      <c r="B10" s="76"/>
      <c r="C10" s="69" t="s">
        <v>47</v>
      </c>
      <c r="D10" s="69"/>
      <c r="E10" s="110" t="s">
        <v>38</v>
      </c>
      <c r="F10" s="112">
        <v>5</v>
      </c>
      <c r="G10" s="112">
        <v>5</v>
      </c>
      <c r="H10" s="109"/>
      <c r="I10" s="109"/>
      <c r="J10" s="82"/>
      <c r="K10" s="82"/>
      <c r="L10" s="109"/>
      <c r="M10" s="109"/>
      <c r="N10" s="109"/>
      <c r="O10" s="109"/>
      <c r="P10" s="18"/>
      <c r="Q10" s="18"/>
      <c r="R10" s="18"/>
      <c r="S10" s="18"/>
      <c r="T10" s="18"/>
      <c r="U10" s="18"/>
      <c r="V10" s="18"/>
      <c r="W10" s="18"/>
      <c r="X10" s="18"/>
      <c r="Y10" s="18"/>
    </row>
    <row r="11" spans="1:25" ht="15.95" customHeight="1">
      <c r="A11" s="155"/>
      <c r="B11" s="75" t="s">
        <v>48</v>
      </c>
      <c r="C11" s="69"/>
      <c r="D11" s="69"/>
      <c r="E11" s="110" t="s">
        <v>39</v>
      </c>
      <c r="F11" s="112">
        <v>77562</v>
      </c>
      <c r="G11" s="112">
        <v>76562</v>
      </c>
      <c r="H11" s="109"/>
      <c r="I11" s="109"/>
      <c r="J11" s="109"/>
      <c r="K11" s="109"/>
      <c r="L11" s="109"/>
      <c r="M11" s="109"/>
      <c r="N11" s="109"/>
      <c r="O11" s="109"/>
      <c r="P11" s="18"/>
      <c r="Q11" s="18"/>
      <c r="R11" s="18"/>
      <c r="S11" s="18"/>
      <c r="T11" s="18"/>
      <c r="U11" s="18"/>
      <c r="V11" s="18"/>
      <c r="W11" s="18"/>
      <c r="X11" s="18"/>
      <c r="Y11" s="18"/>
    </row>
    <row r="12" spans="1:25" ht="15.95" customHeight="1">
      <c r="A12" s="155"/>
      <c r="B12" s="77"/>
      <c r="C12" s="69" t="s">
        <v>49</v>
      </c>
      <c r="D12" s="69"/>
      <c r="E12" s="110" t="s">
        <v>40</v>
      </c>
      <c r="F12" s="112">
        <v>77532</v>
      </c>
      <c r="G12" s="112">
        <v>76532</v>
      </c>
      <c r="H12" s="109"/>
      <c r="I12" s="109"/>
      <c r="J12" s="109"/>
      <c r="K12" s="109"/>
      <c r="L12" s="109"/>
      <c r="M12" s="109"/>
      <c r="N12" s="109"/>
      <c r="O12" s="109"/>
      <c r="P12" s="18"/>
      <c r="Q12" s="18"/>
      <c r="R12" s="18"/>
      <c r="S12" s="18"/>
      <c r="T12" s="18"/>
      <c r="U12" s="18"/>
      <c r="V12" s="18"/>
      <c r="W12" s="18"/>
      <c r="X12" s="18"/>
      <c r="Y12" s="18"/>
    </row>
    <row r="13" spans="1:25" ht="15.95" customHeight="1">
      <c r="A13" s="155"/>
      <c r="B13" s="76"/>
      <c r="C13" s="69" t="s">
        <v>50</v>
      </c>
      <c r="D13" s="69"/>
      <c r="E13" s="110" t="s">
        <v>41</v>
      </c>
      <c r="F13" s="112">
        <v>30</v>
      </c>
      <c r="G13" s="112">
        <v>30</v>
      </c>
      <c r="H13" s="82"/>
      <c r="I13" s="82"/>
      <c r="J13" s="82"/>
      <c r="K13" s="82"/>
      <c r="L13" s="109"/>
      <c r="M13" s="109"/>
      <c r="N13" s="109"/>
      <c r="O13" s="109"/>
      <c r="P13" s="18"/>
      <c r="Q13" s="18"/>
      <c r="R13" s="18"/>
      <c r="S13" s="18"/>
      <c r="T13" s="18"/>
      <c r="U13" s="18"/>
      <c r="V13" s="18"/>
      <c r="W13" s="18"/>
      <c r="X13" s="18"/>
      <c r="Y13" s="18"/>
    </row>
    <row r="14" spans="1:25" ht="15.95" customHeight="1">
      <c r="A14" s="155"/>
      <c r="B14" s="69" t="s">
        <v>51</v>
      </c>
      <c r="C14" s="69"/>
      <c r="D14" s="69"/>
      <c r="E14" s="110" t="s">
        <v>87</v>
      </c>
      <c r="F14" s="112">
        <f t="shared" ref="F14:O15" si="0">F9-F12</f>
        <v>512</v>
      </c>
      <c r="G14" s="112">
        <f t="shared" si="0"/>
        <v>1283</v>
      </c>
      <c r="H14" s="109">
        <f t="shared" si="0"/>
        <v>0</v>
      </c>
      <c r="I14" s="109">
        <f t="shared" si="0"/>
        <v>0</v>
      </c>
      <c r="J14" s="109">
        <f t="shared" si="0"/>
        <v>0</v>
      </c>
      <c r="K14" s="109">
        <f t="shared" si="0"/>
        <v>0</v>
      </c>
      <c r="L14" s="109">
        <f t="shared" si="0"/>
        <v>0</v>
      </c>
      <c r="M14" s="109">
        <f t="shared" si="0"/>
        <v>0</v>
      </c>
      <c r="N14" s="109">
        <f t="shared" si="0"/>
        <v>0</v>
      </c>
      <c r="O14" s="109">
        <f t="shared" si="0"/>
        <v>0</v>
      </c>
      <c r="P14" s="18"/>
      <c r="Q14" s="18"/>
      <c r="R14" s="18"/>
      <c r="S14" s="18"/>
      <c r="T14" s="18"/>
      <c r="U14" s="18"/>
      <c r="V14" s="18"/>
      <c r="W14" s="18"/>
      <c r="X14" s="18"/>
      <c r="Y14" s="18"/>
    </row>
    <row r="15" spans="1:25" ht="15.95" customHeight="1">
      <c r="A15" s="155"/>
      <c r="B15" s="69" t="s">
        <v>52</v>
      </c>
      <c r="C15" s="69"/>
      <c r="D15" s="69"/>
      <c r="E15" s="110" t="s">
        <v>88</v>
      </c>
      <c r="F15" s="112">
        <f t="shared" si="0"/>
        <v>-25</v>
      </c>
      <c r="G15" s="112">
        <f t="shared" si="0"/>
        <v>-25</v>
      </c>
      <c r="H15" s="109">
        <f t="shared" si="0"/>
        <v>0</v>
      </c>
      <c r="I15" s="109">
        <f t="shared" si="0"/>
        <v>0</v>
      </c>
      <c r="J15" s="109">
        <f t="shared" si="0"/>
        <v>0</v>
      </c>
      <c r="K15" s="109">
        <f t="shared" si="0"/>
        <v>0</v>
      </c>
      <c r="L15" s="109">
        <f t="shared" si="0"/>
        <v>0</v>
      </c>
      <c r="M15" s="109">
        <f t="shared" si="0"/>
        <v>0</v>
      </c>
      <c r="N15" s="109">
        <f t="shared" si="0"/>
        <v>0</v>
      </c>
      <c r="O15" s="109">
        <f t="shared" si="0"/>
        <v>0</v>
      </c>
      <c r="P15" s="18"/>
      <c r="Q15" s="18"/>
      <c r="R15" s="18"/>
      <c r="S15" s="18"/>
      <c r="T15" s="18"/>
      <c r="U15" s="18"/>
      <c r="V15" s="18"/>
      <c r="W15" s="18"/>
      <c r="X15" s="18"/>
      <c r="Y15" s="18"/>
    </row>
    <row r="16" spans="1:25" ht="15.95" customHeight="1">
      <c r="A16" s="155"/>
      <c r="B16" s="69" t="s">
        <v>53</v>
      </c>
      <c r="C16" s="69"/>
      <c r="D16" s="69"/>
      <c r="E16" s="110" t="s">
        <v>89</v>
      </c>
      <c r="F16" s="112">
        <f t="shared" ref="F16:O16" si="1">F8-F11</f>
        <v>487</v>
      </c>
      <c r="G16" s="112">
        <f t="shared" si="1"/>
        <v>1258</v>
      </c>
      <c r="H16" s="109">
        <f t="shared" si="1"/>
        <v>0</v>
      </c>
      <c r="I16" s="109">
        <f t="shared" si="1"/>
        <v>0</v>
      </c>
      <c r="J16" s="109">
        <f t="shared" si="1"/>
        <v>0</v>
      </c>
      <c r="K16" s="109">
        <f t="shared" si="1"/>
        <v>0</v>
      </c>
      <c r="L16" s="109">
        <f t="shared" si="1"/>
        <v>0</v>
      </c>
      <c r="M16" s="109">
        <f t="shared" si="1"/>
        <v>0</v>
      </c>
      <c r="N16" s="109">
        <f t="shared" si="1"/>
        <v>0</v>
      </c>
      <c r="O16" s="109">
        <f t="shared" si="1"/>
        <v>0</v>
      </c>
      <c r="P16" s="18"/>
      <c r="Q16" s="18"/>
      <c r="R16" s="18"/>
      <c r="S16" s="18"/>
      <c r="T16" s="18"/>
      <c r="U16" s="18"/>
      <c r="V16" s="18"/>
      <c r="W16" s="18"/>
      <c r="X16" s="18"/>
      <c r="Y16" s="18"/>
    </row>
    <row r="17" spans="1:25" ht="15.95" customHeight="1">
      <c r="A17" s="155"/>
      <c r="B17" s="69" t="s">
        <v>54</v>
      </c>
      <c r="C17" s="69"/>
      <c r="D17" s="69"/>
      <c r="E17" s="67"/>
      <c r="F17" s="112">
        <v>0</v>
      </c>
      <c r="G17" s="112">
        <v>0</v>
      </c>
      <c r="H17" s="82"/>
      <c r="I17" s="82"/>
      <c r="J17" s="109"/>
      <c r="K17" s="109"/>
      <c r="L17" s="109"/>
      <c r="M17" s="109"/>
      <c r="N17" s="82"/>
      <c r="O17" s="83"/>
      <c r="P17" s="18"/>
      <c r="Q17" s="18"/>
      <c r="R17" s="18"/>
      <c r="S17" s="18"/>
      <c r="T17" s="18"/>
      <c r="U17" s="18"/>
      <c r="V17" s="18"/>
      <c r="W17" s="18"/>
      <c r="X17" s="18"/>
      <c r="Y17" s="18"/>
    </row>
    <row r="18" spans="1:25" ht="15.95" customHeight="1">
      <c r="A18" s="155"/>
      <c r="B18" s="69" t="s">
        <v>55</v>
      </c>
      <c r="C18" s="69"/>
      <c r="D18" s="69"/>
      <c r="E18" s="67"/>
      <c r="F18" s="113">
        <v>0</v>
      </c>
      <c r="G18" s="113">
        <v>0</v>
      </c>
      <c r="H18" s="83"/>
      <c r="I18" s="83"/>
      <c r="J18" s="83"/>
      <c r="K18" s="83"/>
      <c r="L18" s="83"/>
      <c r="M18" s="83"/>
      <c r="N18" s="83"/>
      <c r="O18" s="83"/>
      <c r="P18" s="18"/>
      <c r="Q18" s="18"/>
      <c r="R18" s="18"/>
      <c r="S18" s="18"/>
      <c r="T18" s="18"/>
      <c r="U18" s="18"/>
      <c r="V18" s="18"/>
      <c r="W18" s="18"/>
      <c r="X18" s="18"/>
      <c r="Y18" s="18"/>
    </row>
    <row r="19" spans="1:25" ht="15.95" customHeight="1">
      <c r="A19" s="155" t="s">
        <v>84</v>
      </c>
      <c r="B19" s="75" t="s">
        <v>56</v>
      </c>
      <c r="C19" s="69"/>
      <c r="D19" s="69"/>
      <c r="E19" s="110"/>
      <c r="F19" s="112">
        <v>33882</v>
      </c>
      <c r="G19" s="112">
        <v>30478</v>
      </c>
      <c r="H19" s="109"/>
      <c r="I19" s="109"/>
      <c r="J19" s="109"/>
      <c r="K19" s="109"/>
      <c r="L19" s="109"/>
      <c r="M19" s="109"/>
      <c r="N19" s="109"/>
      <c r="O19" s="109"/>
      <c r="P19" s="18"/>
      <c r="Q19" s="18"/>
      <c r="R19" s="18"/>
      <c r="S19" s="18"/>
      <c r="T19" s="18"/>
      <c r="U19" s="18"/>
      <c r="V19" s="18"/>
      <c r="W19" s="18"/>
      <c r="X19" s="18"/>
      <c r="Y19" s="18"/>
    </row>
    <row r="20" spans="1:25" ht="15.95" customHeight="1">
      <c r="A20" s="155"/>
      <c r="B20" s="76"/>
      <c r="C20" s="69" t="s">
        <v>57</v>
      </c>
      <c r="D20" s="69"/>
      <c r="E20" s="110"/>
      <c r="F20" s="112">
        <v>22000</v>
      </c>
      <c r="G20" s="112">
        <v>20500</v>
      </c>
      <c r="H20" s="109"/>
      <c r="I20" s="109"/>
      <c r="J20" s="109"/>
      <c r="K20" s="82"/>
      <c r="L20" s="109"/>
      <c r="M20" s="109"/>
      <c r="N20" s="109"/>
      <c r="O20" s="109"/>
      <c r="P20" s="18"/>
      <c r="Q20" s="18"/>
      <c r="R20" s="18"/>
      <c r="S20" s="18"/>
      <c r="T20" s="18"/>
      <c r="U20" s="18"/>
      <c r="V20" s="18"/>
      <c r="W20" s="18"/>
      <c r="X20" s="18"/>
      <c r="Y20" s="18"/>
    </row>
    <row r="21" spans="1:25" ht="15.95" customHeight="1">
      <c r="A21" s="155"/>
      <c r="B21" s="69" t="s">
        <v>58</v>
      </c>
      <c r="C21" s="69"/>
      <c r="D21" s="69"/>
      <c r="E21" s="110" t="s">
        <v>90</v>
      </c>
      <c r="F21" s="112">
        <v>33882</v>
      </c>
      <c r="G21" s="112">
        <v>30478</v>
      </c>
      <c r="H21" s="109"/>
      <c r="I21" s="109"/>
      <c r="J21" s="109"/>
      <c r="K21" s="109"/>
      <c r="L21" s="109"/>
      <c r="M21" s="109"/>
      <c r="N21" s="109"/>
      <c r="O21" s="109"/>
      <c r="P21" s="18"/>
      <c r="Q21" s="18"/>
      <c r="R21" s="18"/>
      <c r="S21" s="18"/>
      <c r="T21" s="18"/>
      <c r="U21" s="18"/>
      <c r="V21" s="18"/>
      <c r="W21" s="18"/>
      <c r="X21" s="18"/>
      <c r="Y21" s="18"/>
    </row>
    <row r="22" spans="1:25" ht="15.95" customHeight="1">
      <c r="A22" s="155"/>
      <c r="B22" s="75" t="s">
        <v>59</v>
      </c>
      <c r="C22" s="69"/>
      <c r="D22" s="69"/>
      <c r="E22" s="110" t="s">
        <v>91</v>
      </c>
      <c r="F22" s="112">
        <v>72770</v>
      </c>
      <c r="G22" s="112">
        <v>70327</v>
      </c>
      <c r="H22" s="109"/>
      <c r="I22" s="109"/>
      <c r="J22" s="109"/>
      <c r="K22" s="109"/>
      <c r="L22" s="109"/>
      <c r="M22" s="109"/>
      <c r="N22" s="109"/>
      <c r="O22" s="109"/>
      <c r="P22" s="18"/>
      <c r="Q22" s="18"/>
      <c r="R22" s="18"/>
      <c r="S22" s="18"/>
      <c r="T22" s="18"/>
      <c r="U22" s="18"/>
      <c r="V22" s="18"/>
      <c r="W22" s="18"/>
      <c r="X22" s="18"/>
      <c r="Y22" s="18"/>
    </row>
    <row r="23" spans="1:25" ht="15.95" customHeight="1">
      <c r="A23" s="155"/>
      <c r="B23" s="76" t="s">
        <v>60</v>
      </c>
      <c r="C23" s="69" t="s">
        <v>61</v>
      </c>
      <c r="D23" s="69"/>
      <c r="E23" s="110"/>
      <c r="F23" s="112">
        <v>28332</v>
      </c>
      <c r="G23" s="112">
        <v>29042</v>
      </c>
      <c r="H23" s="109"/>
      <c r="I23" s="109"/>
      <c r="J23" s="109"/>
      <c r="K23" s="109"/>
      <c r="L23" s="109"/>
      <c r="M23" s="109"/>
      <c r="N23" s="109"/>
      <c r="O23" s="109"/>
      <c r="P23" s="18"/>
      <c r="Q23" s="18"/>
      <c r="R23" s="18"/>
      <c r="S23" s="18"/>
      <c r="T23" s="18"/>
      <c r="U23" s="18"/>
      <c r="V23" s="18"/>
      <c r="W23" s="18"/>
      <c r="X23" s="18"/>
      <c r="Y23" s="18"/>
    </row>
    <row r="24" spans="1:25" ht="15.95" customHeight="1">
      <c r="A24" s="155"/>
      <c r="B24" s="69" t="s">
        <v>92</v>
      </c>
      <c r="C24" s="69"/>
      <c r="D24" s="69"/>
      <c r="E24" s="110" t="s">
        <v>93</v>
      </c>
      <c r="F24" s="112">
        <f t="shared" ref="F24:O24" si="2">F21-F22</f>
        <v>-38888</v>
      </c>
      <c r="G24" s="112">
        <f t="shared" si="2"/>
        <v>-39849</v>
      </c>
      <c r="H24" s="109">
        <f t="shared" si="2"/>
        <v>0</v>
      </c>
      <c r="I24" s="109">
        <f t="shared" si="2"/>
        <v>0</v>
      </c>
      <c r="J24" s="109">
        <f t="shared" si="2"/>
        <v>0</v>
      </c>
      <c r="K24" s="109">
        <f t="shared" si="2"/>
        <v>0</v>
      </c>
      <c r="L24" s="109">
        <f t="shared" si="2"/>
        <v>0</v>
      </c>
      <c r="M24" s="109">
        <f t="shared" si="2"/>
        <v>0</v>
      </c>
      <c r="N24" s="109">
        <f t="shared" si="2"/>
        <v>0</v>
      </c>
      <c r="O24" s="109">
        <f t="shared" si="2"/>
        <v>0</v>
      </c>
      <c r="P24" s="18"/>
      <c r="Q24" s="18"/>
      <c r="R24" s="18"/>
      <c r="S24" s="18"/>
      <c r="T24" s="18"/>
      <c r="U24" s="18"/>
      <c r="V24" s="18"/>
      <c r="W24" s="18"/>
      <c r="X24" s="18"/>
      <c r="Y24" s="18"/>
    </row>
    <row r="25" spans="1:25" ht="15.95" customHeight="1">
      <c r="A25" s="155"/>
      <c r="B25" s="75" t="s">
        <v>62</v>
      </c>
      <c r="C25" s="75"/>
      <c r="D25" s="75"/>
      <c r="E25" s="160" t="s">
        <v>94</v>
      </c>
      <c r="F25" s="164">
        <v>38889</v>
      </c>
      <c r="G25" s="164">
        <v>39852</v>
      </c>
      <c r="H25" s="153"/>
      <c r="I25" s="153"/>
      <c r="J25" s="153"/>
      <c r="K25" s="153"/>
      <c r="L25" s="153"/>
      <c r="M25" s="153"/>
      <c r="N25" s="153"/>
      <c r="O25" s="153"/>
      <c r="P25" s="18"/>
      <c r="Q25" s="18"/>
      <c r="R25" s="18"/>
      <c r="S25" s="18"/>
      <c r="T25" s="18"/>
      <c r="U25" s="18"/>
      <c r="V25" s="18"/>
      <c r="W25" s="18"/>
      <c r="X25" s="18"/>
      <c r="Y25" s="18"/>
    </row>
    <row r="26" spans="1:25" ht="15.95" customHeight="1">
      <c r="A26" s="155"/>
      <c r="B26" s="98" t="s">
        <v>63</v>
      </c>
      <c r="C26" s="98"/>
      <c r="D26" s="98"/>
      <c r="E26" s="161"/>
      <c r="F26" s="165"/>
      <c r="G26" s="165"/>
      <c r="H26" s="154"/>
      <c r="I26" s="154"/>
      <c r="J26" s="154"/>
      <c r="K26" s="154"/>
      <c r="L26" s="154"/>
      <c r="M26" s="154"/>
      <c r="N26" s="154"/>
      <c r="O26" s="154"/>
      <c r="P26" s="18"/>
      <c r="Q26" s="18"/>
      <c r="R26" s="18"/>
      <c r="S26" s="18"/>
      <c r="T26" s="18"/>
      <c r="U26" s="18"/>
      <c r="V26" s="18"/>
      <c r="W26" s="18"/>
      <c r="X26" s="18"/>
      <c r="Y26" s="18"/>
    </row>
    <row r="27" spans="1:25" ht="15.95" customHeight="1">
      <c r="A27" s="155"/>
      <c r="B27" s="69" t="s">
        <v>95</v>
      </c>
      <c r="C27" s="69"/>
      <c r="D27" s="69"/>
      <c r="E27" s="110" t="s">
        <v>96</v>
      </c>
      <c r="F27" s="112">
        <f t="shared" ref="F27:O27" si="3">F24+F25</f>
        <v>1</v>
      </c>
      <c r="G27" s="112">
        <f t="shared" si="3"/>
        <v>3</v>
      </c>
      <c r="H27" s="109">
        <f t="shared" si="3"/>
        <v>0</v>
      </c>
      <c r="I27" s="109">
        <f t="shared" si="3"/>
        <v>0</v>
      </c>
      <c r="J27" s="109">
        <f t="shared" si="3"/>
        <v>0</v>
      </c>
      <c r="K27" s="109">
        <f t="shared" si="3"/>
        <v>0</v>
      </c>
      <c r="L27" s="109">
        <f t="shared" si="3"/>
        <v>0</v>
      </c>
      <c r="M27" s="109">
        <f t="shared" si="3"/>
        <v>0</v>
      </c>
      <c r="N27" s="109">
        <f t="shared" si="3"/>
        <v>0</v>
      </c>
      <c r="O27" s="109">
        <f t="shared" si="3"/>
        <v>0</v>
      </c>
      <c r="P27" s="18"/>
      <c r="Q27" s="18"/>
      <c r="R27" s="18"/>
      <c r="S27" s="18"/>
      <c r="T27" s="18"/>
      <c r="U27" s="18"/>
      <c r="V27" s="18"/>
      <c r="W27" s="18"/>
      <c r="X27" s="18"/>
      <c r="Y27" s="18"/>
    </row>
    <row r="28" spans="1:25" ht="15.95" customHeight="1">
      <c r="A28" s="11"/>
      <c r="F28" s="18"/>
      <c r="G28" s="18"/>
      <c r="H28" s="18"/>
      <c r="I28" s="18"/>
      <c r="J28" s="18"/>
      <c r="K28" s="18"/>
      <c r="L28" s="19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</row>
    <row r="29" spans="1:25" ht="15.95" customHeight="1">
      <c r="A29" s="12"/>
      <c r="F29" s="18"/>
      <c r="G29" s="18"/>
      <c r="H29" s="18"/>
      <c r="I29" s="18"/>
      <c r="J29" s="20"/>
      <c r="K29" s="20"/>
      <c r="L29" s="19"/>
      <c r="M29" s="18"/>
      <c r="N29" s="18"/>
      <c r="O29" s="20" t="s">
        <v>100</v>
      </c>
      <c r="P29" s="18"/>
      <c r="Q29" s="18"/>
      <c r="R29" s="18"/>
      <c r="S29" s="18"/>
      <c r="T29" s="18"/>
      <c r="U29" s="18"/>
      <c r="V29" s="18"/>
      <c r="W29" s="18"/>
      <c r="X29" s="18"/>
      <c r="Y29" s="20"/>
    </row>
    <row r="30" spans="1:25" ht="15.95" customHeight="1">
      <c r="A30" s="157" t="s">
        <v>64</v>
      </c>
      <c r="B30" s="157"/>
      <c r="C30" s="157"/>
      <c r="D30" s="157"/>
      <c r="E30" s="157"/>
      <c r="F30" s="152"/>
      <c r="G30" s="152"/>
      <c r="H30" s="152"/>
      <c r="I30" s="152"/>
      <c r="J30" s="152"/>
      <c r="K30" s="152"/>
      <c r="L30" s="152"/>
      <c r="M30" s="152"/>
      <c r="N30" s="152"/>
      <c r="O30" s="152"/>
      <c r="P30" s="26"/>
      <c r="Q30" s="19"/>
      <c r="R30" s="26"/>
      <c r="S30" s="19"/>
      <c r="T30" s="26"/>
      <c r="U30" s="19"/>
      <c r="V30" s="26"/>
      <c r="W30" s="19"/>
      <c r="X30" s="26"/>
      <c r="Y30" s="19"/>
    </row>
    <row r="31" spans="1:25" ht="15.95" customHeight="1">
      <c r="A31" s="157"/>
      <c r="B31" s="157"/>
      <c r="C31" s="157"/>
      <c r="D31" s="157"/>
      <c r="E31" s="157"/>
      <c r="F31" s="67" t="s">
        <v>276</v>
      </c>
      <c r="G31" s="79" t="s">
        <v>277</v>
      </c>
      <c r="H31" s="67" t="s">
        <v>276</v>
      </c>
      <c r="I31" s="79" t="s">
        <v>277</v>
      </c>
      <c r="J31" s="67" t="s">
        <v>276</v>
      </c>
      <c r="K31" s="79" t="s">
        <v>277</v>
      </c>
      <c r="L31" s="67" t="s">
        <v>276</v>
      </c>
      <c r="M31" s="79" t="s">
        <v>277</v>
      </c>
      <c r="N31" s="67" t="s">
        <v>276</v>
      </c>
      <c r="O31" s="79" t="s">
        <v>277</v>
      </c>
      <c r="P31" s="24"/>
      <c r="Q31" s="24"/>
      <c r="R31" s="24"/>
      <c r="S31" s="24"/>
      <c r="T31" s="24"/>
      <c r="U31" s="24"/>
      <c r="V31" s="24"/>
      <c r="W31" s="24"/>
      <c r="X31" s="24"/>
      <c r="Y31" s="24"/>
    </row>
    <row r="32" spans="1:25" ht="15.95" customHeight="1">
      <c r="A32" s="155" t="s">
        <v>85</v>
      </c>
      <c r="B32" s="75" t="s">
        <v>45</v>
      </c>
      <c r="C32" s="69"/>
      <c r="D32" s="69"/>
      <c r="E32" s="110" t="s">
        <v>36</v>
      </c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23"/>
      <c r="Q32" s="23"/>
      <c r="R32" s="23"/>
      <c r="S32" s="23"/>
      <c r="T32" s="25"/>
      <c r="U32" s="25"/>
      <c r="V32" s="23"/>
      <c r="W32" s="23"/>
      <c r="X32" s="25"/>
      <c r="Y32" s="25"/>
    </row>
    <row r="33" spans="1:25" ht="15.95" customHeight="1">
      <c r="A33" s="162"/>
      <c r="B33" s="77"/>
      <c r="C33" s="75" t="s">
        <v>65</v>
      </c>
      <c r="D33" s="69"/>
      <c r="E33" s="110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23"/>
      <c r="Q33" s="23"/>
      <c r="R33" s="23"/>
      <c r="S33" s="23"/>
      <c r="T33" s="25"/>
      <c r="U33" s="25"/>
      <c r="V33" s="23"/>
      <c r="W33" s="23"/>
      <c r="X33" s="25"/>
      <c r="Y33" s="25"/>
    </row>
    <row r="34" spans="1:25" ht="15.95" customHeight="1">
      <c r="A34" s="162"/>
      <c r="B34" s="77"/>
      <c r="C34" s="76"/>
      <c r="D34" s="69" t="s">
        <v>66</v>
      </c>
      <c r="E34" s="110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23"/>
      <c r="Q34" s="23"/>
      <c r="R34" s="23"/>
      <c r="S34" s="23"/>
      <c r="T34" s="25"/>
      <c r="U34" s="25"/>
      <c r="V34" s="23"/>
      <c r="W34" s="23"/>
      <c r="X34" s="25"/>
      <c r="Y34" s="25"/>
    </row>
    <row r="35" spans="1:25" ht="15.95" customHeight="1">
      <c r="A35" s="162"/>
      <c r="B35" s="76"/>
      <c r="C35" s="69" t="s">
        <v>67</v>
      </c>
      <c r="D35" s="69"/>
      <c r="E35" s="110"/>
      <c r="F35" s="109"/>
      <c r="G35" s="109"/>
      <c r="H35" s="109"/>
      <c r="I35" s="109"/>
      <c r="J35" s="83"/>
      <c r="K35" s="83"/>
      <c r="L35" s="109"/>
      <c r="M35" s="109"/>
      <c r="N35" s="109"/>
      <c r="O35" s="109"/>
      <c r="P35" s="23"/>
      <c r="Q35" s="23"/>
      <c r="R35" s="23"/>
      <c r="S35" s="23"/>
      <c r="T35" s="25"/>
      <c r="U35" s="25"/>
      <c r="V35" s="23"/>
      <c r="W35" s="23"/>
      <c r="X35" s="25"/>
      <c r="Y35" s="25"/>
    </row>
    <row r="36" spans="1:25" ht="15.95" customHeight="1">
      <c r="A36" s="162"/>
      <c r="B36" s="75" t="s">
        <v>48</v>
      </c>
      <c r="C36" s="69"/>
      <c r="D36" s="69"/>
      <c r="E36" s="110" t="s">
        <v>37</v>
      </c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23"/>
      <c r="Q36" s="23"/>
      <c r="R36" s="23"/>
      <c r="S36" s="23"/>
      <c r="T36" s="23"/>
      <c r="U36" s="23"/>
      <c r="V36" s="23"/>
      <c r="W36" s="23"/>
      <c r="X36" s="25"/>
      <c r="Y36" s="25"/>
    </row>
    <row r="37" spans="1:25" ht="15.95" customHeight="1">
      <c r="A37" s="162"/>
      <c r="B37" s="77"/>
      <c r="C37" s="69" t="s">
        <v>68</v>
      </c>
      <c r="D37" s="69"/>
      <c r="E37" s="110"/>
      <c r="F37" s="109"/>
      <c r="G37" s="109"/>
      <c r="H37" s="109"/>
      <c r="I37" s="109"/>
      <c r="J37" s="109"/>
      <c r="K37" s="109"/>
      <c r="L37" s="109"/>
      <c r="M37" s="109"/>
      <c r="N37" s="109"/>
      <c r="O37" s="109"/>
      <c r="P37" s="23"/>
      <c r="Q37" s="23"/>
      <c r="R37" s="23"/>
      <c r="S37" s="23"/>
      <c r="T37" s="23"/>
      <c r="U37" s="23"/>
      <c r="V37" s="23"/>
      <c r="W37" s="23"/>
      <c r="X37" s="25"/>
      <c r="Y37" s="25"/>
    </row>
    <row r="38" spans="1:25" ht="15.95" customHeight="1">
      <c r="A38" s="162"/>
      <c r="B38" s="76"/>
      <c r="C38" s="69" t="s">
        <v>69</v>
      </c>
      <c r="D38" s="69"/>
      <c r="E38" s="110"/>
      <c r="F38" s="109"/>
      <c r="G38" s="109"/>
      <c r="H38" s="109"/>
      <c r="I38" s="109"/>
      <c r="J38" s="109"/>
      <c r="K38" s="83"/>
      <c r="L38" s="109"/>
      <c r="M38" s="109"/>
      <c r="N38" s="109"/>
      <c r="O38" s="109"/>
      <c r="P38" s="23"/>
      <c r="Q38" s="23"/>
      <c r="R38" s="25"/>
      <c r="S38" s="25"/>
      <c r="T38" s="23"/>
      <c r="U38" s="23"/>
      <c r="V38" s="23"/>
      <c r="W38" s="23"/>
      <c r="X38" s="25"/>
      <c r="Y38" s="25"/>
    </row>
    <row r="39" spans="1:25" ht="15.95" customHeight="1">
      <c r="A39" s="162"/>
      <c r="B39" s="31" t="s">
        <v>70</v>
      </c>
      <c r="C39" s="31"/>
      <c r="D39" s="31"/>
      <c r="E39" s="110" t="s">
        <v>97</v>
      </c>
      <c r="F39" s="109">
        <f t="shared" ref="F39:O39" si="4">F32-F36</f>
        <v>0</v>
      </c>
      <c r="G39" s="109">
        <f t="shared" si="4"/>
        <v>0</v>
      </c>
      <c r="H39" s="109">
        <f t="shared" si="4"/>
        <v>0</v>
      </c>
      <c r="I39" s="109">
        <f t="shared" si="4"/>
        <v>0</v>
      </c>
      <c r="J39" s="109">
        <f t="shared" si="4"/>
        <v>0</v>
      </c>
      <c r="K39" s="109">
        <f t="shared" si="4"/>
        <v>0</v>
      </c>
      <c r="L39" s="109">
        <f t="shared" si="4"/>
        <v>0</v>
      </c>
      <c r="M39" s="109">
        <f t="shared" si="4"/>
        <v>0</v>
      </c>
      <c r="N39" s="109">
        <f t="shared" si="4"/>
        <v>0</v>
      </c>
      <c r="O39" s="109">
        <f t="shared" si="4"/>
        <v>0</v>
      </c>
      <c r="P39" s="23"/>
      <c r="Q39" s="23"/>
      <c r="R39" s="23"/>
      <c r="S39" s="23"/>
      <c r="T39" s="23"/>
      <c r="U39" s="23"/>
      <c r="V39" s="23"/>
      <c r="W39" s="23"/>
      <c r="X39" s="25"/>
      <c r="Y39" s="25"/>
    </row>
    <row r="40" spans="1:25" ht="15.95" customHeight="1">
      <c r="A40" s="155" t="s">
        <v>86</v>
      </c>
      <c r="B40" s="75" t="s">
        <v>71</v>
      </c>
      <c r="C40" s="69"/>
      <c r="D40" s="69"/>
      <c r="E40" s="110" t="s">
        <v>39</v>
      </c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23"/>
      <c r="Q40" s="23"/>
      <c r="R40" s="23"/>
      <c r="S40" s="23"/>
      <c r="T40" s="25"/>
      <c r="U40" s="25"/>
      <c r="V40" s="25"/>
      <c r="W40" s="25"/>
      <c r="X40" s="23"/>
      <c r="Y40" s="23"/>
    </row>
    <row r="41" spans="1:25" ht="15.95" customHeight="1">
      <c r="A41" s="156"/>
      <c r="B41" s="76"/>
      <c r="C41" s="69" t="s">
        <v>72</v>
      </c>
      <c r="D41" s="69"/>
      <c r="E41" s="110"/>
      <c r="F41" s="83"/>
      <c r="G41" s="83"/>
      <c r="H41" s="83"/>
      <c r="I41" s="83"/>
      <c r="J41" s="109"/>
      <c r="K41" s="109"/>
      <c r="L41" s="109"/>
      <c r="M41" s="109"/>
      <c r="N41" s="109"/>
      <c r="O41" s="109"/>
      <c r="P41" s="25"/>
      <c r="Q41" s="25"/>
      <c r="R41" s="25"/>
      <c r="S41" s="25"/>
      <c r="T41" s="25"/>
      <c r="U41" s="25"/>
      <c r="V41" s="25"/>
      <c r="W41" s="25"/>
      <c r="X41" s="23"/>
      <c r="Y41" s="23"/>
    </row>
    <row r="42" spans="1:25" ht="15.95" customHeight="1">
      <c r="A42" s="156"/>
      <c r="B42" s="75" t="s">
        <v>59</v>
      </c>
      <c r="C42" s="69"/>
      <c r="D42" s="69"/>
      <c r="E42" s="110" t="s">
        <v>40</v>
      </c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23"/>
      <c r="Q42" s="23"/>
      <c r="R42" s="23"/>
      <c r="S42" s="23"/>
      <c r="T42" s="25"/>
      <c r="U42" s="25"/>
      <c r="V42" s="23"/>
      <c r="W42" s="23"/>
      <c r="X42" s="23"/>
      <c r="Y42" s="23"/>
    </row>
    <row r="43" spans="1:25" ht="15.95" customHeight="1">
      <c r="A43" s="156"/>
      <c r="B43" s="76"/>
      <c r="C43" s="69" t="s">
        <v>73</v>
      </c>
      <c r="D43" s="69"/>
      <c r="E43" s="110"/>
      <c r="F43" s="109"/>
      <c r="G43" s="109"/>
      <c r="H43" s="109"/>
      <c r="I43" s="109"/>
      <c r="J43" s="83"/>
      <c r="K43" s="83"/>
      <c r="L43" s="109"/>
      <c r="M43" s="109"/>
      <c r="N43" s="109"/>
      <c r="O43" s="109"/>
      <c r="P43" s="23"/>
      <c r="Q43" s="23"/>
      <c r="R43" s="25"/>
      <c r="S43" s="23"/>
      <c r="T43" s="25"/>
      <c r="U43" s="25"/>
      <c r="V43" s="23"/>
      <c r="W43" s="23"/>
      <c r="X43" s="25"/>
      <c r="Y43" s="25"/>
    </row>
    <row r="44" spans="1:25" ht="15.95" customHeight="1">
      <c r="A44" s="156"/>
      <c r="B44" s="69" t="s">
        <v>70</v>
      </c>
      <c r="C44" s="69"/>
      <c r="D44" s="69"/>
      <c r="E44" s="110" t="s">
        <v>98</v>
      </c>
      <c r="F44" s="83">
        <f t="shared" ref="F44:O44" si="5">F40-F42</f>
        <v>0</v>
      </c>
      <c r="G44" s="83">
        <f t="shared" si="5"/>
        <v>0</v>
      </c>
      <c r="H44" s="83">
        <f t="shared" si="5"/>
        <v>0</v>
      </c>
      <c r="I44" s="83">
        <f t="shared" si="5"/>
        <v>0</v>
      </c>
      <c r="J44" s="83">
        <f t="shared" si="5"/>
        <v>0</v>
      </c>
      <c r="K44" s="83">
        <f t="shared" si="5"/>
        <v>0</v>
      </c>
      <c r="L44" s="83">
        <f t="shared" si="5"/>
        <v>0</v>
      </c>
      <c r="M44" s="83">
        <f t="shared" si="5"/>
        <v>0</v>
      </c>
      <c r="N44" s="83">
        <f t="shared" si="5"/>
        <v>0</v>
      </c>
      <c r="O44" s="83">
        <f t="shared" si="5"/>
        <v>0</v>
      </c>
      <c r="P44" s="25"/>
      <c r="Q44" s="25"/>
      <c r="R44" s="23"/>
      <c r="S44" s="23"/>
      <c r="T44" s="25"/>
      <c r="U44" s="25"/>
      <c r="V44" s="23"/>
      <c r="W44" s="23"/>
      <c r="X44" s="23"/>
      <c r="Y44" s="23"/>
    </row>
    <row r="45" spans="1:25" ht="15.95" customHeight="1">
      <c r="A45" s="155" t="s">
        <v>78</v>
      </c>
      <c r="B45" s="31" t="s">
        <v>74</v>
      </c>
      <c r="C45" s="31"/>
      <c r="D45" s="31"/>
      <c r="E45" s="110" t="s">
        <v>99</v>
      </c>
      <c r="F45" s="109">
        <f t="shared" ref="F45:O45" si="6">F39+F44</f>
        <v>0</v>
      </c>
      <c r="G45" s="109">
        <f t="shared" si="6"/>
        <v>0</v>
      </c>
      <c r="H45" s="109">
        <f t="shared" si="6"/>
        <v>0</v>
      </c>
      <c r="I45" s="109">
        <f t="shared" si="6"/>
        <v>0</v>
      </c>
      <c r="J45" s="109">
        <f t="shared" si="6"/>
        <v>0</v>
      </c>
      <c r="K45" s="109">
        <f t="shared" si="6"/>
        <v>0</v>
      </c>
      <c r="L45" s="109">
        <f t="shared" si="6"/>
        <v>0</v>
      </c>
      <c r="M45" s="109">
        <f t="shared" si="6"/>
        <v>0</v>
      </c>
      <c r="N45" s="109">
        <f t="shared" si="6"/>
        <v>0</v>
      </c>
      <c r="O45" s="109">
        <f t="shared" si="6"/>
        <v>0</v>
      </c>
      <c r="P45" s="23"/>
      <c r="Q45" s="23"/>
      <c r="R45" s="23"/>
      <c r="S45" s="23"/>
      <c r="T45" s="23"/>
      <c r="U45" s="23"/>
      <c r="V45" s="23"/>
      <c r="W45" s="23"/>
      <c r="X45" s="23"/>
      <c r="Y45" s="23"/>
    </row>
    <row r="46" spans="1:25" ht="15.95" customHeight="1">
      <c r="A46" s="156"/>
      <c r="B46" s="69" t="s">
        <v>75</v>
      </c>
      <c r="C46" s="69"/>
      <c r="D46" s="69"/>
      <c r="E46" s="69"/>
      <c r="F46" s="83"/>
      <c r="G46" s="83"/>
      <c r="H46" s="83"/>
      <c r="I46" s="83"/>
      <c r="J46" s="83"/>
      <c r="K46" s="83"/>
      <c r="L46" s="109"/>
      <c r="M46" s="109"/>
      <c r="N46" s="83"/>
      <c r="O46" s="83"/>
      <c r="P46" s="25"/>
      <c r="Q46" s="25"/>
      <c r="R46" s="25"/>
      <c r="S46" s="25"/>
      <c r="T46" s="25"/>
      <c r="U46" s="25"/>
      <c r="V46" s="25"/>
      <c r="W46" s="25"/>
      <c r="X46" s="25"/>
      <c r="Y46" s="25"/>
    </row>
    <row r="47" spans="1:25" ht="15.95" customHeight="1">
      <c r="A47" s="156"/>
      <c r="B47" s="69" t="s">
        <v>76</v>
      </c>
      <c r="C47" s="69"/>
      <c r="D47" s="69"/>
      <c r="E47" s="6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23"/>
      <c r="Q47" s="23"/>
      <c r="R47" s="23"/>
      <c r="S47" s="23"/>
      <c r="T47" s="23"/>
      <c r="U47" s="23"/>
      <c r="V47" s="23"/>
      <c r="W47" s="23"/>
      <c r="X47" s="23"/>
      <c r="Y47" s="23"/>
    </row>
    <row r="48" spans="1:25" ht="15.95" customHeight="1">
      <c r="A48" s="156"/>
      <c r="B48" s="69" t="s">
        <v>77</v>
      </c>
      <c r="C48" s="69"/>
      <c r="D48" s="69"/>
      <c r="E48" s="69"/>
      <c r="F48" s="109"/>
      <c r="G48" s="109"/>
      <c r="H48" s="109"/>
      <c r="I48" s="109"/>
      <c r="J48" s="109"/>
      <c r="K48" s="109"/>
      <c r="L48" s="109"/>
      <c r="M48" s="109"/>
      <c r="N48" s="109"/>
      <c r="O48" s="109"/>
      <c r="P48" s="23"/>
      <c r="Q48" s="23"/>
      <c r="R48" s="23"/>
      <c r="S48" s="23"/>
      <c r="T48" s="23"/>
      <c r="U48" s="23"/>
      <c r="V48" s="23"/>
      <c r="W48" s="23"/>
      <c r="X48" s="23"/>
      <c r="Y48" s="23"/>
    </row>
    <row r="49" spans="1:16" ht="15.95" customHeight="1">
      <c r="A49" s="11" t="s">
        <v>82</v>
      </c>
      <c r="O49" s="7"/>
      <c r="P49" s="7"/>
    </row>
    <row r="50" spans="1:16" ht="15.95" customHeight="1">
      <c r="A50" s="11"/>
      <c r="O50" s="7"/>
      <c r="P50" s="7"/>
    </row>
  </sheetData>
  <mergeCells count="28">
    <mergeCell ref="A32:A39"/>
    <mergeCell ref="A40:A44"/>
    <mergeCell ref="A45:A48"/>
    <mergeCell ref="O25:O26"/>
    <mergeCell ref="A30:E31"/>
    <mergeCell ref="F30:G30"/>
    <mergeCell ref="H30:I30"/>
    <mergeCell ref="J30:K30"/>
    <mergeCell ref="L30:M30"/>
    <mergeCell ref="N30:O30"/>
    <mergeCell ref="I25:I26"/>
    <mergeCell ref="J25:J26"/>
    <mergeCell ref="K25:K26"/>
    <mergeCell ref="L25:L26"/>
    <mergeCell ref="M25:M26"/>
    <mergeCell ref="N25:N26"/>
    <mergeCell ref="L6:M6"/>
    <mergeCell ref="N6:O6"/>
    <mergeCell ref="H25:H26"/>
    <mergeCell ref="A6:E7"/>
    <mergeCell ref="F6:G6"/>
    <mergeCell ref="H6:I6"/>
    <mergeCell ref="J6:K6"/>
    <mergeCell ref="A8:A18"/>
    <mergeCell ref="A19:A27"/>
    <mergeCell ref="E25:E26"/>
    <mergeCell ref="F25:F26"/>
    <mergeCell ref="G25:G26"/>
  </mergeCells>
  <phoneticPr fontId="21"/>
  <printOptions horizontalCentered="1" gridLinesSet="0"/>
  <pageMargins left="0.78740157480314965" right="0.36" top="0.28000000000000003" bottom="0.23" header="0.19685039370078741" footer="0.19685039370078741"/>
  <pageSetup paperSize="9" scale="75" firstPageNumber="3" orientation="landscape" useFirstPageNumber="1" r:id="rId1"/>
  <headerFooter alignWithMargins="0">
    <oddHeader>&amp;R&amp;"明朝,斜体"&amp;9指定都市－2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L53"/>
  <sheetViews>
    <sheetView view="pageBreakPreview" zoomScaleNormal="100" zoomScaleSheetLayoutView="100" workbookViewId="0">
      <pane xSplit="5" ySplit="8" topLeftCell="F9" activePane="bottomRight" state="frozen"/>
      <selection activeCell="E21" sqref="E21"/>
      <selection pane="topRight" activeCell="E21" sqref="E21"/>
      <selection pane="bottomLeft" activeCell="E21" sqref="E21"/>
      <selection pane="bottomRight" activeCell="N31" sqref="N31"/>
    </sheetView>
  </sheetViews>
  <sheetFormatPr defaultRowHeight="13.5"/>
  <cols>
    <col min="1" max="2" width="3.625" style="1" customWidth="1"/>
    <col min="3" max="4" width="1.625" style="1" customWidth="1"/>
    <col min="5" max="5" width="32.625" style="1" customWidth="1"/>
    <col min="6" max="6" width="15.625" style="1" customWidth="1"/>
    <col min="7" max="7" width="10.625" style="1" customWidth="1"/>
    <col min="8" max="8" width="15.625" style="1" customWidth="1"/>
    <col min="9" max="25" width="10.625" style="1" customWidth="1"/>
    <col min="26" max="27" width="9" style="1"/>
    <col min="28" max="28" width="11.375" style="1" customWidth="1"/>
    <col min="29" max="29" width="12.75" style="1" customWidth="1"/>
    <col min="30" max="30" width="13.875" style="1" customWidth="1"/>
    <col min="31" max="31" width="14.75" style="1" customWidth="1"/>
    <col min="32" max="39" width="11.125" style="1" customWidth="1"/>
    <col min="40" max="16384" width="9" style="1"/>
  </cols>
  <sheetData>
    <row r="1" spans="1:38" ht="33.950000000000003" customHeight="1">
      <c r="A1" s="133" t="s">
        <v>0</v>
      </c>
      <c r="B1" s="133"/>
      <c r="C1" s="133"/>
      <c r="D1" s="133"/>
      <c r="E1" s="21" t="s">
        <v>288</v>
      </c>
      <c r="F1" s="2"/>
      <c r="AA1" s="138" t="s">
        <v>128</v>
      </c>
      <c r="AB1" s="138"/>
    </row>
    <row r="2" spans="1:38">
      <c r="AA2" s="139" t="s">
        <v>105</v>
      </c>
      <c r="AB2" s="139"/>
      <c r="AC2" s="140" t="s">
        <v>106</v>
      </c>
      <c r="AD2" s="142" t="s">
        <v>107</v>
      </c>
      <c r="AE2" s="143"/>
      <c r="AF2" s="144"/>
      <c r="AG2" s="139" t="s">
        <v>108</v>
      </c>
      <c r="AH2" s="139" t="s">
        <v>109</v>
      </c>
      <c r="AI2" s="139" t="s">
        <v>110</v>
      </c>
      <c r="AJ2" s="139" t="s">
        <v>111</v>
      </c>
      <c r="AK2" s="139" t="s">
        <v>112</v>
      </c>
    </row>
    <row r="3" spans="1:38" ht="14.25">
      <c r="A3" s="10" t="s">
        <v>129</v>
      </c>
      <c r="AA3" s="139"/>
      <c r="AB3" s="139"/>
      <c r="AC3" s="141"/>
      <c r="AD3" s="30"/>
      <c r="AE3" s="29" t="s">
        <v>125</v>
      </c>
      <c r="AF3" s="29" t="s">
        <v>126</v>
      </c>
      <c r="AG3" s="139"/>
      <c r="AH3" s="139"/>
      <c r="AI3" s="139"/>
      <c r="AJ3" s="139"/>
      <c r="AK3" s="139"/>
    </row>
    <row r="4" spans="1:38">
      <c r="AA4" s="31" t="str">
        <f>E1</f>
        <v>名古屋市</v>
      </c>
      <c r="AB4" s="31" t="s">
        <v>130</v>
      </c>
      <c r="AC4" s="32">
        <f>SUM(F22)</f>
        <v>1513931</v>
      </c>
      <c r="AD4" s="32">
        <f>F9</f>
        <v>594560</v>
      </c>
      <c r="AE4" s="32">
        <f>F10</f>
        <v>291253</v>
      </c>
      <c r="AF4" s="32">
        <f>F13</f>
        <v>220613</v>
      </c>
      <c r="AG4" s="32">
        <f>F14</f>
        <v>6254</v>
      </c>
      <c r="AH4" s="32">
        <f>F15</f>
        <v>4818</v>
      </c>
      <c r="AI4" s="32">
        <f>F17</f>
        <v>486771</v>
      </c>
      <c r="AJ4" s="32">
        <f>F20</f>
        <v>96320</v>
      </c>
      <c r="AK4" s="32">
        <f>F21</f>
        <v>213388</v>
      </c>
      <c r="AL4" s="33"/>
    </row>
    <row r="5" spans="1:38" ht="14.25">
      <c r="A5" s="9" t="s">
        <v>278</v>
      </c>
      <c r="E5" s="3"/>
      <c r="AA5" s="31" t="str">
        <f>E1</f>
        <v>名古屋市</v>
      </c>
      <c r="AB5" s="31" t="s">
        <v>114</v>
      </c>
      <c r="AC5" s="34"/>
      <c r="AD5" s="34">
        <f>G9</f>
        <v>39.272595646697241</v>
      </c>
      <c r="AE5" s="34">
        <f>G10</f>
        <v>19.238195135709617</v>
      </c>
      <c r="AF5" s="34">
        <f>G13</f>
        <v>14.572196487158266</v>
      </c>
      <c r="AG5" s="34">
        <f>G14</f>
        <v>0.41309676596885853</v>
      </c>
      <c r="AH5" s="34">
        <f>G15</f>
        <v>0.31824435856059491</v>
      </c>
      <c r="AI5" s="34">
        <f>G17</f>
        <v>32.152786355520824</v>
      </c>
      <c r="AJ5" s="34">
        <f>G20</f>
        <v>6.3622450428718347</v>
      </c>
      <c r="AK5" s="34">
        <f>G21</f>
        <v>14.094962055734376</v>
      </c>
    </row>
    <row r="6" spans="1:38" ht="14.25">
      <c r="A6" s="3"/>
      <c r="G6" s="136" t="s">
        <v>131</v>
      </c>
      <c r="H6" s="137"/>
      <c r="I6" s="137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AA6" s="31" t="str">
        <f>E1</f>
        <v>名古屋市</v>
      </c>
      <c r="AB6" s="31" t="s">
        <v>115</v>
      </c>
      <c r="AC6" s="34">
        <f>SUM(I22)</f>
        <v>23.14188804476909</v>
      </c>
      <c r="AD6" s="34">
        <f>I9</f>
        <v>-1.0565659692232887</v>
      </c>
      <c r="AE6" s="34">
        <f>I10</f>
        <v>-2.932168198072993</v>
      </c>
      <c r="AF6" s="34">
        <f>I13</f>
        <v>1.2130165298735118</v>
      </c>
      <c r="AG6" s="34">
        <f>I14</f>
        <v>-0.55652726983622669</v>
      </c>
      <c r="AH6" s="34">
        <f>I15</f>
        <v>-21.402936378466553</v>
      </c>
      <c r="AI6" s="34">
        <f>I17</f>
        <v>132.52873343587882</v>
      </c>
      <c r="AJ6" s="34">
        <f>I20</f>
        <v>17.003960059279422</v>
      </c>
      <c r="AK6" s="34">
        <f>I21</f>
        <v>1.5374220225831126</v>
      </c>
    </row>
    <row r="7" spans="1:38" ht="27" customHeight="1">
      <c r="A7" s="8"/>
      <c r="B7" s="4"/>
      <c r="C7" s="4"/>
      <c r="D7" s="4"/>
      <c r="E7" s="73"/>
      <c r="F7" s="65" t="s">
        <v>279</v>
      </c>
      <c r="G7" s="65"/>
      <c r="H7" s="65" t="s">
        <v>280</v>
      </c>
      <c r="I7" s="84" t="s">
        <v>20</v>
      </c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</row>
    <row r="8" spans="1:38" ht="17.100000000000001" customHeight="1">
      <c r="A8" s="5"/>
      <c r="B8" s="6"/>
      <c r="C8" s="6"/>
      <c r="D8" s="6"/>
      <c r="E8" s="74"/>
      <c r="F8" s="67" t="s">
        <v>287</v>
      </c>
      <c r="G8" s="67" t="s">
        <v>1</v>
      </c>
      <c r="H8" s="67" t="s">
        <v>287</v>
      </c>
      <c r="I8" s="68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</row>
    <row r="9" spans="1:38" ht="18" customHeight="1">
      <c r="A9" s="134" t="s">
        <v>79</v>
      </c>
      <c r="B9" s="134" t="s">
        <v>80</v>
      </c>
      <c r="C9" s="75" t="s">
        <v>2</v>
      </c>
      <c r="D9" s="69"/>
      <c r="E9" s="69"/>
      <c r="F9" s="70">
        <v>594560</v>
      </c>
      <c r="G9" s="71">
        <f t="shared" ref="G9:G22" si="0">F9/$F$22*100</f>
        <v>39.272595646697241</v>
      </c>
      <c r="H9" s="70">
        <v>600909</v>
      </c>
      <c r="I9" s="71">
        <f t="shared" ref="I9:I40" si="1">(F9/H9-1)*100</f>
        <v>-1.0565659692232887</v>
      </c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AA9" s="148" t="s">
        <v>128</v>
      </c>
      <c r="AB9" s="149"/>
      <c r="AC9" s="150" t="s">
        <v>116</v>
      </c>
    </row>
    <row r="10" spans="1:38" ht="18" customHeight="1">
      <c r="A10" s="135"/>
      <c r="B10" s="135"/>
      <c r="C10" s="77"/>
      <c r="D10" s="75" t="s">
        <v>21</v>
      </c>
      <c r="E10" s="69"/>
      <c r="F10" s="70">
        <v>291253</v>
      </c>
      <c r="G10" s="71">
        <f t="shared" si="0"/>
        <v>19.238195135709617</v>
      </c>
      <c r="H10" s="70">
        <v>300051</v>
      </c>
      <c r="I10" s="71">
        <f t="shared" si="1"/>
        <v>-2.932168198072993</v>
      </c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AA10" s="139" t="s">
        <v>105</v>
      </c>
      <c r="AB10" s="139"/>
      <c r="AC10" s="150"/>
      <c r="AD10" s="142" t="s">
        <v>117</v>
      </c>
      <c r="AE10" s="143"/>
      <c r="AF10" s="144"/>
      <c r="AG10" s="142" t="s">
        <v>118</v>
      </c>
      <c r="AH10" s="147"/>
      <c r="AI10" s="145"/>
      <c r="AJ10" s="142" t="s">
        <v>119</v>
      </c>
      <c r="AK10" s="145"/>
    </row>
    <row r="11" spans="1:38" ht="18" customHeight="1">
      <c r="A11" s="135"/>
      <c r="B11" s="135"/>
      <c r="C11" s="64"/>
      <c r="D11" s="64"/>
      <c r="E11" s="31" t="s">
        <v>22</v>
      </c>
      <c r="F11" s="70">
        <v>223843</v>
      </c>
      <c r="G11" s="71">
        <f t="shared" si="0"/>
        <v>14.785548350618358</v>
      </c>
      <c r="H11" s="70">
        <v>226228</v>
      </c>
      <c r="I11" s="71">
        <f t="shared" si="1"/>
        <v>-1.0542461587425112</v>
      </c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AA11" s="139"/>
      <c r="AB11" s="139"/>
      <c r="AC11" s="148"/>
      <c r="AD11" s="30"/>
      <c r="AE11" s="29" t="s">
        <v>120</v>
      </c>
      <c r="AF11" s="29" t="s">
        <v>121</v>
      </c>
      <c r="AG11" s="30"/>
      <c r="AH11" s="29" t="s">
        <v>122</v>
      </c>
      <c r="AI11" s="29" t="s">
        <v>123</v>
      </c>
      <c r="AJ11" s="30"/>
      <c r="AK11" s="35" t="s">
        <v>124</v>
      </c>
    </row>
    <row r="12" spans="1:38" ht="18" customHeight="1">
      <c r="A12" s="135"/>
      <c r="B12" s="135"/>
      <c r="C12" s="64"/>
      <c r="D12" s="63"/>
      <c r="E12" s="31" t="s">
        <v>23</v>
      </c>
      <c r="F12" s="70">
        <v>49571</v>
      </c>
      <c r="G12" s="71">
        <f t="shared" si="0"/>
        <v>3.2743235986316419</v>
      </c>
      <c r="H12" s="70">
        <v>57670</v>
      </c>
      <c r="I12" s="71">
        <f t="shared" si="1"/>
        <v>-14.043696896133174</v>
      </c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AA12" s="31" t="str">
        <f>E1</f>
        <v>名古屋市</v>
      </c>
      <c r="AB12" s="31" t="s">
        <v>130</v>
      </c>
      <c r="AC12" s="32">
        <f>F40</f>
        <v>1496381</v>
      </c>
      <c r="AD12" s="32">
        <f>F23</f>
        <v>726854</v>
      </c>
      <c r="AE12" s="32">
        <f>F24</f>
        <v>264168</v>
      </c>
      <c r="AF12" s="32">
        <f>F26</f>
        <v>128631</v>
      </c>
      <c r="AG12" s="32">
        <f>F27</f>
        <v>652508</v>
      </c>
      <c r="AH12" s="32">
        <f>F28</f>
        <v>110002</v>
      </c>
      <c r="AI12" s="32">
        <f>F32</f>
        <v>3114</v>
      </c>
      <c r="AJ12" s="32">
        <f>F34</f>
        <v>117019</v>
      </c>
      <c r="AK12" s="32">
        <f>F35</f>
        <v>117019</v>
      </c>
      <c r="AL12" s="36"/>
    </row>
    <row r="13" spans="1:38" ht="18" customHeight="1">
      <c r="A13" s="135"/>
      <c r="B13" s="135"/>
      <c r="C13" s="76"/>
      <c r="D13" s="69" t="s">
        <v>24</v>
      </c>
      <c r="E13" s="69"/>
      <c r="F13" s="70">
        <v>220613</v>
      </c>
      <c r="G13" s="71">
        <f t="shared" si="0"/>
        <v>14.572196487158266</v>
      </c>
      <c r="H13" s="70">
        <v>217969</v>
      </c>
      <c r="I13" s="71">
        <f t="shared" si="1"/>
        <v>1.2130165298735118</v>
      </c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AA13" s="31" t="str">
        <f>E1</f>
        <v>名古屋市</v>
      </c>
      <c r="AB13" s="31" t="s">
        <v>114</v>
      </c>
      <c r="AC13" s="34"/>
      <c r="AD13" s="34">
        <f>G23</f>
        <v>48.574126509224591</v>
      </c>
      <c r="AE13" s="34">
        <f>G24</f>
        <v>17.653792717229102</v>
      </c>
      <c r="AF13" s="34">
        <f>G26</f>
        <v>8.5961396195220328</v>
      </c>
      <c r="AG13" s="34">
        <f>G27</f>
        <v>43.605739447373367</v>
      </c>
      <c r="AH13" s="34">
        <f>G28</f>
        <v>7.3512026683043965</v>
      </c>
      <c r="AI13" s="34">
        <f>G32</f>
        <v>0.20810208095398164</v>
      </c>
      <c r="AJ13" s="34">
        <f>G34</f>
        <v>7.8201340434020477</v>
      </c>
      <c r="AK13" s="34">
        <f>G35</f>
        <v>7.8201340434020477</v>
      </c>
    </row>
    <row r="14" spans="1:38" ht="18" customHeight="1">
      <c r="A14" s="135"/>
      <c r="B14" s="135"/>
      <c r="C14" s="69" t="s">
        <v>3</v>
      </c>
      <c r="D14" s="69"/>
      <c r="E14" s="69"/>
      <c r="F14" s="70">
        <v>6254</v>
      </c>
      <c r="G14" s="71">
        <f t="shared" si="0"/>
        <v>0.41309676596885853</v>
      </c>
      <c r="H14" s="70">
        <v>6289</v>
      </c>
      <c r="I14" s="71">
        <f t="shared" si="1"/>
        <v>-0.55652726983622669</v>
      </c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AA14" s="31" t="str">
        <f>E1</f>
        <v>名古屋市</v>
      </c>
      <c r="AB14" s="31" t="s">
        <v>115</v>
      </c>
      <c r="AC14" s="34">
        <f>I40</f>
        <v>22.937339281459757</v>
      </c>
      <c r="AD14" s="34">
        <f>I23</f>
        <v>2.6096605154382946</v>
      </c>
      <c r="AE14" s="34">
        <f>I24</f>
        <v>1.8482962825880689</v>
      </c>
      <c r="AF14" s="34">
        <f>I26</f>
        <v>-1.6477298793448836</v>
      </c>
      <c r="AG14" s="34">
        <f>I27</f>
        <v>62.209300880269879</v>
      </c>
      <c r="AH14" s="34">
        <f>I28</f>
        <v>12.901305525905249</v>
      </c>
      <c r="AI14" s="34">
        <f>I32</f>
        <v>-82.219938335046251</v>
      </c>
      <c r="AJ14" s="34">
        <f>I34</f>
        <v>9.8161581846676569</v>
      </c>
      <c r="AK14" s="34">
        <f>I35</f>
        <v>10.200872046484033</v>
      </c>
    </row>
    <row r="15" spans="1:38" ht="18" customHeight="1">
      <c r="A15" s="135"/>
      <c r="B15" s="135"/>
      <c r="C15" s="69" t="s">
        <v>4</v>
      </c>
      <c r="D15" s="69"/>
      <c r="E15" s="69"/>
      <c r="F15" s="70">
        <v>4818</v>
      </c>
      <c r="G15" s="71">
        <f t="shared" si="0"/>
        <v>0.31824435856059491</v>
      </c>
      <c r="H15" s="70">
        <v>6130</v>
      </c>
      <c r="I15" s="71">
        <f t="shared" si="1"/>
        <v>-21.402936378466553</v>
      </c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</row>
    <row r="16" spans="1:38" ht="18" customHeight="1">
      <c r="A16" s="135"/>
      <c r="B16" s="135"/>
      <c r="C16" s="69" t="s">
        <v>25</v>
      </c>
      <c r="D16" s="69"/>
      <c r="E16" s="69"/>
      <c r="F16" s="70">
        <v>36800</v>
      </c>
      <c r="G16" s="71">
        <f t="shared" si="0"/>
        <v>2.4307580728580103</v>
      </c>
      <c r="H16" s="70">
        <v>41597</v>
      </c>
      <c r="I16" s="71">
        <f t="shared" si="1"/>
        <v>-11.532081640502923</v>
      </c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</row>
    <row r="17" spans="1:25" ht="18" customHeight="1">
      <c r="A17" s="135"/>
      <c r="B17" s="135"/>
      <c r="C17" s="69" t="s">
        <v>5</v>
      </c>
      <c r="D17" s="69"/>
      <c r="E17" s="69"/>
      <c r="F17" s="70">
        <v>486771</v>
      </c>
      <c r="G17" s="71">
        <f t="shared" si="0"/>
        <v>32.152786355520824</v>
      </c>
      <c r="H17" s="70">
        <v>209338</v>
      </c>
      <c r="I17" s="71">
        <f t="shared" si="1"/>
        <v>132.52873343587882</v>
      </c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</row>
    <row r="18" spans="1:25" ht="18" customHeight="1">
      <c r="A18" s="135"/>
      <c r="B18" s="135"/>
      <c r="C18" s="69" t="s">
        <v>26</v>
      </c>
      <c r="D18" s="69"/>
      <c r="E18" s="69"/>
      <c r="F18" s="70">
        <v>69178</v>
      </c>
      <c r="G18" s="71">
        <f t="shared" si="0"/>
        <v>4.5694288577220492</v>
      </c>
      <c r="H18" s="70">
        <v>56679</v>
      </c>
      <c r="I18" s="71">
        <f t="shared" si="1"/>
        <v>22.052259214171045</v>
      </c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</row>
    <row r="19" spans="1:25" ht="18" customHeight="1">
      <c r="A19" s="135"/>
      <c r="B19" s="135"/>
      <c r="C19" s="69" t="s">
        <v>27</v>
      </c>
      <c r="D19" s="69"/>
      <c r="E19" s="69"/>
      <c r="F19" s="70">
        <v>5842</v>
      </c>
      <c r="G19" s="71">
        <f t="shared" si="0"/>
        <v>0.3858828440662091</v>
      </c>
      <c r="H19" s="70">
        <v>15999</v>
      </c>
      <c r="I19" s="71">
        <f t="shared" si="1"/>
        <v>-63.485217826114138</v>
      </c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</row>
    <row r="20" spans="1:25" ht="18" customHeight="1">
      <c r="A20" s="135"/>
      <c r="B20" s="135"/>
      <c r="C20" s="69" t="s">
        <v>6</v>
      </c>
      <c r="D20" s="69"/>
      <c r="E20" s="69"/>
      <c r="F20" s="70">
        <v>96320</v>
      </c>
      <c r="G20" s="71">
        <f t="shared" si="0"/>
        <v>6.3622450428718347</v>
      </c>
      <c r="H20" s="70">
        <v>82322</v>
      </c>
      <c r="I20" s="71">
        <f t="shared" si="1"/>
        <v>17.003960059279422</v>
      </c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</row>
    <row r="21" spans="1:25" ht="18" customHeight="1">
      <c r="A21" s="135"/>
      <c r="B21" s="135"/>
      <c r="C21" s="69" t="s">
        <v>7</v>
      </c>
      <c r="D21" s="69"/>
      <c r="E21" s="69"/>
      <c r="F21" s="70">
        <v>213388</v>
      </c>
      <c r="G21" s="71">
        <f t="shared" si="0"/>
        <v>14.094962055734376</v>
      </c>
      <c r="H21" s="70">
        <v>210157</v>
      </c>
      <c r="I21" s="71">
        <f t="shared" si="1"/>
        <v>1.5374220225831126</v>
      </c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</row>
    <row r="22" spans="1:25" ht="18" customHeight="1">
      <c r="A22" s="135"/>
      <c r="B22" s="135"/>
      <c r="C22" s="69" t="s">
        <v>8</v>
      </c>
      <c r="D22" s="69"/>
      <c r="E22" s="69"/>
      <c r="F22" s="70">
        <f>SUM(F9,F14:F21)</f>
        <v>1513931</v>
      </c>
      <c r="G22" s="71">
        <f t="shared" si="0"/>
        <v>100</v>
      </c>
      <c r="H22" s="70">
        <v>1229420</v>
      </c>
      <c r="I22" s="71">
        <f t="shared" si="1"/>
        <v>23.14188804476909</v>
      </c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</row>
    <row r="23" spans="1:25" ht="18" customHeight="1">
      <c r="A23" s="135"/>
      <c r="B23" s="134" t="s">
        <v>81</v>
      </c>
      <c r="C23" s="78" t="s">
        <v>9</v>
      </c>
      <c r="D23" s="31"/>
      <c r="E23" s="31"/>
      <c r="F23" s="70">
        <v>726854</v>
      </c>
      <c r="G23" s="71">
        <f t="shared" ref="G23:G40" si="2">F23/$F$40*100</f>
        <v>48.574126509224591</v>
      </c>
      <c r="H23" s="70">
        <v>708368</v>
      </c>
      <c r="I23" s="71">
        <f t="shared" si="1"/>
        <v>2.6096605154382946</v>
      </c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</row>
    <row r="24" spans="1:25" ht="18" customHeight="1">
      <c r="A24" s="135"/>
      <c r="B24" s="135"/>
      <c r="C24" s="77"/>
      <c r="D24" s="31" t="s">
        <v>10</v>
      </c>
      <c r="E24" s="31"/>
      <c r="F24" s="70">
        <v>264168</v>
      </c>
      <c r="G24" s="71">
        <f t="shared" si="2"/>
        <v>17.653792717229102</v>
      </c>
      <c r="H24" s="70">
        <v>259374</v>
      </c>
      <c r="I24" s="71">
        <f t="shared" si="1"/>
        <v>1.8482962825880689</v>
      </c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</row>
    <row r="25" spans="1:25" ht="18" customHeight="1">
      <c r="A25" s="135"/>
      <c r="B25" s="135"/>
      <c r="C25" s="77"/>
      <c r="D25" s="31" t="s">
        <v>28</v>
      </c>
      <c r="E25" s="31"/>
      <c r="F25" s="70">
        <v>334055</v>
      </c>
      <c r="G25" s="71">
        <f t="shared" si="2"/>
        <v>22.324194172473455</v>
      </c>
      <c r="H25" s="70">
        <v>318208</v>
      </c>
      <c r="I25" s="71">
        <f t="shared" si="1"/>
        <v>4.9800759251810156</v>
      </c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</row>
    <row r="26" spans="1:25" ht="18" customHeight="1">
      <c r="A26" s="135"/>
      <c r="B26" s="135"/>
      <c r="C26" s="76"/>
      <c r="D26" s="31" t="s">
        <v>11</v>
      </c>
      <c r="E26" s="31"/>
      <c r="F26" s="70">
        <v>128631</v>
      </c>
      <c r="G26" s="71">
        <f t="shared" si="2"/>
        <v>8.5961396195220328</v>
      </c>
      <c r="H26" s="70">
        <v>130786</v>
      </c>
      <c r="I26" s="71">
        <f t="shared" si="1"/>
        <v>-1.6477298793448836</v>
      </c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</row>
    <row r="27" spans="1:25" ht="18" customHeight="1">
      <c r="A27" s="135"/>
      <c r="B27" s="135"/>
      <c r="C27" s="78" t="s">
        <v>12</v>
      </c>
      <c r="D27" s="31"/>
      <c r="E27" s="31"/>
      <c r="F27" s="70">
        <v>652508</v>
      </c>
      <c r="G27" s="71">
        <f t="shared" si="2"/>
        <v>43.605739447373367</v>
      </c>
      <c r="H27" s="70">
        <v>402263</v>
      </c>
      <c r="I27" s="71">
        <f t="shared" si="1"/>
        <v>62.209300880269879</v>
      </c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</row>
    <row r="28" spans="1:25" ht="18" customHeight="1">
      <c r="A28" s="135"/>
      <c r="B28" s="135"/>
      <c r="C28" s="77"/>
      <c r="D28" s="31" t="s">
        <v>13</v>
      </c>
      <c r="E28" s="31"/>
      <c r="F28" s="70">
        <v>110002</v>
      </c>
      <c r="G28" s="71">
        <f t="shared" si="2"/>
        <v>7.3512026683043965</v>
      </c>
      <c r="H28" s="70">
        <v>97432</v>
      </c>
      <c r="I28" s="71">
        <f t="shared" si="1"/>
        <v>12.901305525905249</v>
      </c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</row>
    <row r="29" spans="1:25" ht="18" customHeight="1">
      <c r="A29" s="135"/>
      <c r="B29" s="135"/>
      <c r="C29" s="77"/>
      <c r="D29" s="31" t="s">
        <v>29</v>
      </c>
      <c r="E29" s="31"/>
      <c r="F29" s="70">
        <v>25542</v>
      </c>
      <c r="G29" s="71">
        <f t="shared" si="2"/>
        <v>1.706918224703468</v>
      </c>
      <c r="H29" s="70">
        <v>24879</v>
      </c>
      <c r="I29" s="71">
        <f t="shared" si="1"/>
        <v>2.6648981068370992</v>
      </c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</row>
    <row r="30" spans="1:25" ht="18" customHeight="1">
      <c r="A30" s="135"/>
      <c r="B30" s="135"/>
      <c r="C30" s="77"/>
      <c r="D30" s="31" t="s">
        <v>30</v>
      </c>
      <c r="E30" s="31"/>
      <c r="F30" s="70">
        <v>354586</v>
      </c>
      <c r="G30" s="71">
        <f t="shared" si="2"/>
        <v>23.6962377897073</v>
      </c>
      <c r="H30" s="70">
        <v>99750</v>
      </c>
      <c r="I30" s="71">
        <f t="shared" si="1"/>
        <v>255.47468671679198</v>
      </c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</row>
    <row r="31" spans="1:25" ht="18" customHeight="1">
      <c r="A31" s="135"/>
      <c r="B31" s="135"/>
      <c r="C31" s="77"/>
      <c r="D31" s="31" t="s">
        <v>31</v>
      </c>
      <c r="E31" s="31"/>
      <c r="F31" s="70">
        <v>82943</v>
      </c>
      <c r="G31" s="71">
        <f t="shared" si="2"/>
        <v>5.5429065191284845</v>
      </c>
      <c r="H31" s="70">
        <v>81406</v>
      </c>
      <c r="I31" s="71">
        <f t="shared" si="1"/>
        <v>1.8880672186325276</v>
      </c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</row>
    <row r="32" spans="1:25" ht="18" customHeight="1">
      <c r="A32" s="135"/>
      <c r="B32" s="135"/>
      <c r="C32" s="77"/>
      <c r="D32" s="31" t="s">
        <v>14</v>
      </c>
      <c r="E32" s="31"/>
      <c r="F32" s="70">
        <v>3114</v>
      </c>
      <c r="G32" s="71">
        <f t="shared" si="2"/>
        <v>0.20810208095398164</v>
      </c>
      <c r="H32" s="70">
        <v>17514</v>
      </c>
      <c r="I32" s="71">
        <f t="shared" si="1"/>
        <v>-82.219938335046251</v>
      </c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</row>
    <row r="33" spans="1:25" ht="18" customHeight="1">
      <c r="A33" s="135"/>
      <c r="B33" s="135"/>
      <c r="C33" s="76"/>
      <c r="D33" s="31" t="s">
        <v>32</v>
      </c>
      <c r="E33" s="31"/>
      <c r="F33" s="70">
        <v>76321</v>
      </c>
      <c r="G33" s="71">
        <f t="shared" si="2"/>
        <v>5.1003721645757327</v>
      </c>
      <c r="H33" s="70">
        <v>81282</v>
      </c>
      <c r="I33" s="71">
        <f t="shared" si="1"/>
        <v>-6.1034423365566752</v>
      </c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</row>
    <row r="34" spans="1:25" ht="18" customHeight="1">
      <c r="A34" s="135"/>
      <c r="B34" s="135"/>
      <c r="C34" s="78" t="s">
        <v>15</v>
      </c>
      <c r="D34" s="31"/>
      <c r="E34" s="31"/>
      <c r="F34" s="70">
        <v>117019</v>
      </c>
      <c r="G34" s="71">
        <f t="shared" si="2"/>
        <v>7.8201340434020477</v>
      </c>
      <c r="H34" s="70">
        <v>106559</v>
      </c>
      <c r="I34" s="71">
        <f t="shared" si="1"/>
        <v>9.8161581846676569</v>
      </c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</row>
    <row r="35" spans="1:25" ht="18" customHeight="1">
      <c r="A35" s="135"/>
      <c r="B35" s="135"/>
      <c r="C35" s="77"/>
      <c r="D35" s="78" t="s">
        <v>16</v>
      </c>
      <c r="E35" s="31"/>
      <c r="F35" s="70">
        <v>117019</v>
      </c>
      <c r="G35" s="71">
        <f t="shared" si="2"/>
        <v>7.8201340434020477</v>
      </c>
      <c r="H35" s="70">
        <v>106187</v>
      </c>
      <c r="I35" s="71">
        <f t="shared" si="1"/>
        <v>10.200872046484033</v>
      </c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</row>
    <row r="36" spans="1:25" ht="18" customHeight="1">
      <c r="A36" s="135"/>
      <c r="B36" s="135"/>
      <c r="C36" s="77"/>
      <c r="D36" s="77"/>
      <c r="E36" s="72" t="s">
        <v>102</v>
      </c>
      <c r="F36" s="70">
        <v>59945</v>
      </c>
      <c r="G36" s="71">
        <f t="shared" si="2"/>
        <v>4.0059984723142028</v>
      </c>
      <c r="H36" s="70">
        <v>54890</v>
      </c>
      <c r="I36" s="71">
        <f t="shared" si="1"/>
        <v>9.2093277464018861</v>
      </c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</row>
    <row r="37" spans="1:25" ht="18" customHeight="1">
      <c r="A37" s="135"/>
      <c r="B37" s="135"/>
      <c r="C37" s="77"/>
      <c r="D37" s="76"/>
      <c r="E37" s="31" t="s">
        <v>33</v>
      </c>
      <c r="F37" s="70">
        <v>57074</v>
      </c>
      <c r="G37" s="71">
        <f t="shared" si="2"/>
        <v>3.8141355710878448</v>
      </c>
      <c r="H37" s="70">
        <v>51297</v>
      </c>
      <c r="I37" s="71">
        <f t="shared" si="1"/>
        <v>11.261867165721196</v>
      </c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</row>
    <row r="38" spans="1:25" ht="18" customHeight="1">
      <c r="A38" s="135"/>
      <c r="B38" s="135"/>
      <c r="C38" s="77"/>
      <c r="D38" s="69" t="s">
        <v>34</v>
      </c>
      <c r="E38" s="69"/>
      <c r="F38" s="70">
        <v>0</v>
      </c>
      <c r="G38" s="71">
        <f t="shared" si="2"/>
        <v>0</v>
      </c>
      <c r="H38" s="70">
        <v>372</v>
      </c>
      <c r="I38" s="71">
        <f t="shared" si="1"/>
        <v>-100</v>
      </c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</row>
    <row r="39" spans="1:25" ht="18" customHeight="1">
      <c r="A39" s="135"/>
      <c r="B39" s="135"/>
      <c r="C39" s="76"/>
      <c r="D39" s="69" t="s">
        <v>35</v>
      </c>
      <c r="E39" s="69"/>
      <c r="F39" s="70">
        <v>0</v>
      </c>
      <c r="G39" s="71">
        <f t="shared" si="2"/>
        <v>0</v>
      </c>
      <c r="H39" s="70">
        <v>0</v>
      </c>
      <c r="I39" s="71">
        <v>0</v>
      </c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</row>
    <row r="40" spans="1:25" ht="18" customHeight="1">
      <c r="A40" s="135"/>
      <c r="B40" s="135"/>
      <c r="C40" s="31" t="s">
        <v>17</v>
      </c>
      <c r="D40" s="31"/>
      <c r="E40" s="31"/>
      <c r="F40" s="70">
        <f>SUM(F23,F27,F34)</f>
        <v>1496381</v>
      </c>
      <c r="G40" s="71">
        <f t="shared" si="2"/>
        <v>100</v>
      </c>
      <c r="H40" s="70">
        <v>1217190</v>
      </c>
      <c r="I40" s="71">
        <f t="shared" si="1"/>
        <v>22.937339281459757</v>
      </c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</row>
    <row r="41" spans="1:25" ht="18" customHeight="1">
      <c r="A41" s="27" t="s">
        <v>18</v>
      </c>
    </row>
    <row r="42" spans="1:25" ht="18" customHeight="1">
      <c r="A42" s="28" t="s">
        <v>19</v>
      </c>
    </row>
    <row r="52" spans="26:26">
      <c r="Z52" s="7"/>
    </row>
    <row r="53" spans="26:26">
      <c r="Z53" s="7"/>
    </row>
  </sheetData>
  <mergeCells count="22">
    <mergeCell ref="A1:D1"/>
    <mergeCell ref="AA1:AB1"/>
    <mergeCell ref="AA2:AA3"/>
    <mergeCell ref="AB2:AB3"/>
    <mergeCell ref="AC2:AC3"/>
    <mergeCell ref="AK2:AK3"/>
    <mergeCell ref="G6:I6"/>
    <mergeCell ref="AD10:AF10"/>
    <mergeCell ref="AG10:AI10"/>
    <mergeCell ref="AJ10:AK10"/>
    <mergeCell ref="AD2:AF2"/>
    <mergeCell ref="AG2:AG3"/>
    <mergeCell ref="AH2:AH3"/>
    <mergeCell ref="AI2:AI3"/>
    <mergeCell ref="AJ2:AJ3"/>
    <mergeCell ref="B23:B40"/>
    <mergeCell ref="A9:A40"/>
    <mergeCell ref="B9:B22"/>
    <mergeCell ref="AA9:AB9"/>
    <mergeCell ref="AC9:AC11"/>
    <mergeCell ref="AA10:AA11"/>
    <mergeCell ref="AB10:AB11"/>
  </mergeCells>
  <phoneticPr fontId="15"/>
  <printOptions horizontalCentered="1" verticalCentered="1" gridLinesSet="0"/>
  <pageMargins left="0" right="0" top="0.43307086614173229" bottom="0.19685039370078741" header="0.19685039370078741" footer="0.31496062992125984"/>
  <pageSetup paperSize="9" orientation="portrait" useFirstPageNumber="1" horizontalDpi="4294967292" r:id="rId1"/>
  <headerFooter alignWithMargins="0">
    <oddHeader>&amp;R&amp;"明朝,斜体"&amp;9指定都市－3-1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S36"/>
  <sheetViews>
    <sheetView view="pageBreakPreview" zoomScale="85" zoomScaleNormal="100" zoomScaleSheetLayoutView="85" workbookViewId="0">
      <pane xSplit="4" ySplit="6" topLeftCell="E25" activePane="bottomRight" state="frozen"/>
      <selection activeCell="E21" sqref="E21"/>
      <selection pane="topRight" activeCell="E21" sqref="E21"/>
      <selection pane="bottomLeft" activeCell="E21" sqref="E21"/>
      <selection pane="bottomRight" activeCell="E21" sqref="E21"/>
    </sheetView>
  </sheetViews>
  <sheetFormatPr defaultRowHeight="13.5"/>
  <cols>
    <col min="1" max="1" width="5.375" style="1" customWidth="1"/>
    <col min="2" max="2" width="3.125" style="1" customWidth="1"/>
    <col min="3" max="3" width="34.75" style="1" customWidth="1"/>
    <col min="4" max="9" width="11.875" style="1" customWidth="1"/>
    <col min="10" max="27" width="9" style="1"/>
    <col min="28" max="45" width="13.625" style="1" customWidth="1"/>
    <col min="46" max="16384" width="9" style="1"/>
  </cols>
  <sheetData>
    <row r="1" spans="1:45" ht="33.950000000000003" customHeight="1">
      <c r="A1" s="42" t="s">
        <v>0</v>
      </c>
      <c r="B1" s="42"/>
      <c r="C1" s="21" t="s">
        <v>288</v>
      </c>
      <c r="D1" s="43"/>
      <c r="E1" s="43"/>
      <c r="AA1" s="1" t="str">
        <f>C1</f>
        <v>名古屋市</v>
      </c>
      <c r="AB1" s="1" t="s">
        <v>132</v>
      </c>
      <c r="AC1" s="1" t="s">
        <v>133</v>
      </c>
      <c r="AD1" s="44" t="s">
        <v>134</v>
      </c>
      <c r="AE1" s="1" t="s">
        <v>135</v>
      </c>
      <c r="AF1" s="1" t="s">
        <v>136</v>
      </c>
      <c r="AG1" s="1" t="s">
        <v>137</v>
      </c>
      <c r="AH1" s="1" t="s">
        <v>138</v>
      </c>
      <c r="AI1" s="1" t="s">
        <v>139</v>
      </c>
      <c r="AJ1" s="1" t="s">
        <v>140</v>
      </c>
      <c r="AK1" s="1" t="s">
        <v>141</v>
      </c>
      <c r="AL1" s="1" t="s">
        <v>142</v>
      </c>
      <c r="AM1" s="1" t="s">
        <v>143</v>
      </c>
      <c r="AN1" s="1" t="s">
        <v>144</v>
      </c>
      <c r="AO1" s="1" t="s">
        <v>145</v>
      </c>
      <c r="AP1" s="1" t="s">
        <v>123</v>
      </c>
      <c r="AQ1" s="1" t="s">
        <v>146</v>
      </c>
      <c r="AR1" s="1" t="s">
        <v>147</v>
      </c>
      <c r="AS1" s="1" t="s">
        <v>148</v>
      </c>
    </row>
    <row r="2" spans="1:45">
      <c r="AA2" s="1" t="s">
        <v>149</v>
      </c>
      <c r="AB2" s="45">
        <f>I7</f>
        <v>1513931</v>
      </c>
      <c r="AC2" s="45">
        <f>I9</f>
        <v>1496381</v>
      </c>
      <c r="AD2" s="45">
        <f>I10</f>
        <v>17550</v>
      </c>
      <c r="AE2" s="45">
        <f>I11</f>
        <v>9298</v>
      </c>
      <c r="AF2" s="45">
        <f>I12</f>
        <v>8252</v>
      </c>
      <c r="AG2" s="45">
        <f>I13</f>
        <v>396</v>
      </c>
      <c r="AH2" s="1">
        <f>I14</f>
        <v>691</v>
      </c>
      <c r="AI2" s="45">
        <f>I15</f>
        <v>-1381</v>
      </c>
      <c r="AJ2" s="45">
        <f>I25</f>
        <v>654510</v>
      </c>
      <c r="AK2" s="46">
        <f>I26</f>
        <v>0.98899999999999999</v>
      </c>
      <c r="AL2" s="47">
        <f>I27</f>
        <v>1.3</v>
      </c>
      <c r="AM2" s="47">
        <f>I28</f>
        <v>99.7</v>
      </c>
      <c r="AN2" s="47">
        <f>I29</f>
        <v>50.6</v>
      </c>
      <c r="AO2" s="47">
        <f>I33</f>
        <v>104.4</v>
      </c>
      <c r="AP2" s="45">
        <f>I16</f>
        <v>51198</v>
      </c>
      <c r="AQ2" s="45">
        <f>I17</f>
        <v>246589</v>
      </c>
      <c r="AR2" s="45">
        <f>I18</f>
        <v>1360580</v>
      </c>
      <c r="AS2" s="48">
        <f>I21</f>
        <v>2.2585065709831653</v>
      </c>
    </row>
    <row r="3" spans="1:45">
      <c r="AA3" s="1" t="s">
        <v>150</v>
      </c>
      <c r="AB3" s="45">
        <f>H7</f>
        <v>1229420</v>
      </c>
      <c r="AC3" s="45">
        <f>H9</f>
        <v>1217190</v>
      </c>
      <c r="AD3" s="45">
        <f>H10</f>
        <v>12230</v>
      </c>
      <c r="AE3" s="45">
        <f>H11</f>
        <v>4374</v>
      </c>
      <c r="AF3" s="45">
        <f>H12</f>
        <v>7856</v>
      </c>
      <c r="AG3" s="45">
        <f>H13</f>
        <v>2963</v>
      </c>
      <c r="AH3" s="1">
        <f>H14</f>
        <v>1113</v>
      </c>
      <c r="AI3" s="45">
        <f>H15</f>
        <v>-2611</v>
      </c>
      <c r="AJ3" s="45">
        <f>H25</f>
        <v>646827</v>
      </c>
      <c r="AK3" s="46">
        <f>H26</f>
        <v>0.98499999999999999</v>
      </c>
      <c r="AL3" s="47">
        <f>H27</f>
        <v>1.2</v>
      </c>
      <c r="AM3" s="47">
        <f>H28</f>
        <v>99.6</v>
      </c>
      <c r="AN3" s="47">
        <f>H29</f>
        <v>64.8</v>
      </c>
      <c r="AO3" s="47">
        <f>H33</f>
        <v>104.8</v>
      </c>
      <c r="AP3" s="45">
        <f>H16</f>
        <v>52331</v>
      </c>
      <c r="AQ3" s="45">
        <f>H17</f>
        <v>159400</v>
      </c>
      <c r="AR3" s="45">
        <f>H18</f>
        <v>1378106</v>
      </c>
      <c r="AS3" s="48">
        <f>H21</f>
        <v>2.1670140005261156</v>
      </c>
    </row>
    <row r="4" spans="1:45">
      <c r="A4" s="9" t="s">
        <v>151</v>
      </c>
      <c r="AP4" s="45"/>
      <c r="AQ4" s="45"/>
      <c r="AR4" s="45"/>
    </row>
    <row r="5" spans="1:45">
      <c r="I5" s="49" t="s">
        <v>152</v>
      </c>
    </row>
    <row r="6" spans="1:45" s="37" customFormat="1" ht="29.25" customHeight="1">
      <c r="A6" s="85" t="s">
        <v>153</v>
      </c>
      <c r="B6" s="86"/>
      <c r="C6" s="86"/>
      <c r="D6" s="86"/>
      <c r="E6" s="62" t="s">
        <v>270</v>
      </c>
      <c r="F6" s="62" t="s">
        <v>271</v>
      </c>
      <c r="G6" s="62" t="s">
        <v>272</v>
      </c>
      <c r="H6" s="62" t="s">
        <v>273</v>
      </c>
      <c r="I6" s="62" t="s">
        <v>281</v>
      </c>
    </row>
    <row r="7" spans="1:45" ht="27" customHeight="1">
      <c r="A7" s="134" t="s">
        <v>154</v>
      </c>
      <c r="B7" s="75" t="s">
        <v>155</v>
      </c>
      <c r="C7" s="69"/>
      <c r="D7" s="80" t="s">
        <v>156</v>
      </c>
      <c r="E7" s="35">
        <v>1071979</v>
      </c>
      <c r="F7" s="62">
        <v>1164858</v>
      </c>
      <c r="G7" s="62">
        <v>1203621</v>
      </c>
      <c r="H7" s="62">
        <v>1229420</v>
      </c>
      <c r="I7" s="62">
        <v>1513931</v>
      </c>
    </row>
    <row r="8" spans="1:45" ht="27" customHeight="1">
      <c r="A8" s="135"/>
      <c r="B8" s="98"/>
      <c r="C8" s="69" t="s">
        <v>157</v>
      </c>
      <c r="D8" s="80" t="s">
        <v>37</v>
      </c>
      <c r="E8" s="87">
        <v>588779</v>
      </c>
      <c r="F8" s="87">
        <v>719358</v>
      </c>
      <c r="G8" s="87">
        <v>676976</v>
      </c>
      <c r="H8" s="87">
        <v>684260</v>
      </c>
      <c r="I8" s="88">
        <v>688938</v>
      </c>
    </row>
    <row r="9" spans="1:45" ht="27" customHeight="1">
      <c r="A9" s="135"/>
      <c r="B9" s="69" t="s">
        <v>158</v>
      </c>
      <c r="C9" s="69"/>
      <c r="D9" s="80"/>
      <c r="E9" s="87">
        <v>1059913</v>
      </c>
      <c r="F9" s="87">
        <v>1158446</v>
      </c>
      <c r="G9" s="87">
        <v>1195202</v>
      </c>
      <c r="H9" s="87">
        <v>1217190</v>
      </c>
      <c r="I9" s="89">
        <v>1496381</v>
      </c>
    </row>
    <row r="10" spans="1:45" ht="27" customHeight="1">
      <c r="A10" s="135"/>
      <c r="B10" s="69" t="s">
        <v>159</v>
      </c>
      <c r="C10" s="69"/>
      <c r="D10" s="80"/>
      <c r="E10" s="87">
        <v>12066</v>
      </c>
      <c r="F10" s="87">
        <v>6412</v>
      </c>
      <c r="G10" s="87">
        <v>8419</v>
      </c>
      <c r="H10" s="87">
        <v>12230</v>
      </c>
      <c r="I10" s="89">
        <v>17550</v>
      </c>
    </row>
    <row r="11" spans="1:45" ht="27" customHeight="1">
      <c r="A11" s="135"/>
      <c r="B11" s="69" t="s">
        <v>160</v>
      </c>
      <c r="C11" s="69"/>
      <c r="D11" s="80"/>
      <c r="E11" s="87">
        <v>9042</v>
      </c>
      <c r="F11" s="87">
        <v>223843</v>
      </c>
      <c r="G11" s="87">
        <v>3526</v>
      </c>
      <c r="H11" s="87">
        <v>4374</v>
      </c>
      <c r="I11" s="89">
        <v>9298</v>
      </c>
    </row>
    <row r="12" spans="1:45" ht="27" customHeight="1">
      <c r="A12" s="135"/>
      <c r="B12" s="69" t="s">
        <v>161</v>
      </c>
      <c r="C12" s="69"/>
      <c r="D12" s="80"/>
      <c r="E12" s="87">
        <v>3025</v>
      </c>
      <c r="F12" s="87">
        <v>49571</v>
      </c>
      <c r="G12" s="87">
        <v>4893</v>
      </c>
      <c r="H12" s="87">
        <v>7856</v>
      </c>
      <c r="I12" s="89">
        <v>8252</v>
      </c>
    </row>
    <row r="13" spans="1:45" ht="27" customHeight="1">
      <c r="A13" s="135"/>
      <c r="B13" s="69" t="s">
        <v>162</v>
      </c>
      <c r="C13" s="69"/>
      <c r="D13" s="80"/>
      <c r="E13" s="87">
        <v>-3133</v>
      </c>
      <c r="F13" s="87">
        <v>109</v>
      </c>
      <c r="G13" s="87">
        <v>1760</v>
      </c>
      <c r="H13" s="87">
        <v>2963</v>
      </c>
      <c r="I13" s="89">
        <v>396</v>
      </c>
    </row>
    <row r="14" spans="1:45" ht="27" customHeight="1">
      <c r="A14" s="135"/>
      <c r="B14" s="69" t="s">
        <v>163</v>
      </c>
      <c r="C14" s="69"/>
      <c r="D14" s="80"/>
      <c r="E14" s="87">
        <v>1342</v>
      </c>
      <c r="F14" s="87">
        <v>1801</v>
      </c>
      <c r="G14" s="87">
        <v>856</v>
      </c>
      <c r="H14" s="87">
        <v>1113</v>
      </c>
      <c r="I14" s="89">
        <v>691</v>
      </c>
    </row>
    <row r="15" spans="1:45" ht="27" customHeight="1">
      <c r="A15" s="135"/>
      <c r="B15" s="69" t="s">
        <v>164</v>
      </c>
      <c r="C15" s="69"/>
      <c r="D15" s="80"/>
      <c r="E15" s="87">
        <v>-1762</v>
      </c>
      <c r="F15" s="87">
        <v>1820</v>
      </c>
      <c r="G15" s="87">
        <v>2066</v>
      </c>
      <c r="H15" s="87">
        <v>-2611</v>
      </c>
      <c r="I15" s="89">
        <v>-1381</v>
      </c>
    </row>
    <row r="16" spans="1:45" ht="27" customHeight="1">
      <c r="A16" s="135"/>
      <c r="B16" s="69" t="s">
        <v>165</v>
      </c>
      <c r="C16" s="69"/>
      <c r="D16" s="80" t="s">
        <v>38</v>
      </c>
      <c r="E16" s="87">
        <v>42406</v>
      </c>
      <c r="F16" s="87">
        <v>40751</v>
      </c>
      <c r="G16" s="87">
        <v>44089</v>
      </c>
      <c r="H16" s="119">
        <v>52331</v>
      </c>
      <c r="I16" s="89">
        <v>51198</v>
      </c>
    </row>
    <row r="17" spans="1:9" ht="27" customHeight="1">
      <c r="A17" s="135"/>
      <c r="B17" s="69" t="s">
        <v>166</v>
      </c>
      <c r="C17" s="69"/>
      <c r="D17" s="80" t="s">
        <v>39</v>
      </c>
      <c r="E17" s="87">
        <v>178758</v>
      </c>
      <c r="F17" s="87">
        <v>176998</v>
      </c>
      <c r="G17" s="87">
        <v>178761</v>
      </c>
      <c r="H17" s="119">
        <v>159400</v>
      </c>
      <c r="I17" s="89">
        <v>246589</v>
      </c>
    </row>
    <row r="18" spans="1:9" ht="27" customHeight="1">
      <c r="A18" s="135"/>
      <c r="B18" s="69" t="s">
        <v>167</v>
      </c>
      <c r="C18" s="69"/>
      <c r="D18" s="80" t="s">
        <v>40</v>
      </c>
      <c r="E18" s="87">
        <v>1489908</v>
      </c>
      <c r="F18" s="87">
        <v>1444060</v>
      </c>
      <c r="G18" s="87">
        <v>1410359</v>
      </c>
      <c r="H18" s="87">
        <v>1378106</v>
      </c>
      <c r="I18" s="89">
        <v>1360580</v>
      </c>
    </row>
    <row r="19" spans="1:9" ht="27" customHeight="1">
      <c r="A19" s="135"/>
      <c r="B19" s="69" t="s">
        <v>168</v>
      </c>
      <c r="C19" s="69"/>
      <c r="D19" s="80" t="s">
        <v>169</v>
      </c>
      <c r="E19" s="87">
        <v>1626260</v>
      </c>
      <c r="F19" s="87">
        <v>1580307</v>
      </c>
      <c r="G19" s="87">
        <v>1545031</v>
      </c>
      <c r="H19" s="87">
        <v>1482801</v>
      </c>
      <c r="I19" s="87">
        <f>I17+I18-I16</f>
        <v>1555971</v>
      </c>
    </row>
    <row r="20" spans="1:9" ht="27" customHeight="1">
      <c r="A20" s="135"/>
      <c r="B20" s="69" t="s">
        <v>170</v>
      </c>
      <c r="C20" s="69"/>
      <c r="D20" s="80" t="s">
        <v>171</v>
      </c>
      <c r="E20" s="90">
        <v>2.5305046545478014</v>
      </c>
      <c r="F20" s="90">
        <v>2.0074288462768188</v>
      </c>
      <c r="G20" s="90">
        <v>2.0833220084611566</v>
      </c>
      <c r="H20" s="90">
        <v>2.0140092947125363</v>
      </c>
      <c r="I20" s="90">
        <f>I18/I8</f>
        <v>1.9748946929912417</v>
      </c>
    </row>
    <row r="21" spans="1:9" ht="27" customHeight="1">
      <c r="A21" s="135"/>
      <c r="B21" s="69" t="s">
        <v>172</v>
      </c>
      <c r="C21" s="69"/>
      <c r="D21" s="80" t="s">
        <v>173</v>
      </c>
      <c r="E21" s="90">
        <v>2.7620890011362498</v>
      </c>
      <c r="F21" s="90">
        <v>2.1968296731252033</v>
      </c>
      <c r="G21" s="90">
        <v>2.2822537283448749</v>
      </c>
      <c r="H21" s="90">
        <v>2.1670140005261156</v>
      </c>
      <c r="I21" s="90">
        <f>I19/I8</f>
        <v>2.2585065709831653</v>
      </c>
    </row>
    <row r="22" spans="1:9" ht="27" customHeight="1">
      <c r="A22" s="135"/>
      <c r="B22" s="69" t="s">
        <v>174</v>
      </c>
      <c r="C22" s="69"/>
      <c r="D22" s="80" t="s">
        <v>175</v>
      </c>
      <c r="E22" s="87">
        <v>649016.96173351374</v>
      </c>
      <c r="F22" s="87">
        <v>629045.17175617418</v>
      </c>
      <c r="G22" s="87">
        <v>614364.72126702906</v>
      </c>
      <c r="H22" s="87">
        <v>600315.03224811575</v>
      </c>
      <c r="I22" s="87">
        <f>I18/I24*1000000</f>
        <v>583395.07824452349</v>
      </c>
    </row>
    <row r="23" spans="1:9" ht="27" customHeight="1">
      <c r="A23" s="135"/>
      <c r="B23" s="69" t="s">
        <v>176</v>
      </c>
      <c r="C23" s="69"/>
      <c r="D23" s="80" t="s">
        <v>177</v>
      </c>
      <c r="E23" s="87">
        <v>708413.08603534184</v>
      </c>
      <c r="F23" s="87">
        <v>688395.55713923543</v>
      </c>
      <c r="G23" s="87">
        <v>673029.0228685881</v>
      </c>
      <c r="H23" s="87">
        <v>645921.090346126</v>
      </c>
      <c r="I23" s="87">
        <f>I19/I24*1000000</f>
        <v>667175.63339988061</v>
      </c>
    </row>
    <row r="24" spans="1:9" ht="27" customHeight="1">
      <c r="A24" s="135"/>
      <c r="B24" s="91" t="s">
        <v>178</v>
      </c>
      <c r="C24" s="92"/>
      <c r="D24" s="80" t="s">
        <v>179</v>
      </c>
      <c r="E24" s="87">
        <v>2295638</v>
      </c>
      <c r="F24" s="87">
        <v>2295638</v>
      </c>
      <c r="G24" s="87">
        <v>2295638</v>
      </c>
      <c r="H24" s="87">
        <v>2295638</v>
      </c>
      <c r="I24" s="89">
        <v>2332176</v>
      </c>
    </row>
    <row r="25" spans="1:9" ht="27" customHeight="1">
      <c r="A25" s="135"/>
      <c r="B25" s="31" t="s">
        <v>180</v>
      </c>
      <c r="C25" s="31"/>
      <c r="D25" s="31"/>
      <c r="E25" s="87">
        <v>566986</v>
      </c>
      <c r="F25" s="87">
        <v>642220</v>
      </c>
      <c r="G25" s="87">
        <v>644499</v>
      </c>
      <c r="H25" s="87">
        <v>646827</v>
      </c>
      <c r="I25" s="81">
        <v>654510</v>
      </c>
    </row>
    <row r="26" spans="1:9" ht="27" customHeight="1">
      <c r="A26" s="135"/>
      <c r="B26" s="31" t="s">
        <v>181</v>
      </c>
      <c r="C26" s="31"/>
      <c r="D26" s="31"/>
      <c r="E26" s="93">
        <v>0.98699999999999999</v>
      </c>
      <c r="F26" s="93">
        <v>0.98499999999999999</v>
      </c>
      <c r="G26" s="93">
        <v>0.98499999999999999</v>
      </c>
      <c r="H26" s="93">
        <v>0.98499999999999999</v>
      </c>
      <c r="I26" s="94">
        <v>0.98899999999999999</v>
      </c>
    </row>
    <row r="27" spans="1:9" ht="27" customHeight="1">
      <c r="A27" s="135"/>
      <c r="B27" s="31" t="s">
        <v>182</v>
      </c>
      <c r="C27" s="31"/>
      <c r="D27" s="31"/>
      <c r="E27" s="95">
        <v>0.5</v>
      </c>
      <c r="F27" s="95">
        <v>0.5</v>
      </c>
      <c r="G27" s="95">
        <v>0.8</v>
      </c>
      <c r="H27" s="95">
        <v>1.2</v>
      </c>
      <c r="I27" s="96">
        <v>1.3</v>
      </c>
    </row>
    <row r="28" spans="1:9" ht="27" customHeight="1">
      <c r="A28" s="135"/>
      <c r="B28" s="31" t="s">
        <v>183</v>
      </c>
      <c r="C28" s="31"/>
      <c r="D28" s="31"/>
      <c r="E28" s="95">
        <v>99.8</v>
      </c>
      <c r="F28" s="95">
        <v>99.2</v>
      </c>
      <c r="G28" s="95">
        <v>98</v>
      </c>
      <c r="H28" s="95">
        <v>99.6</v>
      </c>
      <c r="I28" s="96">
        <v>99.7</v>
      </c>
    </row>
    <row r="29" spans="1:9" ht="27" customHeight="1">
      <c r="A29" s="135"/>
      <c r="B29" s="31" t="s">
        <v>184</v>
      </c>
      <c r="C29" s="31"/>
      <c r="D29" s="31"/>
      <c r="E29" s="95">
        <v>65.400000000000006</v>
      </c>
      <c r="F29" s="95">
        <v>60.4</v>
      </c>
      <c r="G29" s="95">
        <v>64.599999999999994</v>
      </c>
      <c r="H29" s="95">
        <v>64.8</v>
      </c>
      <c r="I29" s="96">
        <v>50.6</v>
      </c>
    </row>
    <row r="30" spans="1:9" ht="27" customHeight="1">
      <c r="A30" s="135"/>
      <c r="B30" s="134" t="s">
        <v>185</v>
      </c>
      <c r="C30" s="31" t="s">
        <v>186</v>
      </c>
      <c r="D30" s="31"/>
      <c r="E30" s="95">
        <v>0</v>
      </c>
      <c r="F30" s="95">
        <v>0</v>
      </c>
      <c r="G30" s="95">
        <v>0</v>
      </c>
      <c r="H30" s="95">
        <v>0</v>
      </c>
      <c r="I30" s="96">
        <v>0</v>
      </c>
    </row>
    <row r="31" spans="1:9" ht="27" customHeight="1">
      <c r="A31" s="135"/>
      <c r="B31" s="135"/>
      <c r="C31" s="31" t="s">
        <v>187</v>
      </c>
      <c r="D31" s="31"/>
      <c r="E31" s="95">
        <v>0</v>
      </c>
      <c r="F31" s="95">
        <v>0</v>
      </c>
      <c r="G31" s="95">
        <v>0</v>
      </c>
      <c r="H31" s="95">
        <v>0</v>
      </c>
      <c r="I31" s="96">
        <v>0</v>
      </c>
    </row>
    <row r="32" spans="1:9" ht="27" customHeight="1">
      <c r="A32" s="135"/>
      <c r="B32" s="135"/>
      <c r="C32" s="31" t="s">
        <v>188</v>
      </c>
      <c r="D32" s="31"/>
      <c r="E32" s="95">
        <v>11.8</v>
      </c>
      <c r="F32" s="95">
        <v>10.5</v>
      </c>
      <c r="G32" s="95">
        <v>9.4</v>
      </c>
      <c r="H32" s="95">
        <v>8.1999999999999993</v>
      </c>
      <c r="I32" s="96">
        <v>7.9</v>
      </c>
    </row>
    <row r="33" spans="1:9" ht="27" customHeight="1">
      <c r="A33" s="135"/>
      <c r="B33" s="135"/>
      <c r="C33" s="31" t="s">
        <v>189</v>
      </c>
      <c r="D33" s="31"/>
      <c r="E33" s="95">
        <v>138.80000000000001</v>
      </c>
      <c r="F33" s="95">
        <v>125</v>
      </c>
      <c r="G33" s="95">
        <v>118.2</v>
      </c>
      <c r="H33" s="95">
        <v>104.8</v>
      </c>
      <c r="I33" s="97">
        <v>104.4</v>
      </c>
    </row>
    <row r="34" spans="1:9" ht="27" customHeight="1">
      <c r="A34" s="59" t="s">
        <v>285</v>
      </c>
      <c r="B34" s="61"/>
      <c r="C34" s="61"/>
      <c r="D34" s="7"/>
      <c r="E34" s="50"/>
      <c r="F34" s="50"/>
      <c r="G34" s="50"/>
      <c r="H34" s="50"/>
      <c r="I34" s="51"/>
    </row>
    <row r="35" spans="1:9" ht="27" customHeight="1">
      <c r="A35" s="11" t="s">
        <v>190</v>
      </c>
    </row>
    <row r="36" spans="1:9">
      <c r="A36" s="52"/>
    </row>
  </sheetData>
  <mergeCells count="2">
    <mergeCell ref="A7:A33"/>
    <mergeCell ref="B30:B33"/>
  </mergeCells>
  <phoneticPr fontId="15"/>
  <pageMargins left="0.31496062992125984" right="0.19685039370078741" top="0.98425196850393704" bottom="0.98425196850393704" header="0.51181102362204722" footer="0.51181102362204722"/>
  <pageSetup paperSize="9" scale="85" firstPageNumber="2" orientation="portrait" useFirstPageNumber="1" horizontalDpi="4294967292" r:id="rId1"/>
  <headerFooter alignWithMargins="0">
    <oddHeader>&amp;R&amp;"明朝,斜体"&amp;9指定都市－3-2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Y50"/>
  <sheetViews>
    <sheetView view="pageBreakPreview" zoomScaleNormal="100" zoomScaleSheetLayoutView="100" workbookViewId="0">
      <pane xSplit="5" ySplit="7" topLeftCell="F29" activePane="bottomRight" state="frozen"/>
      <selection activeCell="E21" sqref="E21"/>
      <selection pane="topRight" activeCell="E21" sqref="E21"/>
      <selection pane="bottomLeft" activeCell="E21" sqref="E21"/>
      <selection pane="bottomRight" activeCell="G4" sqref="G4"/>
    </sheetView>
  </sheetViews>
  <sheetFormatPr defaultRowHeight="13.5"/>
  <cols>
    <col min="1" max="1" width="3.625" style="1" customWidth="1"/>
    <col min="2" max="3" width="1.625" style="1" customWidth="1"/>
    <col min="4" max="4" width="22.625" style="1" customWidth="1"/>
    <col min="5" max="5" width="10.625" style="1" customWidth="1"/>
    <col min="6" max="11" width="13.625" style="1" customWidth="1"/>
    <col min="12" max="12" width="13.625" style="7" customWidth="1"/>
    <col min="13" max="21" width="13.625" style="1" customWidth="1"/>
    <col min="22" max="25" width="12" style="1" customWidth="1"/>
    <col min="26" max="16384" width="9" style="1"/>
  </cols>
  <sheetData>
    <row r="1" spans="1:25" ht="33.950000000000003" customHeight="1">
      <c r="A1" s="17" t="s">
        <v>0</v>
      </c>
      <c r="B1" s="13"/>
      <c r="C1" s="13"/>
      <c r="D1" s="21" t="s">
        <v>288</v>
      </c>
      <c r="E1" s="14"/>
      <c r="F1" s="14"/>
      <c r="G1" s="14"/>
    </row>
    <row r="2" spans="1:25" ht="15" customHeight="1"/>
    <row r="3" spans="1:25" ht="15" customHeight="1">
      <c r="A3" s="15" t="s">
        <v>191</v>
      </c>
      <c r="B3" s="15"/>
      <c r="C3" s="15"/>
      <c r="D3" s="15"/>
    </row>
    <row r="4" spans="1:25" ht="15" customHeight="1">
      <c r="A4" s="15"/>
      <c r="B4" s="15"/>
      <c r="C4" s="15"/>
      <c r="D4" s="15"/>
    </row>
    <row r="5" spans="1:25" ht="15.95" customHeight="1">
      <c r="A5" s="12" t="s">
        <v>282</v>
      </c>
      <c r="B5" s="12"/>
      <c r="C5" s="12"/>
      <c r="D5" s="12"/>
      <c r="K5" s="16"/>
      <c r="O5" s="16" t="s">
        <v>43</v>
      </c>
    </row>
    <row r="6" spans="1:25" ht="15.95" customHeight="1">
      <c r="A6" s="158" t="s">
        <v>44</v>
      </c>
      <c r="B6" s="159"/>
      <c r="C6" s="159"/>
      <c r="D6" s="159"/>
      <c r="E6" s="159"/>
      <c r="F6" s="151" t="s">
        <v>301</v>
      </c>
      <c r="G6" s="151"/>
      <c r="H6" s="151" t="s">
        <v>302</v>
      </c>
      <c r="I6" s="151"/>
      <c r="J6" s="151" t="s">
        <v>303</v>
      </c>
      <c r="K6" s="151"/>
      <c r="L6" s="151" t="s">
        <v>304</v>
      </c>
      <c r="M6" s="151"/>
      <c r="N6" s="151" t="s">
        <v>305</v>
      </c>
      <c r="O6" s="151"/>
    </row>
    <row r="7" spans="1:25" ht="15.95" customHeight="1">
      <c r="A7" s="159"/>
      <c r="B7" s="159"/>
      <c r="C7" s="159"/>
      <c r="D7" s="159"/>
      <c r="E7" s="159"/>
      <c r="F7" s="67" t="s">
        <v>279</v>
      </c>
      <c r="G7" s="99" t="s">
        <v>283</v>
      </c>
      <c r="H7" s="67" t="s">
        <v>279</v>
      </c>
      <c r="I7" s="100" t="s">
        <v>283</v>
      </c>
      <c r="J7" s="67" t="s">
        <v>279</v>
      </c>
      <c r="K7" s="100" t="s">
        <v>283</v>
      </c>
      <c r="L7" s="67" t="s">
        <v>279</v>
      </c>
      <c r="M7" s="100" t="s">
        <v>283</v>
      </c>
      <c r="N7" s="67" t="s">
        <v>279</v>
      </c>
      <c r="O7" s="100" t="s">
        <v>283</v>
      </c>
    </row>
    <row r="8" spans="1:25" ht="15.95" customHeight="1">
      <c r="A8" s="155" t="s">
        <v>83</v>
      </c>
      <c r="B8" s="75" t="s">
        <v>45</v>
      </c>
      <c r="C8" s="69"/>
      <c r="D8" s="69"/>
      <c r="E8" s="80" t="s">
        <v>36</v>
      </c>
      <c r="F8" s="81">
        <v>43444</v>
      </c>
      <c r="G8" s="81">
        <v>46593</v>
      </c>
      <c r="H8" s="81">
        <v>939</v>
      </c>
      <c r="I8" s="81">
        <v>974</v>
      </c>
      <c r="J8" s="81">
        <v>41105</v>
      </c>
      <c r="K8" s="81">
        <v>34269</v>
      </c>
      <c r="L8" s="81">
        <v>23394</v>
      </c>
      <c r="M8" s="81">
        <v>25858</v>
      </c>
      <c r="N8" s="81">
        <v>67729</v>
      </c>
      <c r="O8" s="81">
        <v>92890</v>
      </c>
      <c r="P8" s="18"/>
      <c r="Q8" s="18"/>
      <c r="R8" s="18"/>
      <c r="S8" s="18"/>
      <c r="T8" s="18"/>
      <c r="U8" s="18"/>
      <c r="V8" s="18"/>
      <c r="W8" s="18"/>
      <c r="X8" s="18"/>
      <c r="Y8" s="18"/>
    </row>
    <row r="9" spans="1:25" ht="15.95" customHeight="1">
      <c r="A9" s="155"/>
      <c r="B9" s="77"/>
      <c r="C9" s="69" t="s">
        <v>46</v>
      </c>
      <c r="D9" s="69"/>
      <c r="E9" s="80" t="s">
        <v>37</v>
      </c>
      <c r="F9" s="81">
        <v>43425</v>
      </c>
      <c r="G9" s="81">
        <v>46576</v>
      </c>
      <c r="H9" s="81">
        <v>939</v>
      </c>
      <c r="I9" s="81">
        <v>974</v>
      </c>
      <c r="J9" s="81">
        <v>35493</v>
      </c>
      <c r="K9" s="81">
        <v>33998</v>
      </c>
      <c r="L9" s="81">
        <v>23394</v>
      </c>
      <c r="M9" s="81">
        <v>25636</v>
      </c>
      <c r="N9" s="81">
        <v>67729</v>
      </c>
      <c r="O9" s="81">
        <v>92890</v>
      </c>
      <c r="P9" s="18"/>
      <c r="Q9" s="18"/>
      <c r="R9" s="18"/>
      <c r="S9" s="18"/>
      <c r="T9" s="18"/>
      <c r="U9" s="18"/>
      <c r="V9" s="18"/>
      <c r="W9" s="18"/>
      <c r="X9" s="18"/>
      <c r="Y9" s="18"/>
    </row>
    <row r="10" spans="1:25" ht="15.95" customHeight="1">
      <c r="A10" s="155"/>
      <c r="B10" s="76"/>
      <c r="C10" s="69" t="s">
        <v>47</v>
      </c>
      <c r="D10" s="69"/>
      <c r="E10" s="80" t="s">
        <v>38</v>
      </c>
      <c r="F10" s="81">
        <v>19</v>
      </c>
      <c r="G10" s="81">
        <v>17</v>
      </c>
      <c r="H10" s="81">
        <v>0</v>
      </c>
      <c r="I10" s="81">
        <v>0</v>
      </c>
      <c r="J10" s="82">
        <v>5612</v>
      </c>
      <c r="K10" s="82">
        <v>271</v>
      </c>
      <c r="L10" s="81">
        <v>0</v>
      </c>
      <c r="M10" s="81">
        <v>222</v>
      </c>
      <c r="N10" s="81">
        <v>0</v>
      </c>
      <c r="O10" s="81">
        <v>0</v>
      </c>
      <c r="P10" s="18"/>
      <c r="Q10" s="18"/>
      <c r="R10" s="18"/>
      <c r="S10" s="18"/>
      <c r="T10" s="18"/>
      <c r="U10" s="18"/>
      <c r="V10" s="18"/>
      <c r="W10" s="18"/>
      <c r="X10" s="18"/>
      <c r="Y10" s="18"/>
    </row>
    <row r="11" spans="1:25" ht="15.95" customHeight="1">
      <c r="A11" s="155"/>
      <c r="B11" s="75" t="s">
        <v>48</v>
      </c>
      <c r="C11" s="69"/>
      <c r="D11" s="69"/>
      <c r="E11" s="80" t="s">
        <v>39</v>
      </c>
      <c r="F11" s="81">
        <v>44133</v>
      </c>
      <c r="G11" s="81">
        <v>43873</v>
      </c>
      <c r="H11" s="81">
        <v>860</v>
      </c>
      <c r="I11" s="81">
        <v>892</v>
      </c>
      <c r="J11" s="81">
        <v>35897</v>
      </c>
      <c r="K11" s="81">
        <v>37028</v>
      </c>
      <c r="L11" s="81">
        <v>24590</v>
      </c>
      <c r="M11" s="81">
        <v>24405</v>
      </c>
      <c r="N11" s="81">
        <v>76754</v>
      </c>
      <c r="O11" s="81">
        <v>77837</v>
      </c>
      <c r="P11" s="18"/>
      <c r="Q11" s="18"/>
      <c r="R11" s="18"/>
      <c r="S11" s="18"/>
      <c r="T11" s="18"/>
      <c r="U11" s="18"/>
      <c r="V11" s="18"/>
      <c r="W11" s="18"/>
      <c r="X11" s="18"/>
      <c r="Y11" s="18"/>
    </row>
    <row r="12" spans="1:25" ht="15.95" customHeight="1">
      <c r="A12" s="155"/>
      <c r="B12" s="77"/>
      <c r="C12" s="69" t="s">
        <v>49</v>
      </c>
      <c r="D12" s="69"/>
      <c r="E12" s="80" t="s">
        <v>40</v>
      </c>
      <c r="F12" s="81">
        <v>44120</v>
      </c>
      <c r="G12" s="81">
        <v>43859</v>
      </c>
      <c r="H12" s="81">
        <v>860</v>
      </c>
      <c r="I12" s="81">
        <v>892</v>
      </c>
      <c r="J12" s="81">
        <v>35518</v>
      </c>
      <c r="K12" s="81">
        <v>35618</v>
      </c>
      <c r="L12" s="81">
        <v>24209</v>
      </c>
      <c r="M12" s="81">
        <v>24405</v>
      </c>
      <c r="N12" s="81">
        <v>76418</v>
      </c>
      <c r="O12" s="81">
        <v>77837</v>
      </c>
      <c r="P12" s="18"/>
      <c r="Q12" s="18"/>
      <c r="R12" s="18"/>
      <c r="S12" s="18"/>
      <c r="T12" s="18"/>
      <c r="U12" s="18"/>
      <c r="V12" s="18"/>
      <c r="W12" s="18"/>
      <c r="X12" s="18"/>
      <c r="Y12" s="18"/>
    </row>
    <row r="13" spans="1:25" ht="15.95" customHeight="1">
      <c r="A13" s="155"/>
      <c r="B13" s="76"/>
      <c r="C13" s="69" t="s">
        <v>50</v>
      </c>
      <c r="D13" s="69"/>
      <c r="E13" s="80" t="s">
        <v>41</v>
      </c>
      <c r="F13" s="81">
        <v>13</v>
      </c>
      <c r="G13" s="81">
        <v>14</v>
      </c>
      <c r="H13" s="82">
        <v>0</v>
      </c>
      <c r="I13" s="82">
        <v>0</v>
      </c>
      <c r="J13" s="82">
        <v>379</v>
      </c>
      <c r="K13" s="82">
        <v>1410</v>
      </c>
      <c r="L13" s="81">
        <v>381</v>
      </c>
      <c r="M13" s="81">
        <v>0</v>
      </c>
      <c r="N13" s="81">
        <v>336</v>
      </c>
      <c r="O13" s="81">
        <v>0</v>
      </c>
      <c r="P13" s="18"/>
      <c r="Q13" s="18"/>
      <c r="R13" s="18"/>
      <c r="S13" s="18"/>
      <c r="T13" s="18"/>
      <c r="U13" s="18"/>
      <c r="V13" s="18"/>
      <c r="W13" s="18"/>
      <c r="X13" s="18"/>
      <c r="Y13" s="18"/>
    </row>
    <row r="14" spans="1:25" ht="15.95" customHeight="1">
      <c r="A14" s="155"/>
      <c r="B14" s="69" t="s">
        <v>51</v>
      </c>
      <c r="C14" s="69"/>
      <c r="D14" s="69"/>
      <c r="E14" s="80" t="s">
        <v>192</v>
      </c>
      <c r="F14" s="81">
        <f>F9-F12</f>
        <v>-695</v>
      </c>
      <c r="G14" s="81">
        <f t="shared" ref="F14:O15" si="0">G9-G12</f>
        <v>2717</v>
      </c>
      <c r="H14" s="81">
        <f t="shared" si="0"/>
        <v>79</v>
      </c>
      <c r="I14" s="81">
        <f t="shared" si="0"/>
        <v>82</v>
      </c>
      <c r="J14" s="81">
        <f t="shared" si="0"/>
        <v>-25</v>
      </c>
      <c r="K14" s="81">
        <f t="shared" si="0"/>
        <v>-1620</v>
      </c>
      <c r="L14" s="81">
        <f t="shared" si="0"/>
        <v>-815</v>
      </c>
      <c r="M14" s="81">
        <f t="shared" si="0"/>
        <v>1231</v>
      </c>
      <c r="N14" s="81">
        <f t="shared" si="0"/>
        <v>-8689</v>
      </c>
      <c r="O14" s="81">
        <f t="shared" si="0"/>
        <v>15053</v>
      </c>
      <c r="P14" s="18"/>
      <c r="Q14" s="18"/>
      <c r="R14" s="18"/>
      <c r="S14" s="18"/>
      <c r="T14" s="18"/>
      <c r="U14" s="18"/>
      <c r="V14" s="18"/>
      <c r="W14" s="18"/>
      <c r="X14" s="18"/>
      <c r="Y14" s="18"/>
    </row>
    <row r="15" spans="1:25" ht="15.95" customHeight="1">
      <c r="A15" s="155"/>
      <c r="B15" s="69" t="s">
        <v>52</v>
      </c>
      <c r="C15" s="69"/>
      <c r="D15" s="69"/>
      <c r="E15" s="80" t="s">
        <v>193</v>
      </c>
      <c r="F15" s="81">
        <f t="shared" si="0"/>
        <v>6</v>
      </c>
      <c r="G15" s="81">
        <f t="shared" si="0"/>
        <v>3</v>
      </c>
      <c r="H15" s="81">
        <f t="shared" si="0"/>
        <v>0</v>
      </c>
      <c r="I15" s="81">
        <f t="shared" si="0"/>
        <v>0</v>
      </c>
      <c r="J15" s="81">
        <f t="shared" si="0"/>
        <v>5233</v>
      </c>
      <c r="K15" s="81">
        <f t="shared" si="0"/>
        <v>-1139</v>
      </c>
      <c r="L15" s="81">
        <f t="shared" si="0"/>
        <v>-381</v>
      </c>
      <c r="M15" s="81">
        <f t="shared" si="0"/>
        <v>222</v>
      </c>
      <c r="N15" s="81">
        <f t="shared" si="0"/>
        <v>-336</v>
      </c>
      <c r="O15" s="81">
        <f t="shared" si="0"/>
        <v>0</v>
      </c>
      <c r="P15" s="18"/>
      <c r="Q15" s="18"/>
      <c r="R15" s="18"/>
      <c r="S15" s="18"/>
      <c r="T15" s="18"/>
      <c r="U15" s="18"/>
      <c r="V15" s="18"/>
      <c r="W15" s="18"/>
      <c r="X15" s="18"/>
      <c r="Y15" s="18"/>
    </row>
    <row r="16" spans="1:25" ht="15.95" customHeight="1">
      <c r="A16" s="155"/>
      <c r="B16" s="69" t="s">
        <v>53</v>
      </c>
      <c r="C16" s="69"/>
      <c r="D16" s="69"/>
      <c r="E16" s="80" t="s">
        <v>194</v>
      </c>
      <c r="F16" s="81">
        <f t="shared" ref="F16:O16" si="1">F8-F11</f>
        <v>-689</v>
      </c>
      <c r="G16" s="81">
        <f t="shared" si="1"/>
        <v>2720</v>
      </c>
      <c r="H16" s="81">
        <f t="shared" si="1"/>
        <v>79</v>
      </c>
      <c r="I16" s="81">
        <f t="shared" si="1"/>
        <v>82</v>
      </c>
      <c r="J16" s="81">
        <f t="shared" si="1"/>
        <v>5208</v>
      </c>
      <c r="K16" s="81">
        <f t="shared" si="1"/>
        <v>-2759</v>
      </c>
      <c r="L16" s="81">
        <f t="shared" si="1"/>
        <v>-1196</v>
      </c>
      <c r="M16" s="81">
        <f t="shared" si="1"/>
        <v>1453</v>
      </c>
      <c r="N16" s="81">
        <f t="shared" si="1"/>
        <v>-9025</v>
      </c>
      <c r="O16" s="81">
        <f t="shared" si="1"/>
        <v>15053</v>
      </c>
      <c r="P16" s="18"/>
      <c r="Q16" s="18"/>
      <c r="R16" s="18"/>
      <c r="S16" s="18"/>
      <c r="T16" s="18"/>
      <c r="U16" s="18"/>
      <c r="V16" s="18"/>
      <c r="W16" s="18"/>
      <c r="X16" s="18"/>
      <c r="Y16" s="18"/>
    </row>
    <row r="17" spans="1:25" ht="15.95" customHeight="1">
      <c r="A17" s="155"/>
      <c r="B17" s="69" t="s">
        <v>54</v>
      </c>
      <c r="C17" s="69"/>
      <c r="D17" s="69"/>
      <c r="E17" s="67"/>
      <c r="F17" s="82">
        <v>0</v>
      </c>
      <c r="G17" s="82">
        <v>0</v>
      </c>
      <c r="H17" s="82">
        <v>0</v>
      </c>
      <c r="I17" s="82">
        <v>0</v>
      </c>
      <c r="J17" s="81">
        <v>8044</v>
      </c>
      <c r="K17" s="81">
        <v>13252</v>
      </c>
      <c r="L17" s="81">
        <v>32901</v>
      </c>
      <c r="M17" s="81">
        <v>31705</v>
      </c>
      <c r="N17" s="82">
        <v>208065</v>
      </c>
      <c r="O17" s="83">
        <v>199040</v>
      </c>
      <c r="P17" s="18"/>
      <c r="Q17" s="18"/>
      <c r="R17" s="18"/>
      <c r="S17" s="18"/>
      <c r="T17" s="18"/>
      <c r="U17" s="18"/>
      <c r="V17" s="18"/>
      <c r="W17" s="18"/>
      <c r="X17" s="18"/>
      <c r="Y17" s="18"/>
    </row>
    <row r="18" spans="1:25" ht="15.95" customHeight="1">
      <c r="A18" s="155"/>
      <c r="B18" s="69" t="s">
        <v>55</v>
      </c>
      <c r="C18" s="69"/>
      <c r="D18" s="69"/>
      <c r="E18" s="67"/>
      <c r="F18" s="83">
        <v>0</v>
      </c>
      <c r="G18" s="83">
        <v>0</v>
      </c>
      <c r="H18" s="83">
        <v>0</v>
      </c>
      <c r="I18" s="83">
        <v>0</v>
      </c>
      <c r="J18" s="83">
        <v>0</v>
      </c>
      <c r="K18" s="83">
        <v>0</v>
      </c>
      <c r="L18" s="83">
        <v>0</v>
      </c>
      <c r="M18" s="83">
        <v>0</v>
      </c>
      <c r="N18" s="83">
        <v>35155</v>
      </c>
      <c r="O18" s="83">
        <v>12882</v>
      </c>
      <c r="P18" s="18"/>
      <c r="Q18" s="18"/>
      <c r="R18" s="18"/>
      <c r="S18" s="18"/>
      <c r="T18" s="18"/>
      <c r="U18" s="18"/>
      <c r="V18" s="18"/>
      <c r="W18" s="18"/>
      <c r="X18" s="18"/>
      <c r="Y18" s="18"/>
    </row>
    <row r="19" spans="1:25" ht="15.95" customHeight="1">
      <c r="A19" s="155" t="s">
        <v>84</v>
      </c>
      <c r="B19" s="75" t="s">
        <v>56</v>
      </c>
      <c r="C19" s="69"/>
      <c r="D19" s="69"/>
      <c r="E19" s="80"/>
      <c r="F19" s="81">
        <v>4234</v>
      </c>
      <c r="G19" s="81">
        <v>5451</v>
      </c>
      <c r="H19" s="81">
        <v>4</v>
      </c>
      <c r="I19" s="81">
        <v>11</v>
      </c>
      <c r="J19" s="81">
        <v>2372</v>
      </c>
      <c r="K19" s="81">
        <v>11181</v>
      </c>
      <c r="L19" s="81">
        <v>1436</v>
      </c>
      <c r="M19" s="81">
        <v>1978</v>
      </c>
      <c r="N19" s="81">
        <v>16922</v>
      </c>
      <c r="O19" s="81">
        <v>16681</v>
      </c>
      <c r="P19" s="18"/>
      <c r="Q19" s="18"/>
      <c r="R19" s="18"/>
      <c r="S19" s="18"/>
      <c r="T19" s="18"/>
      <c r="U19" s="18"/>
      <c r="V19" s="18"/>
      <c r="W19" s="18"/>
      <c r="X19" s="18"/>
      <c r="Y19" s="18"/>
    </row>
    <row r="20" spans="1:25" ht="15.95" customHeight="1">
      <c r="A20" s="155"/>
      <c r="B20" s="76"/>
      <c r="C20" s="69" t="s">
        <v>57</v>
      </c>
      <c r="D20" s="69"/>
      <c r="E20" s="80"/>
      <c r="F20" s="81">
        <v>2500</v>
      </c>
      <c r="G20" s="81">
        <v>3500</v>
      </c>
      <c r="H20" s="81">
        <v>0</v>
      </c>
      <c r="I20" s="81">
        <v>0</v>
      </c>
      <c r="J20" s="81">
        <v>777</v>
      </c>
      <c r="K20" s="82">
        <v>7052</v>
      </c>
      <c r="L20" s="81">
        <v>1125</v>
      </c>
      <c r="M20" s="81">
        <v>1459</v>
      </c>
      <c r="N20" s="81">
        <v>10347</v>
      </c>
      <c r="O20" s="81">
        <v>11296</v>
      </c>
      <c r="P20" s="18"/>
      <c r="Q20" s="18"/>
      <c r="R20" s="18"/>
      <c r="S20" s="18"/>
      <c r="T20" s="18"/>
      <c r="U20" s="18"/>
      <c r="V20" s="18"/>
      <c r="W20" s="18"/>
      <c r="X20" s="18"/>
      <c r="Y20" s="18"/>
    </row>
    <row r="21" spans="1:25" ht="15.95" customHeight="1">
      <c r="A21" s="155"/>
      <c r="B21" s="69" t="s">
        <v>58</v>
      </c>
      <c r="C21" s="69"/>
      <c r="D21" s="69"/>
      <c r="E21" s="80" t="s">
        <v>195</v>
      </c>
      <c r="F21" s="81">
        <v>4234</v>
      </c>
      <c r="G21" s="81">
        <v>5451</v>
      </c>
      <c r="H21" s="81">
        <v>4</v>
      </c>
      <c r="I21" s="81">
        <v>11</v>
      </c>
      <c r="J21" s="81">
        <v>2372</v>
      </c>
      <c r="K21" s="81">
        <v>11181</v>
      </c>
      <c r="L21" s="81">
        <v>1436</v>
      </c>
      <c r="M21" s="81">
        <v>1978</v>
      </c>
      <c r="N21" s="81">
        <v>16291</v>
      </c>
      <c r="O21" s="81">
        <v>15926</v>
      </c>
      <c r="P21" s="18"/>
      <c r="Q21" s="18"/>
      <c r="R21" s="18"/>
      <c r="S21" s="18"/>
      <c r="T21" s="18"/>
      <c r="U21" s="18"/>
      <c r="V21" s="18"/>
      <c r="W21" s="18"/>
      <c r="X21" s="18"/>
      <c r="Y21" s="18"/>
    </row>
    <row r="22" spans="1:25" ht="15.95" customHeight="1">
      <c r="A22" s="155"/>
      <c r="B22" s="75" t="s">
        <v>59</v>
      </c>
      <c r="C22" s="69"/>
      <c r="D22" s="69"/>
      <c r="E22" s="80" t="s">
        <v>196</v>
      </c>
      <c r="F22" s="81">
        <v>25117</v>
      </c>
      <c r="G22" s="81">
        <v>22758</v>
      </c>
      <c r="H22" s="81">
        <v>505</v>
      </c>
      <c r="I22" s="81">
        <v>518</v>
      </c>
      <c r="J22" s="81">
        <v>3828</v>
      </c>
      <c r="K22" s="81">
        <v>13181</v>
      </c>
      <c r="L22" s="81">
        <v>3740</v>
      </c>
      <c r="M22" s="81">
        <v>4514</v>
      </c>
      <c r="N22" s="81">
        <v>52485</v>
      </c>
      <c r="O22" s="81">
        <v>52275</v>
      </c>
      <c r="P22" s="18"/>
      <c r="Q22" s="18"/>
      <c r="R22" s="18"/>
      <c r="S22" s="18"/>
      <c r="T22" s="18"/>
      <c r="U22" s="18"/>
      <c r="V22" s="18"/>
      <c r="W22" s="18"/>
      <c r="X22" s="18"/>
      <c r="Y22" s="18"/>
    </row>
    <row r="23" spans="1:25" ht="15.95" customHeight="1">
      <c r="A23" s="155"/>
      <c r="B23" s="76" t="s">
        <v>60</v>
      </c>
      <c r="C23" s="69" t="s">
        <v>61</v>
      </c>
      <c r="D23" s="69"/>
      <c r="E23" s="80"/>
      <c r="F23" s="81">
        <v>5489</v>
      </c>
      <c r="G23" s="81">
        <v>5201</v>
      </c>
      <c r="H23" s="81">
        <v>0</v>
      </c>
      <c r="I23" s="81">
        <v>0</v>
      </c>
      <c r="J23" s="81">
        <v>1852</v>
      </c>
      <c r="K23" s="81">
        <v>2288</v>
      </c>
      <c r="L23" s="81">
        <v>1363</v>
      </c>
      <c r="M23" s="81">
        <v>939</v>
      </c>
      <c r="N23" s="81">
        <v>38113</v>
      </c>
      <c r="O23" s="81">
        <v>38449</v>
      </c>
      <c r="P23" s="18"/>
      <c r="Q23" s="18"/>
      <c r="R23" s="18"/>
      <c r="S23" s="18"/>
      <c r="T23" s="18"/>
      <c r="U23" s="18"/>
      <c r="V23" s="18"/>
      <c r="W23" s="18"/>
      <c r="X23" s="18"/>
      <c r="Y23" s="18"/>
    </row>
    <row r="24" spans="1:25" ht="15.95" customHeight="1">
      <c r="A24" s="155"/>
      <c r="B24" s="69" t="s">
        <v>197</v>
      </c>
      <c r="C24" s="69"/>
      <c r="D24" s="69"/>
      <c r="E24" s="80" t="s">
        <v>198</v>
      </c>
      <c r="F24" s="81">
        <f>F21-F22</f>
        <v>-20883</v>
      </c>
      <c r="G24" s="81">
        <f t="shared" ref="G24:O24" si="2">G21-G22</f>
        <v>-17307</v>
      </c>
      <c r="H24" s="81">
        <f t="shared" si="2"/>
        <v>-501</v>
      </c>
      <c r="I24" s="81">
        <f t="shared" si="2"/>
        <v>-507</v>
      </c>
      <c r="J24" s="81">
        <f t="shared" si="2"/>
        <v>-1456</v>
      </c>
      <c r="K24" s="81">
        <v>-1999</v>
      </c>
      <c r="L24" s="81">
        <f t="shared" si="2"/>
        <v>-2304</v>
      </c>
      <c r="M24" s="81">
        <f t="shared" si="2"/>
        <v>-2536</v>
      </c>
      <c r="N24" s="81">
        <f t="shared" si="2"/>
        <v>-36194</v>
      </c>
      <c r="O24" s="81">
        <f t="shared" si="2"/>
        <v>-36349</v>
      </c>
      <c r="P24" s="18"/>
      <c r="Q24" s="18"/>
      <c r="R24" s="18"/>
      <c r="S24" s="18"/>
      <c r="T24" s="18"/>
      <c r="U24" s="18"/>
      <c r="V24" s="18"/>
      <c r="W24" s="18"/>
      <c r="X24" s="18"/>
      <c r="Y24" s="18"/>
    </row>
    <row r="25" spans="1:25" ht="15.95" customHeight="1">
      <c r="A25" s="155"/>
      <c r="B25" s="75" t="s">
        <v>62</v>
      </c>
      <c r="C25" s="75"/>
      <c r="D25" s="75"/>
      <c r="E25" s="160" t="s">
        <v>199</v>
      </c>
      <c r="F25" s="153">
        <v>20883</v>
      </c>
      <c r="G25" s="153">
        <v>17307</v>
      </c>
      <c r="H25" s="153">
        <v>501</v>
      </c>
      <c r="I25" s="153">
        <v>507</v>
      </c>
      <c r="J25" s="153">
        <v>1456</v>
      </c>
      <c r="K25" s="153">
        <v>1999</v>
      </c>
      <c r="L25" s="153">
        <v>488</v>
      </c>
      <c r="M25" s="153">
        <v>1780</v>
      </c>
      <c r="N25" s="153">
        <v>14132</v>
      </c>
      <c r="O25" s="153">
        <v>23314</v>
      </c>
      <c r="P25" s="18"/>
      <c r="Q25" s="18"/>
      <c r="R25" s="18"/>
      <c r="S25" s="18"/>
      <c r="T25" s="18"/>
      <c r="U25" s="18"/>
      <c r="V25" s="18"/>
      <c r="W25" s="18"/>
      <c r="X25" s="18"/>
      <c r="Y25" s="18"/>
    </row>
    <row r="26" spans="1:25" ht="15.95" customHeight="1">
      <c r="A26" s="155"/>
      <c r="B26" s="98" t="s">
        <v>63</v>
      </c>
      <c r="C26" s="98"/>
      <c r="D26" s="98"/>
      <c r="E26" s="161"/>
      <c r="F26" s="154"/>
      <c r="G26" s="154"/>
      <c r="H26" s="154"/>
      <c r="I26" s="154"/>
      <c r="J26" s="154"/>
      <c r="K26" s="154"/>
      <c r="L26" s="154"/>
      <c r="M26" s="154"/>
      <c r="N26" s="154"/>
      <c r="O26" s="154"/>
      <c r="P26" s="18"/>
      <c r="Q26" s="18"/>
      <c r="R26" s="18"/>
      <c r="S26" s="18"/>
      <c r="T26" s="18"/>
      <c r="U26" s="18"/>
      <c r="V26" s="18"/>
      <c r="W26" s="18"/>
      <c r="X26" s="18"/>
      <c r="Y26" s="18"/>
    </row>
    <row r="27" spans="1:25" ht="15.95" customHeight="1">
      <c r="A27" s="155"/>
      <c r="B27" s="69" t="s">
        <v>200</v>
      </c>
      <c r="C27" s="69"/>
      <c r="D27" s="69"/>
      <c r="E27" s="80" t="s">
        <v>201</v>
      </c>
      <c r="F27" s="81">
        <f t="shared" ref="F27:O27" si="3">F24+F25</f>
        <v>0</v>
      </c>
      <c r="G27" s="81">
        <f t="shared" si="3"/>
        <v>0</v>
      </c>
      <c r="H27" s="81">
        <f t="shared" si="3"/>
        <v>0</v>
      </c>
      <c r="I27" s="81">
        <f t="shared" si="3"/>
        <v>0</v>
      </c>
      <c r="J27" s="81">
        <f t="shared" si="3"/>
        <v>0</v>
      </c>
      <c r="K27" s="81">
        <f t="shared" si="3"/>
        <v>0</v>
      </c>
      <c r="L27" s="81">
        <f t="shared" si="3"/>
        <v>-1816</v>
      </c>
      <c r="M27" s="81">
        <f t="shared" si="3"/>
        <v>-756</v>
      </c>
      <c r="N27" s="81">
        <f t="shared" si="3"/>
        <v>-22062</v>
      </c>
      <c r="O27" s="81">
        <f t="shared" si="3"/>
        <v>-13035</v>
      </c>
      <c r="P27" s="18"/>
      <c r="Q27" s="18"/>
      <c r="R27" s="18"/>
      <c r="S27" s="18"/>
      <c r="T27" s="18"/>
      <c r="U27" s="18"/>
      <c r="V27" s="18"/>
      <c r="W27" s="18"/>
      <c r="X27" s="18"/>
      <c r="Y27" s="18"/>
    </row>
    <row r="28" spans="1:25" ht="15.95" customHeight="1">
      <c r="A28" s="11"/>
      <c r="F28" s="18"/>
      <c r="G28" s="18"/>
      <c r="H28" s="18"/>
      <c r="I28" s="18"/>
      <c r="J28" s="18"/>
      <c r="K28" s="18"/>
      <c r="L28" s="19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</row>
    <row r="29" spans="1:25" ht="15.95" customHeight="1">
      <c r="A29" s="12"/>
      <c r="F29" s="18"/>
      <c r="G29" s="18"/>
      <c r="H29" s="18"/>
      <c r="I29" s="18"/>
      <c r="J29" s="20"/>
      <c r="K29" s="20"/>
      <c r="L29" s="19"/>
      <c r="M29" s="18"/>
      <c r="N29" s="18"/>
      <c r="O29" s="20" t="s">
        <v>202</v>
      </c>
      <c r="P29" s="18"/>
      <c r="Q29" s="18"/>
      <c r="R29" s="18"/>
      <c r="S29" s="18"/>
      <c r="T29" s="18"/>
      <c r="U29" s="18"/>
      <c r="V29" s="18"/>
      <c r="W29" s="18"/>
      <c r="X29" s="18"/>
      <c r="Y29" s="20"/>
    </row>
    <row r="30" spans="1:25" ht="15.95" customHeight="1">
      <c r="A30" s="157" t="s">
        <v>64</v>
      </c>
      <c r="B30" s="157"/>
      <c r="C30" s="157"/>
      <c r="D30" s="157"/>
      <c r="E30" s="157"/>
      <c r="F30" s="152" t="s">
        <v>306</v>
      </c>
      <c r="G30" s="152"/>
      <c r="H30" s="152" t="s">
        <v>307</v>
      </c>
      <c r="I30" s="152"/>
      <c r="J30" s="152" t="s">
        <v>308</v>
      </c>
      <c r="K30" s="152"/>
      <c r="L30" s="152" t="s">
        <v>309</v>
      </c>
      <c r="M30" s="152"/>
      <c r="N30" s="152" t="s">
        <v>310</v>
      </c>
      <c r="O30" s="152"/>
      <c r="P30" s="26"/>
      <c r="Q30" s="19"/>
      <c r="R30" s="26"/>
      <c r="S30" s="19"/>
      <c r="T30" s="26"/>
      <c r="U30" s="19"/>
      <c r="V30" s="26"/>
      <c r="W30" s="19"/>
      <c r="X30" s="26"/>
      <c r="Y30" s="19"/>
    </row>
    <row r="31" spans="1:25" ht="15.95" customHeight="1">
      <c r="A31" s="157"/>
      <c r="B31" s="157"/>
      <c r="C31" s="157"/>
      <c r="D31" s="157"/>
      <c r="E31" s="157"/>
      <c r="F31" s="67" t="s">
        <v>279</v>
      </c>
      <c r="G31" s="100" t="s">
        <v>283</v>
      </c>
      <c r="H31" s="67" t="s">
        <v>279</v>
      </c>
      <c r="I31" s="100" t="s">
        <v>283</v>
      </c>
      <c r="J31" s="67" t="s">
        <v>279</v>
      </c>
      <c r="K31" s="100" t="s">
        <v>283</v>
      </c>
      <c r="L31" s="67" t="s">
        <v>279</v>
      </c>
      <c r="M31" s="100" t="s">
        <v>283</v>
      </c>
      <c r="N31" s="67" t="s">
        <v>279</v>
      </c>
      <c r="O31" s="100" t="s">
        <v>283</v>
      </c>
      <c r="P31" s="24"/>
      <c r="Q31" s="24"/>
      <c r="R31" s="24"/>
      <c r="S31" s="24"/>
      <c r="T31" s="24"/>
      <c r="U31" s="24"/>
      <c r="V31" s="24"/>
      <c r="W31" s="24"/>
      <c r="X31" s="24"/>
      <c r="Y31" s="24"/>
    </row>
    <row r="32" spans="1:25" ht="15.95" customHeight="1">
      <c r="A32" s="155" t="s">
        <v>85</v>
      </c>
      <c r="B32" s="75" t="s">
        <v>45</v>
      </c>
      <c r="C32" s="69"/>
      <c r="D32" s="69"/>
      <c r="E32" s="80" t="s">
        <v>36</v>
      </c>
      <c r="F32" s="109">
        <v>4995</v>
      </c>
      <c r="G32" s="109">
        <v>5118</v>
      </c>
      <c r="H32" s="109">
        <v>839</v>
      </c>
      <c r="I32" s="109">
        <v>787</v>
      </c>
      <c r="J32" s="109">
        <v>22</v>
      </c>
      <c r="K32" s="109">
        <v>32</v>
      </c>
      <c r="L32" s="109">
        <v>909</v>
      </c>
      <c r="M32" s="109">
        <v>1159</v>
      </c>
      <c r="N32" s="109">
        <v>0</v>
      </c>
      <c r="O32" s="109">
        <v>0</v>
      </c>
      <c r="P32" s="23"/>
      <c r="Q32" s="23"/>
      <c r="R32" s="23"/>
      <c r="S32" s="23"/>
      <c r="T32" s="25"/>
      <c r="U32" s="25"/>
      <c r="V32" s="23"/>
      <c r="W32" s="23"/>
      <c r="X32" s="25"/>
      <c r="Y32" s="25"/>
    </row>
    <row r="33" spans="1:25" ht="15.95" customHeight="1">
      <c r="A33" s="162"/>
      <c r="B33" s="77"/>
      <c r="C33" s="75" t="s">
        <v>65</v>
      </c>
      <c r="D33" s="69"/>
      <c r="E33" s="80"/>
      <c r="F33" s="109">
        <v>4055</v>
      </c>
      <c r="G33" s="109">
        <v>4072</v>
      </c>
      <c r="H33" s="109">
        <v>158</v>
      </c>
      <c r="I33" s="109">
        <v>153</v>
      </c>
      <c r="J33" s="109">
        <v>21</v>
      </c>
      <c r="K33" s="109">
        <v>25</v>
      </c>
      <c r="L33" s="109">
        <v>680</v>
      </c>
      <c r="M33" s="109">
        <v>1159</v>
      </c>
      <c r="N33" s="109">
        <v>0</v>
      </c>
      <c r="O33" s="109">
        <v>0</v>
      </c>
      <c r="P33" s="23"/>
      <c r="Q33" s="23"/>
      <c r="R33" s="23"/>
      <c r="S33" s="23"/>
      <c r="T33" s="25"/>
      <c r="U33" s="25"/>
      <c r="V33" s="23"/>
      <c r="W33" s="23"/>
      <c r="X33" s="25"/>
      <c r="Y33" s="25"/>
    </row>
    <row r="34" spans="1:25" ht="15.95" customHeight="1">
      <c r="A34" s="162"/>
      <c r="B34" s="77"/>
      <c r="C34" s="76"/>
      <c r="D34" s="69" t="s">
        <v>66</v>
      </c>
      <c r="E34" s="80"/>
      <c r="F34" s="109">
        <v>2879</v>
      </c>
      <c r="G34" s="109">
        <v>2866</v>
      </c>
      <c r="H34" s="109">
        <v>158</v>
      </c>
      <c r="I34" s="109">
        <v>153</v>
      </c>
      <c r="J34" s="109">
        <v>0</v>
      </c>
      <c r="K34" s="109">
        <v>0</v>
      </c>
      <c r="L34" s="109">
        <v>680</v>
      </c>
      <c r="M34" s="109">
        <v>1159</v>
      </c>
      <c r="N34" s="109">
        <v>0</v>
      </c>
      <c r="O34" s="109">
        <v>0</v>
      </c>
      <c r="P34" s="23"/>
      <c r="Q34" s="23"/>
      <c r="R34" s="23"/>
      <c r="S34" s="23"/>
      <c r="T34" s="25"/>
      <c r="U34" s="25"/>
      <c r="V34" s="23"/>
      <c r="W34" s="23"/>
      <c r="X34" s="25"/>
      <c r="Y34" s="25"/>
    </row>
    <row r="35" spans="1:25" ht="15.95" customHeight="1">
      <c r="A35" s="162"/>
      <c r="B35" s="76"/>
      <c r="C35" s="69" t="s">
        <v>67</v>
      </c>
      <c r="D35" s="69"/>
      <c r="E35" s="80"/>
      <c r="F35" s="109">
        <v>939</v>
      </c>
      <c r="G35" s="109">
        <v>1046</v>
      </c>
      <c r="H35" s="109">
        <v>682</v>
      </c>
      <c r="I35" s="109">
        <v>634</v>
      </c>
      <c r="J35" s="83">
        <v>1</v>
      </c>
      <c r="K35" s="83">
        <v>7</v>
      </c>
      <c r="L35" s="109">
        <v>229</v>
      </c>
      <c r="M35" s="109">
        <v>0</v>
      </c>
      <c r="N35" s="109">
        <v>0</v>
      </c>
      <c r="O35" s="109">
        <v>0</v>
      </c>
      <c r="P35" s="23"/>
      <c r="Q35" s="23"/>
      <c r="R35" s="23"/>
      <c r="S35" s="23"/>
      <c r="T35" s="25"/>
      <c r="U35" s="25"/>
      <c r="V35" s="23"/>
      <c r="W35" s="23"/>
      <c r="X35" s="25"/>
      <c r="Y35" s="25"/>
    </row>
    <row r="36" spans="1:25" ht="15.95" customHeight="1">
      <c r="A36" s="162"/>
      <c r="B36" s="75" t="s">
        <v>48</v>
      </c>
      <c r="C36" s="69"/>
      <c r="D36" s="69"/>
      <c r="E36" s="80" t="s">
        <v>37</v>
      </c>
      <c r="F36" s="109">
        <v>3809</v>
      </c>
      <c r="G36" s="109">
        <v>3859</v>
      </c>
      <c r="H36" s="109">
        <v>836</v>
      </c>
      <c r="I36" s="109">
        <v>785</v>
      </c>
      <c r="J36" s="109">
        <v>18</v>
      </c>
      <c r="K36" s="109">
        <v>21</v>
      </c>
      <c r="L36" s="109">
        <v>909</v>
      </c>
      <c r="M36" s="109">
        <v>632</v>
      </c>
      <c r="N36" s="109">
        <v>0</v>
      </c>
      <c r="O36" s="109">
        <v>0</v>
      </c>
      <c r="P36" s="23"/>
      <c r="Q36" s="23"/>
      <c r="R36" s="23"/>
      <c r="S36" s="23"/>
      <c r="T36" s="23"/>
      <c r="U36" s="23"/>
      <c r="V36" s="23"/>
      <c r="W36" s="23"/>
      <c r="X36" s="25"/>
      <c r="Y36" s="25"/>
    </row>
    <row r="37" spans="1:25" ht="15.95" customHeight="1">
      <c r="A37" s="162"/>
      <c r="B37" s="77"/>
      <c r="C37" s="69" t="s">
        <v>68</v>
      </c>
      <c r="D37" s="69"/>
      <c r="E37" s="80"/>
      <c r="F37" s="114">
        <v>3420</v>
      </c>
      <c r="G37" s="114">
        <v>3417</v>
      </c>
      <c r="H37" s="114">
        <v>834</v>
      </c>
      <c r="I37" s="114">
        <v>782</v>
      </c>
      <c r="J37" s="114">
        <v>13</v>
      </c>
      <c r="K37" s="114">
        <v>15</v>
      </c>
      <c r="L37" s="109">
        <v>909</v>
      </c>
      <c r="M37" s="109">
        <v>632</v>
      </c>
      <c r="N37" s="109">
        <v>0</v>
      </c>
      <c r="O37" s="109">
        <v>0</v>
      </c>
      <c r="P37" s="23"/>
      <c r="Q37" s="23"/>
      <c r="R37" s="23"/>
      <c r="S37" s="23"/>
      <c r="T37" s="23"/>
      <c r="U37" s="23"/>
      <c r="V37" s="23"/>
      <c r="W37" s="23"/>
      <c r="X37" s="25"/>
      <c r="Y37" s="25"/>
    </row>
    <row r="38" spans="1:25" ht="15.95" customHeight="1">
      <c r="A38" s="162"/>
      <c r="B38" s="76"/>
      <c r="C38" s="69" t="s">
        <v>69</v>
      </c>
      <c r="D38" s="69"/>
      <c r="E38" s="80"/>
      <c r="F38" s="114">
        <v>389</v>
      </c>
      <c r="G38" s="114">
        <v>443</v>
      </c>
      <c r="H38" s="114">
        <v>3</v>
      </c>
      <c r="I38" s="114">
        <v>3</v>
      </c>
      <c r="J38" s="114">
        <v>5</v>
      </c>
      <c r="K38" s="115">
        <v>6</v>
      </c>
      <c r="L38" s="109">
        <v>0</v>
      </c>
      <c r="M38" s="109">
        <v>0</v>
      </c>
      <c r="N38" s="109">
        <v>0</v>
      </c>
      <c r="O38" s="109">
        <v>0</v>
      </c>
      <c r="P38" s="23"/>
      <c r="Q38" s="23"/>
      <c r="R38" s="25"/>
      <c r="S38" s="25"/>
      <c r="T38" s="23"/>
      <c r="U38" s="23"/>
      <c r="V38" s="23"/>
      <c r="W38" s="23"/>
      <c r="X38" s="25"/>
      <c r="Y38" s="25"/>
    </row>
    <row r="39" spans="1:25" ht="15.95" customHeight="1">
      <c r="A39" s="162"/>
      <c r="B39" s="31" t="s">
        <v>70</v>
      </c>
      <c r="C39" s="31"/>
      <c r="D39" s="31"/>
      <c r="E39" s="80" t="s">
        <v>203</v>
      </c>
      <c r="F39" s="114">
        <v>1185</v>
      </c>
      <c r="G39" s="114">
        <f t="shared" ref="G39:O39" si="4">G32-G36</f>
        <v>1259</v>
      </c>
      <c r="H39" s="114">
        <f t="shared" si="4"/>
        <v>3</v>
      </c>
      <c r="I39" s="114">
        <f t="shared" si="4"/>
        <v>2</v>
      </c>
      <c r="J39" s="114">
        <f t="shared" si="4"/>
        <v>4</v>
      </c>
      <c r="K39" s="114">
        <v>12</v>
      </c>
      <c r="L39" s="109">
        <f t="shared" si="4"/>
        <v>0</v>
      </c>
      <c r="M39" s="109">
        <f t="shared" si="4"/>
        <v>527</v>
      </c>
      <c r="N39" s="109">
        <f t="shared" si="4"/>
        <v>0</v>
      </c>
      <c r="O39" s="109">
        <f t="shared" si="4"/>
        <v>0</v>
      </c>
      <c r="P39" s="23"/>
      <c r="Q39" s="23"/>
      <c r="R39" s="23"/>
      <c r="S39" s="23"/>
      <c r="T39" s="23"/>
      <c r="U39" s="23"/>
      <c r="V39" s="23"/>
      <c r="W39" s="23"/>
      <c r="X39" s="25"/>
      <c r="Y39" s="25"/>
    </row>
    <row r="40" spans="1:25" ht="15.95" customHeight="1">
      <c r="A40" s="155" t="s">
        <v>86</v>
      </c>
      <c r="B40" s="75" t="s">
        <v>71</v>
      </c>
      <c r="C40" s="69"/>
      <c r="D40" s="69"/>
      <c r="E40" s="80" t="s">
        <v>39</v>
      </c>
      <c r="F40" s="114">
        <v>1796</v>
      </c>
      <c r="G40" s="114">
        <v>1491</v>
      </c>
      <c r="H40" s="114">
        <v>103</v>
      </c>
      <c r="I40" s="114">
        <v>181</v>
      </c>
      <c r="J40" s="114">
        <v>503</v>
      </c>
      <c r="K40" s="114">
        <v>46</v>
      </c>
      <c r="L40" s="109">
        <v>0</v>
      </c>
      <c r="M40" s="109">
        <v>0</v>
      </c>
      <c r="N40" s="109">
        <v>391</v>
      </c>
      <c r="O40" s="109">
        <v>2239</v>
      </c>
      <c r="P40" s="23"/>
      <c r="Q40" s="23"/>
      <c r="R40" s="23"/>
      <c r="S40" s="23"/>
      <c r="T40" s="25"/>
      <c r="U40" s="25"/>
      <c r="V40" s="25"/>
      <c r="W40" s="25"/>
      <c r="X40" s="23"/>
      <c r="Y40" s="23"/>
    </row>
    <row r="41" spans="1:25" ht="15.95" customHeight="1">
      <c r="A41" s="156"/>
      <c r="B41" s="76"/>
      <c r="C41" s="69" t="s">
        <v>72</v>
      </c>
      <c r="D41" s="69"/>
      <c r="E41" s="80"/>
      <c r="F41" s="115">
        <v>530</v>
      </c>
      <c r="G41" s="115">
        <v>833</v>
      </c>
      <c r="H41" s="115">
        <v>88</v>
      </c>
      <c r="I41" s="115">
        <v>179</v>
      </c>
      <c r="J41" s="114">
        <v>16</v>
      </c>
      <c r="K41" s="114">
        <v>0</v>
      </c>
      <c r="L41" s="109">
        <v>0</v>
      </c>
      <c r="M41" s="109">
        <v>0</v>
      </c>
      <c r="N41" s="109">
        <v>149</v>
      </c>
      <c r="O41" s="109">
        <v>1784</v>
      </c>
      <c r="P41" s="25"/>
      <c r="Q41" s="25"/>
      <c r="R41" s="25"/>
      <c r="S41" s="25"/>
      <c r="T41" s="25"/>
      <c r="U41" s="25"/>
      <c r="V41" s="25"/>
      <c r="W41" s="25"/>
      <c r="X41" s="23"/>
      <c r="Y41" s="23"/>
    </row>
    <row r="42" spans="1:25" ht="15.95" customHeight="1">
      <c r="A42" s="156"/>
      <c r="B42" s="75" t="s">
        <v>59</v>
      </c>
      <c r="C42" s="69"/>
      <c r="D42" s="69"/>
      <c r="E42" s="80" t="s">
        <v>40</v>
      </c>
      <c r="F42" s="114">
        <v>2803</v>
      </c>
      <c r="G42" s="114">
        <v>2584</v>
      </c>
      <c r="H42" s="114">
        <v>103</v>
      </c>
      <c r="I42" s="114">
        <v>181</v>
      </c>
      <c r="J42" s="114">
        <v>511</v>
      </c>
      <c r="K42" s="114">
        <v>71</v>
      </c>
      <c r="L42" s="109">
        <v>0</v>
      </c>
      <c r="M42" s="109">
        <v>560</v>
      </c>
      <c r="N42" s="109">
        <v>391</v>
      </c>
      <c r="O42" s="109">
        <v>2239</v>
      </c>
      <c r="P42" s="23"/>
      <c r="Q42" s="23"/>
      <c r="R42" s="23"/>
      <c r="S42" s="23"/>
      <c r="T42" s="25"/>
      <c r="U42" s="25"/>
      <c r="V42" s="23"/>
      <c r="W42" s="23"/>
      <c r="X42" s="23"/>
      <c r="Y42" s="23"/>
    </row>
    <row r="43" spans="1:25" ht="15.95" customHeight="1">
      <c r="A43" s="156"/>
      <c r="B43" s="76"/>
      <c r="C43" s="69" t="s">
        <v>73</v>
      </c>
      <c r="D43" s="69"/>
      <c r="E43" s="80"/>
      <c r="F43" s="114">
        <v>2264</v>
      </c>
      <c r="G43" s="114">
        <v>1696</v>
      </c>
      <c r="H43" s="114">
        <v>0</v>
      </c>
      <c r="I43" s="114">
        <v>0</v>
      </c>
      <c r="J43" s="115">
        <v>489</v>
      </c>
      <c r="K43" s="115">
        <v>40</v>
      </c>
      <c r="L43" s="109">
        <v>0</v>
      </c>
      <c r="M43" s="109">
        <v>0</v>
      </c>
      <c r="N43" s="109">
        <v>0</v>
      </c>
      <c r="O43" s="109">
        <v>0</v>
      </c>
      <c r="P43" s="23"/>
      <c r="Q43" s="23"/>
      <c r="R43" s="25"/>
      <c r="S43" s="23"/>
      <c r="T43" s="25"/>
      <c r="U43" s="25"/>
      <c r="V43" s="23"/>
      <c r="W43" s="23"/>
      <c r="X43" s="25"/>
      <c r="Y43" s="25"/>
    </row>
    <row r="44" spans="1:25" ht="15.95" customHeight="1">
      <c r="A44" s="156"/>
      <c r="B44" s="69" t="s">
        <v>70</v>
      </c>
      <c r="C44" s="69"/>
      <c r="D44" s="69"/>
      <c r="E44" s="80" t="s">
        <v>204</v>
      </c>
      <c r="F44" s="115">
        <f t="shared" ref="F44:O44" si="5">F40-F42</f>
        <v>-1007</v>
      </c>
      <c r="G44" s="115">
        <f t="shared" si="5"/>
        <v>-1093</v>
      </c>
      <c r="H44" s="115">
        <f t="shared" si="5"/>
        <v>0</v>
      </c>
      <c r="I44" s="115">
        <f t="shared" si="5"/>
        <v>0</v>
      </c>
      <c r="J44" s="115">
        <f t="shared" si="5"/>
        <v>-8</v>
      </c>
      <c r="K44" s="115">
        <f t="shared" si="5"/>
        <v>-25</v>
      </c>
      <c r="L44" s="83">
        <f t="shared" si="5"/>
        <v>0</v>
      </c>
      <c r="M44" s="83">
        <f t="shared" si="5"/>
        <v>-560</v>
      </c>
      <c r="N44" s="83">
        <f t="shared" si="5"/>
        <v>0</v>
      </c>
      <c r="O44" s="83">
        <f t="shared" si="5"/>
        <v>0</v>
      </c>
      <c r="P44" s="25"/>
      <c r="Q44" s="25"/>
      <c r="R44" s="23"/>
      <c r="S44" s="23"/>
      <c r="T44" s="25"/>
      <c r="U44" s="25"/>
      <c r="V44" s="23"/>
      <c r="W44" s="23"/>
      <c r="X44" s="23"/>
      <c r="Y44" s="23"/>
    </row>
    <row r="45" spans="1:25" ht="15.95" customHeight="1">
      <c r="A45" s="155" t="s">
        <v>78</v>
      </c>
      <c r="B45" s="31" t="s">
        <v>74</v>
      </c>
      <c r="C45" s="31"/>
      <c r="D45" s="31"/>
      <c r="E45" s="80" t="s">
        <v>205</v>
      </c>
      <c r="F45" s="114">
        <f t="shared" ref="F45:O45" si="6">F39+F44</f>
        <v>178</v>
      </c>
      <c r="G45" s="114">
        <v>167</v>
      </c>
      <c r="H45" s="114">
        <f t="shared" si="6"/>
        <v>3</v>
      </c>
      <c r="I45" s="114">
        <f t="shared" si="6"/>
        <v>2</v>
      </c>
      <c r="J45" s="114">
        <v>-5</v>
      </c>
      <c r="K45" s="114">
        <v>-14</v>
      </c>
      <c r="L45" s="109">
        <f t="shared" si="6"/>
        <v>0</v>
      </c>
      <c r="M45" s="109">
        <f t="shared" si="6"/>
        <v>-33</v>
      </c>
      <c r="N45" s="109">
        <f t="shared" si="6"/>
        <v>0</v>
      </c>
      <c r="O45" s="109">
        <f t="shared" si="6"/>
        <v>0</v>
      </c>
      <c r="P45" s="23"/>
      <c r="Q45" s="23"/>
      <c r="R45" s="23"/>
      <c r="S45" s="23"/>
      <c r="T45" s="23"/>
      <c r="U45" s="23"/>
      <c r="V45" s="23"/>
      <c r="W45" s="23"/>
      <c r="X45" s="23"/>
      <c r="Y45" s="23"/>
    </row>
    <row r="46" spans="1:25" ht="15.95" customHeight="1">
      <c r="A46" s="156"/>
      <c r="B46" s="69" t="s">
        <v>75</v>
      </c>
      <c r="C46" s="69"/>
      <c r="D46" s="69"/>
      <c r="E46" s="69"/>
      <c r="F46" s="115">
        <v>178</v>
      </c>
      <c r="G46" s="115">
        <v>167</v>
      </c>
      <c r="H46" s="115">
        <v>3</v>
      </c>
      <c r="I46" s="115">
        <v>2</v>
      </c>
      <c r="J46" s="115">
        <v>4</v>
      </c>
      <c r="K46" s="115">
        <v>2</v>
      </c>
      <c r="L46" s="109">
        <v>0</v>
      </c>
      <c r="M46" s="109">
        <v>0</v>
      </c>
      <c r="N46" s="83">
        <v>0</v>
      </c>
      <c r="O46" s="83">
        <v>0</v>
      </c>
      <c r="P46" s="25"/>
      <c r="Q46" s="25"/>
      <c r="R46" s="25"/>
      <c r="S46" s="25"/>
      <c r="T46" s="25"/>
      <c r="U46" s="25"/>
      <c r="V46" s="25"/>
      <c r="W46" s="25"/>
      <c r="X46" s="25"/>
      <c r="Y46" s="25"/>
    </row>
    <row r="47" spans="1:25" ht="15.95" customHeight="1">
      <c r="A47" s="156"/>
      <c r="B47" s="69" t="s">
        <v>76</v>
      </c>
      <c r="C47" s="69"/>
      <c r="D47" s="69"/>
      <c r="E47" s="69"/>
      <c r="F47" s="114">
        <v>0</v>
      </c>
      <c r="G47" s="114">
        <v>0</v>
      </c>
      <c r="H47" s="114">
        <v>0</v>
      </c>
      <c r="I47" s="114">
        <v>0</v>
      </c>
      <c r="J47" s="114">
        <v>6</v>
      </c>
      <c r="K47" s="114">
        <v>0</v>
      </c>
      <c r="L47" s="109">
        <v>0</v>
      </c>
      <c r="M47" s="109">
        <v>0</v>
      </c>
      <c r="N47" s="109">
        <v>0</v>
      </c>
      <c r="O47" s="109">
        <v>0</v>
      </c>
      <c r="P47" s="23"/>
      <c r="Q47" s="23"/>
      <c r="R47" s="23"/>
      <c r="S47" s="23"/>
      <c r="T47" s="23"/>
      <c r="U47" s="23"/>
      <c r="V47" s="23"/>
      <c r="W47" s="23"/>
      <c r="X47" s="23"/>
      <c r="Y47" s="23"/>
    </row>
    <row r="48" spans="1:25" ht="15.95" customHeight="1">
      <c r="A48" s="156"/>
      <c r="B48" s="69" t="s">
        <v>77</v>
      </c>
      <c r="C48" s="69"/>
      <c r="D48" s="69"/>
      <c r="E48" s="69"/>
      <c r="F48" s="109">
        <v>0</v>
      </c>
      <c r="G48" s="109">
        <v>0</v>
      </c>
      <c r="H48" s="109">
        <v>0</v>
      </c>
      <c r="I48" s="109">
        <v>0</v>
      </c>
      <c r="J48" s="109">
        <v>0</v>
      </c>
      <c r="K48" s="109">
        <v>0</v>
      </c>
      <c r="L48" s="109">
        <v>0</v>
      </c>
      <c r="M48" s="109">
        <v>0</v>
      </c>
      <c r="N48" s="109">
        <v>0</v>
      </c>
      <c r="O48" s="109">
        <v>0</v>
      </c>
      <c r="P48" s="23"/>
      <c r="Q48" s="23"/>
      <c r="R48" s="23"/>
      <c r="S48" s="23"/>
      <c r="T48" s="23"/>
      <c r="U48" s="23"/>
      <c r="V48" s="23"/>
      <c r="W48" s="23"/>
      <c r="X48" s="23"/>
      <c r="Y48" s="23"/>
    </row>
    <row r="49" spans="1:15" ht="15.95" customHeight="1">
      <c r="A49" s="11" t="s">
        <v>206</v>
      </c>
      <c r="O49" s="4"/>
    </row>
    <row r="50" spans="1:15" ht="15.95" customHeight="1">
      <c r="A50" s="11"/>
      <c r="O50" s="7"/>
    </row>
  </sheetData>
  <mergeCells count="28">
    <mergeCell ref="J6:K6"/>
    <mergeCell ref="L6:M6"/>
    <mergeCell ref="N6:O6"/>
    <mergeCell ref="A8:A18"/>
    <mergeCell ref="A19:A27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N25:N26"/>
    <mergeCell ref="A6:E7"/>
    <mergeCell ref="F6:G6"/>
    <mergeCell ref="H6:I6"/>
    <mergeCell ref="A32:A39"/>
    <mergeCell ref="A40:A44"/>
    <mergeCell ref="A45:A48"/>
    <mergeCell ref="O25:O26"/>
    <mergeCell ref="A30:E31"/>
    <mergeCell ref="F30:G30"/>
    <mergeCell ref="H30:I30"/>
    <mergeCell ref="J30:K30"/>
    <mergeCell ref="L30:M30"/>
    <mergeCell ref="N30:O30"/>
  </mergeCells>
  <phoneticPr fontId="15"/>
  <printOptions horizontalCentered="1" gridLinesSet="0"/>
  <pageMargins left="0.78740157480314965" right="0.35433070866141736" top="0.27559055118110237" bottom="0.23622047244094491" header="0.19685039370078741" footer="0.19685039370078741"/>
  <pageSetup paperSize="9" scale="75" firstPageNumber="3" orientation="landscape" useFirstPageNumber="1" r:id="rId1"/>
  <headerFooter alignWithMargins="0">
    <oddHeader>&amp;R&amp;"明朝,斜体"&amp;9指定都市－4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Y50"/>
  <sheetViews>
    <sheetView view="pageBreakPreview" zoomScaleNormal="100" zoomScaleSheetLayoutView="100" workbookViewId="0">
      <pane xSplit="5" ySplit="7" topLeftCell="F29" activePane="bottomRight" state="frozen"/>
      <selection activeCell="E21" sqref="E21"/>
      <selection pane="topRight" activeCell="E21" sqref="E21"/>
      <selection pane="bottomLeft" activeCell="E21" sqref="E21"/>
      <selection pane="bottomRight" activeCell="E21" sqref="E21"/>
    </sheetView>
  </sheetViews>
  <sheetFormatPr defaultRowHeight="13.5"/>
  <cols>
    <col min="1" max="1" width="3.625" style="1" customWidth="1"/>
    <col min="2" max="3" width="1.625" style="1" customWidth="1"/>
    <col min="4" max="4" width="22.625" style="1" customWidth="1"/>
    <col min="5" max="5" width="10.625" style="1" customWidth="1"/>
    <col min="6" max="11" width="13.625" style="1" customWidth="1"/>
    <col min="12" max="12" width="13.625" style="7" customWidth="1"/>
    <col min="13" max="21" width="13.625" style="1" customWidth="1"/>
    <col min="22" max="25" width="12" style="1" customWidth="1"/>
    <col min="26" max="16384" width="9" style="1"/>
  </cols>
  <sheetData>
    <row r="1" spans="1:25" ht="33.950000000000003" customHeight="1">
      <c r="A1" s="17" t="s">
        <v>0</v>
      </c>
      <c r="B1" s="13"/>
      <c r="C1" s="13"/>
      <c r="D1" s="22" t="s">
        <v>288</v>
      </c>
      <c r="E1" s="14"/>
      <c r="F1" s="14"/>
      <c r="G1" s="14"/>
    </row>
    <row r="2" spans="1:25" ht="15" customHeight="1"/>
    <row r="3" spans="1:25" ht="15" customHeight="1">
      <c r="A3" s="15" t="s">
        <v>191</v>
      </c>
      <c r="B3" s="15"/>
      <c r="C3" s="15"/>
      <c r="D3" s="15"/>
    </row>
    <row r="4" spans="1:25" ht="15" customHeight="1">
      <c r="A4" s="15"/>
      <c r="B4" s="15"/>
      <c r="C4" s="15"/>
      <c r="D4" s="15"/>
    </row>
    <row r="5" spans="1:25" ht="15.95" customHeight="1">
      <c r="A5" s="12" t="s">
        <v>311</v>
      </c>
      <c r="B5" s="12"/>
      <c r="C5" s="12"/>
      <c r="D5" s="12"/>
      <c r="K5" s="16"/>
      <c r="O5" s="16" t="s">
        <v>43</v>
      </c>
    </row>
    <row r="6" spans="1:25" ht="15.95" customHeight="1">
      <c r="A6" s="158" t="s">
        <v>44</v>
      </c>
      <c r="B6" s="159"/>
      <c r="C6" s="159"/>
      <c r="D6" s="159"/>
      <c r="E6" s="159"/>
      <c r="F6" s="163" t="s">
        <v>312</v>
      </c>
      <c r="G6" s="151"/>
      <c r="H6" s="163"/>
      <c r="I6" s="151"/>
      <c r="J6" s="163"/>
      <c r="K6" s="151"/>
      <c r="L6" s="163"/>
      <c r="M6" s="151"/>
      <c r="N6" s="163"/>
      <c r="O6" s="151"/>
    </row>
    <row r="7" spans="1:25" ht="15.95" customHeight="1">
      <c r="A7" s="159"/>
      <c r="B7" s="159"/>
      <c r="C7" s="159"/>
      <c r="D7" s="159"/>
      <c r="E7" s="159"/>
      <c r="F7" s="67" t="s">
        <v>313</v>
      </c>
      <c r="G7" s="99" t="s">
        <v>314</v>
      </c>
      <c r="H7" s="67" t="s">
        <v>313</v>
      </c>
      <c r="I7" s="111" t="s">
        <v>314</v>
      </c>
      <c r="J7" s="67" t="s">
        <v>313</v>
      </c>
      <c r="K7" s="111" t="s">
        <v>314</v>
      </c>
      <c r="L7" s="67" t="s">
        <v>313</v>
      </c>
      <c r="M7" s="111" t="s">
        <v>314</v>
      </c>
      <c r="N7" s="67" t="s">
        <v>313</v>
      </c>
      <c r="O7" s="111" t="s">
        <v>314</v>
      </c>
    </row>
    <row r="8" spans="1:25" ht="15.95" customHeight="1">
      <c r="A8" s="155" t="s">
        <v>83</v>
      </c>
      <c r="B8" s="75" t="s">
        <v>45</v>
      </c>
      <c r="C8" s="69"/>
      <c r="D8" s="69"/>
      <c r="E8" s="110" t="s">
        <v>36</v>
      </c>
      <c r="F8" s="109">
        <v>71503</v>
      </c>
      <c r="G8" s="109">
        <v>72088</v>
      </c>
      <c r="H8" s="114"/>
      <c r="I8" s="114"/>
      <c r="J8" s="114"/>
      <c r="K8" s="114"/>
      <c r="L8" s="114"/>
      <c r="M8" s="114"/>
      <c r="N8" s="114"/>
      <c r="O8" s="114"/>
      <c r="P8" s="18"/>
      <c r="Q8" s="18"/>
      <c r="R8" s="18"/>
      <c r="S8" s="18"/>
      <c r="T8" s="18"/>
      <c r="U8" s="18"/>
      <c r="V8" s="18"/>
      <c r="W8" s="18"/>
      <c r="X8" s="18"/>
      <c r="Y8" s="18"/>
    </row>
    <row r="9" spans="1:25" ht="15.95" customHeight="1">
      <c r="A9" s="155"/>
      <c r="B9" s="77"/>
      <c r="C9" s="69" t="s">
        <v>46</v>
      </c>
      <c r="D9" s="69"/>
      <c r="E9" s="110" t="s">
        <v>37</v>
      </c>
      <c r="F9" s="109">
        <v>71486</v>
      </c>
      <c r="G9" s="109">
        <v>72077</v>
      </c>
      <c r="H9" s="114"/>
      <c r="I9" s="114"/>
      <c r="J9" s="114"/>
      <c r="K9" s="114"/>
      <c r="L9" s="114"/>
      <c r="M9" s="114"/>
      <c r="N9" s="114"/>
      <c r="O9" s="114"/>
      <c r="P9" s="18"/>
      <c r="Q9" s="18"/>
      <c r="R9" s="18"/>
      <c r="S9" s="18"/>
      <c r="T9" s="18"/>
      <c r="U9" s="18"/>
      <c r="V9" s="18"/>
      <c r="W9" s="18"/>
      <c r="X9" s="18"/>
      <c r="Y9" s="18"/>
    </row>
    <row r="10" spans="1:25" ht="15.95" customHeight="1">
      <c r="A10" s="155"/>
      <c r="B10" s="76"/>
      <c r="C10" s="69" t="s">
        <v>47</v>
      </c>
      <c r="D10" s="69"/>
      <c r="E10" s="110" t="s">
        <v>38</v>
      </c>
      <c r="F10" s="109">
        <v>17</v>
      </c>
      <c r="G10" s="109">
        <v>11</v>
      </c>
      <c r="H10" s="114"/>
      <c r="I10" s="114"/>
      <c r="J10" s="116"/>
      <c r="K10" s="116"/>
      <c r="L10" s="114"/>
      <c r="M10" s="114"/>
      <c r="N10" s="114"/>
      <c r="O10" s="114"/>
      <c r="P10" s="18"/>
      <c r="Q10" s="18"/>
      <c r="R10" s="18"/>
      <c r="S10" s="18"/>
      <c r="T10" s="18"/>
      <c r="U10" s="18"/>
      <c r="V10" s="18"/>
      <c r="W10" s="18"/>
      <c r="X10" s="18"/>
      <c r="Y10" s="18"/>
    </row>
    <row r="11" spans="1:25" ht="15.95" customHeight="1">
      <c r="A11" s="155"/>
      <c r="B11" s="75" t="s">
        <v>48</v>
      </c>
      <c r="C11" s="69"/>
      <c r="D11" s="69"/>
      <c r="E11" s="110" t="s">
        <v>39</v>
      </c>
      <c r="F11" s="109">
        <v>69792</v>
      </c>
      <c r="G11" s="109">
        <v>69914</v>
      </c>
      <c r="H11" s="114"/>
      <c r="I11" s="114"/>
      <c r="J11" s="114"/>
      <c r="K11" s="114"/>
      <c r="L11" s="114"/>
      <c r="M11" s="114"/>
      <c r="N11" s="114"/>
      <c r="O11" s="114"/>
      <c r="P11" s="18"/>
      <c r="Q11" s="18"/>
      <c r="R11" s="18"/>
      <c r="S11" s="18"/>
      <c r="T11" s="18"/>
      <c r="U11" s="18"/>
      <c r="V11" s="18"/>
      <c r="W11" s="18"/>
      <c r="X11" s="18"/>
      <c r="Y11" s="18"/>
    </row>
    <row r="12" spans="1:25" ht="15.95" customHeight="1">
      <c r="A12" s="155"/>
      <c r="B12" s="77"/>
      <c r="C12" s="69" t="s">
        <v>49</v>
      </c>
      <c r="D12" s="69"/>
      <c r="E12" s="110" t="s">
        <v>40</v>
      </c>
      <c r="F12" s="109">
        <v>69783</v>
      </c>
      <c r="G12" s="109">
        <v>69903</v>
      </c>
      <c r="H12" s="114"/>
      <c r="I12" s="114"/>
      <c r="J12" s="114"/>
      <c r="K12" s="114"/>
      <c r="L12" s="114"/>
      <c r="M12" s="114"/>
      <c r="N12" s="114"/>
      <c r="O12" s="114"/>
      <c r="P12" s="18"/>
      <c r="Q12" s="18"/>
      <c r="R12" s="18"/>
      <c r="S12" s="18"/>
      <c r="T12" s="18"/>
      <c r="U12" s="18"/>
      <c r="V12" s="18"/>
      <c r="W12" s="18"/>
      <c r="X12" s="18"/>
      <c r="Y12" s="18"/>
    </row>
    <row r="13" spans="1:25" ht="15.95" customHeight="1">
      <c r="A13" s="155"/>
      <c r="B13" s="76"/>
      <c r="C13" s="69" t="s">
        <v>50</v>
      </c>
      <c r="D13" s="69"/>
      <c r="E13" s="110" t="s">
        <v>41</v>
      </c>
      <c r="F13" s="109">
        <v>9</v>
      </c>
      <c r="G13" s="109">
        <v>11</v>
      </c>
      <c r="H13" s="116"/>
      <c r="I13" s="116"/>
      <c r="J13" s="116"/>
      <c r="K13" s="116"/>
      <c r="L13" s="114"/>
      <c r="M13" s="114"/>
      <c r="N13" s="114"/>
      <c r="O13" s="114"/>
      <c r="P13" s="18"/>
      <c r="Q13" s="18"/>
      <c r="R13" s="18"/>
      <c r="S13" s="18"/>
      <c r="T13" s="18"/>
      <c r="U13" s="18"/>
      <c r="V13" s="18"/>
      <c r="W13" s="18"/>
      <c r="X13" s="18"/>
      <c r="Y13" s="18"/>
    </row>
    <row r="14" spans="1:25" ht="15.95" customHeight="1">
      <c r="A14" s="155"/>
      <c r="B14" s="69" t="s">
        <v>51</v>
      </c>
      <c r="C14" s="69"/>
      <c r="D14" s="69"/>
      <c r="E14" s="110" t="s">
        <v>87</v>
      </c>
      <c r="F14" s="109">
        <f>F9-F12</f>
        <v>1703</v>
      </c>
      <c r="G14" s="109">
        <f t="shared" ref="G14" si="0">G9-G12</f>
        <v>2174</v>
      </c>
      <c r="H14" s="114"/>
      <c r="I14" s="114"/>
      <c r="J14" s="114"/>
      <c r="K14" s="114"/>
      <c r="L14" s="114"/>
      <c r="M14" s="114"/>
      <c r="N14" s="114"/>
      <c r="O14" s="114"/>
      <c r="P14" s="18"/>
      <c r="Q14" s="18"/>
      <c r="R14" s="18"/>
      <c r="S14" s="18"/>
      <c r="T14" s="18"/>
      <c r="U14" s="18"/>
      <c r="V14" s="18"/>
      <c r="W14" s="18"/>
      <c r="X14" s="18"/>
      <c r="Y14" s="18"/>
    </row>
    <row r="15" spans="1:25" ht="15.95" customHeight="1">
      <c r="A15" s="155"/>
      <c r="B15" s="69" t="s">
        <v>52</v>
      </c>
      <c r="C15" s="69"/>
      <c r="D15" s="69"/>
      <c r="E15" s="110" t="s">
        <v>88</v>
      </c>
      <c r="F15" s="109">
        <f>F10-F13</f>
        <v>8</v>
      </c>
      <c r="G15" s="109">
        <v>0</v>
      </c>
      <c r="H15" s="114"/>
      <c r="I15" s="114"/>
      <c r="J15" s="114"/>
      <c r="K15" s="114"/>
      <c r="L15" s="114"/>
      <c r="M15" s="114"/>
      <c r="N15" s="114"/>
      <c r="O15" s="114"/>
      <c r="P15" s="18"/>
      <c r="Q15" s="18"/>
      <c r="R15" s="18"/>
      <c r="S15" s="18"/>
      <c r="T15" s="18"/>
      <c r="U15" s="18"/>
      <c r="V15" s="18"/>
      <c r="W15" s="18"/>
      <c r="X15" s="18"/>
      <c r="Y15" s="18"/>
    </row>
    <row r="16" spans="1:25" ht="15.95" customHeight="1">
      <c r="A16" s="155"/>
      <c r="B16" s="69" t="s">
        <v>53</v>
      </c>
      <c r="C16" s="69"/>
      <c r="D16" s="69"/>
      <c r="E16" s="110" t="s">
        <v>89</v>
      </c>
      <c r="F16" s="109">
        <f t="shared" ref="F16:G16" si="1">F8-F11</f>
        <v>1711</v>
      </c>
      <c r="G16" s="109">
        <f t="shared" si="1"/>
        <v>2174</v>
      </c>
      <c r="H16" s="114"/>
      <c r="I16" s="114"/>
      <c r="J16" s="114"/>
      <c r="K16" s="114"/>
      <c r="L16" s="114"/>
      <c r="M16" s="114"/>
      <c r="N16" s="114"/>
      <c r="O16" s="114"/>
      <c r="P16" s="18"/>
      <c r="Q16" s="18"/>
      <c r="R16" s="18"/>
      <c r="S16" s="18"/>
      <c r="T16" s="18"/>
      <c r="U16" s="18"/>
      <c r="V16" s="18"/>
      <c r="W16" s="18"/>
      <c r="X16" s="18"/>
      <c r="Y16" s="18"/>
    </row>
    <row r="17" spans="1:25" ht="15.95" customHeight="1">
      <c r="A17" s="155"/>
      <c r="B17" s="69" t="s">
        <v>54</v>
      </c>
      <c r="C17" s="69"/>
      <c r="D17" s="69"/>
      <c r="E17" s="67"/>
      <c r="F17" s="82">
        <v>0</v>
      </c>
      <c r="G17" s="82">
        <v>0</v>
      </c>
      <c r="H17" s="116"/>
      <c r="I17" s="116"/>
      <c r="J17" s="114"/>
      <c r="K17" s="114"/>
      <c r="L17" s="114"/>
      <c r="M17" s="114"/>
      <c r="N17" s="116"/>
      <c r="O17" s="115"/>
      <c r="P17" s="18"/>
      <c r="Q17" s="18"/>
      <c r="R17" s="18"/>
      <c r="S17" s="18"/>
      <c r="T17" s="18"/>
      <c r="U17" s="18"/>
      <c r="V17" s="18"/>
      <c r="W17" s="18"/>
      <c r="X17" s="18"/>
      <c r="Y17" s="18"/>
    </row>
    <row r="18" spans="1:25" ht="15.95" customHeight="1">
      <c r="A18" s="155"/>
      <c r="B18" s="69" t="s">
        <v>55</v>
      </c>
      <c r="C18" s="69"/>
      <c r="D18" s="69"/>
      <c r="E18" s="67"/>
      <c r="F18" s="83">
        <v>0</v>
      </c>
      <c r="G18" s="83">
        <v>0</v>
      </c>
      <c r="H18" s="115"/>
      <c r="I18" s="115"/>
      <c r="J18" s="115"/>
      <c r="K18" s="115"/>
      <c r="L18" s="115"/>
      <c r="M18" s="115"/>
      <c r="N18" s="115"/>
      <c r="O18" s="115"/>
      <c r="P18" s="18"/>
      <c r="Q18" s="18"/>
      <c r="R18" s="18"/>
      <c r="S18" s="18"/>
      <c r="T18" s="18"/>
      <c r="U18" s="18"/>
      <c r="V18" s="18"/>
      <c r="W18" s="18"/>
      <c r="X18" s="18"/>
      <c r="Y18" s="18"/>
    </row>
    <row r="19" spans="1:25" ht="15.95" customHeight="1">
      <c r="A19" s="155" t="s">
        <v>84</v>
      </c>
      <c r="B19" s="75" t="s">
        <v>56</v>
      </c>
      <c r="C19" s="69"/>
      <c r="D19" s="69"/>
      <c r="E19" s="110"/>
      <c r="F19" s="109">
        <v>36366</v>
      </c>
      <c r="G19" s="109">
        <v>38438</v>
      </c>
      <c r="H19" s="114"/>
      <c r="I19" s="114"/>
      <c r="J19" s="114"/>
      <c r="K19" s="114"/>
      <c r="L19" s="114"/>
      <c r="M19" s="114"/>
      <c r="N19" s="114"/>
      <c r="O19" s="114"/>
      <c r="P19" s="18"/>
      <c r="Q19" s="18"/>
      <c r="R19" s="18"/>
      <c r="S19" s="18"/>
      <c r="T19" s="18"/>
      <c r="U19" s="18"/>
      <c r="V19" s="18"/>
      <c r="W19" s="18"/>
      <c r="X19" s="18"/>
      <c r="Y19" s="18"/>
    </row>
    <row r="20" spans="1:25" ht="15.95" customHeight="1">
      <c r="A20" s="155"/>
      <c r="B20" s="76"/>
      <c r="C20" s="69" t="s">
        <v>57</v>
      </c>
      <c r="D20" s="69"/>
      <c r="E20" s="110"/>
      <c r="F20" s="109">
        <v>20556</v>
      </c>
      <c r="G20" s="109">
        <v>27190</v>
      </c>
      <c r="H20" s="114"/>
      <c r="I20" s="114"/>
      <c r="J20" s="114"/>
      <c r="K20" s="116"/>
      <c r="L20" s="114"/>
      <c r="M20" s="114"/>
      <c r="N20" s="114"/>
      <c r="O20" s="114"/>
      <c r="P20" s="18"/>
      <c r="Q20" s="18"/>
      <c r="R20" s="18"/>
      <c r="S20" s="18"/>
      <c r="T20" s="18"/>
      <c r="U20" s="18"/>
      <c r="V20" s="18"/>
      <c r="W20" s="18"/>
      <c r="X20" s="18"/>
      <c r="Y20" s="18"/>
    </row>
    <row r="21" spans="1:25" ht="15.95" customHeight="1">
      <c r="A21" s="155"/>
      <c r="B21" s="69" t="s">
        <v>58</v>
      </c>
      <c r="C21" s="69"/>
      <c r="D21" s="69"/>
      <c r="E21" s="110" t="s">
        <v>90</v>
      </c>
      <c r="F21" s="114">
        <v>35205</v>
      </c>
      <c r="G21" s="109">
        <v>37073</v>
      </c>
      <c r="H21" s="114"/>
      <c r="I21" s="114"/>
      <c r="J21" s="114"/>
      <c r="K21" s="114"/>
      <c r="L21" s="114"/>
      <c r="M21" s="114"/>
      <c r="N21" s="114"/>
      <c r="O21" s="114"/>
      <c r="P21" s="18"/>
      <c r="Q21" s="18"/>
      <c r="R21" s="18"/>
      <c r="S21" s="18"/>
      <c r="T21" s="18"/>
      <c r="U21" s="18"/>
      <c r="V21" s="18"/>
      <c r="W21" s="18"/>
      <c r="X21" s="18"/>
      <c r="Y21" s="18"/>
    </row>
    <row r="22" spans="1:25" ht="15.95" customHeight="1">
      <c r="A22" s="155"/>
      <c r="B22" s="75" t="s">
        <v>59</v>
      </c>
      <c r="C22" s="69"/>
      <c r="D22" s="69"/>
      <c r="E22" s="110" t="s">
        <v>91</v>
      </c>
      <c r="F22" s="109">
        <v>80954</v>
      </c>
      <c r="G22" s="109">
        <v>73997</v>
      </c>
      <c r="H22" s="114"/>
      <c r="I22" s="114"/>
      <c r="J22" s="114"/>
      <c r="K22" s="114"/>
      <c r="L22" s="114"/>
      <c r="M22" s="114"/>
      <c r="N22" s="114"/>
      <c r="O22" s="114"/>
      <c r="P22" s="18"/>
      <c r="Q22" s="18"/>
      <c r="R22" s="18"/>
      <c r="S22" s="18"/>
      <c r="T22" s="18"/>
      <c r="U22" s="18"/>
      <c r="V22" s="18"/>
      <c r="W22" s="18"/>
      <c r="X22" s="18"/>
      <c r="Y22" s="18"/>
    </row>
    <row r="23" spans="1:25" ht="15.95" customHeight="1">
      <c r="A23" s="155"/>
      <c r="B23" s="76" t="s">
        <v>60</v>
      </c>
      <c r="C23" s="69" t="s">
        <v>61</v>
      </c>
      <c r="D23" s="69"/>
      <c r="E23" s="110"/>
      <c r="F23" s="114">
        <v>27072</v>
      </c>
      <c r="G23" s="109">
        <v>26878</v>
      </c>
      <c r="H23" s="114"/>
      <c r="I23" s="114"/>
      <c r="J23" s="114"/>
      <c r="K23" s="114"/>
      <c r="L23" s="114"/>
      <c r="M23" s="114"/>
      <c r="N23" s="114"/>
      <c r="O23" s="114"/>
      <c r="P23" s="18"/>
      <c r="Q23" s="18"/>
      <c r="R23" s="18"/>
      <c r="S23" s="18"/>
      <c r="T23" s="18"/>
      <c r="U23" s="18"/>
      <c r="V23" s="18"/>
      <c r="W23" s="18"/>
      <c r="X23" s="18"/>
      <c r="Y23" s="18"/>
    </row>
    <row r="24" spans="1:25" ht="15.95" customHeight="1">
      <c r="A24" s="155"/>
      <c r="B24" s="69" t="s">
        <v>92</v>
      </c>
      <c r="C24" s="69"/>
      <c r="D24" s="69"/>
      <c r="E24" s="110" t="s">
        <v>93</v>
      </c>
      <c r="F24" s="114">
        <v>-45749</v>
      </c>
      <c r="G24" s="109">
        <f t="shared" ref="G24" si="2">G21-G22</f>
        <v>-36924</v>
      </c>
      <c r="H24" s="114"/>
      <c r="I24" s="114"/>
      <c r="J24" s="114"/>
      <c r="K24" s="114"/>
      <c r="L24" s="114"/>
      <c r="M24" s="114"/>
      <c r="N24" s="114"/>
      <c r="O24" s="114"/>
      <c r="P24" s="18"/>
      <c r="Q24" s="18"/>
      <c r="R24" s="18"/>
      <c r="S24" s="18"/>
      <c r="T24" s="18"/>
      <c r="U24" s="18"/>
      <c r="V24" s="18"/>
      <c r="W24" s="18"/>
      <c r="X24" s="18"/>
      <c r="Y24" s="18"/>
    </row>
    <row r="25" spans="1:25" ht="15.95" customHeight="1">
      <c r="A25" s="155"/>
      <c r="B25" s="75" t="s">
        <v>62</v>
      </c>
      <c r="C25" s="75"/>
      <c r="D25" s="75"/>
      <c r="E25" s="160" t="s">
        <v>94</v>
      </c>
      <c r="F25" s="166">
        <v>45749</v>
      </c>
      <c r="G25" s="153">
        <v>36924</v>
      </c>
      <c r="H25" s="166"/>
      <c r="I25" s="166"/>
      <c r="J25" s="166"/>
      <c r="K25" s="166"/>
      <c r="L25" s="166"/>
      <c r="M25" s="166"/>
      <c r="N25" s="166"/>
      <c r="O25" s="166"/>
      <c r="P25" s="18"/>
      <c r="Q25" s="18"/>
      <c r="R25" s="18"/>
      <c r="S25" s="18"/>
      <c r="T25" s="18"/>
      <c r="U25" s="18"/>
      <c r="V25" s="18"/>
      <c r="W25" s="18"/>
      <c r="X25" s="18"/>
      <c r="Y25" s="18"/>
    </row>
    <row r="26" spans="1:25" ht="15.95" customHeight="1">
      <c r="A26" s="155"/>
      <c r="B26" s="98" t="s">
        <v>63</v>
      </c>
      <c r="C26" s="98"/>
      <c r="D26" s="98"/>
      <c r="E26" s="161"/>
      <c r="F26" s="167"/>
      <c r="G26" s="154"/>
      <c r="H26" s="167"/>
      <c r="I26" s="167"/>
      <c r="J26" s="167"/>
      <c r="K26" s="167"/>
      <c r="L26" s="167"/>
      <c r="M26" s="167"/>
      <c r="N26" s="167"/>
      <c r="O26" s="167"/>
      <c r="P26" s="18"/>
      <c r="Q26" s="18"/>
      <c r="R26" s="18"/>
      <c r="S26" s="18"/>
      <c r="T26" s="18"/>
      <c r="U26" s="18"/>
      <c r="V26" s="18"/>
      <c r="W26" s="18"/>
      <c r="X26" s="18"/>
      <c r="Y26" s="18"/>
    </row>
    <row r="27" spans="1:25" ht="15.95" customHeight="1">
      <c r="A27" s="155"/>
      <c r="B27" s="69" t="s">
        <v>95</v>
      </c>
      <c r="C27" s="69"/>
      <c r="D27" s="69"/>
      <c r="E27" s="110" t="s">
        <v>96</v>
      </c>
      <c r="F27" s="109">
        <f t="shared" ref="F27:G27" si="3">F24+F25</f>
        <v>0</v>
      </c>
      <c r="G27" s="109">
        <f t="shared" si="3"/>
        <v>0</v>
      </c>
      <c r="H27" s="114"/>
      <c r="I27" s="114"/>
      <c r="J27" s="114"/>
      <c r="K27" s="114"/>
      <c r="L27" s="114"/>
      <c r="M27" s="114"/>
      <c r="N27" s="114"/>
      <c r="O27" s="114"/>
      <c r="P27" s="18"/>
      <c r="Q27" s="18"/>
      <c r="R27" s="18"/>
      <c r="S27" s="18"/>
      <c r="T27" s="18"/>
      <c r="U27" s="18"/>
      <c r="V27" s="18"/>
      <c r="W27" s="18"/>
      <c r="X27" s="18"/>
      <c r="Y27" s="18"/>
    </row>
    <row r="28" spans="1:25" ht="15.95" customHeight="1">
      <c r="A28" s="11"/>
      <c r="F28" s="18"/>
      <c r="G28" s="18"/>
      <c r="H28" s="18"/>
      <c r="I28" s="18"/>
      <c r="J28" s="18"/>
      <c r="K28" s="18"/>
      <c r="L28" s="19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</row>
    <row r="29" spans="1:25" ht="15.95" customHeight="1">
      <c r="A29" s="12"/>
      <c r="F29" s="18"/>
      <c r="G29" s="18"/>
      <c r="H29" s="18"/>
      <c r="I29" s="18"/>
      <c r="J29" s="20"/>
      <c r="K29" s="20"/>
      <c r="L29" s="19"/>
      <c r="M29" s="18"/>
      <c r="N29" s="18"/>
      <c r="O29" s="20" t="s">
        <v>100</v>
      </c>
      <c r="P29" s="18"/>
      <c r="Q29" s="18"/>
      <c r="R29" s="18"/>
      <c r="S29" s="18"/>
      <c r="T29" s="18"/>
      <c r="U29" s="18"/>
      <c r="V29" s="18"/>
      <c r="W29" s="18"/>
      <c r="X29" s="18"/>
      <c r="Y29" s="20"/>
    </row>
    <row r="30" spans="1:25" ht="15.95" customHeight="1">
      <c r="A30" s="157" t="s">
        <v>64</v>
      </c>
      <c r="B30" s="157"/>
      <c r="C30" s="157"/>
      <c r="D30" s="157"/>
      <c r="E30" s="157"/>
      <c r="F30" s="168" t="s">
        <v>315</v>
      </c>
      <c r="G30" s="152"/>
      <c r="H30" s="168"/>
      <c r="I30" s="152"/>
      <c r="J30" s="168"/>
      <c r="K30" s="152"/>
      <c r="L30" s="168"/>
      <c r="M30" s="152"/>
      <c r="N30" s="152"/>
      <c r="O30" s="152"/>
      <c r="P30" s="26"/>
      <c r="Q30" s="19"/>
      <c r="R30" s="26"/>
      <c r="S30" s="19"/>
      <c r="T30" s="26"/>
      <c r="U30" s="19"/>
      <c r="V30" s="26"/>
      <c r="W30" s="19"/>
      <c r="X30" s="26"/>
      <c r="Y30" s="19"/>
    </row>
    <row r="31" spans="1:25" ht="15.95" customHeight="1">
      <c r="A31" s="157"/>
      <c r="B31" s="157"/>
      <c r="C31" s="157"/>
      <c r="D31" s="157"/>
      <c r="E31" s="157"/>
      <c r="F31" s="67" t="s">
        <v>313</v>
      </c>
      <c r="G31" s="111" t="s">
        <v>314</v>
      </c>
      <c r="H31" s="67" t="s">
        <v>313</v>
      </c>
      <c r="I31" s="111" t="s">
        <v>314</v>
      </c>
      <c r="J31" s="67" t="s">
        <v>313</v>
      </c>
      <c r="K31" s="111" t="s">
        <v>314</v>
      </c>
      <c r="L31" s="67" t="s">
        <v>313</v>
      </c>
      <c r="M31" s="111" t="s">
        <v>314</v>
      </c>
      <c r="N31" s="67" t="s">
        <v>313</v>
      </c>
      <c r="O31" s="111" t="s">
        <v>314</v>
      </c>
      <c r="P31" s="24"/>
      <c r="Q31" s="24"/>
      <c r="R31" s="24"/>
      <c r="S31" s="24"/>
      <c r="T31" s="24"/>
      <c r="U31" s="24"/>
      <c r="V31" s="24"/>
      <c r="W31" s="24"/>
      <c r="X31" s="24"/>
      <c r="Y31" s="24"/>
    </row>
    <row r="32" spans="1:25" ht="15.95" customHeight="1">
      <c r="A32" s="155" t="s">
        <v>85</v>
      </c>
      <c r="B32" s="75" t="s">
        <v>45</v>
      </c>
      <c r="C32" s="69"/>
      <c r="D32" s="69"/>
      <c r="E32" s="110" t="s">
        <v>36</v>
      </c>
      <c r="F32" s="109">
        <v>1322</v>
      </c>
      <c r="G32" s="109">
        <v>1344</v>
      </c>
      <c r="H32" s="109"/>
      <c r="I32" s="109"/>
      <c r="J32" s="109"/>
      <c r="K32" s="109"/>
      <c r="L32" s="109"/>
      <c r="M32" s="109"/>
      <c r="N32" s="109"/>
      <c r="O32" s="109"/>
      <c r="P32" s="23"/>
      <c r="Q32" s="23"/>
      <c r="R32" s="23"/>
      <c r="S32" s="23"/>
      <c r="T32" s="25"/>
      <c r="U32" s="25"/>
      <c r="V32" s="23"/>
      <c r="W32" s="23"/>
      <c r="X32" s="25"/>
      <c r="Y32" s="25"/>
    </row>
    <row r="33" spans="1:25" ht="15.95" customHeight="1">
      <c r="A33" s="162"/>
      <c r="B33" s="77"/>
      <c r="C33" s="75" t="s">
        <v>65</v>
      </c>
      <c r="D33" s="69"/>
      <c r="E33" s="110"/>
      <c r="F33" s="109">
        <v>885</v>
      </c>
      <c r="G33" s="109">
        <v>952</v>
      </c>
      <c r="H33" s="109"/>
      <c r="I33" s="109"/>
      <c r="J33" s="109"/>
      <c r="K33" s="109"/>
      <c r="L33" s="109"/>
      <c r="M33" s="109"/>
      <c r="N33" s="109"/>
      <c r="O33" s="109"/>
      <c r="P33" s="23"/>
      <c r="Q33" s="23"/>
      <c r="R33" s="23"/>
      <c r="S33" s="23"/>
      <c r="T33" s="25"/>
      <c r="U33" s="25"/>
      <c r="V33" s="23"/>
      <c r="W33" s="23"/>
      <c r="X33" s="25"/>
      <c r="Y33" s="25"/>
    </row>
    <row r="34" spans="1:25" ht="15.95" customHeight="1">
      <c r="A34" s="162"/>
      <c r="B34" s="77"/>
      <c r="C34" s="76"/>
      <c r="D34" s="69" t="s">
        <v>66</v>
      </c>
      <c r="E34" s="110"/>
      <c r="F34" s="109">
        <v>817</v>
      </c>
      <c r="G34" s="109">
        <v>878</v>
      </c>
      <c r="H34" s="109"/>
      <c r="I34" s="109"/>
      <c r="J34" s="109"/>
      <c r="K34" s="109"/>
      <c r="L34" s="109"/>
      <c r="M34" s="109"/>
      <c r="N34" s="109"/>
      <c r="O34" s="109"/>
      <c r="P34" s="23"/>
      <c r="Q34" s="23"/>
      <c r="R34" s="23"/>
      <c r="S34" s="23"/>
      <c r="T34" s="25"/>
      <c r="U34" s="25"/>
      <c r="V34" s="23"/>
      <c r="W34" s="23"/>
      <c r="X34" s="25"/>
      <c r="Y34" s="25"/>
    </row>
    <row r="35" spans="1:25" ht="15.95" customHeight="1">
      <c r="A35" s="162"/>
      <c r="B35" s="76"/>
      <c r="C35" s="69" t="s">
        <v>67</v>
      </c>
      <c r="D35" s="69"/>
      <c r="E35" s="110"/>
      <c r="F35" s="109">
        <v>437</v>
      </c>
      <c r="G35" s="109">
        <v>392</v>
      </c>
      <c r="H35" s="109"/>
      <c r="I35" s="109"/>
      <c r="J35" s="83"/>
      <c r="K35" s="83"/>
      <c r="L35" s="109"/>
      <c r="M35" s="109"/>
      <c r="N35" s="109"/>
      <c r="O35" s="109"/>
      <c r="P35" s="23"/>
      <c r="Q35" s="23"/>
      <c r="R35" s="23"/>
      <c r="S35" s="23"/>
      <c r="T35" s="25"/>
      <c r="U35" s="25"/>
      <c r="V35" s="23"/>
      <c r="W35" s="23"/>
      <c r="X35" s="25"/>
      <c r="Y35" s="25"/>
    </row>
    <row r="36" spans="1:25" ht="15.95" customHeight="1">
      <c r="A36" s="162"/>
      <c r="B36" s="75" t="s">
        <v>48</v>
      </c>
      <c r="C36" s="69"/>
      <c r="D36" s="69"/>
      <c r="E36" s="110" t="s">
        <v>37</v>
      </c>
      <c r="F36" s="109">
        <v>1322</v>
      </c>
      <c r="G36" s="109">
        <v>1344</v>
      </c>
      <c r="H36" s="109"/>
      <c r="I36" s="109"/>
      <c r="J36" s="109"/>
      <c r="K36" s="109"/>
      <c r="L36" s="109"/>
      <c r="M36" s="109"/>
      <c r="N36" s="109"/>
      <c r="O36" s="109"/>
      <c r="P36" s="23"/>
      <c r="Q36" s="23"/>
      <c r="R36" s="23"/>
      <c r="S36" s="23"/>
      <c r="T36" s="23"/>
      <c r="U36" s="23"/>
      <c r="V36" s="23"/>
      <c r="W36" s="23"/>
      <c r="X36" s="25"/>
      <c r="Y36" s="25"/>
    </row>
    <row r="37" spans="1:25" ht="15.95" customHeight="1">
      <c r="A37" s="162"/>
      <c r="B37" s="77"/>
      <c r="C37" s="69" t="s">
        <v>68</v>
      </c>
      <c r="D37" s="69"/>
      <c r="E37" s="110"/>
      <c r="F37" s="109">
        <v>1321</v>
      </c>
      <c r="G37" s="109">
        <v>1343</v>
      </c>
      <c r="H37" s="109"/>
      <c r="I37" s="109"/>
      <c r="J37" s="109"/>
      <c r="K37" s="109"/>
      <c r="L37" s="109"/>
      <c r="M37" s="109"/>
      <c r="N37" s="109"/>
      <c r="O37" s="109"/>
      <c r="P37" s="23"/>
      <c r="Q37" s="23"/>
      <c r="R37" s="23"/>
      <c r="S37" s="23"/>
      <c r="T37" s="23"/>
      <c r="U37" s="23"/>
      <c r="V37" s="23"/>
      <c r="W37" s="23"/>
      <c r="X37" s="25"/>
      <c r="Y37" s="25"/>
    </row>
    <row r="38" spans="1:25" ht="15.95" customHeight="1">
      <c r="A38" s="162"/>
      <c r="B38" s="76"/>
      <c r="C38" s="69" t="s">
        <v>69</v>
      </c>
      <c r="D38" s="69"/>
      <c r="E38" s="110"/>
      <c r="F38" s="109">
        <v>1</v>
      </c>
      <c r="G38" s="109">
        <v>1</v>
      </c>
      <c r="H38" s="109"/>
      <c r="I38" s="109"/>
      <c r="J38" s="109"/>
      <c r="K38" s="83"/>
      <c r="L38" s="109"/>
      <c r="M38" s="109"/>
      <c r="N38" s="109"/>
      <c r="O38" s="109"/>
      <c r="P38" s="23"/>
      <c r="Q38" s="23"/>
      <c r="R38" s="25"/>
      <c r="S38" s="25"/>
      <c r="T38" s="23"/>
      <c r="U38" s="23"/>
      <c r="V38" s="23"/>
      <c r="W38" s="23"/>
      <c r="X38" s="25"/>
      <c r="Y38" s="25"/>
    </row>
    <row r="39" spans="1:25" ht="15.95" customHeight="1">
      <c r="A39" s="162"/>
      <c r="B39" s="31" t="s">
        <v>70</v>
      </c>
      <c r="C39" s="31"/>
      <c r="D39" s="31"/>
      <c r="E39" s="110" t="s">
        <v>97</v>
      </c>
      <c r="F39" s="114">
        <v>0</v>
      </c>
      <c r="G39" s="109">
        <v>0</v>
      </c>
      <c r="H39" s="109"/>
      <c r="I39" s="109"/>
      <c r="J39" s="109">
        <f t="shared" ref="J39:O39" si="4">J32-J36</f>
        <v>0</v>
      </c>
      <c r="K39" s="109">
        <f t="shared" si="4"/>
        <v>0</v>
      </c>
      <c r="L39" s="109">
        <f t="shared" si="4"/>
        <v>0</v>
      </c>
      <c r="M39" s="109">
        <f t="shared" si="4"/>
        <v>0</v>
      </c>
      <c r="N39" s="109">
        <f t="shared" si="4"/>
        <v>0</v>
      </c>
      <c r="O39" s="109">
        <f t="shared" si="4"/>
        <v>0</v>
      </c>
      <c r="P39" s="23"/>
      <c r="Q39" s="23"/>
      <c r="R39" s="23"/>
      <c r="S39" s="23"/>
      <c r="T39" s="23"/>
      <c r="U39" s="23"/>
      <c r="V39" s="23"/>
      <c r="W39" s="23"/>
      <c r="X39" s="25"/>
      <c r="Y39" s="25"/>
    </row>
    <row r="40" spans="1:25" ht="15.95" customHeight="1">
      <c r="A40" s="155" t="s">
        <v>86</v>
      </c>
      <c r="B40" s="75" t="s">
        <v>71</v>
      </c>
      <c r="C40" s="69"/>
      <c r="D40" s="69"/>
      <c r="E40" s="110" t="s">
        <v>39</v>
      </c>
      <c r="F40" s="109">
        <v>0</v>
      </c>
      <c r="G40" s="109">
        <v>0</v>
      </c>
      <c r="H40" s="109"/>
      <c r="I40" s="109"/>
      <c r="J40" s="109"/>
      <c r="K40" s="109"/>
      <c r="L40" s="109"/>
      <c r="M40" s="109"/>
      <c r="N40" s="109"/>
      <c r="O40" s="109"/>
      <c r="P40" s="23"/>
      <c r="Q40" s="23"/>
      <c r="R40" s="23"/>
      <c r="S40" s="23"/>
      <c r="T40" s="25"/>
      <c r="U40" s="25"/>
      <c r="V40" s="25"/>
      <c r="W40" s="25"/>
      <c r="X40" s="23"/>
      <c r="Y40" s="23"/>
    </row>
    <row r="41" spans="1:25" ht="15.95" customHeight="1">
      <c r="A41" s="156"/>
      <c r="B41" s="76"/>
      <c r="C41" s="69" t="s">
        <v>72</v>
      </c>
      <c r="D41" s="69"/>
      <c r="E41" s="110"/>
      <c r="F41" s="83">
        <v>0</v>
      </c>
      <c r="G41" s="83">
        <v>0</v>
      </c>
      <c r="H41" s="83"/>
      <c r="I41" s="83"/>
      <c r="J41" s="109"/>
      <c r="K41" s="109"/>
      <c r="L41" s="109"/>
      <c r="M41" s="109"/>
      <c r="N41" s="109"/>
      <c r="O41" s="109"/>
      <c r="P41" s="25"/>
      <c r="Q41" s="25"/>
      <c r="R41" s="25"/>
      <c r="S41" s="25"/>
      <c r="T41" s="25"/>
      <c r="U41" s="25"/>
      <c r="V41" s="25"/>
      <c r="W41" s="25"/>
      <c r="X41" s="23"/>
      <c r="Y41" s="23"/>
    </row>
    <row r="42" spans="1:25" ht="15.95" customHeight="1">
      <c r="A42" s="156"/>
      <c r="B42" s="75" t="s">
        <v>59</v>
      </c>
      <c r="C42" s="69"/>
      <c r="D42" s="69"/>
      <c r="E42" s="110" t="s">
        <v>40</v>
      </c>
      <c r="F42" s="109">
        <v>0</v>
      </c>
      <c r="G42" s="109">
        <v>0</v>
      </c>
      <c r="H42" s="109"/>
      <c r="I42" s="109"/>
      <c r="J42" s="109"/>
      <c r="K42" s="109"/>
      <c r="L42" s="109"/>
      <c r="M42" s="109"/>
      <c r="N42" s="109"/>
      <c r="O42" s="109"/>
      <c r="P42" s="23"/>
      <c r="Q42" s="23"/>
      <c r="R42" s="23"/>
      <c r="S42" s="23"/>
      <c r="T42" s="25"/>
      <c r="U42" s="25"/>
      <c r="V42" s="23"/>
      <c r="W42" s="23"/>
      <c r="X42" s="23"/>
      <c r="Y42" s="23"/>
    </row>
    <row r="43" spans="1:25" ht="15.95" customHeight="1">
      <c r="A43" s="156"/>
      <c r="B43" s="76"/>
      <c r="C43" s="69" t="s">
        <v>73</v>
      </c>
      <c r="D43" s="69"/>
      <c r="E43" s="110"/>
      <c r="F43" s="109">
        <v>0</v>
      </c>
      <c r="G43" s="109">
        <v>0</v>
      </c>
      <c r="H43" s="109"/>
      <c r="I43" s="109"/>
      <c r="J43" s="83"/>
      <c r="K43" s="83"/>
      <c r="L43" s="109"/>
      <c r="M43" s="109"/>
      <c r="N43" s="109"/>
      <c r="O43" s="109"/>
      <c r="P43" s="23"/>
      <c r="Q43" s="23"/>
      <c r="R43" s="25"/>
      <c r="S43" s="23"/>
      <c r="T43" s="25"/>
      <c r="U43" s="25"/>
      <c r="V43" s="23"/>
      <c r="W43" s="23"/>
      <c r="X43" s="25"/>
      <c r="Y43" s="25"/>
    </row>
    <row r="44" spans="1:25" ht="15.95" customHeight="1">
      <c r="A44" s="156"/>
      <c r="B44" s="69" t="s">
        <v>70</v>
      </c>
      <c r="C44" s="69"/>
      <c r="D44" s="69"/>
      <c r="E44" s="110" t="s">
        <v>98</v>
      </c>
      <c r="F44" s="83">
        <v>0</v>
      </c>
      <c r="G44" s="83">
        <v>0</v>
      </c>
      <c r="H44" s="83"/>
      <c r="I44" s="83"/>
      <c r="J44" s="83">
        <f t="shared" ref="J44:O44" si="5">J40-J42</f>
        <v>0</v>
      </c>
      <c r="K44" s="83">
        <f t="shared" si="5"/>
        <v>0</v>
      </c>
      <c r="L44" s="83">
        <f t="shared" si="5"/>
        <v>0</v>
      </c>
      <c r="M44" s="83">
        <f t="shared" si="5"/>
        <v>0</v>
      </c>
      <c r="N44" s="83">
        <f t="shared" si="5"/>
        <v>0</v>
      </c>
      <c r="O44" s="83">
        <f t="shared" si="5"/>
        <v>0</v>
      </c>
      <c r="P44" s="25"/>
      <c r="Q44" s="25"/>
      <c r="R44" s="23"/>
      <c r="S44" s="23"/>
      <c r="T44" s="25"/>
      <c r="U44" s="25"/>
      <c r="V44" s="23"/>
      <c r="W44" s="23"/>
      <c r="X44" s="23"/>
      <c r="Y44" s="23"/>
    </row>
    <row r="45" spans="1:25" ht="15.95" customHeight="1">
      <c r="A45" s="155" t="s">
        <v>78</v>
      </c>
      <c r="B45" s="31" t="s">
        <v>74</v>
      </c>
      <c r="C45" s="31"/>
      <c r="D45" s="31"/>
      <c r="E45" s="110" t="s">
        <v>99</v>
      </c>
      <c r="F45" s="109">
        <v>0</v>
      </c>
      <c r="G45" s="114">
        <v>0</v>
      </c>
      <c r="H45" s="109"/>
      <c r="I45" s="109"/>
      <c r="J45" s="109">
        <f t="shared" ref="J45:O45" si="6">J39+J44</f>
        <v>0</v>
      </c>
      <c r="K45" s="109">
        <f t="shared" si="6"/>
        <v>0</v>
      </c>
      <c r="L45" s="109">
        <f t="shared" si="6"/>
        <v>0</v>
      </c>
      <c r="M45" s="109">
        <f t="shared" si="6"/>
        <v>0</v>
      </c>
      <c r="N45" s="109">
        <f t="shared" si="6"/>
        <v>0</v>
      </c>
      <c r="O45" s="109">
        <f t="shared" si="6"/>
        <v>0</v>
      </c>
      <c r="P45" s="23"/>
      <c r="Q45" s="23"/>
      <c r="R45" s="23"/>
      <c r="S45" s="23"/>
      <c r="T45" s="23"/>
      <c r="U45" s="23"/>
      <c r="V45" s="23"/>
      <c r="W45" s="23"/>
      <c r="X45" s="23"/>
      <c r="Y45" s="23"/>
    </row>
    <row r="46" spans="1:25" ht="15.95" customHeight="1">
      <c r="A46" s="156"/>
      <c r="B46" s="69" t="s">
        <v>75</v>
      </c>
      <c r="C46" s="69"/>
      <c r="D46" s="69"/>
      <c r="E46" s="69"/>
      <c r="F46" s="83">
        <v>0</v>
      </c>
      <c r="G46" s="115">
        <v>0</v>
      </c>
      <c r="H46" s="83"/>
      <c r="I46" s="83"/>
      <c r="J46" s="83"/>
      <c r="K46" s="83"/>
      <c r="L46" s="109"/>
      <c r="M46" s="109"/>
      <c r="N46" s="83"/>
      <c r="O46" s="83"/>
      <c r="P46" s="25"/>
      <c r="Q46" s="25"/>
      <c r="R46" s="25"/>
      <c r="S46" s="25"/>
      <c r="T46" s="25"/>
      <c r="U46" s="25"/>
      <c r="V46" s="25"/>
      <c r="W46" s="25"/>
      <c r="X46" s="25"/>
      <c r="Y46" s="25"/>
    </row>
    <row r="47" spans="1:25" ht="15.95" customHeight="1">
      <c r="A47" s="156"/>
      <c r="B47" s="69" t="s">
        <v>76</v>
      </c>
      <c r="C47" s="69"/>
      <c r="D47" s="69"/>
      <c r="E47" s="69"/>
      <c r="F47" s="109">
        <v>0</v>
      </c>
      <c r="G47" s="109">
        <v>0</v>
      </c>
      <c r="H47" s="109"/>
      <c r="I47" s="109"/>
      <c r="J47" s="109"/>
      <c r="K47" s="109"/>
      <c r="L47" s="109"/>
      <c r="M47" s="109"/>
      <c r="N47" s="109"/>
      <c r="O47" s="109"/>
      <c r="P47" s="23"/>
      <c r="Q47" s="23"/>
      <c r="R47" s="23"/>
      <c r="S47" s="23"/>
      <c r="T47" s="23"/>
      <c r="U47" s="23"/>
      <c r="V47" s="23"/>
      <c r="W47" s="23"/>
      <c r="X47" s="23"/>
      <c r="Y47" s="23"/>
    </row>
    <row r="48" spans="1:25" ht="15.95" customHeight="1">
      <c r="A48" s="156"/>
      <c r="B48" s="69" t="s">
        <v>77</v>
      </c>
      <c r="C48" s="69"/>
      <c r="D48" s="69"/>
      <c r="E48" s="69"/>
      <c r="F48" s="109">
        <v>0</v>
      </c>
      <c r="G48" s="109">
        <v>0</v>
      </c>
      <c r="H48" s="109"/>
      <c r="I48" s="109"/>
      <c r="J48" s="109"/>
      <c r="K48" s="109"/>
      <c r="L48" s="109"/>
      <c r="M48" s="109"/>
      <c r="N48" s="109"/>
      <c r="O48" s="109"/>
      <c r="P48" s="23"/>
      <c r="Q48" s="23"/>
      <c r="R48" s="23"/>
      <c r="S48" s="23"/>
      <c r="T48" s="23"/>
      <c r="U48" s="23"/>
      <c r="V48" s="23"/>
      <c r="W48" s="23"/>
      <c r="X48" s="23"/>
      <c r="Y48" s="23"/>
    </row>
    <row r="49" spans="1:15" ht="15.95" customHeight="1">
      <c r="A49" s="11" t="s">
        <v>82</v>
      </c>
      <c r="O49" s="4"/>
    </row>
    <row r="50" spans="1:15" ht="15.95" customHeight="1">
      <c r="A50" s="11"/>
      <c r="O50" s="7"/>
    </row>
  </sheetData>
  <mergeCells count="28">
    <mergeCell ref="A32:A39"/>
    <mergeCell ref="A40:A44"/>
    <mergeCell ref="A45:A48"/>
    <mergeCell ref="O25:O26"/>
    <mergeCell ref="A30:E31"/>
    <mergeCell ref="F30:G30"/>
    <mergeCell ref="H30:I30"/>
    <mergeCell ref="J30:K30"/>
    <mergeCell ref="L30:M30"/>
    <mergeCell ref="N30:O30"/>
    <mergeCell ref="I25:I26"/>
    <mergeCell ref="J25:J26"/>
    <mergeCell ref="K25:K26"/>
    <mergeCell ref="L25:L26"/>
    <mergeCell ref="M25:M26"/>
    <mergeCell ref="N25:N26"/>
    <mergeCell ref="L6:M6"/>
    <mergeCell ref="N6:O6"/>
    <mergeCell ref="H25:H26"/>
    <mergeCell ref="A6:E7"/>
    <mergeCell ref="F6:G6"/>
    <mergeCell ref="H6:I6"/>
    <mergeCell ref="J6:K6"/>
    <mergeCell ref="A8:A18"/>
    <mergeCell ref="A19:A27"/>
    <mergeCell ref="E25:E26"/>
    <mergeCell ref="F25:F26"/>
    <mergeCell ref="G25:G26"/>
  </mergeCells>
  <phoneticPr fontId="21"/>
  <printOptions horizontalCentered="1" gridLinesSet="0"/>
  <pageMargins left="0.78740157480314965" right="0.35433070866141736" top="0.27559055118110237" bottom="0.23622047244094491" header="0.19685039370078741" footer="0.19685039370078741"/>
  <pageSetup paperSize="9" scale="75" firstPageNumber="3" orientation="landscape" useFirstPageNumber="1" r:id="rId1"/>
  <headerFooter alignWithMargins="0">
    <oddHeader>&amp;R&amp;"明朝,斜体"&amp;9指定都市－4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84E375-79B6-4B4A-BEFA-AF911FCAED1B}">
  <sheetPr>
    <pageSetUpPr fitToPage="1"/>
  </sheetPr>
  <dimension ref="A1:W47"/>
  <sheetViews>
    <sheetView view="pageBreakPreview" zoomScaleNormal="100" zoomScaleSheetLayoutView="100" workbookViewId="0">
      <pane xSplit="4" ySplit="7" topLeftCell="E32" activePane="bottomRight" state="frozen"/>
      <selection activeCell="E21" sqref="E21"/>
      <selection pane="topRight" activeCell="E21" sqref="E21"/>
      <selection pane="bottomLeft" activeCell="E21" sqref="E21"/>
      <selection pane="bottomRight" activeCell="E21" sqref="E21"/>
    </sheetView>
  </sheetViews>
  <sheetFormatPr defaultRowHeight="13.5"/>
  <cols>
    <col min="1" max="2" width="3.625" style="1" customWidth="1"/>
    <col min="3" max="3" width="21.375" style="1" customWidth="1"/>
    <col min="4" max="4" width="20" style="1" customWidth="1"/>
    <col min="5" max="22" width="12.625" style="1" customWidth="1"/>
    <col min="23" max="16384" width="9" style="1"/>
  </cols>
  <sheetData>
    <row r="1" spans="1:22" ht="33.950000000000003" customHeight="1">
      <c r="A1" s="42" t="s">
        <v>0</v>
      </c>
      <c r="B1" s="42"/>
      <c r="C1" s="120" t="s">
        <v>288</v>
      </c>
      <c r="D1" s="53"/>
    </row>
    <row r="3" spans="1:22" ht="15" customHeight="1">
      <c r="A3" s="15" t="s">
        <v>207</v>
      </c>
      <c r="B3" s="15"/>
      <c r="C3" s="15"/>
      <c r="D3" s="15"/>
      <c r="E3" s="15"/>
      <c r="F3" s="15"/>
      <c r="I3" s="15"/>
      <c r="J3" s="15"/>
      <c r="Q3" s="15"/>
      <c r="R3" s="15"/>
    </row>
    <row r="4" spans="1:22" ht="15" customHeight="1">
      <c r="A4" s="15"/>
      <c r="B4" s="15"/>
      <c r="C4" s="15"/>
      <c r="D4" s="15"/>
      <c r="E4" s="15"/>
      <c r="F4" s="15"/>
      <c r="I4" s="15"/>
      <c r="J4" s="15"/>
      <c r="Q4" s="15"/>
      <c r="R4" s="15"/>
    </row>
    <row r="5" spans="1:22" ht="15" customHeight="1">
      <c r="A5" s="54"/>
      <c r="B5" s="54" t="s">
        <v>316</v>
      </c>
      <c r="C5" s="54"/>
      <c r="D5" s="54"/>
      <c r="E5" s="59"/>
      <c r="F5" s="59"/>
      <c r="G5" s="59"/>
      <c r="H5" s="121"/>
      <c r="I5" s="59"/>
      <c r="J5" s="59"/>
      <c r="K5" s="59"/>
      <c r="L5" s="121"/>
      <c r="M5" s="59"/>
      <c r="N5" s="121"/>
      <c r="O5" s="59"/>
      <c r="P5" s="121"/>
      <c r="Q5" s="59"/>
      <c r="R5" s="59"/>
      <c r="S5" s="59"/>
      <c r="T5" s="121"/>
      <c r="U5" s="59"/>
      <c r="V5" s="16" t="s">
        <v>208</v>
      </c>
    </row>
    <row r="6" spans="1:22" ht="15" customHeight="1">
      <c r="A6" s="55"/>
      <c r="B6" s="56"/>
      <c r="C6" s="56"/>
      <c r="D6" s="107"/>
      <c r="E6" s="169" t="s">
        <v>317</v>
      </c>
      <c r="F6" s="170"/>
      <c r="G6" s="169" t="s">
        <v>318</v>
      </c>
      <c r="H6" s="170"/>
      <c r="I6" s="122" t="s">
        <v>319</v>
      </c>
      <c r="J6" s="123"/>
      <c r="K6" s="169" t="s">
        <v>320</v>
      </c>
      <c r="L6" s="170"/>
      <c r="M6" s="169" t="s">
        <v>321</v>
      </c>
      <c r="N6" s="170"/>
      <c r="O6" s="169" t="s">
        <v>322</v>
      </c>
      <c r="P6" s="170"/>
      <c r="Q6" s="169" t="s">
        <v>323</v>
      </c>
      <c r="R6" s="170"/>
      <c r="S6" s="172" t="s">
        <v>324</v>
      </c>
      <c r="T6" s="173"/>
      <c r="U6" s="169" t="s">
        <v>325</v>
      </c>
      <c r="V6" s="170"/>
    </row>
    <row r="7" spans="1:22" ht="15" customHeight="1">
      <c r="A7" s="57"/>
      <c r="B7" s="58"/>
      <c r="C7" s="58"/>
      <c r="D7" s="108"/>
      <c r="E7" s="124" t="s">
        <v>313</v>
      </c>
      <c r="F7" s="101" t="s">
        <v>314</v>
      </c>
      <c r="G7" s="124" t="s">
        <v>313</v>
      </c>
      <c r="H7" s="124" t="s">
        <v>314</v>
      </c>
      <c r="I7" s="124" t="s">
        <v>313</v>
      </c>
      <c r="J7" s="124" t="s">
        <v>314</v>
      </c>
      <c r="K7" s="124" t="s">
        <v>313</v>
      </c>
      <c r="L7" s="124" t="s">
        <v>314</v>
      </c>
      <c r="M7" s="124" t="s">
        <v>313</v>
      </c>
      <c r="N7" s="124" t="s">
        <v>314</v>
      </c>
      <c r="O7" s="124" t="s">
        <v>313</v>
      </c>
      <c r="P7" s="124" t="s">
        <v>314</v>
      </c>
      <c r="Q7" s="124" t="s">
        <v>313</v>
      </c>
      <c r="R7" s="124" t="s">
        <v>314</v>
      </c>
      <c r="S7" s="124" t="s">
        <v>313</v>
      </c>
      <c r="T7" s="117" t="s">
        <v>314</v>
      </c>
      <c r="U7" s="124" t="s">
        <v>313</v>
      </c>
      <c r="V7" s="117" t="s">
        <v>314</v>
      </c>
    </row>
    <row r="8" spans="1:22" ht="18" customHeight="1">
      <c r="A8" s="135" t="s">
        <v>209</v>
      </c>
      <c r="B8" s="102" t="s">
        <v>210</v>
      </c>
      <c r="C8" s="103"/>
      <c r="D8" s="103"/>
      <c r="E8" s="125">
        <v>1</v>
      </c>
      <c r="F8" s="126">
        <v>1</v>
      </c>
      <c r="G8" s="125">
        <v>1</v>
      </c>
      <c r="H8" s="126">
        <v>1</v>
      </c>
      <c r="I8" s="125">
        <v>2</v>
      </c>
      <c r="J8" s="126">
        <v>2</v>
      </c>
      <c r="K8" s="125">
        <v>58</v>
      </c>
      <c r="L8" s="126">
        <v>58</v>
      </c>
      <c r="M8" s="125">
        <v>11</v>
      </c>
      <c r="N8" s="126">
        <v>11</v>
      </c>
      <c r="O8" s="125">
        <v>24</v>
      </c>
      <c r="P8" s="126">
        <v>24</v>
      </c>
      <c r="Q8" s="125">
        <v>19</v>
      </c>
      <c r="R8" s="126">
        <v>19</v>
      </c>
      <c r="S8" s="125">
        <v>2</v>
      </c>
      <c r="T8" s="126">
        <v>2</v>
      </c>
      <c r="U8" s="127">
        <v>1</v>
      </c>
      <c r="V8" s="126">
        <v>1</v>
      </c>
    </row>
    <row r="9" spans="1:22" ht="18" customHeight="1">
      <c r="A9" s="135"/>
      <c r="B9" s="135" t="s">
        <v>211</v>
      </c>
      <c r="C9" s="69" t="s">
        <v>212</v>
      </c>
      <c r="D9" s="69"/>
      <c r="E9" s="125">
        <v>20</v>
      </c>
      <c r="F9" s="126">
        <v>20</v>
      </c>
      <c r="G9" s="125">
        <v>50</v>
      </c>
      <c r="H9" s="126">
        <v>50</v>
      </c>
      <c r="I9" s="125">
        <v>318248</v>
      </c>
      <c r="J9" s="126">
        <v>318038</v>
      </c>
      <c r="K9" s="125">
        <v>1063</v>
      </c>
      <c r="L9" s="126">
        <v>1063</v>
      </c>
      <c r="M9" s="125">
        <v>3000</v>
      </c>
      <c r="N9" s="126">
        <v>3000</v>
      </c>
      <c r="O9" s="125">
        <v>1500</v>
      </c>
      <c r="P9" s="126">
        <v>1500</v>
      </c>
      <c r="Q9" s="125">
        <v>100</v>
      </c>
      <c r="R9" s="126">
        <v>100</v>
      </c>
      <c r="S9" s="125">
        <v>630</v>
      </c>
      <c r="T9" s="126">
        <v>630</v>
      </c>
      <c r="U9" s="127">
        <v>105</v>
      </c>
      <c r="V9" s="126">
        <v>105</v>
      </c>
    </row>
    <row r="10" spans="1:22" ht="18" customHeight="1">
      <c r="A10" s="135"/>
      <c r="B10" s="135"/>
      <c r="C10" s="69" t="s">
        <v>213</v>
      </c>
      <c r="D10" s="69"/>
      <c r="E10" s="125">
        <v>20</v>
      </c>
      <c r="F10" s="126">
        <v>20</v>
      </c>
      <c r="G10" s="125">
        <v>50</v>
      </c>
      <c r="H10" s="126">
        <v>50</v>
      </c>
      <c r="I10" s="125">
        <v>159124</v>
      </c>
      <c r="J10" s="126">
        <v>159019</v>
      </c>
      <c r="K10" s="125">
        <v>602</v>
      </c>
      <c r="L10" s="126">
        <v>602</v>
      </c>
      <c r="M10" s="125">
        <v>1900</v>
      </c>
      <c r="N10" s="126">
        <v>1900</v>
      </c>
      <c r="O10" s="125">
        <v>788</v>
      </c>
      <c r="P10" s="126">
        <v>788</v>
      </c>
      <c r="Q10" s="125">
        <v>77</v>
      </c>
      <c r="R10" s="126">
        <v>77</v>
      </c>
      <c r="S10" s="125">
        <v>600</v>
      </c>
      <c r="T10" s="126">
        <v>600</v>
      </c>
      <c r="U10" s="127">
        <v>105</v>
      </c>
      <c r="V10" s="126">
        <v>105</v>
      </c>
    </row>
    <row r="11" spans="1:22" ht="18" customHeight="1">
      <c r="A11" s="135"/>
      <c r="B11" s="135"/>
      <c r="C11" s="69" t="s">
        <v>214</v>
      </c>
      <c r="D11" s="69"/>
      <c r="E11" s="125">
        <v>0</v>
      </c>
      <c r="F11" s="126">
        <v>0</v>
      </c>
      <c r="G11" s="128">
        <v>0</v>
      </c>
      <c r="H11" s="126">
        <v>0</v>
      </c>
      <c r="I11" s="125">
        <v>159124</v>
      </c>
      <c r="J11" s="126">
        <v>159019</v>
      </c>
      <c r="K11" s="125">
        <v>0</v>
      </c>
      <c r="L11" s="126">
        <v>0</v>
      </c>
      <c r="M11" s="125">
        <v>0</v>
      </c>
      <c r="N11" s="126">
        <v>0</v>
      </c>
      <c r="O11" s="125">
        <v>0</v>
      </c>
      <c r="P11" s="126">
        <v>0</v>
      </c>
      <c r="Q11" s="125">
        <v>13</v>
      </c>
      <c r="R11" s="126">
        <v>13</v>
      </c>
      <c r="S11" s="125">
        <v>0</v>
      </c>
      <c r="T11" s="128">
        <v>0</v>
      </c>
      <c r="U11" s="127">
        <v>0</v>
      </c>
      <c r="V11" s="126">
        <v>0</v>
      </c>
    </row>
    <row r="12" spans="1:22" ht="18" customHeight="1">
      <c r="A12" s="135"/>
      <c r="B12" s="135"/>
      <c r="C12" s="69" t="s">
        <v>215</v>
      </c>
      <c r="D12" s="69"/>
      <c r="E12" s="125">
        <v>0</v>
      </c>
      <c r="F12" s="126">
        <v>0</v>
      </c>
      <c r="G12" s="128">
        <v>0</v>
      </c>
      <c r="H12" s="126">
        <v>0</v>
      </c>
      <c r="I12" s="125">
        <v>0</v>
      </c>
      <c r="J12" s="126">
        <v>0</v>
      </c>
      <c r="K12" s="125">
        <v>461</v>
      </c>
      <c r="L12" s="126">
        <v>461</v>
      </c>
      <c r="M12" s="125">
        <v>1100</v>
      </c>
      <c r="N12" s="126">
        <v>1100</v>
      </c>
      <c r="O12" s="125">
        <v>713</v>
      </c>
      <c r="P12" s="126">
        <v>713</v>
      </c>
      <c r="Q12" s="125">
        <v>10</v>
      </c>
      <c r="R12" s="126">
        <v>10</v>
      </c>
      <c r="S12" s="125">
        <v>30</v>
      </c>
      <c r="T12" s="126">
        <v>30</v>
      </c>
      <c r="U12" s="127">
        <v>0</v>
      </c>
      <c r="V12" s="126">
        <v>0</v>
      </c>
    </row>
    <row r="13" spans="1:22" ht="18" customHeight="1">
      <c r="A13" s="135"/>
      <c r="B13" s="135"/>
      <c r="C13" s="69" t="s">
        <v>216</v>
      </c>
      <c r="D13" s="69"/>
      <c r="E13" s="125">
        <v>0</v>
      </c>
      <c r="F13" s="126">
        <v>0</v>
      </c>
      <c r="G13" s="128">
        <v>0</v>
      </c>
      <c r="H13" s="126">
        <v>0</v>
      </c>
      <c r="I13" s="125">
        <v>0</v>
      </c>
      <c r="J13" s="126">
        <v>0</v>
      </c>
      <c r="K13" s="125">
        <v>0</v>
      </c>
      <c r="L13" s="126">
        <v>0</v>
      </c>
      <c r="M13" s="125">
        <v>0</v>
      </c>
      <c r="N13" s="126">
        <v>0</v>
      </c>
      <c r="O13" s="125">
        <v>0</v>
      </c>
      <c r="P13" s="126">
        <v>0</v>
      </c>
      <c r="Q13" s="125">
        <v>0</v>
      </c>
      <c r="R13" s="126">
        <v>0</v>
      </c>
      <c r="S13" s="125">
        <v>0</v>
      </c>
      <c r="T13" s="128" t="s">
        <v>326</v>
      </c>
      <c r="U13" s="127">
        <v>0</v>
      </c>
      <c r="V13" s="126">
        <v>0</v>
      </c>
    </row>
    <row r="14" spans="1:22" ht="18" customHeight="1">
      <c r="A14" s="135"/>
      <c r="B14" s="135"/>
      <c r="C14" s="69" t="s">
        <v>78</v>
      </c>
      <c r="D14" s="69"/>
      <c r="E14" s="125">
        <v>0</v>
      </c>
      <c r="F14" s="126">
        <v>0</v>
      </c>
      <c r="G14" s="128">
        <v>0</v>
      </c>
      <c r="H14" s="126">
        <v>0</v>
      </c>
      <c r="I14" s="125">
        <v>0</v>
      </c>
      <c r="J14" s="126">
        <v>0</v>
      </c>
      <c r="K14" s="125">
        <v>0</v>
      </c>
      <c r="L14" s="126">
        <v>0</v>
      </c>
      <c r="M14" s="125">
        <v>0</v>
      </c>
      <c r="N14" s="126">
        <v>0</v>
      </c>
      <c r="O14" s="125">
        <v>0</v>
      </c>
      <c r="P14" s="126">
        <v>0</v>
      </c>
      <c r="Q14" s="125">
        <v>0</v>
      </c>
      <c r="R14" s="126">
        <v>0</v>
      </c>
      <c r="S14" s="125">
        <v>0</v>
      </c>
      <c r="T14" s="128">
        <v>0</v>
      </c>
      <c r="U14" s="127">
        <v>0</v>
      </c>
      <c r="V14" s="126">
        <v>0</v>
      </c>
    </row>
    <row r="15" spans="1:22" ht="18" customHeight="1">
      <c r="A15" s="134" t="s">
        <v>217</v>
      </c>
      <c r="B15" s="135" t="s">
        <v>218</v>
      </c>
      <c r="C15" s="69" t="s">
        <v>219</v>
      </c>
      <c r="D15" s="69"/>
      <c r="E15" s="105">
        <v>5665</v>
      </c>
      <c r="F15" s="129">
        <v>8080</v>
      </c>
      <c r="G15" s="105">
        <v>6809</v>
      </c>
      <c r="H15" s="129">
        <v>4673</v>
      </c>
      <c r="I15" s="105">
        <v>19460</v>
      </c>
      <c r="J15" s="129">
        <v>9893</v>
      </c>
      <c r="K15" s="105">
        <v>95</v>
      </c>
      <c r="L15" s="129">
        <v>102</v>
      </c>
      <c r="M15" s="105">
        <v>500</v>
      </c>
      <c r="N15" s="129">
        <v>659</v>
      </c>
      <c r="O15" s="105">
        <v>1213</v>
      </c>
      <c r="P15" s="129">
        <v>1149</v>
      </c>
      <c r="Q15" s="105">
        <v>3115</v>
      </c>
      <c r="R15" s="129">
        <v>3502</v>
      </c>
      <c r="S15" s="105">
        <v>1987</v>
      </c>
      <c r="T15" s="129">
        <v>2085</v>
      </c>
      <c r="U15" s="130">
        <v>4490</v>
      </c>
      <c r="V15" s="129">
        <v>4458</v>
      </c>
    </row>
    <row r="16" spans="1:22" ht="18" customHeight="1">
      <c r="A16" s="135"/>
      <c r="B16" s="135"/>
      <c r="C16" s="69" t="s">
        <v>220</v>
      </c>
      <c r="D16" s="69"/>
      <c r="E16" s="105">
        <v>20</v>
      </c>
      <c r="F16" s="129">
        <v>20</v>
      </c>
      <c r="G16" s="105">
        <v>16718</v>
      </c>
      <c r="H16" s="129">
        <v>18838</v>
      </c>
      <c r="I16" s="105">
        <v>1678962</v>
      </c>
      <c r="J16" s="129">
        <v>1677113</v>
      </c>
      <c r="K16" s="105">
        <v>2812</v>
      </c>
      <c r="L16" s="129">
        <v>2886</v>
      </c>
      <c r="M16" s="105">
        <v>598</v>
      </c>
      <c r="N16" s="129">
        <v>607</v>
      </c>
      <c r="O16" s="105">
        <v>1410</v>
      </c>
      <c r="P16" s="129">
        <v>1438</v>
      </c>
      <c r="Q16" s="105">
        <v>3655</v>
      </c>
      <c r="R16" s="129">
        <v>3694</v>
      </c>
      <c r="S16" s="105">
        <v>97</v>
      </c>
      <c r="T16" s="129">
        <v>44</v>
      </c>
      <c r="U16" s="130">
        <v>10805</v>
      </c>
      <c r="V16" s="129">
        <v>10856</v>
      </c>
    </row>
    <row r="17" spans="1:23" ht="18" customHeight="1">
      <c r="A17" s="135"/>
      <c r="B17" s="135"/>
      <c r="C17" s="69" t="s">
        <v>221</v>
      </c>
      <c r="D17" s="69"/>
      <c r="E17" s="105">
        <v>0</v>
      </c>
      <c r="F17" s="129">
        <v>0</v>
      </c>
      <c r="G17" s="128">
        <v>0</v>
      </c>
      <c r="H17" s="129">
        <v>0</v>
      </c>
      <c r="I17" s="105">
        <v>1009</v>
      </c>
      <c r="J17" s="129">
        <v>1003</v>
      </c>
      <c r="K17" s="105">
        <v>0</v>
      </c>
      <c r="L17" s="129">
        <v>0</v>
      </c>
      <c r="M17" s="105">
        <v>0</v>
      </c>
      <c r="N17" s="129">
        <v>0</v>
      </c>
      <c r="O17" s="105">
        <v>0</v>
      </c>
      <c r="P17" s="129">
        <v>0</v>
      </c>
      <c r="Q17" s="105">
        <v>0</v>
      </c>
      <c r="R17" s="129">
        <v>0</v>
      </c>
      <c r="S17" s="105">
        <v>0</v>
      </c>
      <c r="T17" s="128">
        <v>0</v>
      </c>
      <c r="U17" s="130">
        <v>0</v>
      </c>
      <c r="V17" s="129">
        <v>0</v>
      </c>
    </row>
    <row r="18" spans="1:23" ht="18" customHeight="1">
      <c r="A18" s="135"/>
      <c r="B18" s="135"/>
      <c r="C18" s="69" t="s">
        <v>222</v>
      </c>
      <c r="D18" s="69"/>
      <c r="E18" s="105">
        <v>5685</v>
      </c>
      <c r="F18" s="129">
        <v>8100</v>
      </c>
      <c r="G18" s="105">
        <v>23527</v>
      </c>
      <c r="H18" s="129">
        <v>23511</v>
      </c>
      <c r="I18" s="105">
        <v>1699432</v>
      </c>
      <c r="J18" s="129">
        <v>1688009</v>
      </c>
      <c r="K18" s="105">
        <v>2907</v>
      </c>
      <c r="L18" s="129">
        <v>2988</v>
      </c>
      <c r="M18" s="105">
        <v>1098</v>
      </c>
      <c r="N18" s="129">
        <v>1266</v>
      </c>
      <c r="O18" s="105">
        <v>2623</v>
      </c>
      <c r="P18" s="129">
        <v>2586</v>
      </c>
      <c r="Q18" s="105">
        <v>6769</v>
      </c>
      <c r="R18" s="129">
        <v>7196</v>
      </c>
      <c r="S18" s="105">
        <v>2084</v>
      </c>
      <c r="T18" s="129">
        <f>+T15+T16</f>
        <v>2129</v>
      </c>
      <c r="U18" s="130">
        <v>15295</v>
      </c>
      <c r="V18" s="129">
        <v>15315</v>
      </c>
    </row>
    <row r="19" spans="1:23" ht="18" customHeight="1">
      <c r="A19" s="135"/>
      <c r="B19" s="135" t="s">
        <v>223</v>
      </c>
      <c r="C19" s="69" t="s">
        <v>224</v>
      </c>
      <c r="D19" s="69"/>
      <c r="E19" s="105">
        <v>2402</v>
      </c>
      <c r="F19" s="129">
        <v>1704</v>
      </c>
      <c r="G19" s="105">
        <v>9882</v>
      </c>
      <c r="H19" s="129">
        <v>9636</v>
      </c>
      <c r="I19" s="105">
        <v>80808</v>
      </c>
      <c r="J19" s="129">
        <v>81346</v>
      </c>
      <c r="K19" s="105">
        <v>2071</v>
      </c>
      <c r="L19" s="129">
        <v>2098</v>
      </c>
      <c r="M19" s="105">
        <v>949</v>
      </c>
      <c r="N19" s="129">
        <v>949</v>
      </c>
      <c r="O19" s="105">
        <v>377</v>
      </c>
      <c r="P19" s="129">
        <v>175</v>
      </c>
      <c r="Q19" s="105">
        <v>1564</v>
      </c>
      <c r="R19" s="129">
        <v>872</v>
      </c>
      <c r="S19" s="105">
        <v>553</v>
      </c>
      <c r="T19" s="129">
        <v>700</v>
      </c>
      <c r="U19" s="130">
        <v>7124</v>
      </c>
      <c r="V19" s="129">
        <v>7076</v>
      </c>
    </row>
    <row r="20" spans="1:23" ht="18" customHeight="1">
      <c r="A20" s="135"/>
      <c r="B20" s="135"/>
      <c r="C20" s="69" t="s">
        <v>225</v>
      </c>
      <c r="D20" s="69"/>
      <c r="E20" s="105">
        <v>1715</v>
      </c>
      <c r="F20" s="129">
        <v>4815</v>
      </c>
      <c r="G20" s="105">
        <v>9963</v>
      </c>
      <c r="H20" s="129">
        <v>10452</v>
      </c>
      <c r="I20" s="105">
        <v>554882</v>
      </c>
      <c r="J20" s="129">
        <v>572970</v>
      </c>
      <c r="K20" s="105">
        <v>20</v>
      </c>
      <c r="L20" s="129">
        <v>25</v>
      </c>
      <c r="M20" s="105">
        <v>1017</v>
      </c>
      <c r="N20" s="129">
        <v>1014</v>
      </c>
      <c r="O20" s="105">
        <v>324</v>
      </c>
      <c r="P20" s="129">
        <v>423</v>
      </c>
      <c r="Q20" s="105">
        <v>206</v>
      </c>
      <c r="R20" s="129">
        <v>563</v>
      </c>
      <c r="S20" s="105">
        <v>0</v>
      </c>
      <c r="T20" s="129">
        <v>57</v>
      </c>
      <c r="U20" s="130">
        <v>3996</v>
      </c>
      <c r="V20" s="129">
        <v>4247</v>
      </c>
    </row>
    <row r="21" spans="1:23" s="59" customFormat="1" ht="18" customHeight="1">
      <c r="A21" s="135"/>
      <c r="B21" s="135"/>
      <c r="C21" s="104" t="s">
        <v>226</v>
      </c>
      <c r="D21" s="104"/>
      <c r="E21" s="105">
        <v>0</v>
      </c>
      <c r="F21" s="129">
        <v>0</v>
      </c>
      <c r="G21" s="128">
        <v>0</v>
      </c>
      <c r="H21" s="129">
        <v>0</v>
      </c>
      <c r="I21" s="105">
        <v>745493</v>
      </c>
      <c r="J21" s="129">
        <v>715656</v>
      </c>
      <c r="K21" s="105">
        <v>0</v>
      </c>
      <c r="L21" s="129">
        <v>0</v>
      </c>
      <c r="M21" s="105">
        <v>0</v>
      </c>
      <c r="N21" s="129">
        <v>0</v>
      </c>
      <c r="O21" s="105">
        <v>0</v>
      </c>
      <c r="P21" s="129">
        <v>0</v>
      </c>
      <c r="Q21" s="105">
        <v>0</v>
      </c>
      <c r="R21" s="129">
        <v>0</v>
      </c>
      <c r="S21" s="105">
        <v>0</v>
      </c>
      <c r="T21" s="129">
        <v>0</v>
      </c>
      <c r="U21" s="130">
        <v>0</v>
      </c>
      <c r="V21" s="129">
        <v>0</v>
      </c>
    </row>
    <row r="22" spans="1:23" ht="18" customHeight="1">
      <c r="A22" s="135"/>
      <c r="B22" s="135"/>
      <c r="C22" s="31" t="s">
        <v>227</v>
      </c>
      <c r="D22" s="31"/>
      <c r="E22" s="105">
        <v>4117</v>
      </c>
      <c r="F22" s="129">
        <v>6519</v>
      </c>
      <c r="G22" s="105">
        <v>19845</v>
      </c>
      <c r="H22" s="129">
        <v>20089</v>
      </c>
      <c r="I22" s="105">
        <v>1381184</v>
      </c>
      <c r="J22" s="129">
        <v>1369971</v>
      </c>
      <c r="K22" s="105">
        <v>2091</v>
      </c>
      <c r="L22" s="129">
        <v>2123</v>
      </c>
      <c r="M22" s="105">
        <v>1966</v>
      </c>
      <c r="N22" s="129">
        <v>1963</v>
      </c>
      <c r="O22" s="105">
        <v>701</v>
      </c>
      <c r="P22" s="129">
        <v>598</v>
      </c>
      <c r="Q22" s="105">
        <v>1769</v>
      </c>
      <c r="R22" s="129">
        <v>1435</v>
      </c>
      <c r="S22" s="105">
        <v>553</v>
      </c>
      <c r="T22" s="129">
        <f>+T19+T20</f>
        <v>757</v>
      </c>
      <c r="U22" s="130">
        <v>11120</v>
      </c>
      <c r="V22" s="129">
        <v>11324</v>
      </c>
    </row>
    <row r="23" spans="1:23" ht="18" customHeight="1">
      <c r="A23" s="135"/>
      <c r="B23" s="135" t="s">
        <v>228</v>
      </c>
      <c r="C23" s="69" t="s">
        <v>229</v>
      </c>
      <c r="D23" s="69"/>
      <c r="E23" s="105">
        <v>20</v>
      </c>
      <c r="F23" s="129">
        <v>20</v>
      </c>
      <c r="G23" s="105">
        <v>50</v>
      </c>
      <c r="H23" s="129">
        <v>50</v>
      </c>
      <c r="I23" s="105">
        <v>318248</v>
      </c>
      <c r="J23" s="129">
        <v>318038</v>
      </c>
      <c r="K23" s="105">
        <v>1063</v>
      </c>
      <c r="L23" s="129">
        <v>1063</v>
      </c>
      <c r="M23" s="105">
        <v>3000</v>
      </c>
      <c r="N23" s="129">
        <v>3000</v>
      </c>
      <c r="O23" s="105">
        <v>1500</v>
      </c>
      <c r="P23" s="129">
        <v>1500</v>
      </c>
      <c r="Q23" s="105">
        <v>100</v>
      </c>
      <c r="R23" s="129">
        <v>100</v>
      </c>
      <c r="S23" s="105">
        <v>315</v>
      </c>
      <c r="T23" s="129">
        <v>315</v>
      </c>
      <c r="U23" s="130">
        <v>100</v>
      </c>
      <c r="V23" s="129">
        <v>100</v>
      </c>
    </row>
    <row r="24" spans="1:23" ht="18" customHeight="1">
      <c r="A24" s="135"/>
      <c r="B24" s="135"/>
      <c r="C24" s="69" t="s">
        <v>230</v>
      </c>
      <c r="D24" s="69"/>
      <c r="E24" s="105">
        <v>0</v>
      </c>
      <c r="F24" s="129">
        <v>0</v>
      </c>
      <c r="G24" s="105">
        <v>3632</v>
      </c>
      <c r="H24" s="129">
        <v>3372</v>
      </c>
      <c r="I24" s="105">
        <v>0</v>
      </c>
      <c r="J24" s="129">
        <v>0</v>
      </c>
      <c r="K24" s="105">
        <v>-247</v>
      </c>
      <c r="L24" s="129">
        <v>-198</v>
      </c>
      <c r="M24" s="105">
        <v>-3868</v>
      </c>
      <c r="N24" s="129">
        <v>-3697</v>
      </c>
      <c r="O24" s="105">
        <v>422</v>
      </c>
      <c r="P24" s="129">
        <v>488</v>
      </c>
      <c r="Q24" s="105">
        <v>-27640</v>
      </c>
      <c r="R24" s="129">
        <v>-26879</v>
      </c>
      <c r="S24" s="105">
        <v>901</v>
      </c>
      <c r="T24" s="129">
        <v>742</v>
      </c>
      <c r="U24" s="130">
        <v>4050</v>
      </c>
      <c r="V24" s="129">
        <v>3866</v>
      </c>
    </row>
    <row r="25" spans="1:23" ht="18" customHeight="1">
      <c r="A25" s="135"/>
      <c r="B25" s="135"/>
      <c r="C25" s="69" t="s">
        <v>231</v>
      </c>
      <c r="D25" s="69"/>
      <c r="E25" s="105">
        <v>1548</v>
      </c>
      <c r="F25" s="129">
        <v>1561</v>
      </c>
      <c r="G25" s="128">
        <v>0</v>
      </c>
      <c r="H25" s="129">
        <v>0</v>
      </c>
      <c r="I25" s="105">
        <v>0</v>
      </c>
      <c r="J25" s="129">
        <v>0</v>
      </c>
      <c r="K25" s="105">
        <v>0</v>
      </c>
      <c r="L25" s="129">
        <v>0</v>
      </c>
      <c r="M25" s="105">
        <v>0</v>
      </c>
      <c r="N25" s="129">
        <v>0</v>
      </c>
      <c r="O25" s="105">
        <v>0</v>
      </c>
      <c r="P25" s="129">
        <v>0</v>
      </c>
      <c r="Q25" s="105">
        <v>32540</v>
      </c>
      <c r="R25" s="129">
        <v>32540</v>
      </c>
      <c r="S25" s="105">
        <v>315</v>
      </c>
      <c r="T25" s="129">
        <v>315</v>
      </c>
      <c r="U25" s="130">
        <v>25</v>
      </c>
      <c r="V25" s="129">
        <v>25</v>
      </c>
    </row>
    <row r="26" spans="1:23" ht="18" customHeight="1">
      <c r="A26" s="135"/>
      <c r="B26" s="135"/>
      <c r="C26" s="69" t="s">
        <v>232</v>
      </c>
      <c r="D26" s="69"/>
      <c r="E26" s="105">
        <v>1568</v>
      </c>
      <c r="F26" s="129">
        <v>1581</v>
      </c>
      <c r="G26" s="105">
        <v>3682</v>
      </c>
      <c r="H26" s="129">
        <v>3422</v>
      </c>
      <c r="I26" s="105">
        <v>318248</v>
      </c>
      <c r="J26" s="129">
        <v>318038</v>
      </c>
      <c r="K26" s="105">
        <v>816</v>
      </c>
      <c r="L26" s="129">
        <v>865</v>
      </c>
      <c r="M26" s="105">
        <v>-868</v>
      </c>
      <c r="N26" s="129">
        <v>-697</v>
      </c>
      <c r="O26" s="105">
        <v>1922</v>
      </c>
      <c r="P26" s="129">
        <v>1988</v>
      </c>
      <c r="Q26" s="105">
        <v>5000</v>
      </c>
      <c r="R26" s="129">
        <v>5761</v>
      </c>
      <c r="S26" s="105">
        <v>1531</v>
      </c>
      <c r="T26" s="129">
        <f>+T23+T24+T25</f>
        <v>1372</v>
      </c>
      <c r="U26" s="130">
        <v>4175</v>
      </c>
      <c r="V26" s="129">
        <v>3991</v>
      </c>
    </row>
    <row r="27" spans="1:23" ht="18" customHeight="1">
      <c r="A27" s="135"/>
      <c r="B27" s="69" t="s">
        <v>233</v>
      </c>
      <c r="C27" s="69"/>
      <c r="D27" s="69"/>
      <c r="E27" s="105">
        <v>5685</v>
      </c>
      <c r="F27" s="129">
        <f>F22+F26</f>
        <v>8100</v>
      </c>
      <c r="G27" s="105">
        <v>23527</v>
      </c>
      <c r="H27" s="129">
        <v>23511</v>
      </c>
      <c r="I27" s="105">
        <v>1699432</v>
      </c>
      <c r="J27" s="129">
        <v>1688009</v>
      </c>
      <c r="K27" s="105">
        <v>2907</v>
      </c>
      <c r="L27" s="129">
        <v>2988</v>
      </c>
      <c r="M27" s="105">
        <v>1098</v>
      </c>
      <c r="N27" s="129">
        <v>1266</v>
      </c>
      <c r="O27" s="105">
        <v>2623</v>
      </c>
      <c r="P27" s="129">
        <v>2586</v>
      </c>
      <c r="Q27" s="105">
        <v>6769</v>
      </c>
      <c r="R27" s="129">
        <v>7196</v>
      </c>
      <c r="S27" s="105">
        <v>2084</v>
      </c>
      <c r="T27" s="129">
        <f>+T22+T26</f>
        <v>2129</v>
      </c>
      <c r="U27" s="130">
        <v>15295</v>
      </c>
      <c r="V27" s="129">
        <v>15315</v>
      </c>
    </row>
    <row r="28" spans="1:23" ht="18" customHeight="1">
      <c r="A28" s="135" t="s">
        <v>234</v>
      </c>
      <c r="B28" s="135" t="s">
        <v>235</v>
      </c>
      <c r="C28" s="69" t="s">
        <v>236</v>
      </c>
      <c r="D28" s="106" t="s">
        <v>36</v>
      </c>
      <c r="E28" s="105">
        <v>2392</v>
      </c>
      <c r="F28" s="129">
        <v>2413</v>
      </c>
      <c r="G28" s="105">
        <v>12101</v>
      </c>
      <c r="H28" s="129">
        <v>12278</v>
      </c>
      <c r="I28" s="105">
        <v>67652</v>
      </c>
      <c r="J28" s="129">
        <v>77665</v>
      </c>
      <c r="K28" s="105">
        <v>155</v>
      </c>
      <c r="L28" s="129">
        <v>196</v>
      </c>
      <c r="M28" s="105">
        <v>580</v>
      </c>
      <c r="N28" s="129">
        <v>703</v>
      </c>
      <c r="O28" s="105">
        <v>692</v>
      </c>
      <c r="P28" s="129">
        <v>774</v>
      </c>
      <c r="Q28" s="105">
        <v>1828</v>
      </c>
      <c r="R28" s="129">
        <v>3037</v>
      </c>
      <c r="S28" s="105">
        <v>3803</v>
      </c>
      <c r="T28" s="129">
        <v>4147</v>
      </c>
      <c r="U28" s="130">
        <v>4869</v>
      </c>
      <c r="V28" s="129">
        <v>5387</v>
      </c>
    </row>
    <row r="29" spans="1:23" ht="18" customHeight="1">
      <c r="A29" s="135"/>
      <c r="B29" s="135"/>
      <c r="C29" s="69" t="s">
        <v>237</v>
      </c>
      <c r="D29" s="106" t="s">
        <v>37</v>
      </c>
      <c r="E29" s="105">
        <v>2380</v>
      </c>
      <c r="F29" s="129">
        <v>2394</v>
      </c>
      <c r="G29" s="105">
        <v>11760</v>
      </c>
      <c r="H29" s="129">
        <v>11946</v>
      </c>
      <c r="I29" s="105">
        <v>60153</v>
      </c>
      <c r="J29" s="129">
        <v>69360</v>
      </c>
      <c r="K29" s="105">
        <v>188</v>
      </c>
      <c r="L29" s="129">
        <v>205</v>
      </c>
      <c r="M29" s="105">
        <v>684</v>
      </c>
      <c r="N29" s="129">
        <v>653</v>
      </c>
      <c r="O29" s="105">
        <v>665</v>
      </c>
      <c r="P29" s="129">
        <v>609</v>
      </c>
      <c r="Q29" s="105">
        <v>2125</v>
      </c>
      <c r="R29" s="129">
        <v>2277</v>
      </c>
      <c r="S29" s="105">
        <v>3330</v>
      </c>
      <c r="T29" s="129">
        <v>3743</v>
      </c>
      <c r="U29" s="130">
        <v>4424</v>
      </c>
      <c r="V29" s="129">
        <v>4897</v>
      </c>
    </row>
    <row r="30" spans="1:23" ht="18" customHeight="1">
      <c r="A30" s="135"/>
      <c r="B30" s="135"/>
      <c r="C30" s="69" t="s">
        <v>238</v>
      </c>
      <c r="D30" s="106" t="s">
        <v>239</v>
      </c>
      <c r="E30" s="105">
        <v>26</v>
      </c>
      <c r="F30" s="129">
        <v>26</v>
      </c>
      <c r="G30" s="105">
        <v>44</v>
      </c>
      <c r="H30" s="129">
        <v>41</v>
      </c>
      <c r="I30" s="105">
        <v>1897</v>
      </c>
      <c r="J30" s="129">
        <v>2004</v>
      </c>
      <c r="K30" s="105">
        <v>0</v>
      </c>
      <c r="L30" s="129">
        <v>0</v>
      </c>
      <c r="M30" s="105">
        <v>79</v>
      </c>
      <c r="N30" s="129">
        <v>80</v>
      </c>
      <c r="O30" s="105">
        <v>88</v>
      </c>
      <c r="P30" s="129">
        <v>87</v>
      </c>
      <c r="Q30" s="105">
        <v>232</v>
      </c>
      <c r="R30" s="129">
        <v>252</v>
      </c>
      <c r="S30" s="105">
        <v>263</v>
      </c>
      <c r="T30" s="129">
        <v>213</v>
      </c>
      <c r="U30" s="130">
        <v>248</v>
      </c>
      <c r="V30" s="129">
        <v>240</v>
      </c>
    </row>
    <row r="31" spans="1:23" ht="18" customHeight="1">
      <c r="A31" s="135"/>
      <c r="B31" s="135"/>
      <c r="C31" s="31" t="s">
        <v>240</v>
      </c>
      <c r="D31" s="106" t="s">
        <v>241</v>
      </c>
      <c r="E31" s="105">
        <f t="shared" ref="E31:T31" si="0">E28-E29-E30</f>
        <v>-14</v>
      </c>
      <c r="F31" s="129">
        <f t="shared" si="0"/>
        <v>-7</v>
      </c>
      <c r="G31" s="131">
        <f>G28-G29-G30-1</f>
        <v>296</v>
      </c>
      <c r="H31" s="129">
        <f t="shared" si="0"/>
        <v>291</v>
      </c>
      <c r="I31" s="105">
        <f t="shared" si="0"/>
        <v>5602</v>
      </c>
      <c r="J31" s="129">
        <f t="shared" si="0"/>
        <v>6301</v>
      </c>
      <c r="K31" s="105">
        <f t="shared" si="0"/>
        <v>-33</v>
      </c>
      <c r="L31" s="129">
        <f t="shared" si="0"/>
        <v>-9</v>
      </c>
      <c r="M31" s="105">
        <f t="shared" si="0"/>
        <v>-183</v>
      </c>
      <c r="N31" s="129">
        <f t="shared" si="0"/>
        <v>-30</v>
      </c>
      <c r="O31" s="105">
        <f>O28-O29-O30</f>
        <v>-61</v>
      </c>
      <c r="P31" s="129">
        <f>P28-P29-P30+1</f>
        <v>79</v>
      </c>
      <c r="Q31" s="105">
        <f t="shared" ref="Q31" si="1">Q28-Q29-Q30</f>
        <v>-529</v>
      </c>
      <c r="R31" s="129">
        <f t="shared" si="0"/>
        <v>508</v>
      </c>
      <c r="S31" s="105">
        <f>S28-S29-S30</f>
        <v>210</v>
      </c>
      <c r="T31" s="129">
        <f t="shared" si="0"/>
        <v>191</v>
      </c>
      <c r="U31" s="130">
        <f>U28-U29-U30</f>
        <v>197</v>
      </c>
      <c r="V31" s="129">
        <f>V28-V29-V30+1</f>
        <v>251</v>
      </c>
      <c r="W31" s="7"/>
    </row>
    <row r="32" spans="1:23" ht="18" customHeight="1">
      <c r="A32" s="135"/>
      <c r="B32" s="135"/>
      <c r="C32" s="69" t="s">
        <v>242</v>
      </c>
      <c r="D32" s="106" t="s">
        <v>243</v>
      </c>
      <c r="E32" s="105">
        <v>1</v>
      </c>
      <c r="F32" s="129">
        <v>1</v>
      </c>
      <c r="G32" s="105">
        <v>12</v>
      </c>
      <c r="H32" s="129">
        <v>36</v>
      </c>
      <c r="I32" s="105">
        <v>103</v>
      </c>
      <c r="J32" s="129">
        <v>102</v>
      </c>
      <c r="K32" s="105">
        <v>1</v>
      </c>
      <c r="L32" s="129">
        <v>3</v>
      </c>
      <c r="M32" s="105">
        <v>14</v>
      </c>
      <c r="N32" s="129">
        <v>13</v>
      </c>
      <c r="O32" s="105">
        <v>1</v>
      </c>
      <c r="P32" s="129">
        <v>1</v>
      </c>
      <c r="Q32" s="105">
        <v>21</v>
      </c>
      <c r="R32" s="129">
        <v>15</v>
      </c>
      <c r="S32" s="105">
        <v>5</v>
      </c>
      <c r="T32" s="129">
        <v>4</v>
      </c>
      <c r="U32" s="130">
        <v>108</v>
      </c>
      <c r="V32" s="129">
        <v>69</v>
      </c>
    </row>
    <row r="33" spans="1:22" ht="18" customHeight="1">
      <c r="A33" s="135"/>
      <c r="B33" s="135"/>
      <c r="C33" s="69" t="s">
        <v>244</v>
      </c>
      <c r="D33" s="106" t="s">
        <v>245</v>
      </c>
      <c r="E33" s="105">
        <v>0</v>
      </c>
      <c r="F33" s="129">
        <v>0</v>
      </c>
      <c r="G33" s="105">
        <v>49</v>
      </c>
      <c r="H33" s="129">
        <v>54</v>
      </c>
      <c r="I33" s="105">
        <v>5705</v>
      </c>
      <c r="J33" s="129">
        <v>6404</v>
      </c>
      <c r="K33" s="105">
        <v>14</v>
      </c>
      <c r="L33" s="129">
        <v>14</v>
      </c>
      <c r="M33" s="105">
        <v>1</v>
      </c>
      <c r="N33" s="129">
        <v>0.6</v>
      </c>
      <c r="O33" s="105">
        <v>34</v>
      </c>
      <c r="P33" s="129">
        <v>1</v>
      </c>
      <c r="Q33" s="105">
        <v>6</v>
      </c>
      <c r="R33" s="129">
        <v>4</v>
      </c>
      <c r="S33" s="105">
        <v>0</v>
      </c>
      <c r="T33" s="129">
        <v>0</v>
      </c>
      <c r="U33" s="130">
        <v>0.2</v>
      </c>
      <c r="V33" s="129">
        <v>0.17</v>
      </c>
    </row>
    <row r="34" spans="1:22" ht="18" customHeight="1">
      <c r="A34" s="135"/>
      <c r="B34" s="135"/>
      <c r="C34" s="31" t="s">
        <v>246</v>
      </c>
      <c r="D34" s="106" t="s">
        <v>247</v>
      </c>
      <c r="E34" s="105">
        <f t="shared" ref="E34" si="2">E31+E32-E33</f>
        <v>-13</v>
      </c>
      <c r="F34" s="129">
        <v>-7</v>
      </c>
      <c r="G34" s="105">
        <f>G31+G32-G33</f>
        <v>259</v>
      </c>
      <c r="H34" s="129">
        <f t="shared" ref="H34:M34" si="3">H31+H32-H33</f>
        <v>273</v>
      </c>
      <c r="I34" s="105">
        <f t="shared" si="3"/>
        <v>0</v>
      </c>
      <c r="J34" s="129">
        <f>J31+J32-J33+1</f>
        <v>0</v>
      </c>
      <c r="K34" s="105">
        <f t="shared" ref="K34" si="4">K31+K32-K33</f>
        <v>-46</v>
      </c>
      <c r="L34" s="129">
        <f t="shared" si="3"/>
        <v>-20</v>
      </c>
      <c r="M34" s="105">
        <f t="shared" si="3"/>
        <v>-170</v>
      </c>
      <c r="N34" s="129">
        <f>N31+N32-N33+1</f>
        <v>-16.600000000000001</v>
      </c>
      <c r="O34" s="105">
        <f t="shared" ref="O34:S34" si="5">O31+O32-O33</f>
        <v>-94</v>
      </c>
      <c r="P34" s="129">
        <f t="shared" si="5"/>
        <v>79</v>
      </c>
      <c r="Q34" s="105">
        <f t="shared" si="5"/>
        <v>-514</v>
      </c>
      <c r="R34" s="129">
        <f t="shared" si="5"/>
        <v>519</v>
      </c>
      <c r="S34" s="105">
        <f t="shared" si="5"/>
        <v>215</v>
      </c>
      <c r="T34" s="129">
        <f>T31+T32-T33+1</f>
        <v>196</v>
      </c>
      <c r="U34" s="130">
        <f>U31+U32-U33</f>
        <v>304.8</v>
      </c>
      <c r="V34" s="129">
        <f>V31+V32-V33-1</f>
        <v>318.83</v>
      </c>
    </row>
    <row r="35" spans="1:22" ht="18" customHeight="1">
      <c r="A35" s="135"/>
      <c r="B35" s="135" t="s">
        <v>248</v>
      </c>
      <c r="C35" s="69" t="s">
        <v>249</v>
      </c>
      <c r="D35" s="106" t="s">
        <v>250</v>
      </c>
      <c r="E35" s="105">
        <v>13</v>
      </c>
      <c r="F35" s="129">
        <v>7</v>
      </c>
      <c r="G35" s="129">
        <v>0</v>
      </c>
      <c r="H35" s="129">
        <v>0</v>
      </c>
      <c r="I35" s="105">
        <v>0</v>
      </c>
      <c r="J35" s="129">
        <v>0</v>
      </c>
      <c r="K35" s="105">
        <v>0</v>
      </c>
      <c r="L35" s="129">
        <v>0</v>
      </c>
      <c r="M35" s="105">
        <v>0</v>
      </c>
      <c r="N35" s="129">
        <v>0</v>
      </c>
      <c r="O35" s="105">
        <v>0</v>
      </c>
      <c r="P35" s="129">
        <v>0</v>
      </c>
      <c r="Q35" s="105">
        <v>139</v>
      </c>
      <c r="R35" s="129">
        <v>0</v>
      </c>
      <c r="S35" s="105">
        <v>0</v>
      </c>
      <c r="T35" s="129">
        <v>0</v>
      </c>
      <c r="U35" s="130">
        <v>0</v>
      </c>
      <c r="V35" s="129">
        <v>0</v>
      </c>
    </row>
    <row r="36" spans="1:22" ht="18" customHeight="1">
      <c r="A36" s="135"/>
      <c r="B36" s="135"/>
      <c r="C36" s="69" t="s">
        <v>251</v>
      </c>
      <c r="D36" s="106" t="s">
        <v>252</v>
      </c>
      <c r="E36" s="105">
        <v>0</v>
      </c>
      <c r="F36" s="129">
        <v>0</v>
      </c>
      <c r="G36" s="129">
        <v>0</v>
      </c>
      <c r="H36" s="129">
        <v>9</v>
      </c>
      <c r="I36" s="105">
        <v>0</v>
      </c>
      <c r="J36" s="129">
        <v>0</v>
      </c>
      <c r="K36" s="105">
        <v>0</v>
      </c>
      <c r="L36" s="129">
        <v>0</v>
      </c>
      <c r="M36" s="105">
        <v>0</v>
      </c>
      <c r="N36" s="129">
        <v>0</v>
      </c>
      <c r="O36" s="105">
        <v>0</v>
      </c>
      <c r="P36" s="129">
        <v>0</v>
      </c>
      <c r="Q36" s="105">
        <v>130</v>
      </c>
      <c r="R36" s="129">
        <v>0</v>
      </c>
      <c r="S36" s="105">
        <v>0</v>
      </c>
      <c r="T36" s="129">
        <v>0</v>
      </c>
      <c r="U36" s="130">
        <v>5</v>
      </c>
      <c r="V36" s="129">
        <v>5</v>
      </c>
    </row>
    <row r="37" spans="1:22" ht="18" customHeight="1">
      <c r="A37" s="135"/>
      <c r="B37" s="135"/>
      <c r="C37" s="69" t="s">
        <v>253</v>
      </c>
      <c r="D37" s="106" t="s">
        <v>254</v>
      </c>
      <c r="E37" s="105">
        <f t="shared" ref="E37:V37" si="6">E34+E35-E36</f>
        <v>0</v>
      </c>
      <c r="F37" s="129">
        <f t="shared" si="6"/>
        <v>0</v>
      </c>
      <c r="G37" s="105">
        <f t="shared" si="6"/>
        <v>259</v>
      </c>
      <c r="H37" s="129">
        <f t="shared" si="6"/>
        <v>264</v>
      </c>
      <c r="I37" s="105">
        <f t="shared" si="6"/>
        <v>0</v>
      </c>
      <c r="J37" s="129">
        <f t="shared" si="6"/>
        <v>0</v>
      </c>
      <c r="K37" s="105">
        <f t="shared" si="6"/>
        <v>-46</v>
      </c>
      <c r="L37" s="129">
        <f t="shared" si="6"/>
        <v>-20</v>
      </c>
      <c r="M37" s="105">
        <f t="shared" si="6"/>
        <v>-170</v>
      </c>
      <c r="N37" s="129">
        <f t="shared" si="6"/>
        <v>-16.600000000000001</v>
      </c>
      <c r="O37" s="105">
        <f t="shared" si="6"/>
        <v>-94</v>
      </c>
      <c r="P37" s="129">
        <f t="shared" si="6"/>
        <v>79</v>
      </c>
      <c r="Q37" s="105">
        <f t="shared" si="6"/>
        <v>-505</v>
      </c>
      <c r="R37" s="129">
        <f t="shared" si="6"/>
        <v>519</v>
      </c>
      <c r="S37" s="105">
        <f>S34+S35-S36</f>
        <v>215</v>
      </c>
      <c r="T37" s="129">
        <f>T34+T35-T36</f>
        <v>196</v>
      </c>
      <c r="U37" s="130">
        <f t="shared" ref="U37" si="7">U34+U35-U36</f>
        <v>299.8</v>
      </c>
      <c r="V37" s="129">
        <f t="shared" si="6"/>
        <v>313.83</v>
      </c>
    </row>
    <row r="38" spans="1:22" ht="18" customHeight="1">
      <c r="A38" s="135"/>
      <c r="B38" s="135"/>
      <c r="C38" s="69" t="s">
        <v>255</v>
      </c>
      <c r="D38" s="106" t="s">
        <v>256</v>
      </c>
      <c r="E38" s="105">
        <v>0</v>
      </c>
      <c r="F38" s="129">
        <v>0</v>
      </c>
      <c r="G38" s="105">
        <v>0</v>
      </c>
      <c r="H38" s="129">
        <v>0</v>
      </c>
      <c r="I38" s="105">
        <v>0</v>
      </c>
      <c r="J38" s="129">
        <v>0</v>
      </c>
      <c r="K38" s="105">
        <v>0</v>
      </c>
      <c r="L38" s="129">
        <v>0</v>
      </c>
      <c r="M38" s="105">
        <v>0</v>
      </c>
      <c r="N38" s="129">
        <v>0</v>
      </c>
      <c r="O38" s="105">
        <v>0</v>
      </c>
      <c r="P38" s="129">
        <v>0</v>
      </c>
      <c r="Q38" s="105">
        <v>0</v>
      </c>
      <c r="R38" s="129">
        <v>0</v>
      </c>
      <c r="S38" s="105">
        <v>0</v>
      </c>
      <c r="T38" s="129">
        <v>0</v>
      </c>
      <c r="U38" s="130">
        <v>0</v>
      </c>
      <c r="V38" s="129">
        <v>0</v>
      </c>
    </row>
    <row r="39" spans="1:22" ht="18" customHeight="1">
      <c r="A39" s="135"/>
      <c r="B39" s="135"/>
      <c r="C39" s="69" t="s">
        <v>257</v>
      </c>
      <c r="D39" s="106" t="s">
        <v>258</v>
      </c>
      <c r="E39" s="105">
        <v>0</v>
      </c>
      <c r="F39" s="129">
        <v>0</v>
      </c>
      <c r="G39" s="105">
        <v>0</v>
      </c>
      <c r="H39" s="129">
        <v>0</v>
      </c>
      <c r="I39" s="105">
        <v>0</v>
      </c>
      <c r="J39" s="129">
        <v>0</v>
      </c>
      <c r="K39" s="105">
        <v>0</v>
      </c>
      <c r="L39" s="129">
        <v>0</v>
      </c>
      <c r="M39" s="105">
        <v>0</v>
      </c>
      <c r="N39" s="129">
        <v>0</v>
      </c>
      <c r="O39" s="105">
        <v>0</v>
      </c>
      <c r="P39" s="129">
        <v>0</v>
      </c>
      <c r="Q39" s="105">
        <v>0</v>
      </c>
      <c r="R39" s="129">
        <v>0</v>
      </c>
      <c r="S39" s="105">
        <v>0</v>
      </c>
      <c r="T39" s="129">
        <v>0</v>
      </c>
      <c r="U39" s="130">
        <v>0</v>
      </c>
      <c r="V39" s="129">
        <v>0</v>
      </c>
    </row>
    <row r="40" spans="1:22" ht="18" customHeight="1">
      <c r="A40" s="135"/>
      <c r="B40" s="135"/>
      <c r="C40" s="69" t="s">
        <v>259</v>
      </c>
      <c r="D40" s="106" t="s">
        <v>260</v>
      </c>
      <c r="E40" s="105">
        <v>0</v>
      </c>
      <c r="F40" s="129">
        <v>0</v>
      </c>
      <c r="G40" s="105">
        <v>0</v>
      </c>
      <c r="H40" s="129">
        <v>0</v>
      </c>
      <c r="I40" s="105">
        <v>0</v>
      </c>
      <c r="J40" s="129">
        <v>0</v>
      </c>
      <c r="K40" s="105">
        <v>3</v>
      </c>
      <c r="L40" s="129">
        <v>-2</v>
      </c>
      <c r="M40" s="105">
        <v>1</v>
      </c>
      <c r="N40" s="129">
        <v>1</v>
      </c>
      <c r="O40" s="105">
        <v>-28</v>
      </c>
      <c r="P40" s="129">
        <v>25</v>
      </c>
      <c r="Q40" s="105">
        <v>256</v>
      </c>
      <c r="R40" s="129">
        <v>129</v>
      </c>
      <c r="S40" s="105">
        <v>55</v>
      </c>
      <c r="T40" s="129">
        <v>91</v>
      </c>
      <c r="U40" s="130">
        <v>106</v>
      </c>
      <c r="V40" s="129">
        <v>105</v>
      </c>
    </row>
    <row r="41" spans="1:22" ht="18" customHeight="1">
      <c r="A41" s="135"/>
      <c r="B41" s="135"/>
      <c r="C41" s="31" t="s">
        <v>261</v>
      </c>
      <c r="D41" s="106" t="s">
        <v>262</v>
      </c>
      <c r="E41" s="105">
        <f t="shared" ref="E41:V41" si="8">E34+E35-E36-E40</f>
        <v>0</v>
      </c>
      <c r="F41" s="129">
        <f t="shared" si="8"/>
        <v>0</v>
      </c>
      <c r="G41" s="105">
        <f t="shared" si="8"/>
        <v>259</v>
      </c>
      <c r="H41" s="129">
        <f t="shared" si="8"/>
        <v>264</v>
      </c>
      <c r="I41" s="105">
        <f t="shared" si="8"/>
        <v>0</v>
      </c>
      <c r="J41" s="129">
        <f t="shared" si="8"/>
        <v>0</v>
      </c>
      <c r="K41" s="105">
        <f>K34+K35-K36-K40</f>
        <v>-49</v>
      </c>
      <c r="L41" s="129">
        <f>L34+L35-L36-L40-1</f>
        <v>-19</v>
      </c>
      <c r="M41" s="105">
        <f t="shared" ref="M41" si="9">M34+M35-M36-M40</f>
        <v>-171</v>
      </c>
      <c r="N41" s="129">
        <f t="shared" si="8"/>
        <v>-17.600000000000001</v>
      </c>
      <c r="O41" s="105">
        <f>O34+O35-O36-O40</f>
        <v>-66</v>
      </c>
      <c r="P41" s="129">
        <f t="shared" si="8"/>
        <v>54</v>
      </c>
      <c r="Q41" s="105">
        <f t="shared" si="8"/>
        <v>-761</v>
      </c>
      <c r="R41" s="129">
        <f t="shared" si="8"/>
        <v>390</v>
      </c>
      <c r="S41" s="105">
        <f>S34+S35-S36-S40-1</f>
        <v>159</v>
      </c>
      <c r="T41" s="129">
        <f t="shared" si="8"/>
        <v>105</v>
      </c>
      <c r="U41" s="130">
        <f t="shared" si="8"/>
        <v>193.8</v>
      </c>
      <c r="V41" s="129">
        <f t="shared" si="8"/>
        <v>208.82999999999998</v>
      </c>
    </row>
    <row r="42" spans="1:22" ht="18" customHeight="1">
      <c r="A42" s="135"/>
      <c r="B42" s="135"/>
      <c r="C42" s="171" t="s">
        <v>263</v>
      </c>
      <c r="D42" s="171"/>
      <c r="E42" s="105">
        <f t="shared" ref="E42:J42" si="10">E37+E38-E39-E40</f>
        <v>0</v>
      </c>
      <c r="F42" s="129">
        <f t="shared" si="10"/>
        <v>0</v>
      </c>
      <c r="G42" s="105">
        <f t="shared" si="10"/>
        <v>259</v>
      </c>
      <c r="H42" s="129">
        <f>H37+H38-H39-H40</f>
        <v>264</v>
      </c>
      <c r="I42" s="105">
        <f t="shared" ref="I42" si="11">I37+I38-I39-I40</f>
        <v>0</v>
      </c>
      <c r="J42" s="129">
        <f t="shared" si="10"/>
        <v>0</v>
      </c>
      <c r="K42" s="105">
        <v>0</v>
      </c>
      <c r="L42" s="105">
        <v>0</v>
      </c>
      <c r="M42" s="105">
        <v>0</v>
      </c>
      <c r="N42" s="129">
        <v>0</v>
      </c>
      <c r="O42" s="129">
        <v>0</v>
      </c>
      <c r="P42" s="129">
        <v>0</v>
      </c>
      <c r="Q42" s="129">
        <v>0</v>
      </c>
      <c r="R42" s="129">
        <v>0</v>
      </c>
      <c r="S42" s="105">
        <v>0</v>
      </c>
      <c r="T42" s="129">
        <v>0</v>
      </c>
      <c r="U42" s="130">
        <v>0</v>
      </c>
      <c r="V42" s="129">
        <v>0</v>
      </c>
    </row>
    <row r="43" spans="1:22" ht="18" customHeight="1">
      <c r="A43" s="135"/>
      <c r="B43" s="135"/>
      <c r="C43" s="69" t="s">
        <v>264</v>
      </c>
      <c r="D43" s="106" t="s">
        <v>265</v>
      </c>
      <c r="E43" s="105">
        <v>1548</v>
      </c>
      <c r="F43" s="129">
        <v>1561</v>
      </c>
      <c r="G43" s="105">
        <v>3372</v>
      </c>
      <c r="H43" s="129">
        <v>3109</v>
      </c>
      <c r="I43" s="105">
        <v>0</v>
      </c>
      <c r="J43" s="129">
        <v>0</v>
      </c>
      <c r="K43" s="105">
        <v>-198</v>
      </c>
      <c r="L43" s="129">
        <v>-178</v>
      </c>
      <c r="M43" s="105">
        <v>-3697</v>
      </c>
      <c r="N43" s="129">
        <v>-3679</v>
      </c>
      <c r="O43" s="105">
        <v>488</v>
      </c>
      <c r="P43" s="129">
        <v>434</v>
      </c>
      <c r="Q43" s="105">
        <v>-26879</v>
      </c>
      <c r="R43" s="129">
        <v>-27269</v>
      </c>
      <c r="S43" s="105">
        <v>742</v>
      </c>
      <c r="T43" s="129">
        <v>637</v>
      </c>
      <c r="U43" s="130">
        <v>2376</v>
      </c>
      <c r="V43" s="129">
        <v>1707</v>
      </c>
    </row>
    <row r="44" spans="1:22" ht="18" customHeight="1">
      <c r="A44" s="135"/>
      <c r="B44" s="135"/>
      <c r="C44" s="31" t="s">
        <v>266</v>
      </c>
      <c r="D44" s="118" t="s">
        <v>267</v>
      </c>
      <c r="E44" s="105">
        <f t="shared" ref="E44:V44" si="12">E41+E43</f>
        <v>1548</v>
      </c>
      <c r="F44" s="129">
        <f t="shared" si="12"/>
        <v>1561</v>
      </c>
      <c r="G44" s="105">
        <f>G41+G43+1</f>
        <v>3632</v>
      </c>
      <c r="H44" s="129">
        <f>H41+H43-1</f>
        <v>3372</v>
      </c>
      <c r="I44" s="105">
        <f t="shared" ref="I44" si="13">I41+I43</f>
        <v>0</v>
      </c>
      <c r="J44" s="129">
        <f t="shared" si="12"/>
        <v>0</v>
      </c>
      <c r="K44" s="105">
        <f t="shared" si="12"/>
        <v>-247</v>
      </c>
      <c r="L44" s="129">
        <f>L41+L43-1</f>
        <v>-198</v>
      </c>
      <c r="M44" s="105">
        <f t="shared" ref="M44" si="14">M41+M43</f>
        <v>-3868</v>
      </c>
      <c r="N44" s="129">
        <f t="shared" si="12"/>
        <v>-3696.6</v>
      </c>
      <c r="O44" s="105">
        <f t="shared" si="12"/>
        <v>422</v>
      </c>
      <c r="P44" s="129">
        <f t="shared" si="12"/>
        <v>488</v>
      </c>
      <c r="Q44" s="105">
        <f t="shared" si="12"/>
        <v>-27640</v>
      </c>
      <c r="R44" s="129">
        <f t="shared" si="12"/>
        <v>-26879</v>
      </c>
      <c r="S44" s="105">
        <f>S41+S43</f>
        <v>901</v>
      </c>
      <c r="T44" s="129">
        <f t="shared" si="12"/>
        <v>742</v>
      </c>
      <c r="U44" s="130">
        <f>U41+U43</f>
        <v>2569.8000000000002</v>
      </c>
      <c r="V44" s="129">
        <f t="shared" si="12"/>
        <v>1915.83</v>
      </c>
    </row>
    <row r="45" spans="1:22" ht="14.1" customHeight="1">
      <c r="A45" s="11" t="s">
        <v>268</v>
      </c>
    </row>
    <row r="46" spans="1:22" ht="14.1" customHeight="1">
      <c r="A46" s="132" t="s">
        <v>269</v>
      </c>
      <c r="B46" s="59"/>
      <c r="C46" s="59"/>
      <c r="D46" s="59"/>
      <c r="E46" s="59"/>
      <c r="F46" s="59"/>
      <c r="G46" s="59"/>
      <c r="H46" s="59"/>
      <c r="I46" s="59"/>
    </row>
    <row r="47" spans="1:22">
      <c r="A47" s="60"/>
    </row>
  </sheetData>
  <mergeCells count="18">
    <mergeCell ref="A28:A44"/>
    <mergeCell ref="B28:B34"/>
    <mergeCell ref="B35:B44"/>
    <mergeCell ref="C42:D42"/>
    <mergeCell ref="S6:T6"/>
    <mergeCell ref="U6:V6"/>
    <mergeCell ref="A8:A14"/>
    <mergeCell ref="B9:B14"/>
    <mergeCell ref="A15:A27"/>
    <mergeCell ref="B15:B18"/>
    <mergeCell ref="B19:B22"/>
    <mergeCell ref="B23:B26"/>
    <mergeCell ref="E6:F6"/>
    <mergeCell ref="G6:H6"/>
    <mergeCell ref="K6:L6"/>
    <mergeCell ref="M6:N6"/>
    <mergeCell ref="O6:P6"/>
    <mergeCell ref="Q6:R6"/>
  </mergeCells>
  <phoneticPr fontId="21"/>
  <printOptions horizontalCentered="1" gridLinesSet="0"/>
  <pageMargins left="0.39370078740157483" right="0.39370078740157483" top="0.19685039370078741" bottom="0.19685039370078741" header="0.27559055118110237" footer="0.23622047244094491"/>
  <pageSetup paperSize="9" scale="51" firstPageNumber="5" orientation="landscape" useFirstPageNumber="1" horizontalDpi="4294967292" r:id="rId1"/>
  <headerFooter alignWithMargins="0">
    <oddHeader>&amp;R&amp;"明朝,斜体"&amp;9指定都市－5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12</vt:i4>
      </vt:variant>
    </vt:vector>
  </HeadingPairs>
  <TitlesOfParts>
    <vt:vector size="20" baseType="lpstr">
      <vt:lpstr>1.普通会計予算（R3-4年度）</vt:lpstr>
      <vt:lpstr>2.公営企業会計予算（R3-4年度）</vt:lpstr>
      <vt:lpstr>2.公営企業会計予算（R3-4年度） （２） </vt:lpstr>
      <vt:lpstr>3.(1)普通会計決算（R元-2年度）</vt:lpstr>
      <vt:lpstr>3.(2)財政指標等（H28‐R2年度）</vt:lpstr>
      <vt:lpstr>4.公営企業会計決算（R元-2年度）</vt:lpstr>
      <vt:lpstr>4.公営企業会計決算（R元-2年度） (2)</vt:lpstr>
      <vt:lpstr>5.三セク決算（R元-2年度）</vt:lpstr>
      <vt:lpstr>'1.普通会計予算（R3-4年度）'!Print_Area</vt:lpstr>
      <vt:lpstr>'2.公営企業会計予算（R3-4年度）'!Print_Area</vt:lpstr>
      <vt:lpstr>'2.公営企業会計予算（R3-4年度） （２） '!Print_Area</vt:lpstr>
      <vt:lpstr>'3.(1)普通会計決算（R元-2年度）'!Print_Area</vt:lpstr>
      <vt:lpstr>'3.(2)財政指標等（H28‐R2年度）'!Print_Area</vt:lpstr>
      <vt:lpstr>'4.公営企業会計決算（R元-2年度）'!Print_Area</vt:lpstr>
      <vt:lpstr>'4.公営企業会計決算（R元-2年度） (2)'!Print_Area</vt:lpstr>
      <vt:lpstr>'5.三セク決算（R元-2年度）'!Print_Area</vt:lpstr>
      <vt:lpstr>'2.公営企業会計予算（R3-4年度）'!Print_Titles</vt:lpstr>
      <vt:lpstr>'2.公営企業会計予算（R3-4年度） （２） '!Print_Titles</vt:lpstr>
      <vt:lpstr>'4.公営企業会計決算（R元-2年度）'!Print_Titles</vt:lpstr>
      <vt:lpstr>'4.公営企業会計決算（R元-2年度） (2)'!Print_Titles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調査統計係</dc:creator>
  <cp:lastModifiedBy>kishimoto</cp:lastModifiedBy>
  <cp:lastPrinted>2022-08-19T05:35:28Z</cp:lastPrinted>
  <dcterms:created xsi:type="dcterms:W3CDTF">1999-07-06T05:17:05Z</dcterms:created>
  <dcterms:modified xsi:type="dcterms:W3CDTF">2022-09-20T11:26:03Z</dcterms:modified>
</cp:coreProperties>
</file>