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070142ED-0305-466D-A423-0FA364DE0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0" r:id="rId6"/>
  </sheets>
  <definedNames>
    <definedName name="_xlnm.Print_Area" localSheetId="0">'1.普通会計予算（R3-4年度）'!$A$1:$I$42</definedName>
    <definedName name="_xlnm.Print_Area" localSheetId="1">'2.公営企業会計予算（R3-4年度）'!$A$1:$O$50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8" l="1"/>
  <c r="I22" i="8" s="1"/>
  <c r="H22" i="8"/>
  <c r="I20" i="8"/>
  <c r="H20" i="8"/>
  <c r="I19" i="8"/>
  <c r="I23" i="8" s="1"/>
  <c r="H19" i="8"/>
  <c r="H23" i="8" s="1"/>
  <c r="H10" i="8"/>
  <c r="H40" i="7"/>
  <c r="I38" i="7"/>
  <c r="I37" i="7"/>
  <c r="I36" i="7"/>
  <c r="I35" i="7"/>
  <c r="I34" i="7"/>
  <c r="I33" i="7"/>
  <c r="I32" i="7"/>
  <c r="I31" i="7"/>
  <c r="I30" i="7"/>
  <c r="I29" i="7"/>
  <c r="I28" i="7"/>
  <c r="I27" i="7"/>
  <c r="F27" i="7"/>
  <c r="I26" i="7"/>
  <c r="I25" i="7"/>
  <c r="I24" i="7"/>
  <c r="F23" i="7"/>
  <c r="I23" i="7" s="1"/>
  <c r="F22" i="7"/>
  <c r="I22" i="7" s="1"/>
  <c r="I21" i="7"/>
  <c r="I20" i="7"/>
  <c r="I19" i="7"/>
  <c r="I18" i="7"/>
  <c r="I17" i="7"/>
  <c r="G17" i="7"/>
  <c r="I16" i="7"/>
  <c r="G16" i="7"/>
  <c r="I15" i="7"/>
  <c r="G15" i="7"/>
  <c r="I14" i="7"/>
  <c r="I13" i="7"/>
  <c r="G13" i="7"/>
  <c r="I12" i="7"/>
  <c r="G12" i="7"/>
  <c r="I11" i="7"/>
  <c r="G11" i="7"/>
  <c r="I10" i="7"/>
  <c r="I9" i="7"/>
  <c r="G9" i="7"/>
  <c r="I37" i="2"/>
  <c r="I36" i="2"/>
  <c r="H35" i="2"/>
  <c r="I35" i="2" s="1"/>
  <c r="H34" i="2"/>
  <c r="I34" i="2" s="1"/>
  <c r="I33" i="2"/>
  <c r="I32" i="2"/>
  <c r="I31" i="2"/>
  <c r="I30" i="2"/>
  <c r="I29" i="2"/>
  <c r="I28" i="2"/>
  <c r="H27" i="2"/>
  <c r="F27" i="2"/>
  <c r="I26" i="2"/>
  <c r="I25" i="2"/>
  <c r="I24" i="2"/>
  <c r="H23" i="2"/>
  <c r="H40" i="2" s="1"/>
  <c r="F23" i="2"/>
  <c r="H22" i="2"/>
  <c r="F22" i="2"/>
  <c r="I21" i="2"/>
  <c r="F21" i="2"/>
  <c r="I20" i="2"/>
  <c r="I19" i="2"/>
  <c r="I18" i="2"/>
  <c r="I17" i="2"/>
  <c r="I16" i="2"/>
  <c r="I15" i="2"/>
  <c r="I14" i="2"/>
  <c r="I13" i="2"/>
  <c r="I12" i="2"/>
  <c r="I11" i="2"/>
  <c r="I10" i="2"/>
  <c r="I9" i="2"/>
  <c r="G20" i="7" l="1"/>
  <c r="G21" i="2"/>
  <c r="I22" i="2"/>
  <c r="I27" i="2"/>
  <c r="G10" i="7"/>
  <c r="G14" i="7"/>
  <c r="G18" i="7"/>
  <c r="I23" i="2"/>
  <c r="I21" i="8"/>
  <c r="H21" i="8"/>
  <c r="F40" i="7"/>
  <c r="G23" i="7"/>
  <c r="G22" i="7"/>
  <c r="G19" i="7"/>
  <c r="G21" i="7"/>
  <c r="F40" i="2"/>
  <c r="G23" i="2" s="1"/>
  <c r="G9" i="2"/>
  <c r="G11" i="2"/>
  <c r="G13" i="2"/>
  <c r="G15" i="2"/>
  <c r="G17" i="2"/>
  <c r="G19" i="2"/>
  <c r="G22" i="2"/>
  <c r="G10" i="2"/>
  <c r="G12" i="2"/>
  <c r="G14" i="2"/>
  <c r="G16" i="2"/>
  <c r="G18" i="2"/>
  <c r="G20" i="2"/>
  <c r="I40" i="7" l="1"/>
  <c r="G26" i="7"/>
  <c r="G24" i="7"/>
  <c r="G37" i="7"/>
  <c r="G35" i="7"/>
  <c r="G33" i="7"/>
  <c r="G31" i="7"/>
  <c r="G29" i="7"/>
  <c r="G27" i="7"/>
  <c r="G40" i="7"/>
  <c r="G25" i="7"/>
  <c r="G38" i="7"/>
  <c r="G36" i="7"/>
  <c r="G34" i="7"/>
  <c r="G32" i="7"/>
  <c r="G30" i="7"/>
  <c r="G28" i="7"/>
  <c r="I40" i="2"/>
  <c r="G27" i="2"/>
  <c r="G33" i="2"/>
  <c r="G24" i="2"/>
  <c r="G39" i="2"/>
  <c r="G37" i="2"/>
  <c r="G34" i="2"/>
  <c r="G32" i="2"/>
  <c r="G30" i="2"/>
  <c r="G28" i="2"/>
  <c r="G25" i="2"/>
  <c r="G38" i="2"/>
  <c r="G36" i="2"/>
  <c r="G29" i="2"/>
  <c r="G26" i="2"/>
  <c r="G40" i="2"/>
  <c r="G35" i="2"/>
  <c r="G31" i="2"/>
  <c r="F34" i="10" l="1"/>
  <c r="F41" i="10" s="1"/>
  <c r="F44" i="10" s="1"/>
  <c r="F37" i="10" l="1"/>
  <c r="F42" i="10" s="1"/>
  <c r="C1" i="10" l="1"/>
  <c r="D1" i="9"/>
  <c r="C1" i="8"/>
  <c r="E1" i="7"/>
  <c r="D1" i="6"/>
  <c r="I27" i="9"/>
  <c r="H27" i="9"/>
  <c r="G27" i="9"/>
  <c r="F27" i="9"/>
  <c r="I16" i="9"/>
  <c r="H16" i="9"/>
  <c r="G16" i="9"/>
  <c r="F16" i="9"/>
  <c r="I15" i="9"/>
  <c r="H15" i="9"/>
  <c r="G15" i="9"/>
  <c r="F15" i="9"/>
  <c r="I14" i="9"/>
  <c r="H14" i="9"/>
  <c r="G14" i="9"/>
  <c r="F14" i="9"/>
  <c r="I27" i="6"/>
  <c r="H27" i="6"/>
  <c r="G27" i="6"/>
  <c r="F27" i="6"/>
  <c r="I16" i="6"/>
  <c r="H16" i="6"/>
  <c r="G16" i="6"/>
  <c r="F16" i="6"/>
  <c r="I15" i="6"/>
  <c r="H15" i="6"/>
  <c r="G15" i="6"/>
  <c r="F15" i="6"/>
  <c r="I14" i="6"/>
  <c r="H14" i="6"/>
  <c r="G14" i="6"/>
  <c r="F14" i="6"/>
  <c r="AD5" i="7" l="1"/>
  <c r="AJ5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J31" i="10"/>
  <c r="J34" i="10" s="1"/>
  <c r="I31" i="10"/>
  <c r="I34" i="10" s="1"/>
  <c r="H31" i="10"/>
  <c r="H34" i="10" s="1"/>
  <c r="G31" i="10"/>
  <c r="G34" i="10" s="1"/>
  <c r="O44" i="9"/>
  <c r="N44" i="9"/>
  <c r="M44" i="9"/>
  <c r="L44" i="9"/>
  <c r="K44" i="9"/>
  <c r="K45" i="9" s="1"/>
  <c r="J44" i="9"/>
  <c r="I44" i="9"/>
  <c r="H44" i="9"/>
  <c r="G44" i="9"/>
  <c r="F44" i="9"/>
  <c r="O39" i="9"/>
  <c r="N39" i="9"/>
  <c r="M39" i="9"/>
  <c r="M45" i="9" s="1"/>
  <c r="L39" i="9"/>
  <c r="K39" i="9"/>
  <c r="J39" i="9"/>
  <c r="I39" i="9"/>
  <c r="I45" i="9" s="1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K27" i="9" s="1"/>
  <c r="J24" i="9"/>
  <c r="J27" i="9" s="1"/>
  <c r="O16" i="9"/>
  <c r="N16" i="9"/>
  <c r="M16" i="9"/>
  <c r="L16" i="9"/>
  <c r="K16" i="9"/>
  <c r="J16" i="9"/>
  <c r="O15" i="9"/>
  <c r="N15" i="9"/>
  <c r="M15" i="9"/>
  <c r="L15" i="9"/>
  <c r="K15" i="9"/>
  <c r="J15" i="9"/>
  <c r="O14" i="9"/>
  <c r="N14" i="9"/>
  <c r="M14" i="9"/>
  <c r="L14" i="9"/>
  <c r="K14" i="9"/>
  <c r="J14" i="9"/>
  <c r="AS2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AK14" i="7"/>
  <c r="AJ14" i="7"/>
  <c r="AI14" i="7"/>
  <c r="AH14" i="7"/>
  <c r="AG14" i="7"/>
  <c r="AF14" i="7"/>
  <c r="AE14" i="7"/>
  <c r="AD14" i="7"/>
  <c r="AK6" i="7"/>
  <c r="AJ6" i="7"/>
  <c r="AI6" i="7"/>
  <c r="AH6" i="7"/>
  <c r="AA14" i="7"/>
  <c r="AG6" i="7"/>
  <c r="AA13" i="7"/>
  <c r="AF6" i="7"/>
  <c r="AK12" i="7"/>
  <c r="AJ12" i="7"/>
  <c r="AI12" i="7"/>
  <c r="AH12" i="7"/>
  <c r="AG12" i="7"/>
  <c r="AF12" i="7"/>
  <c r="AE12" i="7"/>
  <c r="AD12" i="7"/>
  <c r="AA12" i="7"/>
  <c r="AE6" i="7"/>
  <c r="AD6" i="7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M39" i="6"/>
  <c r="L39" i="6"/>
  <c r="K39" i="6"/>
  <c r="J39" i="6"/>
  <c r="I39" i="6"/>
  <c r="H39" i="6"/>
  <c r="H45" i="6" s="1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O16" i="6"/>
  <c r="N16" i="6"/>
  <c r="M16" i="6"/>
  <c r="L16" i="6"/>
  <c r="K16" i="6"/>
  <c r="J16" i="6"/>
  <c r="O15" i="6"/>
  <c r="N15" i="6"/>
  <c r="M15" i="6"/>
  <c r="L15" i="6"/>
  <c r="K15" i="6"/>
  <c r="J15" i="6"/>
  <c r="O14" i="6"/>
  <c r="N14" i="6"/>
  <c r="M14" i="6"/>
  <c r="L14" i="6"/>
  <c r="K14" i="6"/>
  <c r="J14" i="6"/>
  <c r="AK14" i="2"/>
  <c r="AJ14" i="2"/>
  <c r="AI14" i="2"/>
  <c r="AH14" i="2"/>
  <c r="AG14" i="2"/>
  <c r="AF14" i="2"/>
  <c r="AE14" i="2"/>
  <c r="AD14" i="2"/>
  <c r="AK12" i="2"/>
  <c r="AJ12" i="2"/>
  <c r="AI12" i="2"/>
  <c r="AH12" i="2"/>
  <c r="AG12" i="2"/>
  <c r="AF12" i="2"/>
  <c r="AE12" i="2"/>
  <c r="AD12" i="2"/>
  <c r="AK6" i="2"/>
  <c r="AK4" i="2"/>
  <c r="AJ6" i="2"/>
  <c r="AJ4" i="2"/>
  <c r="AI6" i="2"/>
  <c r="AI4" i="2"/>
  <c r="AH6" i="2"/>
  <c r="AH4" i="2"/>
  <c r="AG6" i="2"/>
  <c r="AG4" i="2"/>
  <c r="AF6" i="2"/>
  <c r="AF4" i="2"/>
  <c r="AE6" i="2"/>
  <c r="AE4" i="2"/>
  <c r="AD6" i="2"/>
  <c r="AD4" i="2"/>
  <c r="AA12" i="2"/>
  <c r="AA4" i="2"/>
  <c r="AJ13" i="2"/>
  <c r="G45" i="9" l="1"/>
  <c r="O45" i="9"/>
  <c r="L45" i="6"/>
  <c r="AC4" i="2"/>
  <c r="AK5" i="2"/>
  <c r="F45" i="6"/>
  <c r="N45" i="6"/>
  <c r="AC14" i="7"/>
  <c r="K37" i="10"/>
  <c r="K42" i="10" s="1"/>
  <c r="AF5" i="2"/>
  <c r="I45" i="6"/>
  <c r="J45" i="9"/>
  <c r="K45" i="6"/>
  <c r="N45" i="9"/>
  <c r="AJ5" i="7"/>
  <c r="AE5" i="7"/>
  <c r="AE13" i="7"/>
  <c r="AH13" i="7"/>
  <c r="AI13" i="7"/>
  <c r="H45" i="9"/>
  <c r="AK5" i="7"/>
  <c r="AF13" i="2"/>
  <c r="AF13" i="7"/>
  <c r="AJ13" i="7"/>
  <c r="AI5" i="7"/>
  <c r="AD13" i="7"/>
  <c r="AG5" i="7"/>
  <c r="AC12" i="7"/>
  <c r="AG13" i="7"/>
  <c r="AK13" i="7"/>
  <c r="F45" i="9"/>
  <c r="H41" i="10"/>
  <c r="H44" i="10" s="1"/>
  <c r="H37" i="10"/>
  <c r="H42" i="10" s="1"/>
  <c r="I37" i="10"/>
  <c r="I42" i="10" s="1"/>
  <c r="I41" i="10"/>
  <c r="I44" i="10" s="1"/>
  <c r="L37" i="10"/>
  <c r="L42" i="10" s="1"/>
  <c r="AD5" i="2"/>
  <c r="AC6" i="2"/>
  <c r="AE5" i="2"/>
  <c r="L45" i="9"/>
  <c r="AG5" i="2"/>
  <c r="G45" i="6"/>
  <c r="J45" i="6"/>
  <c r="M45" i="6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AC14" i="2"/>
  <c r="AI5" i="2"/>
  <c r="AE13" i="2"/>
  <c r="AC12" i="2"/>
  <c r="AK13" i="2"/>
  <c r="AH13" i="2"/>
  <c r="AC6" i="7"/>
  <c r="AC4" i="7"/>
  <c r="AH5" i="2"/>
  <c r="AI13" i="2"/>
  <c r="AG13" i="2"/>
  <c r="AF5" i="7"/>
  <c r="AH5" i="7"/>
  <c r="AD13" i="2"/>
</calcChain>
</file>

<file path=xl/sharedStrings.xml><?xml version="1.0" encoding="utf-8"?>
<sst xmlns="http://schemas.openxmlformats.org/spreadsheetml/2006/main" count="544" uniqueCount="297">
  <si>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</si>
  <si>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</si>
  <si>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</si>
  <si>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</si>
  <si>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</si>
  <si>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</si>
  <si>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</si>
  <si>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</si>
  <si>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</si>
  <si>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</si>
  <si>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</si>
  <si>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</si>
  <si>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</si>
  <si>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</si>
  <si>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</si>
  <si>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</si>
  <si>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</si>
  <si>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</si>
  <si>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</si>
  <si>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</si>
  <si>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</si>
  <si>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</si>
  <si>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</si>
  <si>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</si>
  <si>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</si>
  <si>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</si>
  <si>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</si>
  <si>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</si>
  <si>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</si>
  <si>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</si>
  <si>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</si>
  <si>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</si>
  <si>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</si>
  <si>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</si>
  <si>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</si>
  <si>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</si>
  <si>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</si>
  <si>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</si>
  <si>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</si>
  <si>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</si>
  <si>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</si>
  <si>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</si>
  <si>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</si>
  <si>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</si>
  <si>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</si>
  <si>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</si>
  <si>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</si>
  <si>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</si>
  <si>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</si>
  <si>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</si>
  <si>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</si>
  <si>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</si>
  <si>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</si>
  <si>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</si>
  <si>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</si>
  <si>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</si>
  <si>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</si>
  <si>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</si>
  <si>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</si>
  <si>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</si>
  <si>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</si>
  <si>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</si>
  <si>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</si>
  <si>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</si>
  <si>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</si>
  <si>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</si>
  <si>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</si>
  <si>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</si>
  <si>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</si>
  <si>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</si>
  <si>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</si>
  <si>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</si>
  <si>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</si>
  <si>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</si>
  <si>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</si>
  <si>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</si>
  <si>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</si>
  <si>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</si>
  <si>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</si>
  <si>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</si>
  <si>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</si>
  <si>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</si>
  <si>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</si>
  <si>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</si>
  <si>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</si>
  <si>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</si>
  <si>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</si>
  <si>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</si>
  <si>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</si>
  <si>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</si>
  <si>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</si>
  <si>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</si>
  <si>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</si>
  <si>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</si>
  <si>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</si>
  <si>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</si>
  <si>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</si>
  <si>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</si>
  <si>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</si>
  <si>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</si>
  <si>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</si>
  <si>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</si>
  <si>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</si>
  <si>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</si>
  <si>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</si>
  <si>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</si>
  <si>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</si>
  <si>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</si>
  <si>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</si>
  <si>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</si>
  <si>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</si>
  <si>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</si>
  <si>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</si>
  <si>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</si>
  <si>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</si>
  <si>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</si>
  <si>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</si>
  <si>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</si>
  <si>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</si>
  <si>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</si>
  <si>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</si>
  <si>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</si>
  <si>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</si>
  <si>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</si>
  <si>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</si>
  <si>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</si>
  <si>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</si>
  <si>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</si>
  <si>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</si>
  <si>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</si>
  <si>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</si>
  <si>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</si>
  <si>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</si>
  <si>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</si>
  <si>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</si>
  <si>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</si>
  <si>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</si>
  <si>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</si>
  <si>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</si>
  <si>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</si>
  <si>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</si>
  <si>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</si>
  <si>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</si>
  <si>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</si>
  <si>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</si>
  <si>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</si>
  <si>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</si>
  <si>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</si>
  <si>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</si>
  <si>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</si>
  <si>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</si>
  <si>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</si>
  <si>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</si>
  <si>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</si>
  <si>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</si>
  <si>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</si>
  <si>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</si>
  <si>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</si>
  <si>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</si>
  <si>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</si>
  <si>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</si>
  <si>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</si>
  <si>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</si>
  <si>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</si>
  <si>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</si>
  <si>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</si>
  <si>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</si>
  <si>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</si>
  <si>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</si>
  <si>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</si>
  <si>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</si>
  <si>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</si>
  <si>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</si>
  <si>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</si>
  <si>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</si>
  <si>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</si>
  <si>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</si>
  <si>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</si>
  <si>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</si>
  <si>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</si>
  <si>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</si>
  <si>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</si>
  <si>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</si>
  <si>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</si>
  <si>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</si>
  <si>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</si>
  <si>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</si>
  <si>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</si>
  <si>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</si>
  <si>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</si>
  <si>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</si>
  <si>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</si>
  <si>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</si>
  <si>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</si>
  <si>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</si>
  <si>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</si>
  <si>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</si>
  <si>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</si>
  <si>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</si>
  <si>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</si>
  <si>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</si>
  <si>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</si>
  <si>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</si>
  <si>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</si>
  <si>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</si>
  <si>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</si>
  <si>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</si>
  <si>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</si>
  <si>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</si>
  <si>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</si>
  <si>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</si>
  <si>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</si>
  <si>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</si>
  <si>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</si>
  <si>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</si>
  <si>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</si>
  <si>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</si>
  <si>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</si>
  <si>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</si>
  <si>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</si>
  <si>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</si>
  <si>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</si>
  <si>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</si>
  <si>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</si>
  <si>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</si>
  <si>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</si>
  <si>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</si>
  <si>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</si>
  <si>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</si>
  <si>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</si>
  <si>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</si>
  <si>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</si>
  <si>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</si>
  <si>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</si>
  <si>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</si>
  <si>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</si>
  <si>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</si>
  <si>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</si>
  <si>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</si>
  <si>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</si>
  <si>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</si>
  <si>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</si>
  <si>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</si>
  <si>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</si>
  <si>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</si>
  <si>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</si>
  <si>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</si>
  <si>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</si>
  <si>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</si>
  <si>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</si>
  <si>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</si>
  <si>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</si>
  <si>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</si>
  <si>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</si>
  <si>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</si>
  <si>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</si>
  <si>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</si>
  <si>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</si>
  <si>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</si>
  <si>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</si>
  <si>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</si>
  <si>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</si>
  <si>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</si>
  <si>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</si>
  <si>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</si>
  <si>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</si>
  <si>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</si>
  <si>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</si>
  <si>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</si>
  <si>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</si>
  <si>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</si>
  <si>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</si>
  <si>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</si>
  <si>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</si>
  <si>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</si>
  <si>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</si>
  <si>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</si>
  <si>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</si>
  <si>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</si>
  <si>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</si>
  <si>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</si>
  <si>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</si>
  <si>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</si>
  <si>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</si>
  <si>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(令和２年度決算額）</t>
    <rPh sb="1" eb="3">
      <t>レイワ</t>
    </rPh>
    <rPh sb="4" eb="6">
      <t>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</si>
  <si>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</si>
  <si>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</si>
  <si>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</si>
  <si>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</si>
  <si>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堺市</t>
    <rPh sb="0" eb="2">
      <t>サカイシ</t>
    </rPh>
    <phoneticPr fontId="7"/>
  </si>
  <si>
    <t>水道事業会計</t>
    <rPh sb="0" eb="2">
      <t>スイドウ</t>
    </rPh>
    <rPh sb="2" eb="4">
      <t>ジギョウ</t>
    </rPh>
    <rPh sb="4" eb="6">
      <t>カイケイ</t>
    </rPh>
    <phoneticPr fontId="4"/>
  </si>
  <si>
    <t>下水道事業会計</t>
    <rPh sb="0" eb="3">
      <t>ゲスイドウ</t>
    </rPh>
    <rPh sb="3" eb="5">
      <t>ジギョウ</t>
    </rPh>
    <rPh sb="5" eb="7">
      <t>カイケイ</t>
    </rPh>
    <phoneticPr fontId="4"/>
  </si>
  <si>
    <t>水道事業会計</t>
    <rPh sb="0" eb="2">
      <t>スイドウ</t>
    </rPh>
    <rPh sb="2" eb="4">
      <t>ジギョウ</t>
    </rPh>
    <rPh sb="4" eb="6">
      <t>カイケイ</t>
    </rPh>
    <phoneticPr fontId="11"/>
  </si>
  <si>
    <t>下水道事業会計</t>
    <rPh sb="0" eb="3">
      <t>ゲスイドウ</t>
    </rPh>
    <rPh sb="3" eb="5">
      <t>ジギョウ</t>
    </rPh>
    <rPh sb="5" eb="7">
      <t>カイケイ</t>
    </rPh>
    <phoneticPr fontId="11"/>
  </si>
  <si>
    <t>堺市住宅供給公社</t>
    <rPh sb="0" eb="2">
      <t>サカイシ</t>
    </rPh>
    <rPh sb="2" eb="4">
      <t>ジュウタク</t>
    </rPh>
    <rPh sb="4" eb="6">
      <t>キョウキュウ</t>
    </rPh>
    <rPh sb="6" eb="8">
      <t>コウシャ</t>
    </rPh>
    <phoneticPr fontId="15"/>
  </si>
  <si>
    <t>-</t>
  </si>
  <si>
    <t>(株)さかい新事業創造センター</t>
    <rPh sb="1" eb="2">
      <t>カブ</t>
    </rPh>
    <rPh sb="6" eb="11">
      <t>シンジギョウソウゾウ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</si>
</sst>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46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0" fontId="1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9" fontId="2" fillId="0" borderId="8" xfId="1" applyNumberFormat="1" applyFill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Font="1" applyBorder="1" applyAlignment="1">
      <alignment vertical="center" textRotation="255"/>
    </xf>
    <xf numFmtId="0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336177</xdr:colOff>
      <xdr:row>7</xdr:row>
      <xdr:rowOff>156882</xdr:rowOff>
    </xdr:from>
    <xdr:to>
      <xdr:col>4</xdr:col>
      <xdr:colOff>806824</xdr:colOff>
      <xdr:row>16</xdr:row>
      <xdr:rowOff>134470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45324" y="1703294"/>
          <a:ext cx="470647" cy="19946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vert="wordArtVertRtl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令和元年度末にて解散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F2" sqref="F2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26" t="s">
        <v>0</v>
      </c>
      <c r="B1" s="126"/>
      <c r="C1" s="126"/>
      <c r="D1" s="126"/>
      <c r="E1" s="22" t="s">
        <v>289</v>
      </c>
      <c r="F1" s="2"/>
      <c r="AA1" s="125" t="s">
        <v>104</v>
      </c>
      <c r="AB1" s="125"/>
    </row>
    <row r="2" spans="1:38">
      <c r="AA2" s="113" t="s">
        <v>105</v>
      </c>
      <c r="AB2" s="113"/>
      <c r="AC2" s="116" t="s">
        <v>106</v>
      </c>
      <c r="AD2" s="114" t="s">
        <v>107</v>
      </c>
      <c r="AE2" s="123"/>
      <c r="AF2" s="124"/>
      <c r="AG2" s="113" t="s">
        <v>108</v>
      </c>
      <c r="AH2" s="113" t="s">
        <v>109</v>
      </c>
      <c r="AI2" s="113" t="s">
        <v>110</v>
      </c>
      <c r="AJ2" s="113" t="s">
        <v>111</v>
      </c>
      <c r="AK2" s="113" t="s">
        <v>112</v>
      </c>
    </row>
    <row r="3" spans="1:38" ht="14.25">
      <c r="A3" s="11" t="s">
        <v>103</v>
      </c>
      <c r="AA3" s="113"/>
      <c r="AB3" s="113"/>
      <c r="AC3" s="118"/>
      <c r="AD3" s="31"/>
      <c r="AE3" s="30" t="s">
        <v>125</v>
      </c>
      <c r="AF3" s="30" t="s">
        <v>126</v>
      </c>
      <c r="AG3" s="113"/>
      <c r="AH3" s="113"/>
      <c r="AI3" s="113"/>
      <c r="AJ3" s="113"/>
      <c r="AK3" s="113"/>
    </row>
    <row r="4" spans="1:38">
      <c r="AA4" s="116" t="str">
        <f>E1</f>
        <v>堺市</v>
      </c>
      <c r="AB4" s="32" t="s">
        <v>113</v>
      </c>
      <c r="AC4" s="33">
        <f>F22</f>
        <v>430835</v>
      </c>
      <c r="AD4" s="33">
        <f>F9</f>
        <v>151678</v>
      </c>
      <c r="AE4" s="33">
        <f>F10</f>
        <v>68727</v>
      </c>
      <c r="AF4" s="33">
        <f>F13</f>
        <v>59364</v>
      </c>
      <c r="AG4" s="33">
        <f>F14</f>
        <v>2109</v>
      </c>
      <c r="AH4" s="33">
        <f>F15</f>
        <v>33742</v>
      </c>
      <c r="AI4" s="33">
        <f>F17</f>
        <v>109532</v>
      </c>
      <c r="AJ4" s="33">
        <f>F20</f>
        <v>42227</v>
      </c>
      <c r="AK4" s="33">
        <f>F21</f>
        <v>53085</v>
      </c>
      <c r="AL4" s="34"/>
    </row>
    <row r="5" spans="1:38">
      <c r="A5" s="10" t="s">
        <v>274</v>
      </c>
      <c r="AA5" s="117"/>
      <c r="AB5" s="32" t="s">
        <v>114</v>
      </c>
      <c r="AC5" s="35"/>
      <c r="AD5" s="35">
        <f>G9</f>
        <v>35.205589146657076</v>
      </c>
      <c r="AE5" s="35">
        <f>G10</f>
        <v>15.952046607169798</v>
      </c>
      <c r="AF5" s="35">
        <f>G13</f>
        <v>13.778824840136014</v>
      </c>
      <c r="AG5" s="35">
        <f>G14</f>
        <v>0.48951454733250543</v>
      </c>
      <c r="AH5" s="35">
        <f>G15</f>
        <v>7.83176854248146</v>
      </c>
      <c r="AI5" s="35">
        <f>G17</f>
        <v>25.423189852263629</v>
      </c>
      <c r="AJ5" s="35">
        <f>G20</f>
        <v>9.8011999953578517</v>
      </c>
      <c r="AK5" s="35">
        <f>G21</f>
        <v>12.321422354265554</v>
      </c>
    </row>
    <row r="6" spans="1:38" ht="14.25">
      <c r="A6" s="3"/>
      <c r="G6" s="129" t="s">
        <v>127</v>
      </c>
      <c r="H6" s="130"/>
      <c r="I6" s="130"/>
      <c r="AA6" s="118"/>
      <c r="AB6" s="32" t="s">
        <v>115</v>
      </c>
      <c r="AC6" s="35">
        <f>I22</f>
        <v>0.7570194434959987</v>
      </c>
      <c r="AD6" s="35">
        <f>I9</f>
        <v>3.8911758460790313</v>
      </c>
      <c r="AE6" s="35">
        <f>I10</f>
        <v>7.9357351509250273</v>
      </c>
      <c r="AF6" s="35">
        <f>I13</f>
        <v>0.63912387475206778</v>
      </c>
      <c r="AG6" s="35">
        <f>I14</f>
        <v>6.4613831398283805</v>
      </c>
      <c r="AH6" s="35">
        <f>I15</f>
        <v>20.258036923515576</v>
      </c>
      <c r="AI6" s="35">
        <f>I17</f>
        <v>2.8035102538833456</v>
      </c>
      <c r="AJ6" s="35">
        <f>I20</f>
        <v>-26.579615397990054</v>
      </c>
      <c r="AK6" s="35">
        <f>I21</f>
        <v>2.0002305741295912</v>
      </c>
    </row>
    <row r="7" spans="1:38" ht="27" customHeight="1">
      <c r="A7" s="9"/>
      <c r="B7" s="4"/>
      <c r="C7" s="4"/>
      <c r="D7" s="4"/>
      <c r="E7" s="75"/>
      <c r="F7" s="67" t="s">
        <v>285</v>
      </c>
      <c r="G7" s="67"/>
      <c r="H7" s="67" t="s">
        <v>277</v>
      </c>
      <c r="I7" s="68" t="s">
        <v>20</v>
      </c>
    </row>
    <row r="8" spans="1:38" ht="17.100000000000001" customHeight="1">
      <c r="A8" s="5"/>
      <c r="B8" s="6"/>
      <c r="C8" s="6"/>
      <c r="D8" s="6"/>
      <c r="E8" s="76"/>
      <c r="F8" s="69" t="s">
        <v>101</v>
      </c>
      <c r="G8" s="69" t="s">
        <v>1</v>
      </c>
      <c r="H8" s="69" t="s">
        <v>287</v>
      </c>
      <c r="I8" s="70"/>
    </row>
    <row r="9" spans="1:38" ht="18" customHeight="1">
      <c r="A9" s="127" t="s">
        <v>79</v>
      </c>
      <c r="B9" s="127" t="s">
        <v>80</v>
      </c>
      <c r="C9" s="77" t="s">
        <v>2</v>
      </c>
      <c r="D9" s="71"/>
      <c r="E9" s="71"/>
      <c r="F9" s="72">
        <v>151678</v>
      </c>
      <c r="G9" s="73">
        <f t="shared" ref="G9:G22" si="0">F9/$F$22*100</f>
        <v>35.205589146657076</v>
      </c>
      <c r="H9" s="72">
        <v>145997</v>
      </c>
      <c r="I9" s="73">
        <f t="shared" ref="I9:I40" si="1">(F9/H9-1)*100</f>
        <v>3.8911758460790313</v>
      </c>
      <c r="AA9" s="120" t="s">
        <v>104</v>
      </c>
      <c r="AB9" s="121"/>
      <c r="AC9" s="122" t="s">
        <v>116</v>
      </c>
    </row>
    <row r="10" spans="1:38" ht="18" customHeight="1">
      <c r="A10" s="128"/>
      <c r="B10" s="128"/>
      <c r="C10" s="79"/>
      <c r="D10" s="77" t="s">
        <v>21</v>
      </c>
      <c r="E10" s="71"/>
      <c r="F10" s="72">
        <v>68727</v>
      </c>
      <c r="G10" s="73">
        <f t="shared" si="0"/>
        <v>15.952046607169798</v>
      </c>
      <c r="H10" s="72">
        <v>63674</v>
      </c>
      <c r="I10" s="73">
        <f t="shared" si="1"/>
        <v>7.9357351509250273</v>
      </c>
      <c r="AA10" s="113" t="s">
        <v>105</v>
      </c>
      <c r="AB10" s="113"/>
      <c r="AC10" s="122"/>
      <c r="AD10" s="114" t="s">
        <v>117</v>
      </c>
      <c r="AE10" s="123"/>
      <c r="AF10" s="124"/>
      <c r="AG10" s="114" t="s">
        <v>118</v>
      </c>
      <c r="AH10" s="119"/>
      <c r="AI10" s="115"/>
      <c r="AJ10" s="114" t="s">
        <v>119</v>
      </c>
      <c r="AK10" s="115"/>
    </row>
    <row r="11" spans="1:38" ht="18" customHeight="1">
      <c r="A11" s="128"/>
      <c r="B11" s="128"/>
      <c r="C11" s="66"/>
      <c r="D11" s="66"/>
      <c r="E11" s="32" t="s">
        <v>22</v>
      </c>
      <c r="F11" s="72">
        <v>59663</v>
      </c>
      <c r="G11" s="73">
        <f t="shared" si="0"/>
        <v>13.8482249585108</v>
      </c>
      <c r="H11" s="72">
        <v>57406</v>
      </c>
      <c r="I11" s="73">
        <f t="shared" si="1"/>
        <v>3.931644775807408</v>
      </c>
      <c r="AA11" s="113"/>
      <c r="AB11" s="113"/>
      <c r="AC11" s="120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28"/>
      <c r="B12" s="128"/>
      <c r="C12" s="66"/>
      <c r="D12" s="65"/>
      <c r="E12" s="32" t="s">
        <v>23</v>
      </c>
      <c r="F12" s="72">
        <v>9064</v>
      </c>
      <c r="G12" s="73">
        <f>F12/$F$22*100</f>
        <v>2.1038216486589993</v>
      </c>
      <c r="H12" s="72">
        <v>6268</v>
      </c>
      <c r="I12" s="73">
        <f t="shared" si="1"/>
        <v>44.607530312699417</v>
      </c>
      <c r="AA12" s="116" t="str">
        <f>E1</f>
        <v>堺市</v>
      </c>
      <c r="AB12" s="32" t="s">
        <v>113</v>
      </c>
      <c r="AC12" s="33">
        <f>F40</f>
        <v>430835</v>
      </c>
      <c r="AD12" s="33">
        <f>F23</f>
        <v>273477</v>
      </c>
      <c r="AE12" s="33">
        <f>F24</f>
        <v>89723</v>
      </c>
      <c r="AF12" s="33">
        <f>F26</f>
        <v>38704</v>
      </c>
      <c r="AG12" s="33">
        <f>F27</f>
        <v>120528</v>
      </c>
      <c r="AH12" s="33">
        <f>F28</f>
        <v>55250</v>
      </c>
      <c r="AI12" s="33">
        <f>F32</f>
        <v>710</v>
      </c>
      <c r="AJ12" s="33">
        <f>F34</f>
        <v>36830</v>
      </c>
      <c r="AK12" s="33">
        <f>F35</f>
        <v>36830</v>
      </c>
      <c r="AL12" s="37"/>
    </row>
    <row r="13" spans="1:38" ht="18" customHeight="1">
      <c r="A13" s="128"/>
      <c r="B13" s="128"/>
      <c r="C13" s="78"/>
      <c r="D13" s="71" t="s">
        <v>24</v>
      </c>
      <c r="E13" s="71"/>
      <c r="F13" s="72">
        <v>59364</v>
      </c>
      <c r="G13" s="73">
        <f t="shared" si="0"/>
        <v>13.778824840136014</v>
      </c>
      <c r="H13" s="72">
        <v>58987</v>
      </c>
      <c r="I13" s="73">
        <f t="shared" si="1"/>
        <v>0.63912387475206778</v>
      </c>
      <c r="AA13" s="117"/>
      <c r="AB13" s="32" t="s">
        <v>114</v>
      </c>
      <c r="AC13" s="35"/>
      <c r="AD13" s="35">
        <f>G23</f>
        <v>63.476040711641346</v>
      </c>
      <c r="AE13" s="35">
        <f>G24</f>
        <v>20.82537398307937</v>
      </c>
      <c r="AF13" s="35">
        <f>G26</f>
        <v>8.9834855571158343</v>
      </c>
      <c r="AG13" s="35">
        <f>G27</f>
        <v>27.975443035036612</v>
      </c>
      <c r="AH13" s="35">
        <f>G28</f>
        <v>12.823934917079624</v>
      </c>
      <c r="AI13" s="35">
        <f>G32</f>
        <v>0.16479626771269743</v>
      </c>
      <c r="AJ13" s="35">
        <f>G34</f>
        <v>8.5485162533220382</v>
      </c>
      <c r="AK13" s="35">
        <f>G35</f>
        <v>8.5485162533220382</v>
      </c>
    </row>
    <row r="14" spans="1:38" ht="18" customHeight="1">
      <c r="A14" s="128"/>
      <c r="B14" s="128"/>
      <c r="C14" s="71" t="s">
        <v>3</v>
      </c>
      <c r="D14" s="71"/>
      <c r="E14" s="71"/>
      <c r="F14" s="72">
        <v>2109</v>
      </c>
      <c r="G14" s="73">
        <f t="shared" si="0"/>
        <v>0.48951454733250543</v>
      </c>
      <c r="H14" s="72">
        <v>1981</v>
      </c>
      <c r="I14" s="73">
        <f t="shared" si="1"/>
        <v>6.4613831398283805</v>
      </c>
      <c r="AA14" s="118"/>
      <c r="AB14" s="32" t="s">
        <v>115</v>
      </c>
      <c r="AC14" s="35">
        <f>I40</f>
        <v>0.7570194434959987</v>
      </c>
      <c r="AD14" s="35">
        <f>I23</f>
        <v>2.548747562621867</v>
      </c>
      <c r="AE14" s="35">
        <f>I24</f>
        <v>-0.54867099691857657</v>
      </c>
      <c r="AF14" s="35">
        <f>I26</f>
        <v>-3.2641839540115014</v>
      </c>
      <c r="AG14" s="35">
        <f>I27</f>
        <v>2.4932820844246306</v>
      </c>
      <c r="AH14" s="35">
        <f>I28</f>
        <v>2.3110255175734284</v>
      </c>
      <c r="AI14" s="35">
        <f>I32</f>
        <v>-14.868105515587526</v>
      </c>
      <c r="AJ14" s="35">
        <f>I34</f>
        <v>-14.985457735099949</v>
      </c>
      <c r="AK14" s="35">
        <f>I35</f>
        <v>-14.985457735099949</v>
      </c>
    </row>
    <row r="15" spans="1:38" ht="18" customHeight="1">
      <c r="A15" s="128"/>
      <c r="B15" s="128"/>
      <c r="C15" s="71" t="s">
        <v>4</v>
      </c>
      <c r="D15" s="71"/>
      <c r="E15" s="71"/>
      <c r="F15" s="72">
        <v>33742</v>
      </c>
      <c r="G15" s="73">
        <f t="shared" si="0"/>
        <v>7.83176854248146</v>
      </c>
      <c r="H15" s="72">
        <v>28058</v>
      </c>
      <c r="I15" s="73">
        <f t="shared" si="1"/>
        <v>20.258036923515576</v>
      </c>
    </row>
    <row r="16" spans="1:38" ht="18" customHeight="1">
      <c r="A16" s="128"/>
      <c r="B16" s="128"/>
      <c r="C16" s="71" t="s">
        <v>25</v>
      </c>
      <c r="D16" s="71"/>
      <c r="E16" s="71"/>
      <c r="F16" s="72">
        <v>5756</v>
      </c>
      <c r="G16" s="73">
        <f t="shared" si="0"/>
        <v>1.3360103055694175</v>
      </c>
      <c r="H16" s="72">
        <v>5736</v>
      </c>
      <c r="I16" s="73">
        <f>(F16/H16-1)*100</f>
        <v>0.34867503486750717</v>
      </c>
    </row>
    <row r="17" spans="1:9" ht="18" customHeight="1">
      <c r="A17" s="128"/>
      <c r="B17" s="128"/>
      <c r="C17" s="71" t="s">
        <v>5</v>
      </c>
      <c r="D17" s="71"/>
      <c r="E17" s="71"/>
      <c r="F17" s="72">
        <v>109532</v>
      </c>
      <c r="G17" s="73">
        <f t="shared" si="0"/>
        <v>25.423189852263629</v>
      </c>
      <c r="H17" s="72">
        <v>106545</v>
      </c>
      <c r="I17" s="73">
        <f t="shared" si="1"/>
        <v>2.8035102538833456</v>
      </c>
    </row>
    <row r="18" spans="1:9" ht="18" customHeight="1">
      <c r="A18" s="128"/>
      <c r="B18" s="128"/>
      <c r="C18" s="71" t="s">
        <v>26</v>
      </c>
      <c r="D18" s="71"/>
      <c r="E18" s="71"/>
      <c r="F18" s="72">
        <v>28346</v>
      </c>
      <c r="G18" s="73">
        <f t="shared" si="0"/>
        <v>6.5793169078649596</v>
      </c>
      <c r="H18" s="72">
        <v>25286</v>
      </c>
      <c r="I18" s="73">
        <f t="shared" si="1"/>
        <v>12.101558174483905</v>
      </c>
    </row>
    <row r="19" spans="1:9" ht="18" customHeight="1">
      <c r="A19" s="128"/>
      <c r="B19" s="128"/>
      <c r="C19" s="71" t="s">
        <v>27</v>
      </c>
      <c r="D19" s="71"/>
      <c r="E19" s="71"/>
      <c r="F19" s="72">
        <v>4360</v>
      </c>
      <c r="G19" s="73">
        <f t="shared" si="0"/>
        <v>1.0119883482075505</v>
      </c>
      <c r="H19" s="72">
        <v>4437</v>
      </c>
      <c r="I19" s="73">
        <f t="shared" si="1"/>
        <v>-1.7354068064007189</v>
      </c>
    </row>
    <row r="20" spans="1:9" ht="18" customHeight="1">
      <c r="A20" s="128"/>
      <c r="B20" s="128"/>
      <c r="C20" s="71" t="s">
        <v>6</v>
      </c>
      <c r="D20" s="71"/>
      <c r="E20" s="71"/>
      <c r="F20" s="72">
        <v>42227</v>
      </c>
      <c r="G20" s="73">
        <f t="shared" si="0"/>
        <v>9.8011999953578517</v>
      </c>
      <c r="H20" s="72">
        <v>57514</v>
      </c>
      <c r="I20" s="73">
        <f t="shared" si="1"/>
        <v>-26.579615397990054</v>
      </c>
    </row>
    <row r="21" spans="1:9" ht="18" customHeight="1">
      <c r="A21" s="128"/>
      <c r="B21" s="128"/>
      <c r="C21" s="71" t="s">
        <v>7</v>
      </c>
      <c r="D21" s="71"/>
      <c r="E21" s="71"/>
      <c r="F21" s="72">
        <f>430835-F20-F19-F18-F17-F16-F15-F9-F14</f>
        <v>53085</v>
      </c>
      <c r="G21" s="73">
        <f t="shared" si="0"/>
        <v>12.321422354265554</v>
      </c>
      <c r="H21" s="72">
        <v>52044</v>
      </c>
      <c r="I21" s="73">
        <f t="shared" si="1"/>
        <v>2.0002305741295912</v>
      </c>
    </row>
    <row r="22" spans="1:9" ht="18" customHeight="1">
      <c r="A22" s="128"/>
      <c r="B22" s="128"/>
      <c r="C22" s="71" t="s">
        <v>8</v>
      </c>
      <c r="D22" s="71"/>
      <c r="E22" s="71"/>
      <c r="F22" s="72">
        <f>SUM(F9,F14:F21)</f>
        <v>430835</v>
      </c>
      <c r="G22" s="73">
        <f t="shared" si="0"/>
        <v>100</v>
      </c>
      <c r="H22" s="72">
        <f>SUM(H9,H14:H21)</f>
        <v>427598</v>
      </c>
      <c r="I22" s="73">
        <f t="shared" si="1"/>
        <v>0.7570194434959987</v>
      </c>
    </row>
    <row r="23" spans="1:9" ht="18" customHeight="1">
      <c r="A23" s="128"/>
      <c r="B23" s="127" t="s">
        <v>81</v>
      </c>
      <c r="C23" s="80" t="s">
        <v>9</v>
      </c>
      <c r="D23" s="32"/>
      <c r="E23" s="32"/>
      <c r="F23" s="72">
        <f>SUM(F24:F26)</f>
        <v>273477</v>
      </c>
      <c r="G23" s="73">
        <f>F23/$F$40*100</f>
        <v>63.476040711641346</v>
      </c>
      <c r="H23" s="72">
        <f>SUM(H24:H26)</f>
        <v>266680</v>
      </c>
      <c r="I23" s="73">
        <f t="shared" si="1"/>
        <v>2.548747562621867</v>
      </c>
    </row>
    <row r="24" spans="1:9" ht="18" customHeight="1">
      <c r="A24" s="128"/>
      <c r="B24" s="128"/>
      <c r="C24" s="79"/>
      <c r="D24" s="32" t="s">
        <v>10</v>
      </c>
      <c r="E24" s="32"/>
      <c r="F24" s="72">
        <v>89723</v>
      </c>
      <c r="G24" s="73">
        <f t="shared" ref="G24:G37" si="2">F24/$F$40*100</f>
        <v>20.82537398307937</v>
      </c>
      <c r="H24" s="72">
        <v>90218</v>
      </c>
      <c r="I24" s="73">
        <f t="shared" si="1"/>
        <v>-0.54867099691857657</v>
      </c>
    </row>
    <row r="25" spans="1:9" ht="18" customHeight="1">
      <c r="A25" s="128"/>
      <c r="B25" s="128"/>
      <c r="C25" s="79"/>
      <c r="D25" s="32" t="s">
        <v>28</v>
      </c>
      <c r="E25" s="32"/>
      <c r="F25" s="72">
        <v>145050</v>
      </c>
      <c r="G25" s="73">
        <f t="shared" si="2"/>
        <v>33.667181171446146</v>
      </c>
      <c r="H25" s="72">
        <v>136452</v>
      </c>
      <c r="I25" s="73">
        <f t="shared" si="1"/>
        <v>6.3011168762641789</v>
      </c>
    </row>
    <row r="26" spans="1:9" ht="18" customHeight="1">
      <c r="A26" s="128"/>
      <c r="B26" s="128"/>
      <c r="C26" s="78"/>
      <c r="D26" s="32" t="s">
        <v>11</v>
      </c>
      <c r="E26" s="32"/>
      <c r="F26" s="72">
        <v>38704</v>
      </c>
      <c r="G26" s="73">
        <f t="shared" si="2"/>
        <v>8.9834855571158343</v>
      </c>
      <c r="H26" s="72">
        <v>40010</v>
      </c>
      <c r="I26" s="73">
        <f t="shared" si="1"/>
        <v>-3.2641839540115014</v>
      </c>
    </row>
    <row r="27" spans="1:9" ht="18" customHeight="1">
      <c r="A27" s="128"/>
      <c r="B27" s="128"/>
      <c r="C27" s="80" t="s">
        <v>12</v>
      </c>
      <c r="D27" s="32"/>
      <c r="E27" s="32"/>
      <c r="F27" s="72">
        <f>SUM(F28:F33)+300</f>
        <v>120528</v>
      </c>
      <c r="G27" s="73">
        <f t="shared" si="2"/>
        <v>27.975443035036612</v>
      </c>
      <c r="H27" s="72">
        <f>SUM(H28:H33)+300</f>
        <v>117596</v>
      </c>
      <c r="I27" s="73">
        <f t="shared" si="1"/>
        <v>2.4932820844246306</v>
      </c>
    </row>
    <row r="28" spans="1:9" ht="18" customHeight="1">
      <c r="A28" s="128"/>
      <c r="B28" s="128"/>
      <c r="C28" s="79"/>
      <c r="D28" s="32" t="s">
        <v>13</v>
      </c>
      <c r="E28" s="32"/>
      <c r="F28" s="72">
        <v>55250</v>
      </c>
      <c r="G28" s="73">
        <f t="shared" si="2"/>
        <v>12.823934917079624</v>
      </c>
      <c r="H28" s="72">
        <v>54002</v>
      </c>
      <c r="I28" s="73">
        <f t="shared" si="1"/>
        <v>2.3110255175734284</v>
      </c>
    </row>
    <row r="29" spans="1:9" ht="18" customHeight="1">
      <c r="A29" s="128"/>
      <c r="B29" s="128"/>
      <c r="C29" s="79"/>
      <c r="D29" s="32" t="s">
        <v>29</v>
      </c>
      <c r="E29" s="32"/>
      <c r="F29" s="72">
        <v>1894</v>
      </c>
      <c r="G29" s="73">
        <f t="shared" si="2"/>
        <v>0.43961145218006892</v>
      </c>
      <c r="H29" s="72">
        <v>1771</v>
      </c>
      <c r="I29" s="73">
        <f t="shared" si="1"/>
        <v>6.9452286843591171</v>
      </c>
    </row>
    <row r="30" spans="1:9" ht="18" customHeight="1">
      <c r="A30" s="128"/>
      <c r="B30" s="128"/>
      <c r="C30" s="79"/>
      <c r="D30" s="32" t="s">
        <v>30</v>
      </c>
      <c r="E30" s="32"/>
      <c r="F30" s="72">
        <v>22116</v>
      </c>
      <c r="G30" s="73">
        <f t="shared" si="2"/>
        <v>5.1332876855408678</v>
      </c>
      <c r="H30" s="72">
        <v>22029</v>
      </c>
      <c r="I30" s="73">
        <f t="shared" si="1"/>
        <v>0.39493395070133719</v>
      </c>
    </row>
    <row r="31" spans="1:9" ht="18" customHeight="1">
      <c r="A31" s="128"/>
      <c r="B31" s="128"/>
      <c r="C31" s="79"/>
      <c r="D31" s="32" t="s">
        <v>31</v>
      </c>
      <c r="E31" s="32"/>
      <c r="F31" s="72">
        <v>36017</v>
      </c>
      <c r="G31" s="73">
        <f t="shared" si="2"/>
        <v>8.3598129214200334</v>
      </c>
      <c r="H31" s="72">
        <v>34163</v>
      </c>
      <c r="I31" s="73">
        <f t="shared" si="1"/>
        <v>5.4269238650001439</v>
      </c>
    </row>
    <row r="32" spans="1:9" ht="18" customHeight="1">
      <c r="A32" s="128"/>
      <c r="B32" s="128"/>
      <c r="C32" s="79"/>
      <c r="D32" s="32" t="s">
        <v>14</v>
      </c>
      <c r="E32" s="32"/>
      <c r="F32" s="72">
        <v>710</v>
      </c>
      <c r="G32" s="73">
        <f t="shared" si="2"/>
        <v>0.16479626771269743</v>
      </c>
      <c r="H32" s="72">
        <v>834</v>
      </c>
      <c r="I32" s="73">
        <f t="shared" si="1"/>
        <v>-14.868105515587526</v>
      </c>
    </row>
    <row r="33" spans="1:9" ht="18" customHeight="1">
      <c r="A33" s="128"/>
      <c r="B33" s="128"/>
      <c r="C33" s="78"/>
      <c r="D33" s="32" t="s">
        <v>32</v>
      </c>
      <c r="E33" s="32"/>
      <c r="F33" s="72">
        <v>4241</v>
      </c>
      <c r="G33" s="73">
        <f t="shared" si="2"/>
        <v>0.9843675653092252</v>
      </c>
      <c r="H33" s="72">
        <v>4497</v>
      </c>
      <c r="I33" s="73">
        <f t="shared" si="1"/>
        <v>-5.6926840115632649</v>
      </c>
    </row>
    <row r="34" spans="1:9" ht="18" customHeight="1">
      <c r="A34" s="128"/>
      <c r="B34" s="128"/>
      <c r="C34" s="80" t="s">
        <v>15</v>
      </c>
      <c r="D34" s="32"/>
      <c r="E34" s="32"/>
      <c r="F34" s="72">
        <v>36830</v>
      </c>
      <c r="G34" s="73">
        <f t="shared" si="2"/>
        <v>8.5485162533220382</v>
      </c>
      <c r="H34" s="72">
        <f>+H35+H38</f>
        <v>43322</v>
      </c>
      <c r="I34" s="73">
        <f t="shared" si="1"/>
        <v>-14.985457735099949</v>
      </c>
    </row>
    <row r="35" spans="1:9" ht="18" customHeight="1">
      <c r="A35" s="128"/>
      <c r="B35" s="128"/>
      <c r="C35" s="79"/>
      <c r="D35" s="80" t="s">
        <v>16</v>
      </c>
      <c r="E35" s="32"/>
      <c r="F35" s="72">
        <v>36830</v>
      </c>
      <c r="G35" s="73">
        <f t="shared" si="2"/>
        <v>8.5485162533220382</v>
      </c>
      <c r="H35" s="72">
        <f>+H36+H37</f>
        <v>43322</v>
      </c>
      <c r="I35" s="73">
        <f t="shared" si="1"/>
        <v>-14.985457735099949</v>
      </c>
    </row>
    <row r="36" spans="1:9" ht="18" customHeight="1">
      <c r="A36" s="128"/>
      <c r="B36" s="128"/>
      <c r="C36" s="79"/>
      <c r="D36" s="79"/>
      <c r="E36" s="74" t="s">
        <v>102</v>
      </c>
      <c r="F36" s="72">
        <v>16995</v>
      </c>
      <c r="G36" s="73">
        <f t="shared" si="2"/>
        <v>3.9446655912356237</v>
      </c>
      <c r="H36" s="72">
        <v>18885</v>
      </c>
      <c r="I36" s="73">
        <f>(F36/H36-1)*100</f>
        <v>-10.007942811755367</v>
      </c>
    </row>
    <row r="37" spans="1:9" ht="18" customHeight="1">
      <c r="A37" s="128"/>
      <c r="B37" s="128"/>
      <c r="C37" s="79"/>
      <c r="D37" s="78"/>
      <c r="E37" s="32" t="s">
        <v>33</v>
      </c>
      <c r="F37" s="72">
        <v>19835</v>
      </c>
      <c r="G37" s="73">
        <f t="shared" si="2"/>
        <v>4.6038506620864137</v>
      </c>
      <c r="H37" s="72">
        <v>24437</v>
      </c>
      <c r="I37" s="73">
        <f t="shared" si="1"/>
        <v>-18.832098866472968</v>
      </c>
    </row>
    <row r="38" spans="1:9" ht="18" customHeight="1">
      <c r="A38" s="128"/>
      <c r="B38" s="128"/>
      <c r="C38" s="79"/>
      <c r="D38" s="71" t="s">
        <v>34</v>
      </c>
      <c r="E38" s="71"/>
      <c r="F38" s="72">
        <v>0</v>
      </c>
      <c r="G38" s="73">
        <f>F38/$F$40*100</f>
        <v>0</v>
      </c>
      <c r="H38" s="72">
        <v>0</v>
      </c>
      <c r="I38" s="73">
        <v>0</v>
      </c>
    </row>
    <row r="39" spans="1:9" ht="18" customHeight="1">
      <c r="A39" s="128"/>
      <c r="B39" s="128"/>
      <c r="C39" s="78"/>
      <c r="D39" s="71" t="s">
        <v>35</v>
      </c>
      <c r="E39" s="71"/>
      <c r="F39" s="72">
        <v>0</v>
      </c>
      <c r="G39" s="73">
        <f>F39/$F$40*100</f>
        <v>0</v>
      </c>
      <c r="H39" s="72">
        <v>0</v>
      </c>
      <c r="I39" s="73">
        <v>0</v>
      </c>
    </row>
    <row r="40" spans="1:9" ht="18" customHeight="1">
      <c r="A40" s="128"/>
      <c r="B40" s="128"/>
      <c r="C40" s="32" t="s">
        <v>17</v>
      </c>
      <c r="D40" s="32"/>
      <c r="E40" s="32"/>
      <c r="F40" s="72">
        <f>SUM(F23,F27,F34)</f>
        <v>430835</v>
      </c>
      <c r="G40" s="73">
        <f>F40/$F$40*100</f>
        <v>100</v>
      </c>
      <c r="H40" s="72">
        <f>SUM(H23,H27,H34)</f>
        <v>427598</v>
      </c>
      <c r="I40" s="73">
        <f t="shared" si="1"/>
        <v>0.7570194434959987</v>
      </c>
    </row>
    <row r="41" spans="1:9" ht="18" customHeight="1">
      <c r="A41" s="28" t="s">
        <v>18</v>
      </c>
      <c r="B41" s="28"/>
    </row>
    <row r="42" spans="1:9" ht="18" customHeight="1">
      <c r="A42" s="29" t="s">
        <v>19</v>
      </c>
      <c r="B42" s="28"/>
    </row>
    <row r="52" spans="10:10">
      <c r="J52" s="8"/>
    </row>
    <row r="53" spans="10:10">
      <c r="J53" s="8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3" activePane="bottomRight" state="frozen"/>
      <selection activeCell="G46" sqref="G46"/>
      <selection pane="topRight" activeCell="G46" sqref="G46"/>
      <selection pane="bottomLeft" activeCell="G46" sqref="G46"/>
      <selection pane="bottomRight" activeCell="D2" sqref="D2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tr">
        <f>'1.普通会計予算（R3-4年度）'!E1</f>
        <v>堺市</v>
      </c>
      <c r="E1" s="15"/>
      <c r="F1" s="15"/>
      <c r="G1" s="15"/>
    </row>
    <row r="2" spans="1:25" ht="15" customHeight="1"/>
    <row r="3" spans="1:25" ht="15" customHeight="1">
      <c r="A3" s="16" t="s">
        <v>42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275</v>
      </c>
      <c r="B5" s="13"/>
      <c r="C5" s="13"/>
      <c r="D5" s="13"/>
      <c r="K5" s="17"/>
      <c r="O5" s="17" t="s">
        <v>43</v>
      </c>
    </row>
    <row r="6" spans="1:25" ht="15.95" customHeight="1">
      <c r="A6" s="136" t="s">
        <v>44</v>
      </c>
      <c r="B6" s="137"/>
      <c r="C6" s="137"/>
      <c r="D6" s="137"/>
      <c r="E6" s="137"/>
      <c r="F6" s="143" t="s">
        <v>290</v>
      </c>
      <c r="G6" s="144"/>
      <c r="H6" s="143" t="s">
        <v>291</v>
      </c>
      <c r="I6" s="144"/>
      <c r="J6" s="141"/>
      <c r="K6" s="141"/>
      <c r="L6" s="141"/>
      <c r="M6" s="141"/>
      <c r="N6" s="141"/>
      <c r="O6" s="141"/>
    </row>
    <row r="7" spans="1:25" ht="15.95" customHeight="1">
      <c r="A7" s="137"/>
      <c r="B7" s="137"/>
      <c r="C7" s="137"/>
      <c r="D7" s="137"/>
      <c r="E7" s="137"/>
      <c r="F7" s="69" t="s">
        <v>276</v>
      </c>
      <c r="G7" s="81" t="s">
        <v>277</v>
      </c>
      <c r="H7" s="69" t="s">
        <v>276</v>
      </c>
      <c r="I7" s="81" t="s">
        <v>277</v>
      </c>
      <c r="J7" s="69" t="s">
        <v>276</v>
      </c>
      <c r="K7" s="81" t="s">
        <v>277</v>
      </c>
      <c r="L7" s="69" t="s">
        <v>276</v>
      </c>
      <c r="M7" s="81" t="s">
        <v>277</v>
      </c>
      <c r="N7" s="69" t="s">
        <v>276</v>
      </c>
      <c r="O7" s="81" t="s">
        <v>277</v>
      </c>
    </row>
    <row r="8" spans="1:25" ht="15.95" customHeight="1">
      <c r="A8" s="133" t="s">
        <v>83</v>
      </c>
      <c r="B8" s="77" t="s">
        <v>45</v>
      </c>
      <c r="C8" s="71"/>
      <c r="D8" s="71"/>
      <c r="E8" s="82" t="s">
        <v>36</v>
      </c>
      <c r="F8" s="83">
        <v>17784</v>
      </c>
      <c r="G8" s="83">
        <v>17508</v>
      </c>
      <c r="H8" s="83">
        <v>29529</v>
      </c>
      <c r="I8" s="83">
        <v>29420</v>
      </c>
      <c r="J8" s="83"/>
      <c r="K8" s="83"/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3"/>
      <c r="B9" s="79"/>
      <c r="C9" s="71" t="s">
        <v>46</v>
      </c>
      <c r="D9" s="71"/>
      <c r="E9" s="82" t="s">
        <v>37</v>
      </c>
      <c r="F9" s="83">
        <v>17783</v>
      </c>
      <c r="G9" s="83">
        <v>17488</v>
      </c>
      <c r="H9" s="83">
        <v>29520</v>
      </c>
      <c r="I9" s="83">
        <v>29390</v>
      </c>
      <c r="J9" s="83"/>
      <c r="K9" s="83"/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3"/>
      <c r="B10" s="78"/>
      <c r="C10" s="71" t="s">
        <v>47</v>
      </c>
      <c r="D10" s="71"/>
      <c r="E10" s="82" t="s">
        <v>38</v>
      </c>
      <c r="F10" s="83">
        <v>1</v>
      </c>
      <c r="G10" s="83">
        <v>20</v>
      </c>
      <c r="H10" s="83">
        <v>9</v>
      </c>
      <c r="I10" s="83">
        <v>30</v>
      </c>
      <c r="J10" s="84"/>
      <c r="K10" s="84"/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3"/>
      <c r="B11" s="77" t="s">
        <v>48</v>
      </c>
      <c r="C11" s="71"/>
      <c r="D11" s="71"/>
      <c r="E11" s="82" t="s">
        <v>39</v>
      </c>
      <c r="F11" s="83">
        <v>16440</v>
      </c>
      <c r="G11" s="83">
        <v>16312</v>
      </c>
      <c r="H11" s="83">
        <v>26845</v>
      </c>
      <c r="I11" s="83">
        <v>27231</v>
      </c>
      <c r="J11" s="83"/>
      <c r="K11" s="83"/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3"/>
      <c r="B12" s="79"/>
      <c r="C12" s="71" t="s">
        <v>49</v>
      </c>
      <c r="D12" s="71"/>
      <c r="E12" s="82" t="s">
        <v>40</v>
      </c>
      <c r="F12" s="83">
        <v>16434</v>
      </c>
      <c r="G12" s="83">
        <v>16304</v>
      </c>
      <c r="H12" s="83">
        <v>26836</v>
      </c>
      <c r="I12" s="83">
        <v>27222</v>
      </c>
      <c r="J12" s="83"/>
      <c r="K12" s="83"/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3"/>
      <c r="B13" s="78"/>
      <c r="C13" s="71" t="s">
        <v>50</v>
      </c>
      <c r="D13" s="71"/>
      <c r="E13" s="82" t="s">
        <v>41</v>
      </c>
      <c r="F13" s="83">
        <v>6</v>
      </c>
      <c r="G13" s="83">
        <v>8</v>
      </c>
      <c r="H13" s="84">
        <v>9</v>
      </c>
      <c r="I13" s="84">
        <v>9</v>
      </c>
      <c r="J13" s="84"/>
      <c r="K13" s="84"/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3"/>
      <c r="B14" s="71" t="s">
        <v>51</v>
      </c>
      <c r="C14" s="71"/>
      <c r="D14" s="71"/>
      <c r="E14" s="82" t="s">
        <v>87</v>
      </c>
      <c r="F14" s="83">
        <f t="shared" ref="F14:I15" si="0">F9-F12</f>
        <v>1349</v>
      </c>
      <c r="G14" s="83">
        <f t="shared" si="0"/>
        <v>1184</v>
      </c>
      <c r="H14" s="83">
        <f t="shared" si="0"/>
        <v>2684</v>
      </c>
      <c r="I14" s="83">
        <f t="shared" si="0"/>
        <v>2168</v>
      </c>
      <c r="J14" s="83">
        <f t="shared" ref="J14:O14" si="1">J9-J12</f>
        <v>0</v>
      </c>
      <c r="K14" s="83">
        <f t="shared" si="1"/>
        <v>0</v>
      </c>
      <c r="L14" s="83">
        <f t="shared" si="1"/>
        <v>0</v>
      </c>
      <c r="M14" s="83">
        <f t="shared" si="1"/>
        <v>0</v>
      </c>
      <c r="N14" s="83">
        <f t="shared" si="1"/>
        <v>0</v>
      </c>
      <c r="O14" s="83">
        <f t="shared" si="1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3"/>
      <c r="B15" s="71" t="s">
        <v>52</v>
      </c>
      <c r="C15" s="71"/>
      <c r="D15" s="71"/>
      <c r="E15" s="82" t="s">
        <v>88</v>
      </c>
      <c r="F15" s="83">
        <f t="shared" si="0"/>
        <v>-5</v>
      </c>
      <c r="G15" s="83">
        <f t="shared" si="0"/>
        <v>12</v>
      </c>
      <c r="H15" s="83">
        <f t="shared" si="0"/>
        <v>0</v>
      </c>
      <c r="I15" s="83">
        <f t="shared" si="0"/>
        <v>21</v>
      </c>
      <c r="J15" s="83">
        <f t="shared" ref="J15:O15" si="2">J10-J13</f>
        <v>0</v>
      </c>
      <c r="K15" s="83">
        <f t="shared" si="2"/>
        <v>0</v>
      </c>
      <c r="L15" s="83">
        <f t="shared" si="2"/>
        <v>0</v>
      </c>
      <c r="M15" s="83">
        <f t="shared" si="2"/>
        <v>0</v>
      </c>
      <c r="N15" s="83">
        <f t="shared" si="2"/>
        <v>0</v>
      </c>
      <c r="O15" s="83">
        <f t="shared" si="2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3"/>
      <c r="B16" s="71" t="s">
        <v>53</v>
      </c>
      <c r="C16" s="71"/>
      <c r="D16" s="71"/>
      <c r="E16" s="82" t="s">
        <v>89</v>
      </c>
      <c r="F16" s="83">
        <f t="shared" ref="F16:I16" si="3">F8-F11</f>
        <v>1344</v>
      </c>
      <c r="G16" s="83">
        <f t="shared" si="3"/>
        <v>1196</v>
      </c>
      <c r="H16" s="83">
        <f t="shared" si="3"/>
        <v>2684</v>
      </c>
      <c r="I16" s="83">
        <f t="shared" si="3"/>
        <v>2189</v>
      </c>
      <c r="J16" s="83">
        <f t="shared" ref="J16:O16" si="4">J8-J11</f>
        <v>0</v>
      </c>
      <c r="K16" s="83">
        <f t="shared" si="4"/>
        <v>0</v>
      </c>
      <c r="L16" s="83">
        <f t="shared" si="4"/>
        <v>0</v>
      </c>
      <c r="M16" s="83">
        <f t="shared" si="4"/>
        <v>0</v>
      </c>
      <c r="N16" s="83">
        <f t="shared" si="4"/>
        <v>0</v>
      </c>
      <c r="O16" s="83">
        <f t="shared" si="4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3"/>
      <c r="B17" s="71" t="s">
        <v>54</v>
      </c>
      <c r="C17" s="71"/>
      <c r="D17" s="71"/>
      <c r="E17" s="69"/>
      <c r="F17" s="83">
        <v>0</v>
      </c>
      <c r="G17" s="83">
        <v>0</v>
      </c>
      <c r="H17" s="84">
        <v>0</v>
      </c>
      <c r="I17" s="84">
        <v>0</v>
      </c>
      <c r="J17" s="83"/>
      <c r="K17" s="83"/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3"/>
      <c r="B18" s="71" t="s">
        <v>55</v>
      </c>
      <c r="C18" s="71"/>
      <c r="D18" s="71"/>
      <c r="E18" s="69"/>
      <c r="F18" s="85">
        <v>0</v>
      </c>
      <c r="G18" s="85">
        <v>0</v>
      </c>
      <c r="H18" s="85">
        <v>0</v>
      </c>
      <c r="I18" s="85">
        <v>0</v>
      </c>
      <c r="J18" s="85"/>
      <c r="K18" s="85"/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3" t="s">
        <v>84</v>
      </c>
      <c r="B19" s="77" t="s">
        <v>56</v>
      </c>
      <c r="C19" s="71"/>
      <c r="D19" s="71"/>
      <c r="E19" s="82"/>
      <c r="F19" s="83">
        <v>7751</v>
      </c>
      <c r="G19" s="83">
        <v>5126</v>
      </c>
      <c r="H19" s="83">
        <v>20146</v>
      </c>
      <c r="I19" s="83">
        <v>20496</v>
      </c>
      <c r="J19" s="83"/>
      <c r="K19" s="83"/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3"/>
      <c r="B20" s="78"/>
      <c r="C20" s="71" t="s">
        <v>57</v>
      </c>
      <c r="D20" s="71"/>
      <c r="E20" s="82"/>
      <c r="F20" s="83">
        <v>7119</v>
      </c>
      <c r="G20" s="83">
        <v>4524</v>
      </c>
      <c r="H20" s="83">
        <v>15140</v>
      </c>
      <c r="I20" s="83">
        <v>15297</v>
      </c>
      <c r="J20" s="83"/>
      <c r="K20" s="84"/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3"/>
      <c r="B21" s="71" t="s">
        <v>58</v>
      </c>
      <c r="C21" s="71"/>
      <c r="D21" s="71"/>
      <c r="E21" s="82" t="s">
        <v>90</v>
      </c>
      <c r="F21" s="83">
        <v>7751</v>
      </c>
      <c r="G21" s="83">
        <v>5126</v>
      </c>
      <c r="H21" s="83">
        <v>20146</v>
      </c>
      <c r="I21" s="83">
        <v>20496</v>
      </c>
      <c r="J21" s="83"/>
      <c r="K21" s="83"/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3"/>
      <c r="B22" s="77" t="s">
        <v>59</v>
      </c>
      <c r="C22" s="71"/>
      <c r="D22" s="71"/>
      <c r="E22" s="82" t="s">
        <v>91</v>
      </c>
      <c r="F22" s="83">
        <v>12589</v>
      </c>
      <c r="G22" s="83">
        <v>10467</v>
      </c>
      <c r="H22" s="83">
        <v>33052</v>
      </c>
      <c r="I22" s="83">
        <v>32735</v>
      </c>
      <c r="J22" s="83"/>
      <c r="K22" s="83"/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3"/>
      <c r="B23" s="78" t="s">
        <v>60</v>
      </c>
      <c r="C23" s="71" t="s">
        <v>61</v>
      </c>
      <c r="D23" s="71"/>
      <c r="E23" s="82"/>
      <c r="F23" s="83">
        <v>1640</v>
      </c>
      <c r="G23" s="83">
        <v>1550</v>
      </c>
      <c r="H23" s="83">
        <v>17600</v>
      </c>
      <c r="I23" s="83">
        <v>17575</v>
      </c>
      <c r="J23" s="83"/>
      <c r="K23" s="83"/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3"/>
      <c r="B24" s="71" t="s">
        <v>92</v>
      </c>
      <c r="C24" s="71"/>
      <c r="D24" s="71"/>
      <c r="E24" s="82" t="s">
        <v>93</v>
      </c>
      <c r="F24" s="83">
        <v>-4838</v>
      </c>
      <c r="G24" s="83">
        <v>-5341</v>
      </c>
      <c r="H24" s="83">
        <v>-12906</v>
      </c>
      <c r="I24" s="83">
        <v>-12239</v>
      </c>
      <c r="J24" s="83">
        <f t="shared" ref="J24:O24" si="5">J21-J22</f>
        <v>0</v>
      </c>
      <c r="K24" s="83">
        <f t="shared" si="5"/>
        <v>0</v>
      </c>
      <c r="L24" s="83">
        <f t="shared" si="5"/>
        <v>0</v>
      </c>
      <c r="M24" s="83">
        <f t="shared" si="5"/>
        <v>0</v>
      </c>
      <c r="N24" s="83">
        <f t="shared" si="5"/>
        <v>0</v>
      </c>
      <c r="O24" s="83">
        <f t="shared" si="5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3"/>
      <c r="B25" s="77" t="s">
        <v>62</v>
      </c>
      <c r="C25" s="77"/>
      <c r="D25" s="77"/>
      <c r="E25" s="138" t="s">
        <v>94</v>
      </c>
      <c r="F25" s="131">
        <v>4838</v>
      </c>
      <c r="G25" s="131">
        <v>5341</v>
      </c>
      <c r="H25" s="131">
        <v>12906</v>
      </c>
      <c r="I25" s="131">
        <v>12239</v>
      </c>
      <c r="J25" s="131"/>
      <c r="K25" s="131"/>
      <c r="L25" s="131"/>
      <c r="M25" s="131"/>
      <c r="N25" s="131"/>
      <c r="O25" s="131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3"/>
      <c r="B26" s="100" t="s">
        <v>63</v>
      </c>
      <c r="C26" s="100"/>
      <c r="D26" s="100"/>
      <c r="E26" s="13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3"/>
      <c r="B27" s="71" t="s">
        <v>95</v>
      </c>
      <c r="C27" s="71"/>
      <c r="D27" s="71"/>
      <c r="E27" s="82" t="s">
        <v>96</v>
      </c>
      <c r="F27" s="83">
        <f t="shared" ref="F27:I27" si="6">F24+F25</f>
        <v>0</v>
      </c>
      <c r="G27" s="83">
        <f t="shared" si="6"/>
        <v>0</v>
      </c>
      <c r="H27" s="83">
        <f t="shared" si="6"/>
        <v>0</v>
      </c>
      <c r="I27" s="83">
        <f t="shared" si="6"/>
        <v>0</v>
      </c>
      <c r="J27" s="83">
        <f t="shared" ref="J27:O27" si="7">J24+J25</f>
        <v>0</v>
      </c>
      <c r="K27" s="83">
        <f t="shared" si="7"/>
        <v>0</v>
      </c>
      <c r="L27" s="83">
        <f t="shared" si="7"/>
        <v>0</v>
      </c>
      <c r="M27" s="83">
        <f t="shared" si="7"/>
        <v>0</v>
      </c>
      <c r="N27" s="83">
        <f t="shared" si="7"/>
        <v>0</v>
      </c>
      <c r="O27" s="83">
        <f t="shared" si="7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100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5" t="s">
        <v>64</v>
      </c>
      <c r="B30" s="135"/>
      <c r="C30" s="135"/>
      <c r="D30" s="135"/>
      <c r="E30" s="135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35"/>
      <c r="B31" s="135"/>
      <c r="C31" s="135"/>
      <c r="D31" s="135"/>
      <c r="E31" s="135"/>
      <c r="F31" s="69" t="s">
        <v>276</v>
      </c>
      <c r="G31" s="81" t="s">
        <v>277</v>
      </c>
      <c r="H31" s="69" t="s">
        <v>276</v>
      </c>
      <c r="I31" s="81" t="s">
        <v>277</v>
      </c>
      <c r="J31" s="69" t="s">
        <v>276</v>
      </c>
      <c r="K31" s="81" t="s">
        <v>277</v>
      </c>
      <c r="L31" s="69" t="s">
        <v>276</v>
      </c>
      <c r="M31" s="81" t="s">
        <v>277</v>
      </c>
      <c r="N31" s="69" t="s">
        <v>276</v>
      </c>
      <c r="O31" s="81" t="s">
        <v>277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33" t="s">
        <v>85</v>
      </c>
      <c r="B32" s="77" t="s">
        <v>45</v>
      </c>
      <c r="C32" s="71"/>
      <c r="D32" s="71"/>
      <c r="E32" s="82" t="s">
        <v>36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0"/>
      <c r="B33" s="79"/>
      <c r="C33" s="77" t="s">
        <v>65</v>
      </c>
      <c r="D33" s="71"/>
      <c r="E33" s="82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0"/>
      <c r="B34" s="79"/>
      <c r="C34" s="78"/>
      <c r="D34" s="71" t="s">
        <v>66</v>
      </c>
      <c r="E34" s="82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0"/>
      <c r="B35" s="78"/>
      <c r="C35" s="71" t="s">
        <v>67</v>
      </c>
      <c r="D35" s="71"/>
      <c r="E35" s="82"/>
      <c r="F35" s="83"/>
      <c r="G35" s="83"/>
      <c r="H35" s="83"/>
      <c r="I35" s="83"/>
      <c r="J35" s="85"/>
      <c r="K35" s="85"/>
      <c r="L35" s="83"/>
      <c r="M35" s="83"/>
      <c r="N35" s="83"/>
      <c r="O35" s="83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0"/>
      <c r="B36" s="77" t="s">
        <v>48</v>
      </c>
      <c r="C36" s="71"/>
      <c r="D36" s="71"/>
      <c r="E36" s="82" t="s">
        <v>37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0"/>
      <c r="B37" s="79"/>
      <c r="C37" s="71" t="s">
        <v>68</v>
      </c>
      <c r="D37" s="71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0"/>
      <c r="B38" s="78"/>
      <c r="C38" s="71" t="s">
        <v>69</v>
      </c>
      <c r="D38" s="71"/>
      <c r="E38" s="82"/>
      <c r="F38" s="83"/>
      <c r="G38" s="83"/>
      <c r="H38" s="83"/>
      <c r="I38" s="83"/>
      <c r="J38" s="83"/>
      <c r="K38" s="85"/>
      <c r="L38" s="83"/>
      <c r="M38" s="83"/>
      <c r="N38" s="83"/>
      <c r="O38" s="83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0"/>
      <c r="B39" s="32" t="s">
        <v>70</v>
      </c>
      <c r="C39" s="32"/>
      <c r="D39" s="32"/>
      <c r="E39" s="82" t="s">
        <v>97</v>
      </c>
      <c r="F39" s="83">
        <f t="shared" ref="F39:O39" si="8">F32-F36</f>
        <v>0</v>
      </c>
      <c r="G39" s="83">
        <f t="shared" si="8"/>
        <v>0</v>
      </c>
      <c r="H39" s="83">
        <f t="shared" si="8"/>
        <v>0</v>
      </c>
      <c r="I39" s="83">
        <f t="shared" si="8"/>
        <v>0</v>
      </c>
      <c r="J39" s="83">
        <f t="shared" si="8"/>
        <v>0</v>
      </c>
      <c r="K39" s="83">
        <f t="shared" si="8"/>
        <v>0</v>
      </c>
      <c r="L39" s="83">
        <f t="shared" si="8"/>
        <v>0</v>
      </c>
      <c r="M39" s="83">
        <f t="shared" si="8"/>
        <v>0</v>
      </c>
      <c r="N39" s="83">
        <f t="shared" si="8"/>
        <v>0</v>
      </c>
      <c r="O39" s="83">
        <f t="shared" si="8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33" t="s">
        <v>86</v>
      </c>
      <c r="B40" s="77" t="s">
        <v>71</v>
      </c>
      <c r="C40" s="71"/>
      <c r="D40" s="71"/>
      <c r="E40" s="82" t="s">
        <v>39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34"/>
      <c r="B41" s="78"/>
      <c r="C41" s="71" t="s">
        <v>72</v>
      </c>
      <c r="D41" s="71"/>
      <c r="E41" s="82"/>
      <c r="F41" s="85"/>
      <c r="G41" s="85"/>
      <c r="H41" s="85"/>
      <c r="I41" s="85"/>
      <c r="J41" s="83"/>
      <c r="K41" s="83"/>
      <c r="L41" s="83"/>
      <c r="M41" s="83"/>
      <c r="N41" s="83"/>
      <c r="O41" s="83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34"/>
      <c r="B42" s="77" t="s">
        <v>59</v>
      </c>
      <c r="C42" s="71"/>
      <c r="D42" s="71"/>
      <c r="E42" s="82" t="s">
        <v>40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34"/>
      <c r="B43" s="78"/>
      <c r="C43" s="71" t="s">
        <v>73</v>
      </c>
      <c r="D43" s="71"/>
      <c r="E43" s="82"/>
      <c r="F43" s="83"/>
      <c r="G43" s="83"/>
      <c r="H43" s="83"/>
      <c r="I43" s="83"/>
      <c r="J43" s="85"/>
      <c r="K43" s="85"/>
      <c r="L43" s="83"/>
      <c r="M43" s="83"/>
      <c r="N43" s="83"/>
      <c r="O43" s="83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34"/>
      <c r="B44" s="71" t="s">
        <v>70</v>
      </c>
      <c r="C44" s="71"/>
      <c r="D44" s="71"/>
      <c r="E44" s="82" t="s">
        <v>98</v>
      </c>
      <c r="F44" s="85">
        <f t="shared" ref="F44:O44" si="9">F40-F42</f>
        <v>0</v>
      </c>
      <c r="G44" s="85">
        <f t="shared" si="9"/>
        <v>0</v>
      </c>
      <c r="H44" s="85">
        <f t="shared" si="9"/>
        <v>0</v>
      </c>
      <c r="I44" s="85">
        <f t="shared" si="9"/>
        <v>0</v>
      </c>
      <c r="J44" s="85">
        <f t="shared" si="9"/>
        <v>0</v>
      </c>
      <c r="K44" s="85">
        <f t="shared" si="9"/>
        <v>0</v>
      </c>
      <c r="L44" s="85">
        <f t="shared" si="9"/>
        <v>0</v>
      </c>
      <c r="M44" s="85">
        <f t="shared" si="9"/>
        <v>0</v>
      </c>
      <c r="N44" s="85">
        <f t="shared" si="9"/>
        <v>0</v>
      </c>
      <c r="O44" s="85">
        <f t="shared" si="9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33" t="s">
        <v>78</v>
      </c>
      <c r="B45" s="32" t="s">
        <v>74</v>
      </c>
      <c r="C45" s="32"/>
      <c r="D45" s="32"/>
      <c r="E45" s="82" t="s">
        <v>99</v>
      </c>
      <c r="F45" s="83">
        <f t="shared" ref="F45:O45" si="10">F39+F44</f>
        <v>0</v>
      </c>
      <c r="G45" s="83">
        <f t="shared" si="10"/>
        <v>0</v>
      </c>
      <c r="H45" s="83">
        <f t="shared" si="10"/>
        <v>0</v>
      </c>
      <c r="I45" s="83">
        <f t="shared" si="10"/>
        <v>0</v>
      </c>
      <c r="J45" s="83">
        <f t="shared" si="10"/>
        <v>0</v>
      </c>
      <c r="K45" s="83">
        <f t="shared" si="10"/>
        <v>0</v>
      </c>
      <c r="L45" s="83">
        <f t="shared" si="10"/>
        <v>0</v>
      </c>
      <c r="M45" s="83">
        <f t="shared" si="10"/>
        <v>0</v>
      </c>
      <c r="N45" s="83">
        <f t="shared" si="10"/>
        <v>0</v>
      </c>
      <c r="O45" s="83">
        <f t="shared" si="10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34"/>
      <c r="B46" s="71" t="s">
        <v>75</v>
      </c>
      <c r="C46" s="71"/>
      <c r="D46" s="71"/>
      <c r="E46" s="71"/>
      <c r="F46" s="85"/>
      <c r="G46" s="85"/>
      <c r="H46" s="85"/>
      <c r="I46" s="85"/>
      <c r="J46" s="85"/>
      <c r="K46" s="85"/>
      <c r="L46" s="83"/>
      <c r="M46" s="83"/>
      <c r="N46" s="85"/>
      <c r="O46" s="85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34"/>
      <c r="B47" s="71" t="s">
        <v>76</v>
      </c>
      <c r="C47" s="71"/>
      <c r="D47" s="71"/>
      <c r="E47" s="71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34"/>
      <c r="B48" s="71" t="s">
        <v>77</v>
      </c>
      <c r="C48" s="71"/>
      <c r="D48" s="71"/>
      <c r="E48" s="71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6" ht="15.95" customHeight="1">
      <c r="A49" s="12" t="s">
        <v>82</v>
      </c>
      <c r="O49" s="8"/>
      <c r="P49" s="8"/>
    </row>
    <row r="50" spans="1:16" ht="15.95" customHeight="1">
      <c r="A50" s="12"/>
      <c r="O50" s="8"/>
      <c r="P50" s="8"/>
    </row>
  </sheetData>
  <mergeCells count="28"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activeCell="H41" sqref="H4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26" t="s">
        <v>0</v>
      </c>
      <c r="B1" s="126"/>
      <c r="C1" s="126"/>
      <c r="D1" s="126"/>
      <c r="E1" s="22" t="str">
        <f>'1.普通会計予算（R3-4年度）'!E1</f>
        <v>堺市</v>
      </c>
      <c r="F1" s="2"/>
      <c r="AA1" s="125" t="s">
        <v>128</v>
      </c>
      <c r="AB1" s="125"/>
    </row>
    <row r="2" spans="1:38">
      <c r="AA2" s="113" t="s">
        <v>105</v>
      </c>
      <c r="AB2" s="113"/>
      <c r="AC2" s="116" t="s">
        <v>106</v>
      </c>
      <c r="AD2" s="114" t="s">
        <v>107</v>
      </c>
      <c r="AE2" s="123"/>
      <c r="AF2" s="124"/>
      <c r="AG2" s="113" t="s">
        <v>108</v>
      </c>
      <c r="AH2" s="113" t="s">
        <v>109</v>
      </c>
      <c r="AI2" s="113" t="s">
        <v>110</v>
      </c>
      <c r="AJ2" s="113" t="s">
        <v>111</v>
      </c>
      <c r="AK2" s="113" t="s">
        <v>112</v>
      </c>
    </row>
    <row r="3" spans="1:38" ht="14.25">
      <c r="A3" s="11" t="s">
        <v>129</v>
      </c>
      <c r="AA3" s="113"/>
      <c r="AB3" s="113"/>
      <c r="AC3" s="118"/>
      <c r="AD3" s="31"/>
      <c r="AE3" s="30" t="s">
        <v>125</v>
      </c>
      <c r="AF3" s="30" t="s">
        <v>126</v>
      </c>
      <c r="AG3" s="113"/>
      <c r="AH3" s="113"/>
      <c r="AI3" s="113"/>
      <c r="AJ3" s="113"/>
      <c r="AK3" s="113"/>
    </row>
    <row r="4" spans="1:38">
      <c r="AA4" s="32" t="str">
        <f>E1</f>
        <v>堺市</v>
      </c>
      <c r="AB4" s="32" t="s">
        <v>130</v>
      </c>
      <c r="AC4" s="33">
        <f>SUM(F22)</f>
        <v>509918</v>
      </c>
      <c r="AD4" s="33">
        <f>F9</f>
        <v>151241</v>
      </c>
      <c r="AE4" s="33">
        <f>F10</f>
        <v>70482</v>
      </c>
      <c r="AF4" s="33">
        <f>F13</f>
        <v>58146</v>
      </c>
      <c r="AG4" s="33">
        <f>F14</f>
        <v>2058</v>
      </c>
      <c r="AH4" s="33">
        <f>F15</f>
        <v>33696</v>
      </c>
      <c r="AI4" s="33">
        <f>F17</f>
        <v>198223</v>
      </c>
      <c r="AJ4" s="33">
        <f>F20</f>
        <v>44604</v>
      </c>
      <c r="AK4" s="33">
        <f>F21</f>
        <v>46088</v>
      </c>
      <c r="AL4" s="34"/>
    </row>
    <row r="5" spans="1:38" ht="14.25">
      <c r="A5" s="10" t="s">
        <v>278</v>
      </c>
      <c r="E5" s="3"/>
      <c r="AA5" s="32" t="str">
        <f>E1</f>
        <v>堺市</v>
      </c>
      <c r="AB5" s="32" t="s">
        <v>114</v>
      </c>
      <c r="AC5" s="35"/>
      <c r="AD5" s="35">
        <f>G9</f>
        <v>29.659866880557267</v>
      </c>
      <c r="AE5" s="35">
        <f>G10</f>
        <v>13.822222396542189</v>
      </c>
      <c r="AF5" s="35">
        <f>G13</f>
        <v>11.40300989570872</v>
      </c>
      <c r="AG5" s="35">
        <f>G14</f>
        <v>0.40359430339780122</v>
      </c>
      <c r="AH5" s="35">
        <f>G15</f>
        <v>6.6081213057785764</v>
      </c>
      <c r="AI5" s="35">
        <f>G17</f>
        <v>38.873505151808722</v>
      </c>
      <c r="AJ5" s="35">
        <f>G20</f>
        <v>8.74728877976459</v>
      </c>
      <c r="AK5" s="35">
        <f>G21</f>
        <v>9.0383159645276301</v>
      </c>
    </row>
    <row r="6" spans="1:38" ht="14.25">
      <c r="A6" s="3"/>
      <c r="G6" s="129" t="s">
        <v>131</v>
      </c>
      <c r="H6" s="130"/>
      <c r="I6" s="13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AA6" s="32" t="str">
        <f>E1</f>
        <v>堺市</v>
      </c>
      <c r="AB6" s="32" t="s">
        <v>115</v>
      </c>
      <c r="AC6" s="35">
        <f>SUM(I22)</f>
        <v>21.842447587339219</v>
      </c>
      <c r="AD6" s="35">
        <f>I9</f>
        <v>-0.1858942930995755</v>
      </c>
      <c r="AE6" s="35">
        <f>I10</f>
        <v>-1.1223029656855843</v>
      </c>
      <c r="AF6" s="35">
        <f>I13</f>
        <v>0.46834601743466209</v>
      </c>
      <c r="AG6" s="35">
        <f>I14</f>
        <v>-0.77069061284946727</v>
      </c>
      <c r="AH6" s="35">
        <f>I15</f>
        <v>-1.461104654471379</v>
      </c>
      <c r="AI6" s="35">
        <f>I17</f>
        <v>92.130765891797822</v>
      </c>
      <c r="AJ6" s="35">
        <f>I20</f>
        <v>-6.3554980768907754</v>
      </c>
      <c r="AK6" s="35">
        <f>I21</f>
        <v>3.3548618586293433</v>
      </c>
    </row>
    <row r="7" spans="1:38" ht="27" customHeight="1">
      <c r="A7" s="9"/>
      <c r="B7" s="4"/>
      <c r="C7" s="4"/>
      <c r="D7" s="4"/>
      <c r="E7" s="75"/>
      <c r="F7" s="67" t="s">
        <v>279</v>
      </c>
      <c r="G7" s="67"/>
      <c r="H7" s="67" t="s">
        <v>280</v>
      </c>
      <c r="I7" s="86" t="s">
        <v>20</v>
      </c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38" ht="17.100000000000001" customHeight="1">
      <c r="A8" s="5"/>
      <c r="B8" s="6"/>
      <c r="C8" s="6"/>
      <c r="D8" s="6"/>
      <c r="E8" s="76"/>
      <c r="F8" s="69" t="s">
        <v>288</v>
      </c>
      <c r="G8" s="69" t="s">
        <v>1</v>
      </c>
      <c r="H8" s="69" t="s">
        <v>288</v>
      </c>
      <c r="I8" s="70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</row>
    <row r="9" spans="1:38" ht="18" customHeight="1">
      <c r="A9" s="127" t="s">
        <v>79</v>
      </c>
      <c r="B9" s="127" t="s">
        <v>80</v>
      </c>
      <c r="C9" s="77" t="s">
        <v>2</v>
      </c>
      <c r="D9" s="71"/>
      <c r="E9" s="71"/>
      <c r="F9" s="72">
        <v>151241</v>
      </c>
      <c r="G9" s="73">
        <f t="shared" ref="G9:G22" si="0">F9/$F$22*100</f>
        <v>29.659866880557267</v>
      </c>
      <c r="H9" s="72">
        <v>151522.67199999999</v>
      </c>
      <c r="I9" s="73">
        <f t="shared" ref="I9:I40" si="1">(F9/H9-1)*100</f>
        <v>-0.1858942930995755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AA9" s="120" t="s">
        <v>128</v>
      </c>
      <c r="AB9" s="121"/>
      <c r="AC9" s="122" t="s">
        <v>116</v>
      </c>
    </row>
    <row r="10" spans="1:38" ht="18" customHeight="1">
      <c r="A10" s="128"/>
      <c r="B10" s="128"/>
      <c r="C10" s="79"/>
      <c r="D10" s="77" t="s">
        <v>21</v>
      </c>
      <c r="E10" s="71"/>
      <c r="F10" s="72">
        <v>70482</v>
      </c>
      <c r="G10" s="73">
        <f t="shared" si="0"/>
        <v>13.822222396542189</v>
      </c>
      <c r="H10" s="72">
        <v>71282</v>
      </c>
      <c r="I10" s="73">
        <f t="shared" si="1"/>
        <v>-1.1223029656855843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AA10" s="113" t="s">
        <v>105</v>
      </c>
      <c r="AB10" s="113"/>
      <c r="AC10" s="122"/>
      <c r="AD10" s="114" t="s">
        <v>117</v>
      </c>
      <c r="AE10" s="123"/>
      <c r="AF10" s="124"/>
      <c r="AG10" s="114" t="s">
        <v>118</v>
      </c>
      <c r="AH10" s="119"/>
      <c r="AI10" s="115"/>
      <c r="AJ10" s="114" t="s">
        <v>119</v>
      </c>
      <c r="AK10" s="115"/>
    </row>
    <row r="11" spans="1:38" ht="18" customHeight="1">
      <c r="A11" s="128"/>
      <c r="B11" s="128"/>
      <c r="C11" s="66"/>
      <c r="D11" s="66"/>
      <c r="E11" s="32" t="s">
        <v>22</v>
      </c>
      <c r="F11" s="72">
        <v>61583</v>
      </c>
      <c r="G11" s="73">
        <f t="shared" si="0"/>
        <v>12.077039837777839</v>
      </c>
      <c r="H11" s="72">
        <v>58816</v>
      </c>
      <c r="I11" s="73">
        <f t="shared" si="1"/>
        <v>4.7045021762785577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AA11" s="113"/>
      <c r="AB11" s="113"/>
      <c r="AC11" s="120"/>
      <c r="AD11" s="31"/>
      <c r="AE11" s="30" t="s">
        <v>120</v>
      </c>
      <c r="AF11" s="30" t="s">
        <v>121</v>
      </c>
      <c r="AG11" s="31"/>
      <c r="AH11" s="30" t="s">
        <v>122</v>
      </c>
      <c r="AI11" s="30" t="s">
        <v>123</v>
      </c>
      <c r="AJ11" s="31"/>
      <c r="AK11" s="36" t="s">
        <v>124</v>
      </c>
    </row>
    <row r="12" spans="1:38" ht="18" customHeight="1">
      <c r="A12" s="128"/>
      <c r="B12" s="128"/>
      <c r="C12" s="66"/>
      <c r="D12" s="65"/>
      <c r="E12" s="32" t="s">
        <v>23</v>
      </c>
      <c r="F12" s="72">
        <v>8899</v>
      </c>
      <c r="G12" s="73">
        <f t="shared" si="0"/>
        <v>1.7451825587643504</v>
      </c>
      <c r="H12" s="72">
        <v>8773</v>
      </c>
      <c r="I12" s="73">
        <f t="shared" si="1"/>
        <v>1.4362247805767669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AA12" s="32" t="str">
        <f>E1</f>
        <v>堺市</v>
      </c>
      <c r="AB12" s="32" t="s">
        <v>130</v>
      </c>
      <c r="AC12" s="33">
        <f>F40</f>
        <v>507567</v>
      </c>
      <c r="AD12" s="33">
        <f>F23</f>
        <v>258898</v>
      </c>
      <c r="AE12" s="33">
        <f>F24</f>
        <v>85338</v>
      </c>
      <c r="AF12" s="33">
        <f>F26</f>
        <v>38575</v>
      </c>
      <c r="AG12" s="33">
        <f>F27</f>
        <v>205072</v>
      </c>
      <c r="AH12" s="33">
        <f>F28</f>
        <v>46956</v>
      </c>
      <c r="AI12" s="33">
        <f>F32</f>
        <v>8314</v>
      </c>
      <c r="AJ12" s="33">
        <f>F34</f>
        <v>43597</v>
      </c>
      <c r="AK12" s="33">
        <f>F35</f>
        <v>43537</v>
      </c>
      <c r="AL12" s="37"/>
    </row>
    <row r="13" spans="1:38" ht="18" customHeight="1">
      <c r="A13" s="128"/>
      <c r="B13" s="128"/>
      <c r="C13" s="78"/>
      <c r="D13" s="71" t="s">
        <v>24</v>
      </c>
      <c r="E13" s="71"/>
      <c r="F13" s="72">
        <v>58146</v>
      </c>
      <c r="G13" s="73">
        <f t="shared" si="0"/>
        <v>11.40300989570872</v>
      </c>
      <c r="H13" s="72">
        <v>57874.945</v>
      </c>
      <c r="I13" s="73">
        <f t="shared" si="1"/>
        <v>0.46834601743466209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AA13" s="32" t="str">
        <f>E1</f>
        <v>堺市</v>
      </c>
      <c r="AB13" s="32" t="s">
        <v>114</v>
      </c>
      <c r="AC13" s="35"/>
      <c r="AD13" s="35">
        <f>G23</f>
        <v>51.007650221547109</v>
      </c>
      <c r="AE13" s="35">
        <f>G24</f>
        <v>16.813149791062067</v>
      </c>
      <c r="AF13" s="35">
        <f>G26</f>
        <v>7.5999818743141292</v>
      </c>
      <c r="AG13" s="35">
        <f>G27</f>
        <v>40.402941877624038</v>
      </c>
      <c r="AH13" s="35">
        <f>G28</f>
        <v>9.2511924534100913</v>
      </c>
      <c r="AI13" s="35">
        <f>G32</f>
        <v>1.6380103513427784</v>
      </c>
      <c r="AJ13" s="35">
        <f>G34</f>
        <v>8.5894079008288564</v>
      </c>
      <c r="AK13" s="35">
        <f>G35</f>
        <v>8.5775868013483922</v>
      </c>
    </row>
    <row r="14" spans="1:38" ht="18" customHeight="1">
      <c r="A14" s="128"/>
      <c r="B14" s="128"/>
      <c r="C14" s="71" t="s">
        <v>3</v>
      </c>
      <c r="D14" s="71"/>
      <c r="E14" s="71"/>
      <c r="F14" s="72">
        <v>2058</v>
      </c>
      <c r="G14" s="73">
        <f t="shared" si="0"/>
        <v>0.40359430339780122</v>
      </c>
      <c r="H14" s="72">
        <v>2073.9839999999999</v>
      </c>
      <c r="I14" s="73">
        <f t="shared" si="1"/>
        <v>-0.77069061284946727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AA14" s="32" t="str">
        <f>E1</f>
        <v>堺市</v>
      </c>
      <c r="AB14" s="32" t="s">
        <v>115</v>
      </c>
      <c r="AC14" s="35">
        <f>I40</f>
        <v>22.092009406362489</v>
      </c>
      <c r="AD14" s="35">
        <f>I23</f>
        <v>3.6718718343720536</v>
      </c>
      <c r="AE14" s="35">
        <f>I24</f>
        <v>3.0250289201800395</v>
      </c>
      <c r="AF14" s="35">
        <f>I26</f>
        <v>5.3549626502660042</v>
      </c>
      <c r="AG14" s="35">
        <f>I27</f>
        <v>76.90557088040724</v>
      </c>
      <c r="AH14" s="35">
        <f>I28</f>
        <v>3.6330609239290323</v>
      </c>
      <c r="AI14" s="35">
        <f>I32</f>
        <v>20.404770890604283</v>
      </c>
      <c r="AJ14" s="35">
        <f>I34</f>
        <v>-12.936537731517618</v>
      </c>
      <c r="AK14" s="35">
        <f>I35</f>
        <v>-11.417156016836627</v>
      </c>
    </row>
    <row r="15" spans="1:38" ht="18" customHeight="1">
      <c r="A15" s="128"/>
      <c r="B15" s="128"/>
      <c r="C15" s="71" t="s">
        <v>4</v>
      </c>
      <c r="D15" s="71"/>
      <c r="E15" s="71"/>
      <c r="F15" s="72">
        <v>33696</v>
      </c>
      <c r="G15" s="73">
        <f t="shared" si="0"/>
        <v>6.6081213057785764</v>
      </c>
      <c r="H15" s="72">
        <v>34195.633999999998</v>
      </c>
      <c r="I15" s="73">
        <f t="shared" si="1"/>
        <v>-1.461104654471379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38" ht="18" customHeight="1">
      <c r="A16" s="128"/>
      <c r="B16" s="128"/>
      <c r="C16" s="71" t="s">
        <v>25</v>
      </c>
      <c r="D16" s="71"/>
      <c r="E16" s="71"/>
      <c r="F16" s="72">
        <v>5597</v>
      </c>
      <c r="G16" s="73">
        <f t="shared" si="0"/>
        <v>1.0976274616703077</v>
      </c>
      <c r="H16" s="72">
        <v>5768.558</v>
      </c>
      <c r="I16" s="73">
        <f t="shared" si="1"/>
        <v>-2.974018810246859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8" customHeight="1">
      <c r="A17" s="128"/>
      <c r="B17" s="128"/>
      <c r="C17" s="71" t="s">
        <v>5</v>
      </c>
      <c r="D17" s="71"/>
      <c r="E17" s="71"/>
      <c r="F17" s="72">
        <v>198223</v>
      </c>
      <c r="G17" s="73">
        <f t="shared" si="0"/>
        <v>38.873505151808722</v>
      </c>
      <c r="H17" s="72">
        <v>103170.879</v>
      </c>
      <c r="I17" s="73">
        <f t="shared" si="1"/>
        <v>92.130765891797822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8" customHeight="1">
      <c r="A18" s="128"/>
      <c r="B18" s="128"/>
      <c r="C18" s="71" t="s">
        <v>26</v>
      </c>
      <c r="D18" s="71"/>
      <c r="E18" s="71"/>
      <c r="F18" s="72">
        <v>25768</v>
      </c>
      <c r="G18" s="73">
        <f t="shared" si="0"/>
        <v>5.0533615208719826</v>
      </c>
      <c r="H18" s="72">
        <v>24272.851999999999</v>
      </c>
      <c r="I18" s="73">
        <f t="shared" si="1"/>
        <v>6.1597541154208013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8" customHeight="1">
      <c r="A19" s="128"/>
      <c r="B19" s="128"/>
      <c r="C19" s="71" t="s">
        <v>27</v>
      </c>
      <c r="D19" s="71"/>
      <c r="E19" s="71"/>
      <c r="F19" s="72">
        <v>2643</v>
      </c>
      <c r="G19" s="73">
        <f t="shared" si="0"/>
        <v>0.51831863162312375</v>
      </c>
      <c r="H19" s="72">
        <v>5276.5529999999999</v>
      </c>
      <c r="I19" s="73">
        <f t="shared" si="1"/>
        <v>-49.910481331278199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8" customHeight="1">
      <c r="A20" s="128"/>
      <c r="B20" s="128"/>
      <c r="C20" s="71" t="s">
        <v>6</v>
      </c>
      <c r="D20" s="71"/>
      <c r="E20" s="71"/>
      <c r="F20" s="72">
        <v>44604</v>
      </c>
      <c r="G20" s="73">
        <f t="shared" si="0"/>
        <v>8.74728877976459</v>
      </c>
      <c r="H20" s="72">
        <v>47631.199999999997</v>
      </c>
      <c r="I20" s="73">
        <f t="shared" si="1"/>
        <v>-6.3554980768907754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8" customHeight="1">
      <c r="A21" s="128"/>
      <c r="B21" s="128"/>
      <c r="C21" s="71" t="s">
        <v>7</v>
      </c>
      <c r="D21" s="71"/>
      <c r="E21" s="71"/>
      <c r="F21" s="72">
        <v>46088</v>
      </c>
      <c r="G21" s="73">
        <f t="shared" si="0"/>
        <v>9.0383159645276301</v>
      </c>
      <c r="H21" s="72">
        <v>44592</v>
      </c>
      <c r="I21" s="73">
        <f t="shared" si="1"/>
        <v>3.3548618586293433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8" customHeight="1">
      <c r="A22" s="128"/>
      <c r="B22" s="128"/>
      <c r="C22" s="71" t="s">
        <v>8</v>
      </c>
      <c r="D22" s="71"/>
      <c r="E22" s="71"/>
      <c r="F22" s="72">
        <f>SUM(F9,F14:F21)</f>
        <v>509918</v>
      </c>
      <c r="G22" s="73">
        <f t="shared" si="0"/>
        <v>100</v>
      </c>
      <c r="H22" s="72">
        <v>418506.038</v>
      </c>
      <c r="I22" s="73">
        <f t="shared" si="1"/>
        <v>21.842447587339219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8" customHeight="1">
      <c r="A23" s="128"/>
      <c r="B23" s="127" t="s">
        <v>81</v>
      </c>
      <c r="C23" s="80" t="s">
        <v>9</v>
      </c>
      <c r="D23" s="32"/>
      <c r="E23" s="32"/>
      <c r="F23" s="72">
        <f>F26+F24+F25</f>
        <v>258898</v>
      </c>
      <c r="G23" s="73">
        <f t="shared" ref="G23:G40" si="2">F23/$F$40*100</f>
        <v>51.007650221547109</v>
      </c>
      <c r="H23" s="72">
        <v>249728.29699999999</v>
      </c>
      <c r="I23" s="73">
        <f t="shared" si="1"/>
        <v>3.6718718343720536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8" customHeight="1">
      <c r="A24" s="128"/>
      <c r="B24" s="128"/>
      <c r="C24" s="79"/>
      <c r="D24" s="32" t="s">
        <v>10</v>
      </c>
      <c r="E24" s="32"/>
      <c r="F24" s="72">
        <v>85338</v>
      </c>
      <c r="G24" s="73">
        <f t="shared" si="2"/>
        <v>16.813149791062067</v>
      </c>
      <c r="H24" s="72">
        <v>82832.298999999999</v>
      </c>
      <c r="I24" s="73">
        <f t="shared" si="1"/>
        <v>3.0250289201800395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8" customHeight="1">
      <c r="A25" s="128"/>
      <c r="B25" s="128"/>
      <c r="C25" s="79"/>
      <c r="D25" s="32" t="s">
        <v>28</v>
      </c>
      <c r="E25" s="32"/>
      <c r="F25" s="72">
        <v>134985</v>
      </c>
      <c r="G25" s="73">
        <f t="shared" si="2"/>
        <v>26.594518556170911</v>
      </c>
      <c r="H25" s="72">
        <v>130281.681</v>
      </c>
      <c r="I25" s="73">
        <f t="shared" si="1"/>
        <v>3.6101153776178174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8" customHeight="1">
      <c r="A26" s="128"/>
      <c r="B26" s="128"/>
      <c r="C26" s="78"/>
      <c r="D26" s="32" t="s">
        <v>11</v>
      </c>
      <c r="E26" s="32"/>
      <c r="F26" s="72">
        <v>38575</v>
      </c>
      <c r="G26" s="73">
        <f t="shared" si="2"/>
        <v>7.5999818743141292</v>
      </c>
      <c r="H26" s="72">
        <v>36614.317000000003</v>
      </c>
      <c r="I26" s="73">
        <f t="shared" si="1"/>
        <v>5.3549626502660042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8" customHeight="1">
      <c r="A27" s="128"/>
      <c r="B27" s="128"/>
      <c r="C27" s="80" t="s">
        <v>12</v>
      </c>
      <c r="D27" s="32"/>
      <c r="E27" s="32"/>
      <c r="F27" s="72">
        <f>SUM(F28:F33)</f>
        <v>205072</v>
      </c>
      <c r="G27" s="73">
        <f>F27/$F$40*100</f>
        <v>40.402941877624038</v>
      </c>
      <c r="H27" s="72">
        <v>115921.731</v>
      </c>
      <c r="I27" s="73">
        <f t="shared" si="1"/>
        <v>76.90557088040724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8" customHeight="1">
      <c r="A28" s="128"/>
      <c r="B28" s="128"/>
      <c r="C28" s="79"/>
      <c r="D28" s="32" t="s">
        <v>13</v>
      </c>
      <c r="E28" s="32"/>
      <c r="F28" s="72">
        <v>46956</v>
      </c>
      <c r="G28" s="73">
        <f>F28/$F$40*100</f>
        <v>9.2511924534100913</v>
      </c>
      <c r="H28" s="72">
        <v>45309.864999999998</v>
      </c>
      <c r="I28" s="73">
        <f t="shared" si="1"/>
        <v>3.6330609239290323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8" customHeight="1">
      <c r="A29" s="128"/>
      <c r="B29" s="128"/>
      <c r="C29" s="79"/>
      <c r="D29" s="32" t="s">
        <v>29</v>
      </c>
      <c r="E29" s="32"/>
      <c r="F29" s="72">
        <v>5889</v>
      </c>
      <c r="G29" s="73">
        <f t="shared" ref="G29:G33" si="3">F29/$F$40*100</f>
        <v>1.1602409140074119</v>
      </c>
      <c r="H29" s="72">
        <v>5969.4970000000003</v>
      </c>
      <c r="I29" s="73">
        <f t="shared" si="1"/>
        <v>-1.3484720739452616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8" customHeight="1">
      <c r="A30" s="128"/>
      <c r="B30" s="128"/>
      <c r="C30" s="79"/>
      <c r="D30" s="32" t="s">
        <v>30</v>
      </c>
      <c r="E30" s="32"/>
      <c r="F30" s="72">
        <v>108756</v>
      </c>
      <c r="G30" s="73">
        <f t="shared" si="3"/>
        <v>21.426924918286648</v>
      </c>
      <c r="H30" s="72">
        <v>23305.011999999999</v>
      </c>
      <c r="I30" s="73">
        <f t="shared" si="1"/>
        <v>366.66356576001766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8" customHeight="1">
      <c r="A31" s="128"/>
      <c r="B31" s="128"/>
      <c r="C31" s="79"/>
      <c r="D31" s="32" t="s">
        <v>31</v>
      </c>
      <c r="E31" s="32"/>
      <c r="F31" s="72">
        <v>33952</v>
      </c>
      <c r="G31" s="73">
        <f t="shared" si="3"/>
        <v>6.6891661593444809</v>
      </c>
      <c r="H31" s="72">
        <v>32724.351999999999</v>
      </c>
      <c r="I31" s="73">
        <f t="shared" si="1"/>
        <v>3.7514814655459139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8" customHeight="1">
      <c r="A32" s="128"/>
      <c r="B32" s="128"/>
      <c r="C32" s="79"/>
      <c r="D32" s="32" t="s">
        <v>14</v>
      </c>
      <c r="E32" s="32"/>
      <c r="F32" s="72">
        <v>8314</v>
      </c>
      <c r="G32" s="73">
        <f t="shared" si="3"/>
        <v>1.6380103513427784</v>
      </c>
      <c r="H32" s="72">
        <v>6905.0420000000004</v>
      </c>
      <c r="I32" s="73">
        <f t="shared" si="1"/>
        <v>20.404770890604283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8" customHeight="1">
      <c r="A33" s="128"/>
      <c r="B33" s="128"/>
      <c r="C33" s="78"/>
      <c r="D33" s="32" t="s">
        <v>32</v>
      </c>
      <c r="E33" s="32"/>
      <c r="F33" s="72">
        <v>1205</v>
      </c>
      <c r="G33" s="73">
        <f t="shared" si="3"/>
        <v>0.23740708123262544</v>
      </c>
      <c r="H33" s="72">
        <v>1707.963</v>
      </c>
      <c r="I33" s="73">
        <f t="shared" si="1"/>
        <v>-29.448120363263143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8" customHeight="1">
      <c r="A34" s="128"/>
      <c r="B34" s="128"/>
      <c r="C34" s="80" t="s">
        <v>15</v>
      </c>
      <c r="D34" s="32"/>
      <c r="E34" s="32"/>
      <c r="F34" s="72">
        <v>43597</v>
      </c>
      <c r="G34" s="73">
        <f>F34/F40*100</f>
        <v>8.5894079008288564</v>
      </c>
      <c r="H34" s="72">
        <v>50074.966999999997</v>
      </c>
      <c r="I34" s="73">
        <f t="shared" si="1"/>
        <v>-12.936537731517618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8" customHeight="1">
      <c r="A35" s="128"/>
      <c r="B35" s="128"/>
      <c r="C35" s="79"/>
      <c r="D35" s="80" t="s">
        <v>16</v>
      </c>
      <c r="E35" s="32"/>
      <c r="F35" s="72">
        <v>43537</v>
      </c>
      <c r="G35" s="73">
        <f>F35/F40*100</f>
        <v>8.5775868013483922</v>
      </c>
      <c r="H35" s="72">
        <v>49148.343000000001</v>
      </c>
      <c r="I35" s="73">
        <f t="shared" si="1"/>
        <v>-11.417156016836627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8" customHeight="1">
      <c r="A36" s="128"/>
      <c r="B36" s="128"/>
      <c r="C36" s="79"/>
      <c r="D36" s="79"/>
      <c r="E36" s="74" t="s">
        <v>102</v>
      </c>
      <c r="F36" s="72">
        <v>24360</v>
      </c>
      <c r="G36" s="73">
        <f>F36/F40*100</f>
        <v>4.7993663890678473</v>
      </c>
      <c r="H36" s="72">
        <v>27049.236000000001</v>
      </c>
      <c r="I36" s="73">
        <f t="shared" si="1"/>
        <v>-9.9420035375490823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8" customHeight="1">
      <c r="A37" s="128"/>
      <c r="B37" s="128"/>
      <c r="C37" s="79"/>
      <c r="D37" s="78"/>
      <c r="E37" s="32" t="s">
        <v>33</v>
      </c>
      <c r="F37" s="72">
        <v>18811</v>
      </c>
      <c r="G37" s="73">
        <f>F37/F40*100</f>
        <v>3.7061117054497239</v>
      </c>
      <c r="H37" s="72">
        <v>21690.61</v>
      </c>
      <c r="I37" s="73">
        <f t="shared" si="1"/>
        <v>-13.275836871346636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8" customHeight="1">
      <c r="A38" s="128"/>
      <c r="B38" s="128"/>
      <c r="C38" s="79"/>
      <c r="D38" s="71" t="s">
        <v>34</v>
      </c>
      <c r="E38" s="71"/>
      <c r="F38" s="72">
        <v>60</v>
      </c>
      <c r="G38" s="73">
        <f>F38/F40*100</f>
        <v>1.1821099480462676E-2</v>
      </c>
      <c r="H38" s="72">
        <v>926.62400000000002</v>
      </c>
      <c r="I38" s="73">
        <f t="shared" si="1"/>
        <v>-93.524881721172775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8" customHeight="1">
      <c r="A39" s="128"/>
      <c r="B39" s="128"/>
      <c r="C39" s="78"/>
      <c r="D39" s="71" t="s">
        <v>35</v>
      </c>
      <c r="E39" s="71"/>
      <c r="F39" s="72">
        <v>0</v>
      </c>
      <c r="G39" s="73">
        <v>0</v>
      </c>
      <c r="H39" s="72">
        <v>0</v>
      </c>
      <c r="I39" s="73">
        <v>0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8" customHeight="1">
      <c r="A40" s="128"/>
      <c r="B40" s="128"/>
      <c r="C40" s="32" t="s">
        <v>17</v>
      </c>
      <c r="D40" s="32"/>
      <c r="E40" s="32"/>
      <c r="F40" s="72">
        <f>SUM(F23,F27,F34)</f>
        <v>507567</v>
      </c>
      <c r="G40" s="73">
        <f t="shared" si="2"/>
        <v>100</v>
      </c>
      <c r="H40" s="72">
        <f>SUM(H23,H27,H34)</f>
        <v>415724.995</v>
      </c>
      <c r="I40" s="73">
        <f t="shared" si="1"/>
        <v>22.092009406362489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8" customHeight="1">
      <c r="A41" s="28" t="s">
        <v>18</v>
      </c>
    </row>
    <row r="42" spans="1:25" ht="18" customHeight="1">
      <c r="A42" s="29" t="s">
        <v>19</v>
      </c>
    </row>
    <row r="52" spans="26:26">
      <c r="Z52" s="8"/>
    </row>
    <row r="53" spans="26:26">
      <c r="Z53" s="8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19" activePane="bottomRight" state="frozen"/>
      <selection activeCell="G46" sqref="G46"/>
      <selection pane="topRight" activeCell="G46" sqref="G46"/>
      <selection pane="bottomLeft" activeCell="G46" sqref="G46"/>
      <selection pane="bottomRight" activeCell="I24" sqref="I24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3" t="s">
        <v>0</v>
      </c>
      <c r="B1" s="43"/>
      <c r="C1" s="22" t="str">
        <f>'1.普通会計予算（R3-4年度）'!E1</f>
        <v>堺市</v>
      </c>
      <c r="D1" s="44"/>
      <c r="E1" s="44"/>
      <c r="AA1" s="1" t="str">
        <f>C1</f>
        <v>堺市</v>
      </c>
      <c r="AB1" s="1" t="s">
        <v>132</v>
      </c>
      <c r="AC1" s="1" t="s">
        <v>133</v>
      </c>
      <c r="AD1" s="45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6">
        <f>I7</f>
        <v>509918</v>
      </c>
      <c r="AC2" s="46">
        <f>I9</f>
        <v>507567</v>
      </c>
      <c r="AD2" s="46">
        <f>I10</f>
        <v>2352</v>
      </c>
      <c r="AE2" s="46">
        <f>I11</f>
        <v>922</v>
      </c>
      <c r="AF2" s="46">
        <f>I12</f>
        <v>1430</v>
      </c>
      <c r="AG2" s="46">
        <f>I13</f>
        <v>-10</v>
      </c>
      <c r="AH2" s="1">
        <f>I14</f>
        <v>0</v>
      </c>
      <c r="AI2" s="46">
        <f>I15</f>
        <v>6054</v>
      </c>
      <c r="AJ2" s="46">
        <f>I25</f>
        <v>224924</v>
      </c>
      <c r="AK2" s="47">
        <f>I26</f>
        <v>0.81</v>
      </c>
      <c r="AL2" s="48">
        <f>I27</f>
        <v>0.6</v>
      </c>
      <c r="AM2" s="48">
        <f>I28</f>
        <v>100.8</v>
      </c>
      <c r="AN2" s="48">
        <f>I29</f>
        <v>34.9</v>
      </c>
      <c r="AO2" s="48">
        <f>I33</f>
        <v>5</v>
      </c>
      <c r="AP2" s="46">
        <f>I16</f>
        <v>43397</v>
      </c>
      <c r="AQ2" s="46">
        <f>I17</f>
        <v>166900</v>
      </c>
      <c r="AR2" s="46">
        <f>I18</f>
        <v>474550</v>
      </c>
      <c r="AS2" s="49">
        <f>I21</f>
        <v>2.9151275864590187</v>
      </c>
    </row>
    <row r="3" spans="1:45">
      <c r="AA3" s="1" t="s">
        <v>150</v>
      </c>
      <c r="AB3" s="46">
        <f>H7</f>
        <v>418506</v>
      </c>
      <c r="AC3" s="46">
        <f>H9</f>
        <v>415725</v>
      </c>
      <c r="AD3" s="46">
        <f>H10</f>
        <v>2781</v>
      </c>
      <c r="AE3" s="46">
        <f>H11</f>
        <v>1341</v>
      </c>
      <c r="AF3" s="46">
        <f>H12</f>
        <v>1440</v>
      </c>
      <c r="AG3" s="46">
        <f>H13</f>
        <v>-310</v>
      </c>
      <c r="AH3" s="1">
        <f>H14</f>
        <v>0</v>
      </c>
      <c r="AI3" s="46">
        <f>H15</f>
        <v>370</v>
      </c>
      <c r="AJ3" s="46">
        <f>H25</f>
        <v>221269</v>
      </c>
      <c r="AK3" s="47">
        <f>H26</f>
        <v>0.81399999999999995</v>
      </c>
      <c r="AL3" s="48">
        <f>H27</f>
        <v>0.65094134450991037</v>
      </c>
      <c r="AM3" s="48">
        <f>H28</f>
        <v>100.7</v>
      </c>
      <c r="AN3" s="48">
        <f>H29</f>
        <v>43.6</v>
      </c>
      <c r="AO3" s="48">
        <f>H33</f>
        <v>9.4</v>
      </c>
      <c r="AP3" s="46">
        <f>H16</f>
        <v>41138</v>
      </c>
      <c r="AQ3" s="46">
        <f>H17</f>
        <v>75381</v>
      </c>
      <c r="AR3" s="46">
        <f>H18</f>
        <v>464722</v>
      </c>
      <c r="AS3" s="49">
        <f>H21</f>
        <v>2.0152629516989577</v>
      </c>
    </row>
    <row r="4" spans="1:45">
      <c r="A4" s="10" t="s">
        <v>151</v>
      </c>
      <c r="AP4" s="46"/>
      <c r="AQ4" s="46"/>
      <c r="AR4" s="46"/>
    </row>
    <row r="5" spans="1:45">
      <c r="I5" s="50" t="s">
        <v>152</v>
      </c>
    </row>
    <row r="6" spans="1:45" s="38" customFormat="1" ht="29.25" customHeight="1">
      <c r="A6" s="87" t="s">
        <v>153</v>
      </c>
      <c r="B6" s="88"/>
      <c r="C6" s="88"/>
      <c r="D6" s="88"/>
      <c r="E6" s="64" t="s">
        <v>270</v>
      </c>
      <c r="F6" s="64" t="s">
        <v>271</v>
      </c>
      <c r="G6" s="64" t="s">
        <v>272</v>
      </c>
      <c r="H6" s="64" t="s">
        <v>273</v>
      </c>
      <c r="I6" s="64" t="s">
        <v>281</v>
      </c>
    </row>
    <row r="7" spans="1:45" ht="27" customHeight="1">
      <c r="A7" s="127" t="s">
        <v>154</v>
      </c>
      <c r="B7" s="77" t="s">
        <v>155</v>
      </c>
      <c r="C7" s="71"/>
      <c r="D7" s="82" t="s">
        <v>156</v>
      </c>
      <c r="E7" s="36">
        <v>353276</v>
      </c>
      <c r="F7" s="64">
        <v>401828</v>
      </c>
      <c r="G7" s="64">
        <v>402971</v>
      </c>
      <c r="H7" s="64">
        <v>418506</v>
      </c>
      <c r="I7" s="64">
        <v>509918</v>
      </c>
    </row>
    <row r="8" spans="1:45" ht="27" customHeight="1">
      <c r="A8" s="128"/>
      <c r="B8" s="100"/>
      <c r="C8" s="71" t="s">
        <v>157</v>
      </c>
      <c r="D8" s="82" t="s">
        <v>37</v>
      </c>
      <c r="E8" s="89">
        <v>177522</v>
      </c>
      <c r="F8" s="89">
        <v>191277</v>
      </c>
      <c r="G8" s="89">
        <v>239812</v>
      </c>
      <c r="H8" s="89">
        <v>247593</v>
      </c>
      <c r="I8" s="90">
        <v>205155</v>
      </c>
    </row>
    <row r="9" spans="1:45" ht="27" customHeight="1">
      <c r="A9" s="128"/>
      <c r="B9" s="71" t="s">
        <v>158</v>
      </c>
      <c r="C9" s="71"/>
      <c r="D9" s="82"/>
      <c r="E9" s="89">
        <v>349889</v>
      </c>
      <c r="F9" s="89">
        <v>397393</v>
      </c>
      <c r="G9" s="89">
        <v>399064</v>
      </c>
      <c r="H9" s="89">
        <v>415725</v>
      </c>
      <c r="I9" s="91">
        <v>507567</v>
      </c>
    </row>
    <row r="10" spans="1:45" ht="27" customHeight="1">
      <c r="A10" s="128"/>
      <c r="B10" s="71" t="s">
        <v>159</v>
      </c>
      <c r="C10" s="71"/>
      <c r="D10" s="82"/>
      <c r="E10" s="89">
        <v>3387</v>
      </c>
      <c r="F10" s="89">
        <v>4434</v>
      </c>
      <c r="G10" s="89">
        <v>3907</v>
      </c>
      <c r="H10" s="89">
        <f>+H7-H9</f>
        <v>2781</v>
      </c>
      <c r="I10" s="91">
        <v>2352</v>
      </c>
    </row>
    <row r="11" spans="1:45" ht="27" customHeight="1">
      <c r="A11" s="128"/>
      <c r="B11" s="71" t="s">
        <v>160</v>
      </c>
      <c r="C11" s="71"/>
      <c r="D11" s="82"/>
      <c r="E11" s="89">
        <v>993</v>
      </c>
      <c r="F11" s="89">
        <v>1892</v>
      </c>
      <c r="G11" s="89">
        <v>2157</v>
      </c>
      <c r="H11" s="89">
        <v>1341</v>
      </c>
      <c r="I11" s="91">
        <v>922</v>
      </c>
    </row>
    <row r="12" spans="1:45" ht="27" customHeight="1">
      <c r="A12" s="128"/>
      <c r="B12" s="71" t="s">
        <v>161</v>
      </c>
      <c r="C12" s="71"/>
      <c r="D12" s="82"/>
      <c r="E12" s="89">
        <v>2394</v>
      </c>
      <c r="F12" s="89">
        <v>2542</v>
      </c>
      <c r="G12" s="89">
        <v>1750</v>
      </c>
      <c r="H12" s="89">
        <v>1440</v>
      </c>
      <c r="I12" s="91">
        <v>1430</v>
      </c>
    </row>
    <row r="13" spans="1:45" ht="27" customHeight="1">
      <c r="A13" s="128"/>
      <c r="B13" s="71" t="s">
        <v>162</v>
      </c>
      <c r="C13" s="71"/>
      <c r="D13" s="82"/>
      <c r="E13" s="89">
        <v>282</v>
      </c>
      <c r="F13" s="89">
        <v>149</v>
      </c>
      <c r="G13" s="89">
        <v>-792</v>
      </c>
      <c r="H13" s="89">
        <v>-310</v>
      </c>
      <c r="I13" s="91">
        <v>-10</v>
      </c>
    </row>
    <row r="14" spans="1:45" ht="27" customHeight="1">
      <c r="A14" s="128"/>
      <c r="B14" s="71" t="s">
        <v>163</v>
      </c>
      <c r="C14" s="71"/>
      <c r="D14" s="82"/>
      <c r="E14" s="89">
        <v>2</v>
      </c>
      <c r="F14" s="89">
        <v>0</v>
      </c>
      <c r="G14" s="89">
        <v>0</v>
      </c>
      <c r="H14" s="89">
        <v>0</v>
      </c>
      <c r="I14" s="91">
        <v>0</v>
      </c>
    </row>
    <row r="15" spans="1:45" ht="27" customHeight="1">
      <c r="A15" s="128"/>
      <c r="B15" s="71" t="s">
        <v>164</v>
      </c>
      <c r="C15" s="71"/>
      <c r="D15" s="82"/>
      <c r="E15" s="89">
        <v>287</v>
      </c>
      <c r="F15" s="89">
        <v>151</v>
      </c>
      <c r="G15" s="89">
        <v>-790</v>
      </c>
      <c r="H15" s="89">
        <v>370</v>
      </c>
      <c r="I15" s="91">
        <v>6054</v>
      </c>
    </row>
    <row r="16" spans="1:45" ht="27" customHeight="1">
      <c r="A16" s="128"/>
      <c r="B16" s="71" t="s">
        <v>165</v>
      </c>
      <c r="C16" s="71"/>
      <c r="D16" s="82" t="s">
        <v>38</v>
      </c>
      <c r="E16" s="89">
        <v>45134</v>
      </c>
      <c r="F16" s="89">
        <v>43169</v>
      </c>
      <c r="G16" s="89">
        <v>39787</v>
      </c>
      <c r="H16" s="89">
        <v>41138</v>
      </c>
      <c r="I16" s="91">
        <v>43397</v>
      </c>
    </row>
    <row r="17" spans="1:9" ht="27" customHeight="1">
      <c r="A17" s="128"/>
      <c r="B17" s="71" t="s">
        <v>166</v>
      </c>
      <c r="C17" s="71"/>
      <c r="D17" s="82" t="s">
        <v>39</v>
      </c>
      <c r="E17" s="89">
        <v>85465</v>
      </c>
      <c r="F17" s="89">
        <v>104801</v>
      </c>
      <c r="G17" s="89">
        <v>93652</v>
      </c>
      <c r="H17" s="89">
        <v>75381</v>
      </c>
      <c r="I17" s="91">
        <v>166900</v>
      </c>
    </row>
    <row r="18" spans="1:9" ht="27" customHeight="1">
      <c r="A18" s="128"/>
      <c r="B18" s="71" t="s">
        <v>167</v>
      </c>
      <c r="C18" s="71"/>
      <c r="D18" s="82" t="s">
        <v>40</v>
      </c>
      <c r="E18" s="89">
        <v>407737</v>
      </c>
      <c r="F18" s="89">
        <v>428454</v>
      </c>
      <c r="G18" s="89">
        <v>449620</v>
      </c>
      <c r="H18" s="89">
        <v>464722</v>
      </c>
      <c r="I18" s="91">
        <v>474550</v>
      </c>
    </row>
    <row r="19" spans="1:9" ht="27" customHeight="1">
      <c r="A19" s="128"/>
      <c r="B19" s="71" t="s">
        <v>168</v>
      </c>
      <c r="C19" s="71"/>
      <c r="D19" s="82" t="s">
        <v>169</v>
      </c>
      <c r="E19" s="89">
        <v>448068</v>
      </c>
      <c r="F19" s="89">
        <v>490086</v>
      </c>
      <c r="G19" s="89">
        <v>503485</v>
      </c>
      <c r="H19" s="89">
        <f>H17+H18-H16</f>
        <v>498965</v>
      </c>
      <c r="I19" s="89">
        <f>I17+I18-I16</f>
        <v>598053</v>
      </c>
    </row>
    <row r="20" spans="1:9" ht="27" customHeight="1">
      <c r="A20" s="128"/>
      <c r="B20" s="71" t="s">
        <v>170</v>
      </c>
      <c r="C20" s="71"/>
      <c r="D20" s="82" t="s">
        <v>171</v>
      </c>
      <c r="E20" s="92">
        <v>2.2968251822309349</v>
      </c>
      <c r="F20" s="92">
        <v>2.2399661224297747</v>
      </c>
      <c r="G20" s="92">
        <v>1.8748853268393575</v>
      </c>
      <c r="H20" s="92">
        <f>H18/H8</f>
        <v>1.8769593647639473</v>
      </c>
      <c r="I20" s="92">
        <f>I18/I8</f>
        <v>2.3131290975116374</v>
      </c>
    </row>
    <row r="21" spans="1:9" ht="27" customHeight="1">
      <c r="A21" s="128"/>
      <c r="B21" s="71" t="s">
        <v>172</v>
      </c>
      <c r="C21" s="71"/>
      <c r="D21" s="82" t="s">
        <v>173</v>
      </c>
      <c r="E21" s="92">
        <v>2.5240139250346436</v>
      </c>
      <c r="F21" s="92">
        <v>2.5621794570178329</v>
      </c>
      <c r="G21" s="92">
        <v>2.0994987740396645</v>
      </c>
      <c r="H21" s="92">
        <f>H19/H8</f>
        <v>2.0152629516989577</v>
      </c>
      <c r="I21" s="92">
        <f>I19/I8</f>
        <v>2.9151275864590187</v>
      </c>
    </row>
    <row r="22" spans="1:9" ht="27" customHeight="1">
      <c r="A22" s="128"/>
      <c r="B22" s="71" t="s">
        <v>174</v>
      </c>
      <c r="C22" s="71"/>
      <c r="D22" s="82" t="s">
        <v>175</v>
      </c>
      <c r="E22" s="89">
        <v>485800.2406738869</v>
      </c>
      <c r="F22" s="89">
        <v>510483.61153804912</v>
      </c>
      <c r="G22" s="89">
        <v>535701.94564582803</v>
      </c>
      <c r="H22" s="89">
        <f>H18/H24*1000000</f>
        <v>553695.29732756678</v>
      </c>
      <c r="I22" s="89">
        <f>I18/I24*1000000</f>
        <v>574403.77844027977</v>
      </c>
    </row>
    <row r="23" spans="1:9" ht="27" customHeight="1">
      <c r="A23" s="128"/>
      <c r="B23" s="71" t="s">
        <v>176</v>
      </c>
      <c r="C23" s="71"/>
      <c r="D23" s="82" t="s">
        <v>177</v>
      </c>
      <c r="E23" s="89">
        <v>533852.80766343779</v>
      </c>
      <c r="F23" s="89">
        <v>583915.35904492973</v>
      </c>
      <c r="G23" s="89">
        <v>599879.66305655835</v>
      </c>
      <c r="H23" s="89">
        <f>H19/H24*1000000</f>
        <v>594494.28697382379</v>
      </c>
      <c r="I23" s="89">
        <f>I19/I24*1000000</f>
        <v>723894.01097364805</v>
      </c>
    </row>
    <row r="24" spans="1:9" ht="27" customHeight="1">
      <c r="A24" s="128"/>
      <c r="B24" s="93" t="s">
        <v>178</v>
      </c>
      <c r="C24" s="94"/>
      <c r="D24" s="82" t="s">
        <v>179</v>
      </c>
      <c r="E24" s="89">
        <v>839310</v>
      </c>
      <c r="F24" s="89">
        <v>839310</v>
      </c>
      <c r="G24" s="89">
        <v>839310</v>
      </c>
      <c r="H24" s="89">
        <f>G24</f>
        <v>839310</v>
      </c>
      <c r="I24" s="91">
        <v>826161</v>
      </c>
    </row>
    <row r="25" spans="1:9" ht="27" customHeight="1">
      <c r="A25" s="128"/>
      <c r="B25" s="32" t="s">
        <v>180</v>
      </c>
      <c r="C25" s="32"/>
      <c r="D25" s="32"/>
      <c r="E25" s="89">
        <v>187911</v>
      </c>
      <c r="F25" s="89">
        <v>218626</v>
      </c>
      <c r="G25" s="89">
        <v>219566</v>
      </c>
      <c r="H25" s="89">
        <v>221269</v>
      </c>
      <c r="I25" s="83">
        <v>224924</v>
      </c>
    </row>
    <row r="26" spans="1:9" ht="27" customHeight="1">
      <c r="A26" s="128"/>
      <c r="B26" s="32" t="s">
        <v>181</v>
      </c>
      <c r="C26" s="32"/>
      <c r="D26" s="32"/>
      <c r="E26" s="95">
        <v>0.85</v>
      </c>
      <c r="F26" s="95">
        <v>0.84299999999999997</v>
      </c>
      <c r="G26" s="95">
        <v>0.83399999999999996</v>
      </c>
      <c r="H26" s="95">
        <v>0.81399999999999995</v>
      </c>
      <c r="I26" s="96">
        <v>0.81</v>
      </c>
    </row>
    <row r="27" spans="1:9" ht="27" customHeight="1">
      <c r="A27" s="128"/>
      <c r="B27" s="32" t="s">
        <v>182</v>
      </c>
      <c r="C27" s="32"/>
      <c r="D27" s="32"/>
      <c r="E27" s="97">
        <v>1.3</v>
      </c>
      <c r="F27" s="97">
        <v>1.2</v>
      </c>
      <c r="G27" s="97">
        <v>0.8</v>
      </c>
      <c r="H27" s="97">
        <v>0.65094134450991037</v>
      </c>
      <c r="I27" s="98">
        <v>0.6</v>
      </c>
    </row>
    <row r="28" spans="1:9" ht="27" customHeight="1">
      <c r="A28" s="128"/>
      <c r="B28" s="32" t="s">
        <v>183</v>
      </c>
      <c r="C28" s="32"/>
      <c r="D28" s="32"/>
      <c r="E28" s="97">
        <v>97.4</v>
      </c>
      <c r="F28" s="97">
        <v>97.7</v>
      </c>
      <c r="G28" s="97">
        <v>99.5</v>
      </c>
      <c r="H28" s="97">
        <v>100.7</v>
      </c>
      <c r="I28" s="98">
        <v>100.8</v>
      </c>
    </row>
    <row r="29" spans="1:9" ht="27" customHeight="1">
      <c r="A29" s="128"/>
      <c r="B29" s="32" t="s">
        <v>184</v>
      </c>
      <c r="C29" s="32"/>
      <c r="D29" s="32"/>
      <c r="E29" s="97">
        <v>45.1</v>
      </c>
      <c r="F29" s="97">
        <v>40.1</v>
      </c>
      <c r="G29" s="97">
        <v>44.3</v>
      </c>
      <c r="H29" s="97">
        <v>43.6</v>
      </c>
      <c r="I29" s="98">
        <v>34.9</v>
      </c>
    </row>
    <row r="30" spans="1:9" ht="27" customHeight="1">
      <c r="A30" s="128"/>
      <c r="B30" s="127" t="s">
        <v>185</v>
      </c>
      <c r="C30" s="32" t="s">
        <v>186</v>
      </c>
      <c r="D30" s="32"/>
      <c r="E30" s="97" t="s">
        <v>295</v>
      </c>
      <c r="F30" s="97" t="s">
        <v>295</v>
      </c>
      <c r="G30" s="97" t="s">
        <v>295</v>
      </c>
      <c r="H30" s="97" t="s">
        <v>295</v>
      </c>
      <c r="I30" s="98" t="s">
        <v>295</v>
      </c>
    </row>
    <row r="31" spans="1:9" ht="27" customHeight="1">
      <c r="A31" s="128"/>
      <c r="B31" s="128"/>
      <c r="C31" s="32" t="s">
        <v>187</v>
      </c>
      <c r="D31" s="32"/>
      <c r="E31" s="97" t="s">
        <v>295</v>
      </c>
      <c r="F31" s="97" t="s">
        <v>295</v>
      </c>
      <c r="G31" s="97" t="s">
        <v>295</v>
      </c>
      <c r="H31" s="97" t="s">
        <v>295</v>
      </c>
      <c r="I31" s="98" t="s">
        <v>295</v>
      </c>
    </row>
    <row r="32" spans="1:9" ht="27" customHeight="1">
      <c r="A32" s="128"/>
      <c r="B32" s="128"/>
      <c r="C32" s="32" t="s">
        <v>188</v>
      </c>
      <c r="D32" s="32"/>
      <c r="E32" s="97">
        <v>5.7</v>
      </c>
      <c r="F32" s="97">
        <v>5.6</v>
      </c>
      <c r="G32" s="97">
        <v>5.3</v>
      </c>
      <c r="H32" s="97">
        <v>5.3</v>
      </c>
      <c r="I32" s="98">
        <v>5.8</v>
      </c>
    </row>
    <row r="33" spans="1:9" ht="27" customHeight="1">
      <c r="A33" s="128"/>
      <c r="B33" s="128"/>
      <c r="C33" s="32" t="s">
        <v>189</v>
      </c>
      <c r="D33" s="32"/>
      <c r="E33" s="97">
        <v>17.5</v>
      </c>
      <c r="F33" s="97">
        <v>22.9</v>
      </c>
      <c r="G33" s="97">
        <v>20.3</v>
      </c>
      <c r="H33" s="97">
        <v>9.4</v>
      </c>
      <c r="I33" s="99">
        <v>5</v>
      </c>
    </row>
    <row r="34" spans="1:9" ht="27" customHeight="1">
      <c r="A34" s="61" t="s">
        <v>286</v>
      </c>
      <c r="B34" s="63"/>
      <c r="C34" s="63"/>
      <c r="D34" s="8"/>
      <c r="E34" s="51"/>
      <c r="F34" s="51"/>
      <c r="G34" s="51"/>
      <c r="H34" s="51"/>
      <c r="I34" s="52"/>
    </row>
    <row r="35" spans="1:9" ht="27" customHeight="1">
      <c r="A35" s="12" t="s">
        <v>190</v>
      </c>
    </row>
    <row r="36" spans="1:9">
      <c r="A36" s="53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29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8" t="s">
        <v>0</v>
      </c>
      <c r="B1" s="14"/>
      <c r="C1" s="14"/>
      <c r="D1" s="23" t="str">
        <f>'1.普通会計予算（R3-4年度）'!E1</f>
        <v>堺市</v>
      </c>
      <c r="E1" s="15"/>
      <c r="F1" s="15"/>
      <c r="G1" s="15"/>
    </row>
    <row r="2" spans="1:25" ht="15" customHeight="1"/>
    <row r="3" spans="1:25" ht="15" customHeight="1">
      <c r="A3" s="16" t="s">
        <v>191</v>
      </c>
      <c r="B3" s="16"/>
      <c r="C3" s="16"/>
      <c r="D3" s="16"/>
    </row>
    <row r="4" spans="1:25" ht="15" customHeight="1">
      <c r="A4" s="16"/>
      <c r="B4" s="16"/>
      <c r="C4" s="16"/>
      <c r="D4" s="16"/>
    </row>
    <row r="5" spans="1:25" ht="15.95" customHeight="1">
      <c r="A5" s="13" t="s">
        <v>282</v>
      </c>
      <c r="B5" s="13"/>
      <c r="C5" s="13"/>
      <c r="D5" s="13"/>
      <c r="K5" s="17"/>
      <c r="O5" s="17" t="s">
        <v>43</v>
      </c>
    </row>
    <row r="6" spans="1:25" ht="15.95" customHeight="1">
      <c r="A6" s="136" t="s">
        <v>44</v>
      </c>
      <c r="B6" s="137"/>
      <c r="C6" s="137"/>
      <c r="D6" s="137"/>
      <c r="E6" s="137"/>
      <c r="F6" s="141" t="s">
        <v>292</v>
      </c>
      <c r="G6" s="141"/>
      <c r="H6" s="141" t="s">
        <v>293</v>
      </c>
      <c r="I6" s="141"/>
      <c r="J6" s="141"/>
      <c r="K6" s="141"/>
      <c r="L6" s="141"/>
      <c r="M6" s="141"/>
      <c r="N6" s="141"/>
      <c r="O6" s="141"/>
    </row>
    <row r="7" spans="1:25" ht="15.95" customHeight="1">
      <c r="A7" s="137"/>
      <c r="B7" s="137"/>
      <c r="C7" s="137"/>
      <c r="D7" s="137"/>
      <c r="E7" s="137"/>
      <c r="F7" s="69" t="s">
        <v>279</v>
      </c>
      <c r="G7" s="101" t="s">
        <v>283</v>
      </c>
      <c r="H7" s="69" t="s">
        <v>279</v>
      </c>
      <c r="I7" s="102" t="s">
        <v>283</v>
      </c>
      <c r="J7" s="69" t="s">
        <v>279</v>
      </c>
      <c r="K7" s="102" t="s">
        <v>283</v>
      </c>
      <c r="L7" s="69" t="s">
        <v>279</v>
      </c>
      <c r="M7" s="102" t="s">
        <v>283</v>
      </c>
      <c r="N7" s="69" t="s">
        <v>279</v>
      </c>
      <c r="O7" s="102" t="s">
        <v>283</v>
      </c>
    </row>
    <row r="8" spans="1:25" ht="15.95" customHeight="1">
      <c r="A8" s="133" t="s">
        <v>83</v>
      </c>
      <c r="B8" s="77" t="s">
        <v>45</v>
      </c>
      <c r="C8" s="71"/>
      <c r="D8" s="71"/>
      <c r="E8" s="82" t="s">
        <v>36</v>
      </c>
      <c r="F8" s="83">
        <v>16144</v>
      </c>
      <c r="G8" s="83">
        <v>16215</v>
      </c>
      <c r="H8" s="83">
        <v>27899</v>
      </c>
      <c r="I8" s="83">
        <v>32258</v>
      </c>
      <c r="J8" s="83"/>
      <c r="K8" s="83"/>
      <c r="L8" s="83"/>
      <c r="M8" s="83"/>
      <c r="N8" s="83"/>
      <c r="O8" s="83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95" customHeight="1">
      <c r="A9" s="133"/>
      <c r="B9" s="79"/>
      <c r="C9" s="71" t="s">
        <v>46</v>
      </c>
      <c r="D9" s="71"/>
      <c r="E9" s="82" t="s">
        <v>37</v>
      </c>
      <c r="F9" s="83">
        <v>15075</v>
      </c>
      <c r="G9" s="83">
        <v>16212</v>
      </c>
      <c r="H9" s="83">
        <v>27842</v>
      </c>
      <c r="I9" s="83">
        <v>28705</v>
      </c>
      <c r="J9" s="83"/>
      <c r="K9" s="83"/>
      <c r="L9" s="83"/>
      <c r="M9" s="83"/>
      <c r="N9" s="83"/>
      <c r="O9" s="83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ht="15.95" customHeight="1">
      <c r="A10" s="133"/>
      <c r="B10" s="78"/>
      <c r="C10" s="71" t="s">
        <v>47</v>
      </c>
      <c r="D10" s="71"/>
      <c r="E10" s="82" t="s">
        <v>38</v>
      </c>
      <c r="F10" s="83">
        <v>1069</v>
      </c>
      <c r="G10" s="83">
        <v>3</v>
      </c>
      <c r="H10" s="83">
        <v>57</v>
      </c>
      <c r="I10" s="83">
        <v>3553</v>
      </c>
      <c r="J10" s="84"/>
      <c r="K10" s="84"/>
      <c r="L10" s="83"/>
      <c r="M10" s="83"/>
      <c r="N10" s="83"/>
      <c r="O10" s="83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ht="15.95" customHeight="1">
      <c r="A11" s="133"/>
      <c r="B11" s="77" t="s">
        <v>48</v>
      </c>
      <c r="C11" s="71"/>
      <c r="D11" s="71"/>
      <c r="E11" s="82" t="s">
        <v>39</v>
      </c>
      <c r="F11" s="83">
        <v>14660</v>
      </c>
      <c r="G11" s="83">
        <v>14872</v>
      </c>
      <c r="H11" s="83">
        <v>26181</v>
      </c>
      <c r="I11" s="83">
        <v>31627</v>
      </c>
      <c r="J11" s="83"/>
      <c r="K11" s="83"/>
      <c r="L11" s="83"/>
      <c r="M11" s="83"/>
      <c r="N11" s="83"/>
      <c r="O11" s="83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.95" customHeight="1">
      <c r="A12" s="133"/>
      <c r="B12" s="79"/>
      <c r="C12" s="71" t="s">
        <v>49</v>
      </c>
      <c r="D12" s="71"/>
      <c r="E12" s="82" t="s">
        <v>40</v>
      </c>
      <c r="F12" s="83">
        <v>14566</v>
      </c>
      <c r="G12" s="83">
        <v>14868</v>
      </c>
      <c r="H12" s="83">
        <v>26046</v>
      </c>
      <c r="I12" s="83">
        <v>26729</v>
      </c>
      <c r="J12" s="83"/>
      <c r="K12" s="83"/>
      <c r="L12" s="83"/>
      <c r="M12" s="83"/>
      <c r="N12" s="83"/>
      <c r="O12" s="83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15.95" customHeight="1">
      <c r="A13" s="133"/>
      <c r="B13" s="78"/>
      <c r="C13" s="71" t="s">
        <v>50</v>
      </c>
      <c r="D13" s="71"/>
      <c r="E13" s="82" t="s">
        <v>41</v>
      </c>
      <c r="F13" s="83">
        <v>94</v>
      </c>
      <c r="G13" s="83">
        <v>4</v>
      </c>
      <c r="H13" s="84">
        <v>135</v>
      </c>
      <c r="I13" s="84">
        <v>4898</v>
      </c>
      <c r="J13" s="84"/>
      <c r="K13" s="84"/>
      <c r="L13" s="83"/>
      <c r="M13" s="83"/>
      <c r="N13" s="83"/>
      <c r="O13" s="83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15.95" customHeight="1">
      <c r="A14" s="133"/>
      <c r="B14" s="71" t="s">
        <v>51</v>
      </c>
      <c r="C14" s="71"/>
      <c r="D14" s="71"/>
      <c r="E14" s="82" t="s">
        <v>192</v>
      </c>
      <c r="F14" s="83">
        <f>F9-F12</f>
        <v>509</v>
      </c>
      <c r="G14" s="83">
        <f t="shared" ref="F14:I15" si="0">G9-G12</f>
        <v>1344</v>
      </c>
      <c r="H14" s="83">
        <f t="shared" si="0"/>
        <v>1796</v>
      </c>
      <c r="I14" s="83">
        <f t="shared" si="0"/>
        <v>1976</v>
      </c>
      <c r="J14" s="83">
        <f t="shared" ref="J14:O15" si="1">J9-J12</f>
        <v>0</v>
      </c>
      <c r="K14" s="83">
        <f t="shared" si="1"/>
        <v>0</v>
      </c>
      <c r="L14" s="83">
        <f t="shared" si="1"/>
        <v>0</v>
      </c>
      <c r="M14" s="83">
        <f t="shared" si="1"/>
        <v>0</v>
      </c>
      <c r="N14" s="83">
        <f t="shared" si="1"/>
        <v>0</v>
      </c>
      <c r="O14" s="83">
        <f t="shared" si="1"/>
        <v>0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95" customHeight="1">
      <c r="A15" s="133"/>
      <c r="B15" s="71" t="s">
        <v>52</v>
      </c>
      <c r="C15" s="71"/>
      <c r="D15" s="71"/>
      <c r="E15" s="82" t="s">
        <v>193</v>
      </c>
      <c r="F15" s="83">
        <f t="shared" si="0"/>
        <v>975</v>
      </c>
      <c r="G15" s="83">
        <f t="shared" si="0"/>
        <v>-1</v>
      </c>
      <c r="H15" s="83">
        <f t="shared" si="0"/>
        <v>-78</v>
      </c>
      <c r="I15" s="83">
        <f t="shared" si="0"/>
        <v>-1345</v>
      </c>
      <c r="J15" s="83">
        <f t="shared" si="1"/>
        <v>0</v>
      </c>
      <c r="K15" s="83">
        <f t="shared" si="1"/>
        <v>0</v>
      </c>
      <c r="L15" s="83">
        <f t="shared" si="1"/>
        <v>0</v>
      </c>
      <c r="M15" s="83">
        <f t="shared" si="1"/>
        <v>0</v>
      </c>
      <c r="N15" s="83">
        <f t="shared" si="1"/>
        <v>0</v>
      </c>
      <c r="O15" s="83">
        <f t="shared" si="1"/>
        <v>0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5.95" customHeight="1">
      <c r="A16" s="133"/>
      <c r="B16" s="71" t="s">
        <v>53</v>
      </c>
      <c r="C16" s="71"/>
      <c r="D16" s="71"/>
      <c r="E16" s="82" t="s">
        <v>194</v>
      </c>
      <c r="F16" s="83">
        <f t="shared" ref="F16:I16" si="2">F8-F11</f>
        <v>1484</v>
      </c>
      <c r="G16" s="83">
        <f t="shared" si="2"/>
        <v>1343</v>
      </c>
      <c r="H16" s="83">
        <f t="shared" si="2"/>
        <v>1718</v>
      </c>
      <c r="I16" s="83">
        <f t="shared" si="2"/>
        <v>631</v>
      </c>
      <c r="J16" s="83">
        <f t="shared" ref="J16:O16" si="3">J8-J11</f>
        <v>0</v>
      </c>
      <c r="K16" s="83">
        <f t="shared" si="3"/>
        <v>0</v>
      </c>
      <c r="L16" s="83">
        <f t="shared" si="3"/>
        <v>0</v>
      </c>
      <c r="M16" s="83">
        <f t="shared" si="3"/>
        <v>0</v>
      </c>
      <c r="N16" s="83">
        <f t="shared" si="3"/>
        <v>0</v>
      </c>
      <c r="O16" s="83">
        <f t="shared" si="3"/>
        <v>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5.95" customHeight="1">
      <c r="A17" s="133"/>
      <c r="B17" s="71" t="s">
        <v>54</v>
      </c>
      <c r="C17" s="71"/>
      <c r="D17" s="71"/>
      <c r="E17" s="69"/>
      <c r="F17" s="84">
        <v>0</v>
      </c>
      <c r="G17" s="84">
        <v>0</v>
      </c>
      <c r="H17" s="84">
        <v>0</v>
      </c>
      <c r="I17" s="84">
        <v>0</v>
      </c>
      <c r="J17" s="83"/>
      <c r="K17" s="83"/>
      <c r="L17" s="83"/>
      <c r="M17" s="83"/>
      <c r="N17" s="84"/>
      <c r="O17" s="85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5.95" customHeight="1">
      <c r="A18" s="133"/>
      <c r="B18" s="71" t="s">
        <v>55</v>
      </c>
      <c r="C18" s="71"/>
      <c r="D18" s="71"/>
      <c r="E18" s="69"/>
      <c r="F18" s="85">
        <v>0</v>
      </c>
      <c r="G18" s="85">
        <v>0</v>
      </c>
      <c r="H18" s="85">
        <v>0</v>
      </c>
      <c r="I18" s="85">
        <v>0</v>
      </c>
      <c r="J18" s="85"/>
      <c r="K18" s="85"/>
      <c r="L18" s="85"/>
      <c r="M18" s="85"/>
      <c r="N18" s="85"/>
      <c r="O18" s="85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5.95" customHeight="1">
      <c r="A19" s="133" t="s">
        <v>84</v>
      </c>
      <c r="B19" s="77" t="s">
        <v>56</v>
      </c>
      <c r="C19" s="71"/>
      <c r="D19" s="71"/>
      <c r="E19" s="82"/>
      <c r="F19" s="83">
        <v>3806</v>
      </c>
      <c r="G19" s="83">
        <v>2493</v>
      </c>
      <c r="H19" s="83">
        <v>15551</v>
      </c>
      <c r="I19" s="83">
        <v>18070</v>
      </c>
      <c r="J19" s="83"/>
      <c r="K19" s="83"/>
      <c r="L19" s="83"/>
      <c r="M19" s="83"/>
      <c r="N19" s="83"/>
      <c r="O19" s="83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5.95" customHeight="1">
      <c r="A20" s="133"/>
      <c r="B20" s="78"/>
      <c r="C20" s="71" t="s">
        <v>57</v>
      </c>
      <c r="D20" s="71"/>
      <c r="E20" s="82"/>
      <c r="F20" s="83">
        <v>3083</v>
      </c>
      <c r="G20" s="83">
        <v>1900</v>
      </c>
      <c r="H20" s="83">
        <v>11711</v>
      </c>
      <c r="I20" s="83">
        <v>12971</v>
      </c>
      <c r="J20" s="83"/>
      <c r="K20" s="84"/>
      <c r="L20" s="83"/>
      <c r="M20" s="83"/>
      <c r="N20" s="83"/>
      <c r="O20" s="83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5.95" customHeight="1">
      <c r="A21" s="133"/>
      <c r="B21" s="71" t="s">
        <v>58</v>
      </c>
      <c r="C21" s="71"/>
      <c r="D21" s="71"/>
      <c r="E21" s="82" t="s">
        <v>195</v>
      </c>
      <c r="F21" s="83">
        <v>3806</v>
      </c>
      <c r="G21" s="83">
        <v>2493</v>
      </c>
      <c r="H21" s="83">
        <v>15551</v>
      </c>
      <c r="I21" s="83">
        <v>18070</v>
      </c>
      <c r="J21" s="83"/>
      <c r="K21" s="83"/>
      <c r="L21" s="83"/>
      <c r="M21" s="83"/>
      <c r="N21" s="83"/>
      <c r="O21" s="83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5.95" customHeight="1">
      <c r="A22" s="133"/>
      <c r="B22" s="77" t="s">
        <v>59</v>
      </c>
      <c r="C22" s="71"/>
      <c r="D22" s="71"/>
      <c r="E22" s="82" t="s">
        <v>196</v>
      </c>
      <c r="F22" s="83">
        <v>9098</v>
      </c>
      <c r="G22" s="83">
        <v>7411</v>
      </c>
      <c r="H22" s="83">
        <v>26972</v>
      </c>
      <c r="I22" s="83">
        <v>29372</v>
      </c>
      <c r="J22" s="83"/>
      <c r="K22" s="83"/>
      <c r="L22" s="83"/>
      <c r="M22" s="83"/>
      <c r="N22" s="83"/>
      <c r="O22" s="83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5.95" customHeight="1">
      <c r="A23" s="133"/>
      <c r="B23" s="78" t="s">
        <v>60</v>
      </c>
      <c r="C23" s="71" t="s">
        <v>61</v>
      </c>
      <c r="D23" s="71"/>
      <c r="E23" s="82"/>
      <c r="F23" s="83">
        <v>1446</v>
      </c>
      <c r="G23" s="83">
        <v>1380</v>
      </c>
      <c r="H23" s="83">
        <v>16882</v>
      </c>
      <c r="I23" s="83">
        <v>16215</v>
      </c>
      <c r="J23" s="83"/>
      <c r="K23" s="83"/>
      <c r="L23" s="83"/>
      <c r="M23" s="83"/>
      <c r="N23" s="83"/>
      <c r="O23" s="83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5.95" customHeight="1">
      <c r="A24" s="133"/>
      <c r="B24" s="71" t="s">
        <v>197</v>
      </c>
      <c r="C24" s="71"/>
      <c r="D24" s="71"/>
      <c r="E24" s="82" t="s">
        <v>198</v>
      </c>
      <c r="F24" s="83">
        <v>-5292</v>
      </c>
      <c r="G24" s="83">
        <v>-4918</v>
      </c>
      <c r="H24" s="83">
        <v>-11421</v>
      </c>
      <c r="I24" s="83">
        <v>-11302</v>
      </c>
      <c r="J24" s="83">
        <f t="shared" ref="J24:O24" si="4">J21-J22</f>
        <v>0</v>
      </c>
      <c r="K24" s="83">
        <f t="shared" si="4"/>
        <v>0</v>
      </c>
      <c r="L24" s="83">
        <f t="shared" si="4"/>
        <v>0</v>
      </c>
      <c r="M24" s="83">
        <f t="shared" si="4"/>
        <v>0</v>
      </c>
      <c r="N24" s="83">
        <f t="shared" si="4"/>
        <v>0</v>
      </c>
      <c r="O24" s="83">
        <f t="shared" si="4"/>
        <v>0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5.95" customHeight="1">
      <c r="A25" s="133"/>
      <c r="B25" s="77" t="s">
        <v>62</v>
      </c>
      <c r="C25" s="77"/>
      <c r="D25" s="77"/>
      <c r="E25" s="138" t="s">
        <v>199</v>
      </c>
      <c r="F25" s="131">
        <v>5292</v>
      </c>
      <c r="G25" s="131">
        <v>4918</v>
      </c>
      <c r="H25" s="131">
        <v>11421</v>
      </c>
      <c r="I25" s="131">
        <v>11302</v>
      </c>
      <c r="J25" s="131"/>
      <c r="K25" s="131"/>
      <c r="L25" s="131"/>
      <c r="M25" s="131"/>
      <c r="N25" s="131"/>
      <c r="O25" s="131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5.95" customHeight="1">
      <c r="A26" s="133"/>
      <c r="B26" s="100" t="s">
        <v>63</v>
      </c>
      <c r="C26" s="100"/>
      <c r="D26" s="100"/>
      <c r="E26" s="13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5.95" customHeight="1">
      <c r="A27" s="133"/>
      <c r="B27" s="71" t="s">
        <v>200</v>
      </c>
      <c r="C27" s="71"/>
      <c r="D27" s="71"/>
      <c r="E27" s="82" t="s">
        <v>201</v>
      </c>
      <c r="F27" s="83">
        <f t="shared" ref="F27:I27" si="5">F24+F25</f>
        <v>0</v>
      </c>
      <c r="G27" s="83">
        <f t="shared" si="5"/>
        <v>0</v>
      </c>
      <c r="H27" s="83">
        <f t="shared" si="5"/>
        <v>0</v>
      </c>
      <c r="I27" s="83">
        <f t="shared" si="5"/>
        <v>0</v>
      </c>
      <c r="J27" s="83">
        <f t="shared" ref="J27:O27" si="6">J24+J25</f>
        <v>0</v>
      </c>
      <c r="K27" s="83">
        <f t="shared" si="6"/>
        <v>0</v>
      </c>
      <c r="L27" s="83">
        <f t="shared" si="6"/>
        <v>0</v>
      </c>
      <c r="M27" s="83">
        <f t="shared" si="6"/>
        <v>0</v>
      </c>
      <c r="N27" s="83">
        <f t="shared" si="6"/>
        <v>0</v>
      </c>
      <c r="O27" s="83">
        <f t="shared" si="6"/>
        <v>0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 t="s">
        <v>202</v>
      </c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15.95" customHeight="1">
      <c r="A30" s="135" t="s">
        <v>64</v>
      </c>
      <c r="B30" s="135"/>
      <c r="C30" s="135"/>
      <c r="D30" s="135"/>
      <c r="E30" s="135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27"/>
      <c r="Q30" s="20"/>
      <c r="R30" s="27"/>
      <c r="S30" s="20"/>
      <c r="T30" s="27"/>
      <c r="U30" s="20"/>
      <c r="V30" s="27"/>
      <c r="W30" s="20"/>
      <c r="X30" s="27"/>
      <c r="Y30" s="20"/>
    </row>
    <row r="31" spans="1:25" ht="15.95" customHeight="1">
      <c r="A31" s="135"/>
      <c r="B31" s="135"/>
      <c r="C31" s="135"/>
      <c r="D31" s="135"/>
      <c r="E31" s="135"/>
      <c r="F31" s="69" t="s">
        <v>279</v>
      </c>
      <c r="G31" s="102" t="s">
        <v>283</v>
      </c>
      <c r="H31" s="69" t="s">
        <v>279</v>
      </c>
      <c r="I31" s="102" t="s">
        <v>283</v>
      </c>
      <c r="J31" s="69" t="s">
        <v>279</v>
      </c>
      <c r="K31" s="102" t="s">
        <v>283</v>
      </c>
      <c r="L31" s="69" t="s">
        <v>279</v>
      </c>
      <c r="M31" s="102" t="s">
        <v>283</v>
      </c>
      <c r="N31" s="69" t="s">
        <v>279</v>
      </c>
      <c r="O31" s="102" t="s">
        <v>283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5.95" customHeight="1">
      <c r="A32" s="133" t="s">
        <v>85</v>
      </c>
      <c r="B32" s="77" t="s">
        <v>45</v>
      </c>
      <c r="C32" s="71"/>
      <c r="D32" s="71"/>
      <c r="E32" s="82" t="s">
        <v>36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24"/>
      <c r="Q32" s="24"/>
      <c r="R32" s="24"/>
      <c r="S32" s="24"/>
      <c r="T32" s="26"/>
      <c r="U32" s="26"/>
      <c r="V32" s="24"/>
      <c r="W32" s="24"/>
      <c r="X32" s="26"/>
      <c r="Y32" s="26"/>
    </row>
    <row r="33" spans="1:25" ht="15.95" customHeight="1">
      <c r="A33" s="140"/>
      <c r="B33" s="79"/>
      <c r="C33" s="77" t="s">
        <v>65</v>
      </c>
      <c r="D33" s="71"/>
      <c r="E33" s="82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4"/>
      <c r="Q33" s="24"/>
      <c r="R33" s="24"/>
      <c r="S33" s="24"/>
      <c r="T33" s="26"/>
      <c r="U33" s="26"/>
      <c r="V33" s="24"/>
      <c r="W33" s="24"/>
      <c r="X33" s="26"/>
      <c r="Y33" s="26"/>
    </row>
    <row r="34" spans="1:25" ht="15.95" customHeight="1">
      <c r="A34" s="140"/>
      <c r="B34" s="79"/>
      <c r="C34" s="78"/>
      <c r="D34" s="71" t="s">
        <v>66</v>
      </c>
      <c r="E34" s="82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24"/>
      <c r="Q34" s="24"/>
      <c r="R34" s="24"/>
      <c r="S34" s="24"/>
      <c r="T34" s="26"/>
      <c r="U34" s="26"/>
      <c r="V34" s="24"/>
      <c r="W34" s="24"/>
      <c r="X34" s="26"/>
      <c r="Y34" s="26"/>
    </row>
    <row r="35" spans="1:25" ht="15.95" customHeight="1">
      <c r="A35" s="140"/>
      <c r="B35" s="78"/>
      <c r="C35" s="71" t="s">
        <v>67</v>
      </c>
      <c r="D35" s="71"/>
      <c r="E35" s="82"/>
      <c r="F35" s="83"/>
      <c r="G35" s="83"/>
      <c r="H35" s="83"/>
      <c r="I35" s="83"/>
      <c r="J35" s="85"/>
      <c r="K35" s="85"/>
      <c r="L35" s="83"/>
      <c r="M35" s="83"/>
      <c r="N35" s="83"/>
      <c r="O35" s="83"/>
      <c r="P35" s="24"/>
      <c r="Q35" s="24"/>
      <c r="R35" s="24"/>
      <c r="S35" s="24"/>
      <c r="T35" s="26"/>
      <c r="U35" s="26"/>
      <c r="V35" s="24"/>
      <c r="W35" s="24"/>
      <c r="X35" s="26"/>
      <c r="Y35" s="26"/>
    </row>
    <row r="36" spans="1:25" ht="15.95" customHeight="1">
      <c r="A36" s="140"/>
      <c r="B36" s="77" t="s">
        <v>48</v>
      </c>
      <c r="C36" s="71"/>
      <c r="D36" s="71"/>
      <c r="E36" s="82" t="s">
        <v>37</v>
      </c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24"/>
      <c r="Q36" s="24"/>
      <c r="R36" s="24"/>
      <c r="S36" s="24"/>
      <c r="T36" s="24"/>
      <c r="U36" s="24"/>
      <c r="V36" s="24"/>
      <c r="W36" s="24"/>
      <c r="X36" s="26"/>
      <c r="Y36" s="26"/>
    </row>
    <row r="37" spans="1:25" ht="15.95" customHeight="1">
      <c r="A37" s="140"/>
      <c r="B37" s="79"/>
      <c r="C37" s="71" t="s">
        <v>68</v>
      </c>
      <c r="D37" s="71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24"/>
      <c r="Q37" s="24"/>
      <c r="R37" s="24"/>
      <c r="S37" s="24"/>
      <c r="T37" s="24"/>
      <c r="U37" s="24"/>
      <c r="V37" s="24"/>
      <c r="W37" s="24"/>
      <c r="X37" s="26"/>
      <c r="Y37" s="26"/>
    </row>
    <row r="38" spans="1:25" ht="15.95" customHeight="1">
      <c r="A38" s="140"/>
      <c r="B38" s="78"/>
      <c r="C38" s="71" t="s">
        <v>69</v>
      </c>
      <c r="D38" s="71"/>
      <c r="E38" s="82"/>
      <c r="F38" s="83"/>
      <c r="G38" s="83"/>
      <c r="H38" s="83"/>
      <c r="I38" s="83"/>
      <c r="J38" s="83"/>
      <c r="K38" s="85"/>
      <c r="L38" s="83"/>
      <c r="M38" s="83"/>
      <c r="N38" s="83"/>
      <c r="O38" s="83"/>
      <c r="P38" s="24"/>
      <c r="Q38" s="24"/>
      <c r="R38" s="26"/>
      <c r="S38" s="26"/>
      <c r="T38" s="24"/>
      <c r="U38" s="24"/>
      <c r="V38" s="24"/>
      <c r="W38" s="24"/>
      <c r="X38" s="26"/>
      <c r="Y38" s="26"/>
    </row>
    <row r="39" spans="1:25" ht="15.95" customHeight="1">
      <c r="A39" s="140"/>
      <c r="B39" s="32" t="s">
        <v>70</v>
      </c>
      <c r="C39" s="32"/>
      <c r="D39" s="32"/>
      <c r="E39" s="82" t="s">
        <v>203</v>
      </c>
      <c r="F39" s="83">
        <f t="shared" ref="F39:O39" si="7">F32-F36</f>
        <v>0</v>
      </c>
      <c r="G39" s="83">
        <f t="shared" si="7"/>
        <v>0</v>
      </c>
      <c r="H39" s="83">
        <f t="shared" si="7"/>
        <v>0</v>
      </c>
      <c r="I39" s="83">
        <f t="shared" si="7"/>
        <v>0</v>
      </c>
      <c r="J39" s="83">
        <f t="shared" si="7"/>
        <v>0</v>
      </c>
      <c r="K39" s="83">
        <f t="shared" si="7"/>
        <v>0</v>
      </c>
      <c r="L39" s="83">
        <f t="shared" si="7"/>
        <v>0</v>
      </c>
      <c r="M39" s="83">
        <f t="shared" si="7"/>
        <v>0</v>
      </c>
      <c r="N39" s="83">
        <f t="shared" si="7"/>
        <v>0</v>
      </c>
      <c r="O39" s="83">
        <f t="shared" si="7"/>
        <v>0</v>
      </c>
      <c r="P39" s="24"/>
      <c r="Q39" s="24"/>
      <c r="R39" s="24"/>
      <c r="S39" s="24"/>
      <c r="T39" s="24"/>
      <c r="U39" s="24"/>
      <c r="V39" s="24"/>
      <c r="W39" s="24"/>
      <c r="X39" s="26"/>
      <c r="Y39" s="26"/>
    </row>
    <row r="40" spans="1:25" ht="15.95" customHeight="1">
      <c r="A40" s="133" t="s">
        <v>86</v>
      </c>
      <c r="B40" s="77" t="s">
        <v>71</v>
      </c>
      <c r="C40" s="71"/>
      <c r="D40" s="71"/>
      <c r="E40" s="82" t="s">
        <v>39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24"/>
      <c r="Q40" s="24"/>
      <c r="R40" s="24"/>
      <c r="S40" s="24"/>
      <c r="T40" s="26"/>
      <c r="U40" s="26"/>
      <c r="V40" s="26"/>
      <c r="W40" s="26"/>
      <c r="X40" s="24"/>
      <c r="Y40" s="24"/>
    </row>
    <row r="41" spans="1:25" ht="15.95" customHeight="1">
      <c r="A41" s="134"/>
      <c r="B41" s="78"/>
      <c r="C41" s="71" t="s">
        <v>72</v>
      </c>
      <c r="D41" s="71"/>
      <c r="E41" s="82"/>
      <c r="F41" s="85"/>
      <c r="G41" s="85"/>
      <c r="H41" s="85"/>
      <c r="I41" s="85"/>
      <c r="J41" s="83"/>
      <c r="K41" s="83"/>
      <c r="L41" s="83"/>
      <c r="M41" s="83"/>
      <c r="N41" s="83"/>
      <c r="O41" s="83"/>
      <c r="P41" s="26"/>
      <c r="Q41" s="26"/>
      <c r="R41" s="26"/>
      <c r="S41" s="26"/>
      <c r="T41" s="26"/>
      <c r="U41" s="26"/>
      <c r="V41" s="26"/>
      <c r="W41" s="26"/>
      <c r="X41" s="24"/>
      <c r="Y41" s="24"/>
    </row>
    <row r="42" spans="1:25" ht="15.95" customHeight="1">
      <c r="A42" s="134"/>
      <c r="B42" s="77" t="s">
        <v>59</v>
      </c>
      <c r="C42" s="71"/>
      <c r="D42" s="71"/>
      <c r="E42" s="82" t="s">
        <v>40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24"/>
      <c r="Q42" s="24"/>
      <c r="R42" s="24"/>
      <c r="S42" s="24"/>
      <c r="T42" s="26"/>
      <c r="U42" s="26"/>
      <c r="V42" s="24"/>
      <c r="W42" s="24"/>
      <c r="X42" s="24"/>
      <c r="Y42" s="24"/>
    </row>
    <row r="43" spans="1:25" ht="15.95" customHeight="1">
      <c r="A43" s="134"/>
      <c r="B43" s="78"/>
      <c r="C43" s="71" t="s">
        <v>73</v>
      </c>
      <c r="D43" s="71"/>
      <c r="E43" s="82"/>
      <c r="F43" s="83"/>
      <c r="G43" s="83"/>
      <c r="H43" s="83"/>
      <c r="I43" s="83"/>
      <c r="J43" s="85"/>
      <c r="K43" s="85"/>
      <c r="L43" s="83"/>
      <c r="M43" s="83"/>
      <c r="N43" s="83"/>
      <c r="O43" s="83"/>
      <c r="P43" s="24"/>
      <c r="Q43" s="24"/>
      <c r="R43" s="26"/>
      <c r="S43" s="24"/>
      <c r="T43" s="26"/>
      <c r="U43" s="26"/>
      <c r="V43" s="24"/>
      <c r="W43" s="24"/>
      <c r="X43" s="26"/>
      <c r="Y43" s="26"/>
    </row>
    <row r="44" spans="1:25" ht="15.95" customHeight="1">
      <c r="A44" s="134"/>
      <c r="B44" s="71" t="s">
        <v>70</v>
      </c>
      <c r="C44" s="71"/>
      <c r="D44" s="71"/>
      <c r="E44" s="82" t="s">
        <v>204</v>
      </c>
      <c r="F44" s="85">
        <f t="shared" ref="F44:O44" si="8">F40-F42</f>
        <v>0</v>
      </c>
      <c r="G44" s="85">
        <f t="shared" si="8"/>
        <v>0</v>
      </c>
      <c r="H44" s="85">
        <f t="shared" si="8"/>
        <v>0</v>
      </c>
      <c r="I44" s="85">
        <f t="shared" si="8"/>
        <v>0</v>
      </c>
      <c r="J44" s="85">
        <f t="shared" si="8"/>
        <v>0</v>
      </c>
      <c r="K44" s="85">
        <f t="shared" si="8"/>
        <v>0</v>
      </c>
      <c r="L44" s="85">
        <f t="shared" si="8"/>
        <v>0</v>
      </c>
      <c r="M44" s="85">
        <f t="shared" si="8"/>
        <v>0</v>
      </c>
      <c r="N44" s="85">
        <f t="shared" si="8"/>
        <v>0</v>
      </c>
      <c r="O44" s="85">
        <f t="shared" si="8"/>
        <v>0</v>
      </c>
      <c r="P44" s="26"/>
      <c r="Q44" s="26"/>
      <c r="R44" s="24"/>
      <c r="S44" s="24"/>
      <c r="T44" s="26"/>
      <c r="U44" s="26"/>
      <c r="V44" s="24"/>
      <c r="W44" s="24"/>
      <c r="X44" s="24"/>
      <c r="Y44" s="24"/>
    </row>
    <row r="45" spans="1:25" ht="15.95" customHeight="1">
      <c r="A45" s="133" t="s">
        <v>78</v>
      </c>
      <c r="B45" s="32" t="s">
        <v>74</v>
      </c>
      <c r="C45" s="32"/>
      <c r="D45" s="32"/>
      <c r="E45" s="82" t="s">
        <v>205</v>
      </c>
      <c r="F45" s="83">
        <f t="shared" ref="F45:O45" si="9">F39+F44</f>
        <v>0</v>
      </c>
      <c r="G45" s="83">
        <f t="shared" si="9"/>
        <v>0</v>
      </c>
      <c r="H45" s="83">
        <f t="shared" si="9"/>
        <v>0</v>
      </c>
      <c r="I45" s="83">
        <f t="shared" si="9"/>
        <v>0</v>
      </c>
      <c r="J45" s="83">
        <f t="shared" si="9"/>
        <v>0</v>
      </c>
      <c r="K45" s="83">
        <f t="shared" si="9"/>
        <v>0</v>
      </c>
      <c r="L45" s="83">
        <f t="shared" si="9"/>
        <v>0</v>
      </c>
      <c r="M45" s="83">
        <f t="shared" si="9"/>
        <v>0</v>
      </c>
      <c r="N45" s="83">
        <f t="shared" si="9"/>
        <v>0</v>
      </c>
      <c r="O45" s="83">
        <f t="shared" si="9"/>
        <v>0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5.95" customHeight="1">
      <c r="A46" s="134"/>
      <c r="B46" s="71" t="s">
        <v>75</v>
      </c>
      <c r="C46" s="71"/>
      <c r="D46" s="71"/>
      <c r="E46" s="71"/>
      <c r="F46" s="85"/>
      <c r="G46" s="85"/>
      <c r="H46" s="85"/>
      <c r="I46" s="85"/>
      <c r="J46" s="85"/>
      <c r="K46" s="85"/>
      <c r="L46" s="83"/>
      <c r="M46" s="83"/>
      <c r="N46" s="85"/>
      <c r="O46" s="85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5.95" customHeight="1">
      <c r="A47" s="134"/>
      <c r="B47" s="71" t="s">
        <v>76</v>
      </c>
      <c r="C47" s="71"/>
      <c r="D47" s="71"/>
      <c r="E47" s="71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5.95" customHeight="1">
      <c r="A48" s="134"/>
      <c r="B48" s="71" t="s">
        <v>77</v>
      </c>
      <c r="C48" s="71"/>
      <c r="D48" s="71"/>
      <c r="E48" s="71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15" ht="15.95" customHeight="1">
      <c r="A49" s="12" t="s">
        <v>206</v>
      </c>
      <c r="O49" s="4"/>
    </row>
    <row r="50" spans="1:15" ht="15.95" customHeight="1">
      <c r="A50" s="12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G40" sqref="G40:H40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3" t="s">
        <v>0</v>
      </c>
      <c r="B1" s="43"/>
      <c r="C1" s="54" t="str">
        <f>'1.普通会計予算（R3-4年度）'!E1</f>
        <v>堺市</v>
      </c>
      <c r="D1" s="55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6"/>
      <c r="B5" s="56" t="s">
        <v>284</v>
      </c>
      <c r="C5" s="56"/>
      <c r="D5" s="56"/>
      <c r="H5" s="17"/>
      <c r="L5" s="17"/>
      <c r="N5" s="17" t="s">
        <v>208</v>
      </c>
    </row>
    <row r="6" spans="1:14" ht="15" customHeight="1">
      <c r="A6" s="57"/>
      <c r="B6" s="58"/>
      <c r="C6" s="58"/>
      <c r="D6" s="110"/>
      <c r="E6" s="113" t="s">
        <v>294</v>
      </c>
      <c r="F6" s="113"/>
      <c r="G6" s="113" t="s">
        <v>296</v>
      </c>
      <c r="H6" s="113"/>
      <c r="I6" s="113"/>
      <c r="J6" s="113"/>
      <c r="K6" s="113"/>
      <c r="L6" s="113"/>
      <c r="M6" s="113"/>
      <c r="N6" s="113"/>
    </row>
    <row r="7" spans="1:14" ht="15" customHeight="1">
      <c r="A7" s="59"/>
      <c r="B7" s="60"/>
      <c r="C7" s="60"/>
      <c r="D7" s="111"/>
      <c r="E7" s="64" t="s">
        <v>279</v>
      </c>
      <c r="F7" s="103" t="s">
        <v>283</v>
      </c>
      <c r="G7" s="64" t="s">
        <v>279</v>
      </c>
      <c r="H7" s="64" t="s">
        <v>283</v>
      </c>
      <c r="I7" s="64" t="s">
        <v>279</v>
      </c>
      <c r="J7" s="64" t="s">
        <v>283</v>
      </c>
      <c r="K7" s="64" t="s">
        <v>279</v>
      </c>
      <c r="L7" s="64" t="s">
        <v>283</v>
      </c>
      <c r="M7" s="64" t="s">
        <v>279</v>
      </c>
      <c r="N7" s="64" t="s">
        <v>283</v>
      </c>
    </row>
    <row r="8" spans="1:14" ht="18" customHeight="1">
      <c r="A8" s="128" t="s">
        <v>209</v>
      </c>
      <c r="B8" s="104" t="s">
        <v>210</v>
      </c>
      <c r="C8" s="105"/>
      <c r="D8" s="105"/>
      <c r="E8" s="106" t="s">
        <v>295</v>
      </c>
      <c r="F8" s="106">
        <v>1</v>
      </c>
      <c r="G8" s="106">
        <v>3</v>
      </c>
      <c r="H8" s="106">
        <v>3</v>
      </c>
      <c r="I8" s="106"/>
      <c r="J8" s="106"/>
      <c r="K8" s="106"/>
      <c r="L8" s="106"/>
      <c r="M8" s="106"/>
      <c r="N8" s="106"/>
    </row>
    <row r="9" spans="1:14" ht="18" customHeight="1">
      <c r="A9" s="128"/>
      <c r="B9" s="128" t="s">
        <v>211</v>
      </c>
      <c r="C9" s="71" t="s">
        <v>212</v>
      </c>
      <c r="D9" s="71"/>
      <c r="E9" s="106" t="s">
        <v>295</v>
      </c>
      <c r="F9" s="106">
        <v>10</v>
      </c>
      <c r="G9" s="106">
        <v>1704</v>
      </c>
      <c r="H9" s="106">
        <v>1704</v>
      </c>
      <c r="I9" s="106"/>
      <c r="J9" s="106"/>
      <c r="K9" s="106"/>
      <c r="L9" s="106"/>
      <c r="M9" s="106"/>
      <c r="N9" s="106"/>
    </row>
    <row r="10" spans="1:14" ht="18" customHeight="1">
      <c r="A10" s="128"/>
      <c r="B10" s="128"/>
      <c r="C10" s="71" t="s">
        <v>213</v>
      </c>
      <c r="D10" s="71"/>
      <c r="E10" s="106" t="s">
        <v>295</v>
      </c>
      <c r="F10" s="106">
        <v>10</v>
      </c>
      <c r="G10" s="106">
        <v>854</v>
      </c>
      <c r="H10" s="106">
        <v>854</v>
      </c>
      <c r="I10" s="106"/>
      <c r="J10" s="106"/>
      <c r="K10" s="106"/>
      <c r="L10" s="106"/>
      <c r="M10" s="106"/>
      <c r="N10" s="106"/>
    </row>
    <row r="11" spans="1:14" ht="18" customHeight="1">
      <c r="A11" s="128"/>
      <c r="B11" s="128"/>
      <c r="C11" s="71" t="s">
        <v>214</v>
      </c>
      <c r="D11" s="71"/>
      <c r="E11" s="106" t="s">
        <v>295</v>
      </c>
      <c r="F11" s="106" t="s">
        <v>295</v>
      </c>
      <c r="G11" s="106">
        <v>830</v>
      </c>
      <c r="H11" s="106">
        <v>830</v>
      </c>
      <c r="I11" s="106"/>
      <c r="J11" s="106"/>
      <c r="K11" s="106"/>
      <c r="L11" s="106"/>
      <c r="M11" s="106"/>
      <c r="N11" s="106"/>
    </row>
    <row r="12" spans="1:14" ht="18" customHeight="1">
      <c r="A12" s="128"/>
      <c r="B12" s="128"/>
      <c r="C12" s="71" t="s">
        <v>215</v>
      </c>
      <c r="D12" s="71"/>
      <c r="E12" s="106" t="s">
        <v>295</v>
      </c>
      <c r="F12" s="106" t="s">
        <v>295</v>
      </c>
      <c r="G12" s="106">
        <v>0</v>
      </c>
      <c r="H12" s="106">
        <v>0</v>
      </c>
      <c r="I12" s="106"/>
      <c r="J12" s="106"/>
      <c r="K12" s="106"/>
      <c r="L12" s="106"/>
      <c r="M12" s="106"/>
      <c r="N12" s="106"/>
    </row>
    <row r="13" spans="1:14" ht="18" customHeight="1">
      <c r="A13" s="128"/>
      <c r="B13" s="128"/>
      <c r="C13" s="71" t="s">
        <v>216</v>
      </c>
      <c r="D13" s="71"/>
      <c r="E13" s="106" t="s">
        <v>295</v>
      </c>
      <c r="F13" s="106" t="s">
        <v>295</v>
      </c>
      <c r="G13" s="106">
        <v>0</v>
      </c>
      <c r="H13" s="106">
        <v>0</v>
      </c>
      <c r="I13" s="106"/>
      <c r="J13" s="106"/>
      <c r="K13" s="106"/>
      <c r="L13" s="106"/>
      <c r="M13" s="106"/>
      <c r="N13" s="106"/>
    </row>
    <row r="14" spans="1:14" ht="18" customHeight="1">
      <c r="A14" s="128"/>
      <c r="B14" s="128"/>
      <c r="C14" s="71" t="s">
        <v>78</v>
      </c>
      <c r="D14" s="71"/>
      <c r="E14" s="106" t="s">
        <v>295</v>
      </c>
      <c r="F14" s="106" t="s">
        <v>295</v>
      </c>
      <c r="G14" s="106">
        <v>20</v>
      </c>
      <c r="H14" s="106">
        <v>20</v>
      </c>
      <c r="I14" s="106"/>
      <c r="J14" s="106"/>
      <c r="K14" s="106"/>
      <c r="L14" s="106"/>
      <c r="M14" s="106"/>
      <c r="N14" s="106"/>
    </row>
    <row r="15" spans="1:14" ht="18" customHeight="1">
      <c r="A15" s="127" t="s">
        <v>217</v>
      </c>
      <c r="B15" s="128" t="s">
        <v>218</v>
      </c>
      <c r="C15" s="71" t="s">
        <v>219</v>
      </c>
      <c r="D15" s="71"/>
      <c r="E15" s="106" t="s">
        <v>295</v>
      </c>
      <c r="F15" s="83">
        <v>387</v>
      </c>
      <c r="G15" s="83">
        <v>527</v>
      </c>
      <c r="H15" s="83">
        <v>592</v>
      </c>
      <c r="I15" s="83"/>
      <c r="J15" s="83"/>
      <c r="K15" s="83"/>
      <c r="L15" s="83"/>
      <c r="M15" s="83"/>
      <c r="N15" s="83"/>
    </row>
    <row r="16" spans="1:14" ht="18" customHeight="1">
      <c r="A16" s="128"/>
      <c r="B16" s="128"/>
      <c r="C16" s="71" t="s">
        <v>220</v>
      </c>
      <c r="D16" s="71"/>
      <c r="E16" s="106" t="s">
        <v>295</v>
      </c>
      <c r="F16" s="83">
        <v>121</v>
      </c>
      <c r="G16" s="83">
        <v>1312</v>
      </c>
      <c r="H16" s="83">
        <v>1231</v>
      </c>
      <c r="I16" s="83"/>
      <c r="J16" s="83"/>
      <c r="K16" s="83"/>
      <c r="L16" s="83"/>
      <c r="M16" s="83"/>
      <c r="N16" s="83"/>
    </row>
    <row r="17" spans="1:15" ht="18" customHeight="1">
      <c r="A17" s="128"/>
      <c r="B17" s="128"/>
      <c r="C17" s="71" t="s">
        <v>221</v>
      </c>
      <c r="D17" s="71"/>
      <c r="E17" s="106" t="s">
        <v>295</v>
      </c>
      <c r="F17" s="83" t="s">
        <v>295</v>
      </c>
      <c r="G17" s="83"/>
      <c r="H17" s="83"/>
      <c r="I17" s="83"/>
      <c r="J17" s="83"/>
      <c r="K17" s="83"/>
      <c r="L17" s="83"/>
      <c r="M17" s="83"/>
      <c r="N17" s="83"/>
    </row>
    <row r="18" spans="1:15" ht="18" customHeight="1">
      <c r="A18" s="128"/>
      <c r="B18" s="128"/>
      <c r="C18" s="71" t="s">
        <v>222</v>
      </c>
      <c r="D18" s="71"/>
      <c r="E18" s="106" t="s">
        <v>295</v>
      </c>
      <c r="F18" s="83">
        <v>507</v>
      </c>
      <c r="G18" s="83">
        <v>1839</v>
      </c>
      <c r="H18" s="83">
        <v>1823</v>
      </c>
      <c r="I18" s="83"/>
      <c r="J18" s="83"/>
      <c r="K18" s="83"/>
      <c r="L18" s="83"/>
      <c r="M18" s="83"/>
      <c r="N18" s="83"/>
    </row>
    <row r="19" spans="1:15" ht="18" customHeight="1">
      <c r="A19" s="128"/>
      <c r="B19" s="128" t="s">
        <v>223</v>
      </c>
      <c r="C19" s="71" t="s">
        <v>224</v>
      </c>
      <c r="D19" s="71"/>
      <c r="E19" s="106" t="s">
        <v>295</v>
      </c>
      <c r="F19" s="83">
        <v>25</v>
      </c>
      <c r="G19" s="83">
        <v>33</v>
      </c>
      <c r="H19" s="83">
        <v>26</v>
      </c>
      <c r="I19" s="83"/>
      <c r="J19" s="83"/>
      <c r="K19" s="83"/>
      <c r="L19" s="83"/>
      <c r="M19" s="83"/>
      <c r="N19" s="83"/>
    </row>
    <row r="20" spans="1:15" ht="18" customHeight="1">
      <c r="A20" s="128"/>
      <c r="B20" s="128"/>
      <c r="C20" s="71" t="s">
        <v>225</v>
      </c>
      <c r="D20" s="71"/>
      <c r="E20" s="106" t="s">
        <v>295</v>
      </c>
      <c r="F20" s="83">
        <v>32</v>
      </c>
      <c r="G20" s="83">
        <v>16</v>
      </c>
      <c r="H20" s="83">
        <v>16</v>
      </c>
      <c r="I20" s="83"/>
      <c r="J20" s="83"/>
      <c r="K20" s="83"/>
      <c r="L20" s="83"/>
      <c r="M20" s="83"/>
      <c r="N20" s="83"/>
    </row>
    <row r="21" spans="1:15" s="61" customFormat="1" ht="18" customHeight="1">
      <c r="A21" s="128"/>
      <c r="B21" s="128"/>
      <c r="C21" s="107" t="s">
        <v>226</v>
      </c>
      <c r="D21" s="107"/>
      <c r="E21" s="112" t="s">
        <v>295</v>
      </c>
      <c r="F21" s="108" t="s">
        <v>295</v>
      </c>
      <c r="G21" s="108"/>
      <c r="H21" s="108"/>
      <c r="I21" s="108"/>
      <c r="J21" s="108"/>
      <c r="K21" s="108"/>
      <c r="L21" s="108"/>
      <c r="M21" s="108"/>
      <c r="N21" s="108"/>
    </row>
    <row r="22" spans="1:15" ht="18" customHeight="1">
      <c r="A22" s="128"/>
      <c r="B22" s="128"/>
      <c r="C22" s="32" t="s">
        <v>227</v>
      </c>
      <c r="D22" s="32"/>
      <c r="E22" s="106" t="s">
        <v>295</v>
      </c>
      <c r="F22" s="83">
        <v>56</v>
      </c>
      <c r="G22" s="83">
        <v>49</v>
      </c>
      <c r="H22" s="83">
        <v>42</v>
      </c>
      <c r="I22" s="83"/>
      <c r="J22" s="83"/>
      <c r="K22" s="83"/>
      <c r="L22" s="83"/>
      <c r="M22" s="83"/>
      <c r="N22" s="83"/>
    </row>
    <row r="23" spans="1:15" ht="18" customHeight="1">
      <c r="A23" s="128"/>
      <c r="B23" s="128" t="s">
        <v>228</v>
      </c>
      <c r="C23" s="71" t="s">
        <v>229</v>
      </c>
      <c r="D23" s="71"/>
      <c r="E23" s="106" t="s">
        <v>295</v>
      </c>
      <c r="F23" s="83">
        <v>10</v>
      </c>
      <c r="G23" s="83">
        <v>1704</v>
      </c>
      <c r="H23" s="83">
        <v>1704</v>
      </c>
      <c r="I23" s="83"/>
      <c r="J23" s="83"/>
      <c r="K23" s="83"/>
      <c r="L23" s="83"/>
      <c r="M23" s="83"/>
      <c r="N23" s="83"/>
    </row>
    <row r="24" spans="1:15" ht="18" customHeight="1">
      <c r="A24" s="128"/>
      <c r="B24" s="128"/>
      <c r="C24" s="71" t="s">
        <v>230</v>
      </c>
      <c r="D24" s="71"/>
      <c r="E24" s="106" t="s">
        <v>295</v>
      </c>
      <c r="F24" s="83">
        <v>441</v>
      </c>
      <c r="G24" s="83">
        <v>86</v>
      </c>
      <c r="H24" s="83">
        <v>77</v>
      </c>
      <c r="I24" s="83"/>
      <c r="J24" s="83"/>
      <c r="K24" s="83"/>
      <c r="L24" s="83"/>
      <c r="M24" s="83"/>
      <c r="N24" s="83"/>
    </row>
    <row r="25" spans="1:15" ht="18" customHeight="1">
      <c r="A25" s="128"/>
      <c r="B25" s="128"/>
      <c r="C25" s="71" t="s">
        <v>231</v>
      </c>
      <c r="D25" s="71"/>
      <c r="E25" s="106" t="s">
        <v>295</v>
      </c>
      <c r="F25" s="83" t="s">
        <v>295</v>
      </c>
      <c r="G25" s="83"/>
      <c r="H25" s="83"/>
      <c r="I25" s="83"/>
      <c r="J25" s="83"/>
      <c r="K25" s="83"/>
      <c r="L25" s="83"/>
      <c r="M25" s="83"/>
      <c r="N25" s="83"/>
    </row>
    <row r="26" spans="1:15" ht="18" customHeight="1">
      <c r="A26" s="128"/>
      <c r="B26" s="128"/>
      <c r="C26" s="71" t="s">
        <v>232</v>
      </c>
      <c r="D26" s="71"/>
      <c r="E26" s="106" t="s">
        <v>295</v>
      </c>
      <c r="F26" s="83">
        <v>451</v>
      </c>
      <c r="G26" s="83">
        <v>1790</v>
      </c>
      <c r="H26" s="83">
        <v>1781</v>
      </c>
      <c r="I26" s="83"/>
      <c r="J26" s="83"/>
      <c r="K26" s="83"/>
      <c r="L26" s="83"/>
      <c r="M26" s="83"/>
      <c r="N26" s="83"/>
    </row>
    <row r="27" spans="1:15" ht="18" customHeight="1">
      <c r="A27" s="128"/>
      <c r="B27" s="71" t="s">
        <v>233</v>
      </c>
      <c r="C27" s="71"/>
      <c r="D27" s="71"/>
      <c r="E27" s="106" t="s">
        <v>295</v>
      </c>
      <c r="F27" s="83">
        <v>507</v>
      </c>
      <c r="G27" s="83">
        <v>1839</v>
      </c>
      <c r="H27" s="83">
        <v>1823</v>
      </c>
      <c r="I27" s="83"/>
      <c r="J27" s="83"/>
      <c r="K27" s="83"/>
      <c r="L27" s="83"/>
      <c r="M27" s="83"/>
      <c r="N27" s="83"/>
    </row>
    <row r="28" spans="1:15" ht="18" customHeight="1">
      <c r="A28" s="128" t="s">
        <v>234</v>
      </c>
      <c r="B28" s="128" t="s">
        <v>235</v>
      </c>
      <c r="C28" s="71" t="s">
        <v>236</v>
      </c>
      <c r="D28" s="109" t="s">
        <v>36</v>
      </c>
      <c r="E28" s="106" t="s">
        <v>295</v>
      </c>
      <c r="F28" s="83">
        <v>27</v>
      </c>
      <c r="G28" s="83">
        <v>173</v>
      </c>
      <c r="H28" s="83">
        <v>161</v>
      </c>
      <c r="I28" s="83"/>
      <c r="J28" s="83"/>
      <c r="K28" s="83"/>
      <c r="L28" s="83"/>
      <c r="M28" s="83"/>
      <c r="N28" s="83"/>
    </row>
    <row r="29" spans="1:15" ht="18" customHeight="1">
      <c r="A29" s="128"/>
      <c r="B29" s="128"/>
      <c r="C29" s="71" t="s">
        <v>237</v>
      </c>
      <c r="D29" s="109" t="s">
        <v>37</v>
      </c>
      <c r="E29" s="106" t="s">
        <v>295</v>
      </c>
      <c r="F29" s="83">
        <v>33</v>
      </c>
      <c r="G29" s="83">
        <v>132</v>
      </c>
      <c r="H29" s="83">
        <v>127</v>
      </c>
      <c r="I29" s="83"/>
      <c r="J29" s="83"/>
      <c r="K29" s="83"/>
      <c r="L29" s="83"/>
      <c r="M29" s="83"/>
      <c r="N29" s="83"/>
    </row>
    <row r="30" spans="1:15" ht="18" customHeight="1">
      <c r="A30" s="128"/>
      <c r="B30" s="128"/>
      <c r="C30" s="71" t="s">
        <v>238</v>
      </c>
      <c r="D30" s="109" t="s">
        <v>239</v>
      </c>
      <c r="E30" s="106" t="s">
        <v>295</v>
      </c>
      <c r="F30" s="83">
        <v>57</v>
      </c>
      <c r="G30" s="83">
        <v>27</v>
      </c>
      <c r="H30" s="83">
        <v>25</v>
      </c>
      <c r="I30" s="83"/>
      <c r="J30" s="83"/>
      <c r="K30" s="83"/>
      <c r="L30" s="83"/>
      <c r="M30" s="83"/>
      <c r="N30" s="83"/>
    </row>
    <row r="31" spans="1:15" ht="18" customHeight="1">
      <c r="A31" s="128"/>
      <c r="B31" s="128"/>
      <c r="C31" s="32" t="s">
        <v>240</v>
      </c>
      <c r="D31" s="109" t="s">
        <v>241</v>
      </c>
      <c r="E31" s="106" t="s">
        <v>295</v>
      </c>
      <c r="F31" s="83">
        <v>-64</v>
      </c>
      <c r="G31" s="83">
        <f t="shared" ref="G31:N31" si="0">G28-G29-G30</f>
        <v>14</v>
      </c>
      <c r="H31" s="83">
        <f t="shared" si="0"/>
        <v>9</v>
      </c>
      <c r="I31" s="83">
        <f t="shared" si="0"/>
        <v>0</v>
      </c>
      <c r="J31" s="83">
        <f t="shared" si="0"/>
        <v>0</v>
      </c>
      <c r="K31" s="83">
        <f t="shared" si="0"/>
        <v>0</v>
      </c>
      <c r="L31" s="83">
        <f t="shared" si="0"/>
        <v>0</v>
      </c>
      <c r="M31" s="83">
        <f t="shared" si="0"/>
        <v>0</v>
      </c>
      <c r="N31" s="83">
        <f t="shared" si="0"/>
        <v>0</v>
      </c>
      <c r="O31" s="7"/>
    </row>
    <row r="32" spans="1:15" ht="18" customHeight="1">
      <c r="A32" s="128"/>
      <c r="B32" s="128"/>
      <c r="C32" s="71" t="s">
        <v>242</v>
      </c>
      <c r="D32" s="109" t="s">
        <v>243</v>
      </c>
      <c r="E32" s="106" t="s">
        <v>295</v>
      </c>
      <c r="F32" s="83">
        <v>1</v>
      </c>
      <c r="G32" s="83">
        <v>2</v>
      </c>
      <c r="H32" s="83">
        <v>3</v>
      </c>
      <c r="I32" s="83"/>
      <c r="J32" s="83"/>
      <c r="K32" s="83"/>
      <c r="L32" s="83"/>
      <c r="M32" s="83"/>
      <c r="N32" s="83"/>
    </row>
    <row r="33" spans="1:14" ht="18" customHeight="1">
      <c r="A33" s="128"/>
      <c r="B33" s="128"/>
      <c r="C33" s="71" t="s">
        <v>244</v>
      </c>
      <c r="D33" s="109" t="s">
        <v>245</v>
      </c>
      <c r="E33" s="106" t="s">
        <v>295</v>
      </c>
      <c r="F33" s="83">
        <v>1</v>
      </c>
      <c r="G33" s="83"/>
      <c r="H33" s="83"/>
      <c r="I33" s="83"/>
      <c r="J33" s="83"/>
      <c r="K33" s="83"/>
      <c r="L33" s="83"/>
      <c r="M33" s="83"/>
      <c r="N33" s="83"/>
    </row>
    <row r="34" spans="1:14" ht="18" customHeight="1">
      <c r="A34" s="128"/>
      <c r="B34" s="128"/>
      <c r="C34" s="32" t="s">
        <v>246</v>
      </c>
      <c r="D34" s="109" t="s">
        <v>247</v>
      </c>
      <c r="E34" s="106" t="s">
        <v>295</v>
      </c>
      <c r="F34" s="83">
        <f t="shared" ref="F34" si="1">F31+F32-F33</f>
        <v>-64</v>
      </c>
      <c r="G34" s="83">
        <f t="shared" ref="G34:N34" si="2">G31+G32-G33</f>
        <v>16</v>
      </c>
      <c r="H34" s="83">
        <f t="shared" si="2"/>
        <v>12</v>
      </c>
      <c r="I34" s="83">
        <f t="shared" si="2"/>
        <v>0</v>
      </c>
      <c r="J34" s="83">
        <f t="shared" si="2"/>
        <v>0</v>
      </c>
      <c r="K34" s="83">
        <f t="shared" si="2"/>
        <v>0</v>
      </c>
      <c r="L34" s="83">
        <f t="shared" si="2"/>
        <v>0</v>
      </c>
      <c r="M34" s="83">
        <f t="shared" si="2"/>
        <v>0</v>
      </c>
      <c r="N34" s="83">
        <f t="shared" si="2"/>
        <v>0</v>
      </c>
    </row>
    <row r="35" spans="1:14" ht="18" customHeight="1">
      <c r="A35" s="128"/>
      <c r="B35" s="128" t="s">
        <v>248</v>
      </c>
      <c r="C35" s="71" t="s">
        <v>249</v>
      </c>
      <c r="D35" s="109" t="s">
        <v>250</v>
      </c>
      <c r="E35" s="106" t="s">
        <v>295</v>
      </c>
      <c r="F35" s="83">
        <v>56</v>
      </c>
      <c r="G35" s="83"/>
      <c r="H35" s="83"/>
      <c r="I35" s="83"/>
      <c r="J35" s="83"/>
      <c r="K35" s="83"/>
      <c r="L35" s="83"/>
      <c r="M35" s="83"/>
      <c r="N35" s="83"/>
    </row>
    <row r="36" spans="1:14" ht="18" customHeight="1">
      <c r="A36" s="128"/>
      <c r="B36" s="128"/>
      <c r="C36" s="71" t="s">
        <v>251</v>
      </c>
      <c r="D36" s="109" t="s">
        <v>252</v>
      </c>
      <c r="E36" s="106" t="s">
        <v>295</v>
      </c>
      <c r="F36" s="83">
        <v>0</v>
      </c>
      <c r="G36" s="83"/>
      <c r="H36" s="83">
        <v>1</v>
      </c>
      <c r="I36" s="83"/>
      <c r="J36" s="83"/>
      <c r="K36" s="83"/>
      <c r="L36" s="83"/>
      <c r="M36" s="83"/>
      <c r="N36" s="83"/>
    </row>
    <row r="37" spans="1:14" ht="18" customHeight="1">
      <c r="A37" s="128"/>
      <c r="B37" s="128"/>
      <c r="C37" s="71" t="s">
        <v>253</v>
      </c>
      <c r="D37" s="109" t="s">
        <v>254</v>
      </c>
      <c r="E37" s="106" t="s">
        <v>295</v>
      </c>
      <c r="F37" s="83">
        <f t="shared" ref="F37" si="3">F34+F35-F36</f>
        <v>-8</v>
      </c>
      <c r="G37" s="83">
        <f t="shared" ref="G37:N37" si="4">G34+G35-G36</f>
        <v>16</v>
      </c>
      <c r="H37" s="83">
        <f t="shared" si="4"/>
        <v>11</v>
      </c>
      <c r="I37" s="83">
        <f t="shared" si="4"/>
        <v>0</v>
      </c>
      <c r="J37" s="83">
        <f t="shared" si="4"/>
        <v>0</v>
      </c>
      <c r="K37" s="83">
        <f t="shared" si="4"/>
        <v>0</v>
      </c>
      <c r="L37" s="83">
        <f t="shared" si="4"/>
        <v>0</v>
      </c>
      <c r="M37" s="83">
        <f t="shared" si="4"/>
        <v>0</v>
      </c>
      <c r="N37" s="83">
        <f t="shared" si="4"/>
        <v>0</v>
      </c>
    </row>
    <row r="38" spans="1:14" ht="18" customHeight="1">
      <c r="A38" s="128"/>
      <c r="B38" s="128"/>
      <c r="C38" s="71" t="s">
        <v>255</v>
      </c>
      <c r="D38" s="109" t="s">
        <v>256</v>
      </c>
      <c r="E38" s="106" t="s">
        <v>295</v>
      </c>
      <c r="F38" s="83"/>
      <c r="G38" s="83"/>
      <c r="H38" s="83"/>
      <c r="I38" s="83"/>
      <c r="J38" s="83"/>
      <c r="K38" s="83"/>
      <c r="L38" s="83"/>
      <c r="M38" s="83"/>
      <c r="N38" s="83"/>
    </row>
    <row r="39" spans="1:14" ht="18" customHeight="1">
      <c r="A39" s="128"/>
      <c r="B39" s="128"/>
      <c r="C39" s="71" t="s">
        <v>257</v>
      </c>
      <c r="D39" s="109" t="s">
        <v>258</v>
      </c>
      <c r="E39" s="106" t="s">
        <v>295</v>
      </c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18" customHeight="1">
      <c r="A40" s="128"/>
      <c r="B40" s="128"/>
      <c r="C40" s="71" t="s">
        <v>259</v>
      </c>
      <c r="D40" s="109" t="s">
        <v>260</v>
      </c>
      <c r="E40" s="106" t="s">
        <v>295</v>
      </c>
      <c r="F40" s="83"/>
      <c r="G40" s="83">
        <v>7</v>
      </c>
      <c r="H40" s="83">
        <v>5</v>
      </c>
      <c r="I40" s="83"/>
      <c r="J40" s="83"/>
      <c r="K40" s="83"/>
      <c r="L40" s="83"/>
      <c r="M40" s="83"/>
      <c r="N40" s="83"/>
    </row>
    <row r="41" spans="1:14" ht="18" customHeight="1">
      <c r="A41" s="128"/>
      <c r="B41" s="128"/>
      <c r="C41" s="32" t="s">
        <v>261</v>
      </c>
      <c r="D41" s="109" t="s">
        <v>262</v>
      </c>
      <c r="E41" s="106" t="s">
        <v>295</v>
      </c>
      <c r="F41" s="83">
        <f t="shared" ref="F41" si="5">F34+F35-F36-F40</f>
        <v>-8</v>
      </c>
      <c r="G41" s="83">
        <f t="shared" ref="G41:N41" si="6">G34+G35-G36-G40</f>
        <v>9</v>
      </c>
      <c r="H41" s="83">
        <f t="shared" si="6"/>
        <v>6</v>
      </c>
      <c r="I41" s="83">
        <f t="shared" si="6"/>
        <v>0</v>
      </c>
      <c r="J41" s="83">
        <f t="shared" si="6"/>
        <v>0</v>
      </c>
      <c r="K41" s="83">
        <f t="shared" si="6"/>
        <v>0</v>
      </c>
      <c r="L41" s="83">
        <f t="shared" si="6"/>
        <v>0</v>
      </c>
      <c r="M41" s="83">
        <f t="shared" si="6"/>
        <v>0</v>
      </c>
      <c r="N41" s="83">
        <f t="shared" si="6"/>
        <v>0</v>
      </c>
    </row>
    <row r="42" spans="1:14" ht="18" customHeight="1">
      <c r="A42" s="128"/>
      <c r="B42" s="128"/>
      <c r="C42" s="145" t="s">
        <v>263</v>
      </c>
      <c r="D42" s="145"/>
      <c r="E42" s="106" t="s">
        <v>295</v>
      </c>
      <c r="F42" s="83">
        <f t="shared" ref="F42" si="7">F37+F38-F39-F40</f>
        <v>-8</v>
      </c>
      <c r="G42" s="83">
        <f t="shared" ref="G42:N42" si="8">G37+G38-G39-G40</f>
        <v>9</v>
      </c>
      <c r="H42" s="83">
        <f t="shared" si="8"/>
        <v>6</v>
      </c>
      <c r="I42" s="83">
        <f t="shared" si="8"/>
        <v>0</v>
      </c>
      <c r="J42" s="83">
        <f t="shared" si="8"/>
        <v>0</v>
      </c>
      <c r="K42" s="83">
        <f t="shared" si="8"/>
        <v>0</v>
      </c>
      <c r="L42" s="83">
        <f t="shared" si="8"/>
        <v>0</v>
      </c>
      <c r="M42" s="83">
        <f t="shared" si="8"/>
        <v>0</v>
      </c>
      <c r="N42" s="83">
        <f t="shared" si="8"/>
        <v>0</v>
      </c>
    </row>
    <row r="43" spans="1:14" ht="18" customHeight="1">
      <c r="A43" s="128"/>
      <c r="B43" s="128"/>
      <c r="C43" s="71" t="s">
        <v>264</v>
      </c>
      <c r="D43" s="109" t="s">
        <v>265</v>
      </c>
      <c r="E43" s="106" t="s">
        <v>295</v>
      </c>
      <c r="F43" s="83"/>
      <c r="G43" s="83"/>
      <c r="H43" s="83"/>
      <c r="I43" s="83"/>
      <c r="J43" s="83"/>
      <c r="K43" s="83"/>
      <c r="L43" s="83"/>
      <c r="M43" s="83"/>
      <c r="N43" s="83"/>
    </row>
    <row r="44" spans="1:14" ht="18" customHeight="1">
      <c r="A44" s="128"/>
      <c r="B44" s="128"/>
      <c r="C44" s="32" t="s">
        <v>266</v>
      </c>
      <c r="D44" s="82" t="s">
        <v>267</v>
      </c>
      <c r="E44" s="106" t="s">
        <v>295</v>
      </c>
      <c r="F44" s="83">
        <f t="shared" ref="F44" si="9">F41+F43</f>
        <v>-8</v>
      </c>
      <c r="G44" s="83">
        <f t="shared" ref="G44:N44" si="10">G41+G43</f>
        <v>9</v>
      </c>
      <c r="H44" s="83">
        <f t="shared" si="10"/>
        <v>6</v>
      </c>
      <c r="I44" s="83">
        <f t="shared" si="10"/>
        <v>0</v>
      </c>
      <c r="J44" s="83">
        <f t="shared" si="10"/>
        <v>0</v>
      </c>
      <c r="K44" s="83">
        <f t="shared" si="10"/>
        <v>0</v>
      </c>
      <c r="L44" s="83">
        <f t="shared" si="10"/>
        <v>0</v>
      </c>
      <c r="M44" s="83">
        <f t="shared" si="10"/>
        <v>0</v>
      </c>
      <c r="N44" s="83">
        <f t="shared" si="10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2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2022-07-07T08:41:34Z</cp:lastPrinted>
  <dcterms:created xsi:type="dcterms:W3CDTF">1999-07-06T05:17:05Z</dcterms:created>
  <dcterms:modified xsi:type="dcterms:W3CDTF">2022-09-20T11:29:13Z</dcterms:modified>
</cp:coreProperties>
</file>