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2指定都市（エクセル）\"/>
    </mc:Choice>
  </mc:AlternateContent>
  <xr:revisionPtr revIDLastSave="0" documentId="13_ncr:1_{85242779-6C0F-4B96-87A2-614B92A349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普通会計予算（R3-4年度）" sheetId="2" r:id="rId1"/>
    <sheet name="2.公営企業会計予算（R3-4年度）" sheetId="6" r:id="rId2"/>
    <sheet name="2.公営企業会計予算（R3-4年度） (2)" sheetId="11" r:id="rId3"/>
    <sheet name="3.(1)普通会計決算（R元-2年度）" sheetId="7" r:id="rId4"/>
    <sheet name="3.(2)財政指標等（H28‐R2年度）" sheetId="8" r:id="rId5"/>
    <sheet name="4.公営企業会計決算（R元-2年度）" sheetId="9" r:id="rId6"/>
    <sheet name="4.公営企業会計決算（R元-2年度） (2)" sheetId="12" r:id="rId7"/>
    <sheet name="5.三セク決算（R元-2年度）" sheetId="10" r:id="rId8"/>
    <sheet name="5.三セク決算（R元-2年度） (2)" sheetId="13" r:id="rId9"/>
  </sheets>
  <definedNames>
    <definedName name="_xlnm.Print_Area" localSheetId="0">'1.普通会計予算（R3-4年度）'!$A$1:$I$42</definedName>
    <definedName name="_xlnm.Print_Area" localSheetId="1">'2.公営企業会計予算（R3-4年度）'!$A$1:$O$50</definedName>
    <definedName name="_xlnm.Print_Area" localSheetId="2">'2.公営企業会計予算（R3-4年度） (2)'!$A$1:$O$50</definedName>
    <definedName name="_xlnm.Print_Area" localSheetId="3">'3.(1)普通会計決算（R元-2年度）'!$A$1:$I$42</definedName>
    <definedName name="_xlnm.Print_Area" localSheetId="4">'3.(2)財政指標等（H28‐R2年度）'!$A$1:$I$35</definedName>
    <definedName name="_xlnm.Print_Area" localSheetId="5">'4.公営企業会計決算（R元-2年度）'!$A$1:$O$49</definedName>
    <definedName name="_xlnm.Print_Area" localSheetId="6">'4.公営企業会計決算（R元-2年度） (2)'!$A$1:$O$49</definedName>
    <definedName name="_xlnm.Print_Area" localSheetId="7">'5.三セク決算（R元-2年度）'!$A$1:$N$46</definedName>
    <definedName name="_xlnm.Print_Area" localSheetId="8">'5.三セク決算（R元-2年度） (2)'!$A$1:$N$46</definedName>
    <definedName name="_xlnm.Print_Titles" localSheetId="1">'2.公営企業会計予算（R3-4年度）'!$1:$4</definedName>
    <definedName name="_xlnm.Print_Titles" localSheetId="2">'2.公営企業会計予算（R3-4年度） (2)'!$1:$4</definedName>
    <definedName name="_xlnm.Print_Titles" localSheetId="5">'4.公営企業会計決算（R元-2年度）'!$1:$4</definedName>
    <definedName name="_xlnm.Print_Titles" localSheetId="6">'4.公営企業会計決算（R元-2年度） (2)'!$1:$4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7" l="1"/>
  <c r="H34" i="7"/>
  <c r="H33" i="7"/>
  <c r="H27" i="7"/>
  <c r="H23" i="7"/>
  <c r="H22" i="7"/>
  <c r="F31" i="10" l="1"/>
  <c r="F34" i="10" s="1"/>
  <c r="E31" i="10"/>
  <c r="E34" i="10" s="1"/>
  <c r="E37" i="10" l="1"/>
  <c r="E42" i="10" s="1"/>
  <c r="E41" i="10"/>
  <c r="E44" i="10" s="1"/>
  <c r="F41" i="10"/>
  <c r="F44" i="10" s="1"/>
  <c r="F37" i="10"/>
  <c r="F42" i="10" s="1"/>
  <c r="L31" i="10" l="1"/>
  <c r="L34" i="10" s="1"/>
  <c r="K31" i="10"/>
  <c r="K34" i="10" s="1"/>
  <c r="K37" i="10" l="1"/>
  <c r="K42" i="10" s="1"/>
  <c r="K41" i="10"/>
  <c r="K44" i="10" s="1"/>
  <c r="L41" i="10"/>
  <c r="L44" i="10" s="1"/>
  <c r="L37" i="10"/>
  <c r="L42" i="10" s="1"/>
  <c r="M44" i="9" l="1"/>
  <c r="L44" i="9"/>
  <c r="M39" i="9"/>
  <c r="M45" i="9" s="1"/>
  <c r="L39" i="9"/>
  <c r="L45" i="9" s="1"/>
  <c r="M44" i="6"/>
  <c r="L44" i="6"/>
  <c r="M39" i="6"/>
  <c r="M45" i="6" s="1"/>
  <c r="L39" i="6"/>
  <c r="L45" i="6" s="1"/>
  <c r="J31" i="10"/>
  <c r="J34" i="10" s="1"/>
  <c r="I31" i="10"/>
  <c r="I34" i="10" s="1"/>
  <c r="I41" i="10" l="1"/>
  <c r="I44" i="10" s="1"/>
  <c r="I37" i="10"/>
  <c r="I42" i="10" s="1"/>
  <c r="J41" i="10"/>
  <c r="J44" i="10" s="1"/>
  <c r="J37" i="10"/>
  <c r="J42" i="10" s="1"/>
  <c r="F44" i="13" l="1"/>
  <c r="E44" i="13"/>
  <c r="E42" i="13"/>
  <c r="E34" i="13"/>
  <c r="F31" i="13"/>
  <c r="F34" i="13" s="1"/>
  <c r="N31" i="10"/>
  <c r="N34" i="10" s="1"/>
  <c r="M31" i="10"/>
  <c r="M34" i="10" s="1"/>
  <c r="M37" i="10" l="1"/>
  <c r="M42" i="10" s="1"/>
  <c r="M41" i="10"/>
  <c r="M44" i="10" s="1"/>
  <c r="N41" i="10"/>
  <c r="N44" i="10" s="1"/>
  <c r="N37" i="10"/>
  <c r="N42" i="10" s="1"/>
  <c r="I44" i="11" l="1"/>
  <c r="H39" i="11"/>
  <c r="H45" i="11" s="1"/>
  <c r="I36" i="11"/>
  <c r="I33" i="11"/>
  <c r="I32" i="11" s="1"/>
  <c r="I39" i="11" s="1"/>
  <c r="I45" i="11" s="1"/>
  <c r="I44" i="12"/>
  <c r="H44" i="12"/>
  <c r="I39" i="12"/>
  <c r="I45" i="12" s="1"/>
  <c r="H39" i="12"/>
  <c r="K44" i="9"/>
  <c r="J44" i="9"/>
  <c r="I44" i="9"/>
  <c r="H44" i="9"/>
  <c r="K39" i="9"/>
  <c r="K45" i="9" s="1"/>
  <c r="J39" i="9"/>
  <c r="J45" i="9" s="1"/>
  <c r="I39" i="9"/>
  <c r="I45" i="9" s="1"/>
  <c r="H39" i="9"/>
  <c r="H45" i="9" s="1"/>
  <c r="K44" i="6"/>
  <c r="J44" i="6"/>
  <c r="H44" i="6"/>
  <c r="H45" i="6" s="1"/>
  <c r="I40" i="6"/>
  <c r="I44" i="6" s="1"/>
  <c r="K39" i="6"/>
  <c r="K45" i="6" s="1"/>
  <c r="J39" i="6"/>
  <c r="J45" i="6" s="1"/>
  <c r="I39" i="6"/>
  <c r="H39" i="6"/>
  <c r="I45" i="6" l="1"/>
  <c r="H45" i="12"/>
  <c r="F44" i="12"/>
  <c r="G39" i="12"/>
  <c r="F39" i="12"/>
  <c r="F45" i="12" s="1"/>
  <c r="O44" i="9"/>
  <c r="N44" i="9"/>
  <c r="O39" i="9"/>
  <c r="N39" i="9"/>
  <c r="N45" i="9" s="1"/>
  <c r="G44" i="9"/>
  <c r="F44" i="9"/>
  <c r="G39" i="9"/>
  <c r="G45" i="9" s="1"/>
  <c r="F39" i="9"/>
  <c r="F45" i="9" s="1"/>
  <c r="F37" i="9"/>
  <c r="G44" i="11"/>
  <c r="F44" i="11"/>
  <c r="G39" i="11"/>
  <c r="G45" i="11" s="1"/>
  <c r="F39" i="11"/>
  <c r="O44" i="6"/>
  <c r="N44" i="6"/>
  <c r="O39" i="6"/>
  <c r="O45" i="6" s="1"/>
  <c r="N39" i="6"/>
  <c r="N45" i="6" s="1"/>
  <c r="G44" i="6"/>
  <c r="F44" i="6"/>
  <c r="G39" i="6"/>
  <c r="G45" i="6" s="1"/>
  <c r="F39" i="6"/>
  <c r="F37" i="6"/>
  <c r="O45" i="9" l="1"/>
  <c r="F45" i="6"/>
  <c r="F45" i="11"/>
  <c r="N31" i="13"/>
  <c r="N34" i="13" s="1"/>
  <c r="M31" i="13"/>
  <c r="M34" i="13" s="1"/>
  <c r="L31" i="13"/>
  <c r="L34" i="13" s="1"/>
  <c r="K31" i="13"/>
  <c r="K34" i="13" s="1"/>
  <c r="K41" i="13" s="1"/>
  <c r="K44" i="13" s="1"/>
  <c r="J31" i="13"/>
  <c r="J34" i="13" s="1"/>
  <c r="I31" i="13"/>
  <c r="I34" i="13" s="1"/>
  <c r="K44" i="12"/>
  <c r="J44" i="12"/>
  <c r="K39" i="12"/>
  <c r="K45" i="12" s="1"/>
  <c r="J39" i="12"/>
  <c r="J45" i="12" s="1"/>
  <c r="O44" i="12"/>
  <c r="N44" i="12"/>
  <c r="M44" i="12"/>
  <c r="L44" i="12"/>
  <c r="O39" i="12"/>
  <c r="N39" i="12"/>
  <c r="M39" i="12"/>
  <c r="L39" i="12"/>
  <c r="L45" i="12" s="1"/>
  <c r="O24" i="12"/>
  <c r="O27" i="12" s="1"/>
  <c r="N24" i="12"/>
  <c r="N27" i="12" s="1"/>
  <c r="O16" i="12"/>
  <c r="N16" i="12"/>
  <c r="O15" i="12"/>
  <c r="N15" i="12"/>
  <c r="O14" i="12"/>
  <c r="N14" i="12"/>
  <c r="K44" i="11"/>
  <c r="J44" i="11"/>
  <c r="K39" i="11"/>
  <c r="K45" i="11" s="1"/>
  <c r="J39" i="11"/>
  <c r="O44" i="11"/>
  <c r="N44" i="11"/>
  <c r="M44" i="11"/>
  <c r="L44" i="11"/>
  <c r="O39" i="11"/>
  <c r="O45" i="11" s="1"/>
  <c r="N39" i="11"/>
  <c r="N45" i="11" s="1"/>
  <c r="M39" i="11"/>
  <c r="M45" i="11" s="1"/>
  <c r="L39" i="11"/>
  <c r="O24" i="11"/>
  <c r="O27" i="11" s="1"/>
  <c r="N24" i="11"/>
  <c r="N27" i="11" s="1"/>
  <c r="O16" i="11"/>
  <c r="N16" i="11"/>
  <c r="O15" i="11"/>
  <c r="N15" i="11"/>
  <c r="O14" i="11"/>
  <c r="N14" i="11"/>
  <c r="H31" i="10"/>
  <c r="H34" i="10" s="1"/>
  <c r="G31" i="10"/>
  <c r="G34" i="10" s="1"/>
  <c r="G24" i="9"/>
  <c r="G27" i="9" s="1"/>
  <c r="F24" i="9"/>
  <c r="F27" i="9" s="1"/>
  <c r="G16" i="9"/>
  <c r="F16" i="9"/>
  <c r="G15" i="9"/>
  <c r="F15" i="9"/>
  <c r="G14" i="9"/>
  <c r="F14" i="9"/>
  <c r="N45" i="12" l="1"/>
  <c r="M45" i="12"/>
  <c r="O45" i="12"/>
  <c r="L45" i="11"/>
  <c r="J45" i="11"/>
  <c r="J41" i="13"/>
  <c r="J44" i="13" s="1"/>
  <c r="J37" i="13"/>
  <c r="J42" i="13" s="1"/>
  <c r="M37" i="13"/>
  <c r="M42" i="13" s="1"/>
  <c r="M41" i="13"/>
  <c r="M44" i="13" s="1"/>
  <c r="N37" i="13"/>
  <c r="N42" i="13" s="1"/>
  <c r="N41" i="13"/>
  <c r="N44" i="13" s="1"/>
  <c r="I37" i="13"/>
  <c r="I42" i="13" s="1"/>
  <c r="I41" i="13"/>
  <c r="I44" i="13" s="1"/>
  <c r="L41" i="13"/>
  <c r="L44" i="13" s="1"/>
  <c r="L37" i="13"/>
  <c r="L42" i="13" s="1"/>
  <c r="K37" i="13"/>
  <c r="K42" i="13" s="1"/>
  <c r="G41" i="10"/>
  <c r="G44" i="10" s="1"/>
  <c r="G37" i="10"/>
  <c r="G42" i="10" s="1"/>
  <c r="K24" i="9" l="1"/>
  <c r="K27" i="9" s="1"/>
  <c r="J24" i="9"/>
  <c r="J27" i="9" s="1"/>
  <c r="I24" i="9"/>
  <c r="I27" i="9" s="1"/>
  <c r="H24" i="9"/>
  <c r="H27" i="9" s="1"/>
  <c r="K16" i="9"/>
  <c r="J16" i="9"/>
  <c r="I16" i="9"/>
  <c r="H16" i="9"/>
  <c r="K15" i="9"/>
  <c r="J15" i="9"/>
  <c r="I15" i="9"/>
  <c r="H15" i="9"/>
  <c r="K14" i="9"/>
  <c r="J14" i="9"/>
  <c r="I14" i="9"/>
  <c r="H14" i="9"/>
  <c r="L24" i="9"/>
  <c r="L27" i="9" s="1"/>
  <c r="L16" i="9"/>
  <c r="L15" i="9"/>
  <c r="L14" i="9"/>
  <c r="L24" i="6"/>
  <c r="L27" i="6" s="1"/>
  <c r="L16" i="6"/>
  <c r="L15" i="6"/>
  <c r="L14" i="6"/>
  <c r="K24" i="6" l="1"/>
  <c r="K27" i="6" s="1"/>
  <c r="J24" i="6"/>
  <c r="J27" i="6" s="1"/>
  <c r="I24" i="6"/>
  <c r="I27" i="6" s="1"/>
  <c r="H24" i="6"/>
  <c r="H27" i="6" s="1"/>
  <c r="K16" i="6"/>
  <c r="J16" i="6"/>
  <c r="I16" i="6"/>
  <c r="H16" i="6"/>
  <c r="K15" i="6"/>
  <c r="J15" i="6"/>
  <c r="I15" i="6"/>
  <c r="H15" i="6"/>
  <c r="K14" i="6"/>
  <c r="J14" i="6"/>
  <c r="I14" i="6"/>
  <c r="H14" i="6"/>
  <c r="G24" i="6" l="1"/>
  <c r="G27" i="6" s="1"/>
  <c r="F24" i="6"/>
  <c r="F27" i="6" s="1"/>
  <c r="G16" i="6"/>
  <c r="F16" i="6"/>
  <c r="G15" i="6"/>
  <c r="F15" i="6"/>
  <c r="G14" i="6"/>
  <c r="F14" i="6"/>
  <c r="H36" i="2" l="1"/>
  <c r="H34" i="2"/>
  <c r="H33" i="2"/>
  <c r="H27" i="2"/>
  <c r="H23" i="2"/>
  <c r="H40" i="2" s="1"/>
  <c r="H22" i="2"/>
  <c r="I16" i="2" l="1"/>
  <c r="F24" i="8"/>
  <c r="F22" i="8" s="1"/>
  <c r="H40" i="7"/>
  <c r="F40" i="7"/>
  <c r="G9" i="7"/>
  <c r="AD5" i="7" s="1"/>
  <c r="F40" i="2"/>
  <c r="G38" i="2" s="1"/>
  <c r="F22" i="2"/>
  <c r="G20" i="2" s="1"/>
  <c r="AJ5" i="2" s="1"/>
  <c r="I36" i="2"/>
  <c r="O24" i="9"/>
  <c r="O27" i="9"/>
  <c r="N24" i="9"/>
  <c r="N27" i="9" s="1"/>
  <c r="O16" i="9"/>
  <c r="N16" i="9"/>
  <c r="O15" i="9"/>
  <c r="N15" i="9"/>
  <c r="O14" i="9"/>
  <c r="N14" i="9"/>
  <c r="E22" i="8"/>
  <c r="I20" i="8"/>
  <c r="H20" i="8"/>
  <c r="G20" i="8"/>
  <c r="F20" i="8"/>
  <c r="E20" i="8"/>
  <c r="I19" i="8"/>
  <c r="I21" i="8" s="1"/>
  <c r="AS2" i="8" s="1"/>
  <c r="H19" i="8"/>
  <c r="H21" i="8" s="1"/>
  <c r="AS3" i="8" s="1"/>
  <c r="G19" i="8"/>
  <c r="F19" i="8"/>
  <c r="F21" i="8" s="1"/>
  <c r="E19" i="8"/>
  <c r="E21" i="8" s="1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24" i="6"/>
  <c r="O27" i="6" s="1"/>
  <c r="N24" i="6"/>
  <c r="N27" i="6" s="1"/>
  <c r="O16" i="6"/>
  <c r="N16" i="6"/>
  <c r="O15" i="6"/>
  <c r="N15" i="6"/>
  <c r="O14" i="6"/>
  <c r="N14" i="6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G31" i="2" l="1"/>
  <c r="G40" i="2"/>
  <c r="G34" i="2"/>
  <c r="AJ13" i="2" s="1"/>
  <c r="F23" i="8"/>
  <c r="AC4" i="2"/>
  <c r="G21" i="2"/>
  <c r="AK5" i="2" s="1"/>
  <c r="I40" i="7"/>
  <c r="AC14" i="7" s="1"/>
  <c r="G13" i="2"/>
  <c r="AF5" i="2" s="1"/>
  <c r="E23" i="8"/>
  <c r="G24" i="8"/>
  <c r="G23" i="8" s="1"/>
  <c r="G31" i="7"/>
  <c r="G39" i="7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G19" i="7"/>
  <c r="G23" i="7"/>
  <c r="AD13" i="7" s="1"/>
  <c r="G14" i="7"/>
  <c r="AG5" i="7" s="1"/>
  <c r="G12" i="7"/>
  <c r="AC12" i="7"/>
  <c r="G27" i="7"/>
  <c r="AG13" i="7" s="1"/>
  <c r="G35" i="7"/>
  <c r="AK13" i="7" s="1"/>
  <c r="G9" i="2"/>
  <c r="AD5" i="2" s="1"/>
  <c r="I22" i="2"/>
  <c r="AC6" i="2" s="1"/>
  <c r="G22" i="2"/>
  <c r="G10" i="2"/>
  <c r="AE5" i="2" s="1"/>
  <c r="G16" i="2"/>
  <c r="G14" i="2"/>
  <c r="AG5" i="2" s="1"/>
  <c r="G19" i="2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  <c r="H24" i="8" l="1"/>
  <c r="G22" i="8"/>
  <c r="H23" i="8" l="1"/>
  <c r="H22" i="8"/>
  <c r="I23" i="8" l="1"/>
  <c r="I22" i="8"/>
</calcChain>
</file>

<file path=xl/sharedStrings.xml><?xml version="1.0" encoding="utf-8"?>
<sst xmlns="http://schemas.openxmlformats.org/spreadsheetml/2006/main" count="793" uniqueCount="313">
  <si>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</si>
  <si>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</si>
  <si>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</si>
  <si>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</si>
  <si>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</si>
  <si>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</si>
  <si>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</si>
  <si>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</si>
  <si>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</si>
  <si>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</si>
  <si>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</si>
  <si>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</si>
  <si>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</si>
  <si>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</si>
  <si>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</si>
  <si>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</si>
  <si>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</si>
  <si>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</si>
  <si>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</si>
  <si>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</si>
  <si>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</si>
  <si>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</si>
  <si>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</si>
  <si>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</si>
  <si>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</si>
  <si>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</si>
  <si>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</si>
  <si>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</si>
  <si>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</si>
  <si>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</si>
  <si>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</si>
  <si>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</si>
  <si>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</si>
  <si>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</si>
  <si>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</si>
  <si>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</si>
  <si>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</si>
  <si>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</si>
  <si>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</si>
  <si>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</si>
  <si>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</si>
  <si>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</si>
  <si>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</si>
  <si>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</si>
  <si>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</si>
  <si>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</si>
  <si>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</si>
  <si>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</si>
  <si>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</si>
  <si>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</si>
  <si>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</si>
  <si>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</si>
  <si>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</si>
  <si>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</si>
  <si>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</si>
  <si>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</si>
  <si>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</si>
  <si>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</si>
  <si>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</si>
  <si>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</si>
  <si>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</si>
  <si>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</si>
  <si>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</si>
  <si>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</si>
  <si>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</si>
  <si>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</si>
  <si>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</si>
  <si>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</si>
  <si>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</si>
  <si>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</si>
  <si>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</si>
  <si>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</si>
  <si>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</si>
  <si>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</si>
  <si>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</si>
  <si>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</si>
  <si>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</si>
  <si>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</si>
  <si>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</si>
  <si>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</si>
  <si>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</si>
  <si>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</si>
  <si>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</si>
  <si>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</si>
  <si>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</si>
  <si>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</si>
  <si>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</si>
  <si>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</si>
  <si>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</si>
  <si>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</si>
  <si>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</si>
  <si>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</si>
  <si>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</si>
  <si>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</si>
  <si>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</si>
  <si>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</si>
  <si>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</si>
  <si>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</si>
  <si>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</si>
  <si>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</si>
  <si>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</si>
  <si>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</si>
  <si>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</si>
  <si>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</si>
  <si>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</si>
  <si>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</si>
  <si>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</si>
  <si>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</si>
  <si>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</si>
  <si>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</si>
  <si>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</si>
  <si>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</si>
  <si>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</si>
  <si>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</si>
  <si>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</si>
  <si>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</si>
  <si>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</si>
  <si>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</si>
  <si>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</si>
  <si>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</si>
  <si>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</si>
  <si>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</si>
  <si>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</si>
  <si>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</si>
  <si>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</si>
  <si>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</si>
  <si>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</si>
  <si>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</si>
  <si>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</si>
  <si>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</si>
  <si>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</si>
  <si>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</si>
  <si>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</si>
  <si>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</si>
  <si>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</si>
  <si>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</si>
  <si>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</si>
  <si>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</si>
  <si>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</si>
  <si>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</si>
  <si>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</si>
  <si>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</si>
  <si>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</si>
  <si>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</si>
  <si>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</si>
  <si>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</si>
  <si>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</si>
  <si>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</si>
  <si>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</si>
  <si>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</si>
  <si>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</si>
  <si>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</si>
  <si>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</si>
  <si>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</si>
  <si>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</si>
  <si>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</si>
  <si>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</si>
  <si>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</si>
  <si>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</si>
  <si>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</si>
  <si>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</si>
  <si>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</si>
  <si>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</si>
  <si>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</si>
  <si>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</si>
  <si>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</si>
  <si>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</si>
  <si>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</si>
  <si>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</si>
  <si>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</si>
  <si>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</si>
  <si>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</si>
  <si>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</si>
  <si>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</si>
  <si>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</si>
  <si>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</si>
  <si>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</si>
  <si>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</si>
  <si>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</si>
  <si>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</si>
  <si>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</si>
  <si>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</si>
  <si>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</si>
  <si>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</si>
  <si>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</si>
  <si>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</si>
  <si>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</si>
  <si>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</si>
  <si>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</si>
  <si>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</si>
  <si>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</si>
  <si>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</si>
  <si>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</si>
  <si>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</si>
  <si>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</si>
  <si>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</si>
  <si>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</si>
  <si>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</si>
  <si>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</si>
  <si>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</si>
  <si>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</si>
  <si>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</si>
  <si>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</si>
  <si>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</si>
  <si>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</si>
  <si>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</si>
  <si>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</si>
  <si>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</si>
  <si>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</si>
  <si>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</si>
  <si>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</si>
  <si>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</si>
  <si>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</si>
  <si>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</si>
  <si>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</si>
  <si>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</si>
  <si>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</si>
  <si>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</si>
  <si>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</si>
  <si>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</si>
  <si>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</si>
  <si>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</si>
  <si>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</si>
  <si>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</si>
  <si>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</si>
  <si>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</si>
  <si>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</si>
  <si>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</si>
  <si>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</si>
  <si>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</si>
  <si>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</si>
  <si>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</si>
  <si>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</si>
  <si>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</si>
  <si>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</si>
  <si>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</si>
  <si>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</si>
  <si>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</si>
  <si>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</si>
  <si>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</si>
  <si>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</si>
  <si>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</si>
  <si>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</si>
  <si>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</si>
  <si>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</si>
  <si>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</si>
  <si>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</si>
  <si>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</si>
  <si>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</si>
  <si>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</si>
  <si>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</si>
  <si>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</si>
  <si>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</si>
  <si>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</si>
  <si>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</si>
  <si>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</si>
  <si>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</si>
  <si>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</si>
  <si>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</si>
  <si>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</si>
  <si>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</si>
  <si>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</si>
  <si>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</si>
  <si>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</si>
  <si>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</si>
  <si>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</si>
  <si>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</si>
  <si>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</si>
  <si>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</si>
  <si>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</si>
  <si>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</si>
  <si>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</si>
  <si>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</si>
  <si>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</si>
  <si>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（1）令和４年度普通会計予算の状況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</si>
  <si>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(令和４年度予算ﾍﾞｰｽ）</t>
    <rPh sb="1" eb="2">
      <t>レイ</t>
    </rPh>
    <rPh sb="2" eb="3">
      <t>ワ</t>
    </rPh>
    <rPh sb="6" eb="8">
      <t>ヨサン</t>
    </rPh>
    <phoneticPr fontId="7"/>
  </si>
  <si>
    <t>令和４年度</t>
    <rPh sb="0" eb="1">
      <t>レイ</t>
    </rPh>
    <rPh sb="1" eb="2">
      <t>ワ</t>
    </rPh>
    <phoneticPr fontId="7"/>
  </si>
  <si>
    <t>令和３年度</t>
    <rPh sb="0" eb="2">
      <t>レイワ</t>
    </rPh>
    <rPh sb="3" eb="5">
      <t>ネンド</t>
    </rPh>
    <phoneticPr fontId="7"/>
  </si>
  <si>
    <t>（1）令和２年度普通会計決算の状況</t>
    <rPh sb="3" eb="5">
      <t>レイワ</t>
    </rPh>
    <phoneticPr fontId="7"/>
  </si>
  <si>
    <t>令和２年度</t>
    <rPh sb="0" eb="2">
      <t>レイワ</t>
    </rPh>
    <rPh sb="3" eb="5">
      <t>ネンド</t>
    </rPh>
    <phoneticPr fontId="15"/>
  </si>
  <si>
    <t>令和元年度</t>
    <rPh sb="2" eb="5">
      <t>ガンネンド</t>
    </rPh>
    <phoneticPr fontId="15"/>
  </si>
  <si>
    <t>２年度</t>
    <rPh sb="1" eb="3">
      <t>ネンド</t>
    </rPh>
    <phoneticPr fontId="7"/>
  </si>
  <si>
    <t>(令和２年度決算ﾍﾞｰｽ）</t>
    <rPh sb="1" eb="3">
      <t>レイワ</t>
    </rPh>
    <rPh sb="4" eb="6">
      <t>ネンド</t>
    </rPh>
    <phoneticPr fontId="15"/>
  </si>
  <si>
    <t>令和元年度</t>
    <rPh sb="0" eb="2">
      <t>レイワ</t>
    </rPh>
    <rPh sb="2" eb="5">
      <t>ガンネンド</t>
    </rPh>
    <phoneticPr fontId="15"/>
  </si>
  <si>
    <t>(令和２年度決算額）</t>
    <rPh sb="1" eb="3">
      <t>レイワ</t>
    </rPh>
    <rPh sb="4" eb="6">
      <t>ネンド</t>
    </rPh>
    <phoneticPr fontId="15"/>
  </si>
  <si>
    <t>令和４年度</t>
    <rPh sb="0" eb="2">
      <t>レイワ</t>
    </rPh>
    <rPh sb="3" eb="5">
      <t>ネンド</t>
    </rPh>
    <phoneticPr fontId="7"/>
  </si>
  <si>
    <r>
      <t>（注1）平成2</t>
    </r>
    <r>
      <rPr>
        <sz val="11"/>
        <rFont val="Meiryo UI"/>
        <family val="1"/>
        <charset val="128"/>
      </rPr>
      <t>8</t>
    </r>
    <r>
      <rPr>
        <sz val="11"/>
        <rFont val="明朝"/>
        <family val="1"/>
        <charset val="128"/>
      </rPr>
      <t>年度～令和元年度は平成27年度国勢調査、令和</t>
    </r>
    <r>
      <rPr>
        <sz val="11"/>
        <rFont val="Meiryo UI"/>
        <family val="1"/>
        <charset val="128"/>
      </rPr>
      <t>2年度は令和2年度国勢調査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39" eb="43">
      <t>コクセイチョウサ</t>
    </rPh>
    <rPh sb="44" eb="45">
      <t>モト</t>
    </rPh>
    <rPh sb="46" eb="48">
      <t>ケイジョウ</t>
    </rPh>
    <phoneticPr fontId="9"/>
  </si>
  <si>
    <t>予算額</t>
    <phoneticPr fontId="7"/>
  </si>
  <si>
    <t>決算額</t>
    <phoneticPr fontId="15"/>
  </si>
  <si>
    <t>下水道</t>
    <rPh sb="0" eb="3">
      <t>ゲスイドウ</t>
    </rPh>
    <phoneticPr fontId="7"/>
  </si>
  <si>
    <t>水道</t>
    <rPh sb="0" eb="2">
      <t>スイドウ</t>
    </rPh>
    <phoneticPr fontId="20"/>
  </si>
  <si>
    <t>工業用水道</t>
    <rPh sb="0" eb="5">
      <t>コウギョウヨウスイドウ</t>
    </rPh>
    <phoneticPr fontId="20"/>
  </si>
  <si>
    <t>高速鉄道</t>
    <rPh sb="0" eb="2">
      <t>コウソク</t>
    </rPh>
    <rPh sb="2" eb="4">
      <t>テツドウ</t>
    </rPh>
    <phoneticPr fontId="7"/>
  </si>
  <si>
    <t>高速鉄道</t>
    <rPh sb="0" eb="4">
      <t>コウソクテツドウ</t>
    </rPh>
    <phoneticPr fontId="7"/>
  </si>
  <si>
    <t>令和２年度</t>
    <rPh sb="0" eb="2">
      <t>レイワ</t>
    </rPh>
    <rPh sb="3" eb="5">
      <t>ネンド</t>
    </rPh>
    <phoneticPr fontId="7"/>
  </si>
  <si>
    <t>令和元年度</t>
    <rPh sb="0" eb="2">
      <t>レイワ</t>
    </rPh>
    <rPh sb="2" eb="5">
      <t>ガンネンド</t>
    </rPh>
    <phoneticPr fontId="7"/>
  </si>
  <si>
    <t>北九州高速道路公社</t>
    <rPh sb="0" eb="5">
      <t>キタキュウシュウコウソク</t>
    </rPh>
    <rPh sb="5" eb="9">
      <t>ドウロコウシャ</t>
    </rPh>
    <phoneticPr fontId="7"/>
  </si>
  <si>
    <t>駐車場整備</t>
    <rPh sb="0" eb="3">
      <t>チュウシャジョウ</t>
    </rPh>
    <rPh sb="3" eb="5">
      <t>セイビ</t>
    </rPh>
    <phoneticPr fontId="7"/>
  </si>
  <si>
    <t>駐車場整備</t>
    <rPh sb="0" eb="5">
      <t>チュウシャジョウセイビ</t>
    </rPh>
    <phoneticPr fontId="7"/>
  </si>
  <si>
    <t>市場</t>
    <rPh sb="0" eb="2">
      <t>シジョウ</t>
    </rPh>
    <phoneticPr fontId="7"/>
  </si>
  <si>
    <t>集落排水（農業）</t>
    <rPh sb="0" eb="2">
      <t>シュウラク</t>
    </rPh>
    <rPh sb="2" eb="4">
      <t>ハイスイ</t>
    </rPh>
    <rPh sb="5" eb="7">
      <t>ノウギョウ</t>
    </rPh>
    <phoneticPr fontId="7"/>
  </si>
  <si>
    <t>集落排水（漁業）</t>
    <rPh sb="0" eb="2">
      <t>シュウラク</t>
    </rPh>
    <rPh sb="2" eb="4">
      <t>ハイスイ</t>
    </rPh>
    <rPh sb="5" eb="7">
      <t>ギョギョウ</t>
    </rPh>
    <phoneticPr fontId="7"/>
  </si>
  <si>
    <t>港湾整備</t>
    <rPh sb="0" eb="4">
      <t>コウワンセイビ</t>
    </rPh>
    <phoneticPr fontId="7"/>
  </si>
  <si>
    <t>宅地造成（臨海）</t>
    <rPh sb="0" eb="4">
      <t>タクチゾウセイ</t>
    </rPh>
    <rPh sb="5" eb="7">
      <t>リンカイ</t>
    </rPh>
    <phoneticPr fontId="7"/>
  </si>
  <si>
    <t>交通（船舶運航）</t>
    <rPh sb="0" eb="2">
      <t>コウツウ</t>
    </rPh>
    <rPh sb="3" eb="7">
      <t>センパクウンコウ</t>
    </rPh>
    <phoneticPr fontId="7"/>
  </si>
  <si>
    <t>博多港開発株式会社</t>
    <rPh sb="5" eb="9">
      <t>カブシキガイシャ</t>
    </rPh>
    <phoneticPr fontId="7"/>
  </si>
  <si>
    <t>博多港ふ頭株式会社</t>
    <rPh sb="5" eb="9">
      <t>カブシキガイシャ</t>
    </rPh>
    <phoneticPr fontId="7"/>
  </si>
  <si>
    <t>-</t>
    <phoneticPr fontId="7"/>
  </si>
  <si>
    <t>福岡市住宅供給公社</t>
    <rPh sb="0" eb="3">
      <t>フクオカシ</t>
    </rPh>
    <rPh sb="3" eb="5">
      <t>ジュウタク</t>
    </rPh>
    <rPh sb="5" eb="7">
      <t>キョウキュウ</t>
    </rPh>
    <rPh sb="7" eb="9">
      <t>コウシャ</t>
    </rPh>
    <phoneticPr fontId="7"/>
  </si>
  <si>
    <t>宅地造成（その他）</t>
    <rPh sb="0" eb="2">
      <t>タクチ</t>
    </rPh>
    <rPh sb="2" eb="4">
      <t>ゾウセイ</t>
    </rPh>
    <rPh sb="7" eb="8">
      <t>タ</t>
    </rPh>
    <phoneticPr fontId="7"/>
  </si>
  <si>
    <t xml:space="preserve"> (株)福岡クリーンエナジー</t>
    <rPh sb="2" eb="3">
      <t>カブ</t>
    </rPh>
    <rPh sb="4" eb="6">
      <t>フクオカ</t>
    </rPh>
    <phoneticPr fontId="7"/>
  </si>
  <si>
    <t>福岡市土地開発公社</t>
    <phoneticPr fontId="7"/>
  </si>
  <si>
    <t>福岡市</t>
    <rPh sb="0" eb="3">
      <t>フクオカシ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</si>
</sst>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  <numFmt numFmtId="188" formatCode="_ * #,##0_ ;_ * &quot;▲ &quot;#,##0_ ;_ * &quot;0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94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179" fontId="2" fillId="0" borderId="0" xfId="1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Continuous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9" fontId="0" fillId="0" borderId="8" xfId="1" applyNumberFormat="1" applyFont="1" applyBorder="1" applyAlignment="1">
      <alignment vertical="center"/>
    </xf>
    <xf numFmtId="180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quotePrefix="1" applyNumberFormat="1" applyBorder="1" applyAlignment="1">
      <alignment horizontal="right" vertical="center"/>
    </xf>
    <xf numFmtId="179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9" fontId="0" fillId="0" borderId="8" xfId="0" applyNumberFormat="1" applyBorder="1" applyAlignment="1">
      <alignment vertical="center"/>
    </xf>
    <xf numFmtId="179" fontId="2" fillId="0" borderId="8" xfId="1" applyNumberFormat="1" applyFill="1" applyBorder="1" applyAlignment="1">
      <alignment horizontal="right" vertical="center"/>
    </xf>
    <xf numFmtId="179" fontId="2" fillId="0" borderId="8" xfId="1" applyNumberFormat="1" applyBorder="1" applyAlignment="1">
      <alignment horizontal="right" vertical="center"/>
    </xf>
    <xf numFmtId="182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3" fontId="0" fillId="0" borderId="8" xfId="0" applyNumberFormat="1" applyBorder="1" applyAlignment="1">
      <alignment vertical="center"/>
    </xf>
    <xf numFmtId="183" fontId="2" fillId="0" borderId="8" xfId="1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2" fillId="0" borderId="8" xfId="1" applyNumberFormat="1" applyBorder="1" applyAlignment="1">
      <alignment vertical="center"/>
    </xf>
    <xf numFmtId="180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9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9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179" fontId="2" fillId="0" borderId="8" xfId="1" quotePrefix="1" applyNumberFormat="1" applyFont="1" applyFill="1" applyBorder="1" applyAlignment="1">
      <alignment horizontal="right" vertical="center"/>
    </xf>
    <xf numFmtId="179" fontId="2" fillId="0" borderId="8" xfId="1" applyNumberForma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179" fontId="0" fillId="0" borderId="8" xfId="0" quotePrefix="1" applyNumberFormat="1" applyFill="1" applyBorder="1" applyAlignment="1">
      <alignment horizontal="right" vertical="center"/>
    </xf>
    <xf numFmtId="179" fontId="2" fillId="0" borderId="8" xfId="1" applyNumberFormat="1" applyFill="1" applyBorder="1" applyAlignment="1">
      <alignment horizontal="center" vertical="center"/>
    </xf>
    <xf numFmtId="179" fontId="2" fillId="0" borderId="17" xfId="1" applyNumberFormat="1" applyFill="1" applyBorder="1" applyAlignment="1">
      <alignment vertical="center"/>
    </xf>
    <xf numFmtId="188" fontId="2" fillId="0" borderId="8" xfId="1" applyNumberFormat="1" applyFill="1" applyBorder="1" applyAlignment="1">
      <alignment vertical="center"/>
    </xf>
    <xf numFmtId="41" fontId="0" fillId="0" borderId="8" xfId="0" applyNumberFormat="1" applyFill="1" applyBorder="1" applyAlignment="1">
      <alignment horizontal="center" vertical="center"/>
    </xf>
    <xf numFmtId="41" fontId="18" fillId="0" borderId="8" xfId="0" applyNumberFormat="1" applyFont="1" applyFill="1" applyBorder="1" applyAlignment="1">
      <alignment horizontal="center" vertical="center"/>
    </xf>
    <xf numFmtId="179" fontId="2" fillId="0" borderId="19" xfId="1" applyNumberFormat="1" applyFill="1" applyBorder="1" applyAlignment="1">
      <alignment horizontal="center" vertical="center"/>
    </xf>
    <xf numFmtId="179" fontId="2" fillId="0" borderId="18" xfId="1" applyNumberFormat="1" applyFill="1" applyBorder="1" applyAlignment="1">
      <alignment horizontal="center" vertical="center"/>
    </xf>
    <xf numFmtId="179" fontId="2" fillId="0" borderId="12" xfId="1" applyNumberFormat="1" applyFill="1" applyBorder="1" applyAlignment="1">
      <alignment horizontal="center" vertical="center"/>
    </xf>
    <xf numFmtId="179" fontId="2" fillId="0" borderId="20" xfId="1" applyNumberFormat="1" applyFill="1" applyBorder="1" applyAlignment="1">
      <alignment vertical="center"/>
    </xf>
    <xf numFmtId="179" fontId="2" fillId="0" borderId="12" xfId="1" applyNumberFormat="1" applyFill="1" applyBorder="1" applyAlignment="1">
      <alignment vertical="center"/>
    </xf>
    <xf numFmtId="179" fontId="2" fillId="0" borderId="1" xfId="1" applyNumberFormat="1" applyFill="1" applyBorder="1" applyAlignment="1">
      <alignment vertical="center"/>
    </xf>
    <xf numFmtId="179" fontId="2" fillId="0" borderId="3" xfId="1" applyNumberFormat="1" applyFill="1" applyBorder="1" applyAlignment="1">
      <alignment vertical="center"/>
    </xf>
    <xf numFmtId="179" fontId="2" fillId="0" borderId="16" xfId="1" applyNumberFormat="1" applyFill="1" applyBorder="1" applyAlignment="1">
      <alignment vertical="center"/>
    </xf>
    <xf numFmtId="179" fontId="2" fillId="0" borderId="9" xfId="1" applyNumberFormat="1" applyFill="1" applyBorder="1" applyAlignment="1">
      <alignment vertical="center"/>
    </xf>
    <xf numFmtId="179" fontId="0" fillId="0" borderId="8" xfId="1" applyNumberFormat="1" applyFont="1" applyFill="1" applyBorder="1" applyAlignment="1">
      <alignment vertical="center"/>
    </xf>
    <xf numFmtId="179" fontId="2" fillId="0" borderId="5" xfId="1" applyNumberFormat="1" applyFill="1" applyBorder="1" applyAlignment="1">
      <alignment vertical="center"/>
    </xf>
    <xf numFmtId="179" fontId="0" fillId="0" borderId="18" xfId="1" applyNumberFormat="1" applyFont="1" applyFill="1" applyBorder="1" applyAlignment="1">
      <alignment horizontal="right" vertical="center"/>
    </xf>
    <xf numFmtId="179" fontId="0" fillId="0" borderId="8" xfId="1" applyNumberFormat="1" applyFont="1" applyFill="1" applyBorder="1" applyAlignment="1">
      <alignment horizontal="right" vertical="center"/>
    </xf>
    <xf numFmtId="179" fontId="0" fillId="0" borderId="17" xfId="1" applyNumberFormat="1" applyFont="1" applyFill="1" applyBorder="1" applyAlignment="1">
      <alignment horizontal="right" vertical="center"/>
    </xf>
    <xf numFmtId="179" fontId="0" fillId="0" borderId="12" xfId="1" applyNumberFormat="1" applyFont="1" applyFill="1" applyBorder="1" applyAlignment="1">
      <alignment horizontal="right" vertical="center"/>
    </xf>
    <xf numFmtId="179" fontId="0" fillId="0" borderId="5" xfId="1" applyNumberFormat="1" applyFont="1" applyFill="1" applyBorder="1" applyAlignment="1">
      <alignment horizontal="right" vertical="center"/>
    </xf>
    <xf numFmtId="41" fontId="0" fillId="0" borderId="8" xfId="0" applyNumberFormat="1" applyFill="1" applyBorder="1" applyAlignment="1">
      <alignment horizontal="centerContinuous" vertical="center"/>
    </xf>
    <xf numFmtId="179" fontId="0" fillId="0" borderId="8" xfId="1" applyNumberFormat="1" applyFont="1" applyBorder="1" applyAlignment="1">
      <alignment horizontal="center" vertical="center"/>
    </xf>
    <xf numFmtId="179" fontId="2" fillId="0" borderId="8" xfId="1" applyNumberFormat="1" applyFill="1" applyBorder="1" applyAlignment="1">
      <alignment vertical="center"/>
    </xf>
    <xf numFmtId="179" fontId="0" fillId="0" borderId="8" xfId="1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2" fillId="0" borderId="8" xfId="1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81" fontId="9" fillId="0" borderId="8" xfId="1" applyNumberFormat="1" applyFont="1" applyBorder="1" applyAlignment="1">
      <alignment vertical="center" textRotation="255"/>
    </xf>
    <xf numFmtId="0" fontId="12" fillId="0" borderId="8" xfId="3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justifyLastLine="1"/>
    </xf>
    <xf numFmtId="0" fontId="10" fillId="0" borderId="8" xfId="2" applyNumberFormat="1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Font="1" applyBorder="1" applyAlignment="1">
      <alignment vertical="center" textRotation="255"/>
    </xf>
    <xf numFmtId="0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  <xf numFmtId="41" fontId="0" fillId="0" borderId="8" xfId="0" applyNumberFormat="1" applyFill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F3" sqref="F3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47" t="s">
        <v>0</v>
      </c>
      <c r="B1" s="147"/>
      <c r="C1" s="147"/>
      <c r="D1" s="147"/>
      <c r="E1" s="22" t="s">
        <v>312</v>
      </c>
      <c r="F1" s="2"/>
      <c r="AA1" s="152" t="s">
        <v>104</v>
      </c>
      <c r="AB1" s="152"/>
    </row>
    <row r="2" spans="1:38">
      <c r="AA2" s="153" t="s">
        <v>105</v>
      </c>
      <c r="AB2" s="153"/>
      <c r="AC2" s="154" t="s">
        <v>106</v>
      </c>
      <c r="AD2" s="156" t="s">
        <v>107</v>
      </c>
      <c r="AE2" s="157"/>
      <c r="AF2" s="158"/>
      <c r="AG2" s="153" t="s">
        <v>108</v>
      </c>
      <c r="AH2" s="153" t="s">
        <v>109</v>
      </c>
      <c r="AI2" s="153" t="s">
        <v>110</v>
      </c>
      <c r="AJ2" s="153" t="s">
        <v>111</v>
      </c>
      <c r="AK2" s="153" t="s">
        <v>112</v>
      </c>
    </row>
    <row r="3" spans="1:38" ht="14.25">
      <c r="A3" s="11" t="s">
        <v>103</v>
      </c>
      <c r="AA3" s="153"/>
      <c r="AB3" s="153"/>
      <c r="AC3" s="155"/>
      <c r="AD3" s="30"/>
      <c r="AE3" s="29" t="s">
        <v>125</v>
      </c>
      <c r="AF3" s="29" t="s">
        <v>126</v>
      </c>
      <c r="AG3" s="153"/>
      <c r="AH3" s="153"/>
      <c r="AI3" s="153"/>
      <c r="AJ3" s="153"/>
      <c r="AK3" s="153"/>
    </row>
    <row r="4" spans="1:38">
      <c r="AA4" s="154" t="str">
        <f>E1</f>
        <v>福岡市</v>
      </c>
      <c r="AB4" s="31" t="s">
        <v>113</v>
      </c>
      <c r="AC4" s="32">
        <f>F22</f>
        <v>1044561</v>
      </c>
      <c r="AD4" s="32">
        <f>F9</f>
        <v>345524</v>
      </c>
      <c r="AE4" s="32">
        <f>F10</f>
        <v>167999</v>
      </c>
      <c r="AF4" s="32">
        <f>F13</f>
        <v>128158</v>
      </c>
      <c r="AG4" s="32">
        <f>F14</f>
        <v>6737</v>
      </c>
      <c r="AH4" s="32">
        <f>F15</f>
        <v>38500</v>
      </c>
      <c r="AI4" s="32">
        <f>F17</f>
        <v>188210</v>
      </c>
      <c r="AJ4" s="32">
        <f>F20</f>
        <v>70002</v>
      </c>
      <c r="AK4" s="32">
        <f>F21</f>
        <v>311157</v>
      </c>
      <c r="AL4" s="33"/>
    </row>
    <row r="5" spans="1:38">
      <c r="A5" s="10" t="s">
        <v>274</v>
      </c>
      <c r="AA5" s="160"/>
      <c r="AB5" s="31" t="s">
        <v>114</v>
      </c>
      <c r="AC5" s="34"/>
      <c r="AD5" s="34">
        <f>G9</f>
        <v>33.078393698405357</v>
      </c>
      <c r="AE5" s="34">
        <f>G10</f>
        <v>16.083215819851592</v>
      </c>
      <c r="AF5" s="34">
        <f>G13</f>
        <v>12.269077631655787</v>
      </c>
      <c r="AG5" s="34">
        <f>G14</f>
        <v>0.6449599401088113</v>
      </c>
      <c r="AH5" s="34">
        <f>G15</f>
        <v>3.6857588977570481</v>
      </c>
      <c r="AI5" s="34">
        <f>G17</f>
        <v>18.018095640178029</v>
      </c>
      <c r="AJ5" s="34">
        <f>G20</f>
        <v>6.7015712820984135</v>
      </c>
      <c r="AK5" s="34">
        <f>G21</f>
        <v>29.788303411672462</v>
      </c>
    </row>
    <row r="6" spans="1:38" ht="14.25">
      <c r="A6" s="3"/>
      <c r="G6" s="150" t="s">
        <v>127</v>
      </c>
      <c r="H6" s="151"/>
      <c r="I6" s="151"/>
      <c r="AA6" s="155"/>
      <c r="AB6" s="31" t="s">
        <v>115</v>
      </c>
      <c r="AC6" s="34">
        <f>I22</f>
        <v>-1.4736121277061365</v>
      </c>
      <c r="AD6" s="34">
        <f>I9</f>
        <v>9.1430574990760682</v>
      </c>
      <c r="AE6" s="34">
        <f>I10</f>
        <v>14.231415186069118</v>
      </c>
      <c r="AF6" s="34">
        <f>I13</f>
        <v>5.0380703379203418</v>
      </c>
      <c r="AG6" s="34">
        <f>I14</f>
        <v>-4.4532690398525032</v>
      </c>
      <c r="AH6" s="34">
        <f>I15</f>
        <v>22.222222222222232</v>
      </c>
      <c r="AI6" s="34">
        <f>I17</f>
        <v>11.755694368572311</v>
      </c>
      <c r="AJ6" s="34">
        <f>I20</f>
        <v>-23.994310593804624</v>
      </c>
      <c r="AK6" s="34">
        <f>I21</f>
        <v>-13.95327614528199</v>
      </c>
    </row>
    <row r="7" spans="1:38" ht="27" customHeight="1">
      <c r="A7" s="9"/>
      <c r="B7" s="4"/>
      <c r="C7" s="4"/>
      <c r="D7" s="4"/>
      <c r="E7" s="72"/>
      <c r="F7" s="65" t="s">
        <v>285</v>
      </c>
      <c r="G7" s="65"/>
      <c r="H7" s="65" t="s">
        <v>277</v>
      </c>
      <c r="I7" s="83" t="s">
        <v>20</v>
      </c>
    </row>
    <row r="8" spans="1:38" ht="17.100000000000001" customHeight="1">
      <c r="A8" s="5"/>
      <c r="B8" s="6"/>
      <c r="C8" s="6"/>
      <c r="D8" s="6"/>
      <c r="E8" s="73"/>
      <c r="F8" s="66" t="s">
        <v>101</v>
      </c>
      <c r="G8" s="66" t="s">
        <v>1</v>
      </c>
      <c r="H8" s="66" t="s">
        <v>287</v>
      </c>
      <c r="I8" s="67"/>
    </row>
    <row r="9" spans="1:38" ht="18" customHeight="1">
      <c r="A9" s="148" t="s">
        <v>79</v>
      </c>
      <c r="B9" s="148" t="s">
        <v>80</v>
      </c>
      <c r="C9" s="74" t="s">
        <v>2</v>
      </c>
      <c r="D9" s="68"/>
      <c r="E9" s="68"/>
      <c r="F9" s="69">
        <v>345524</v>
      </c>
      <c r="G9" s="70">
        <f t="shared" ref="G9:G22" si="0">F9/$F$22*100</f>
        <v>33.078393698405357</v>
      </c>
      <c r="H9" s="69">
        <v>316579</v>
      </c>
      <c r="I9" s="70">
        <f t="shared" ref="I9:I21" si="1">(F9/H9-1)*100</f>
        <v>9.1430574990760682</v>
      </c>
      <c r="AA9" s="162" t="s">
        <v>104</v>
      </c>
      <c r="AB9" s="163"/>
      <c r="AC9" s="164" t="s">
        <v>116</v>
      </c>
    </row>
    <row r="10" spans="1:38" ht="18" customHeight="1">
      <c r="A10" s="149"/>
      <c r="B10" s="149"/>
      <c r="C10" s="76"/>
      <c r="D10" s="74" t="s">
        <v>21</v>
      </c>
      <c r="E10" s="68"/>
      <c r="F10" s="69">
        <v>167999</v>
      </c>
      <c r="G10" s="70">
        <f t="shared" si="0"/>
        <v>16.083215819851592</v>
      </c>
      <c r="H10" s="69">
        <v>147069</v>
      </c>
      <c r="I10" s="70">
        <f t="shared" si="1"/>
        <v>14.231415186069118</v>
      </c>
      <c r="AA10" s="153" t="s">
        <v>105</v>
      </c>
      <c r="AB10" s="153"/>
      <c r="AC10" s="164"/>
      <c r="AD10" s="156" t="s">
        <v>117</v>
      </c>
      <c r="AE10" s="157"/>
      <c r="AF10" s="158"/>
      <c r="AG10" s="156" t="s">
        <v>118</v>
      </c>
      <c r="AH10" s="161"/>
      <c r="AI10" s="159"/>
      <c r="AJ10" s="156" t="s">
        <v>119</v>
      </c>
      <c r="AK10" s="159"/>
    </row>
    <row r="11" spans="1:38" ht="18" customHeight="1">
      <c r="A11" s="149"/>
      <c r="B11" s="149"/>
      <c r="C11" s="64"/>
      <c r="D11" s="64"/>
      <c r="E11" s="31" t="s">
        <v>22</v>
      </c>
      <c r="F11" s="69">
        <v>128755</v>
      </c>
      <c r="G11" s="70">
        <f t="shared" si="0"/>
        <v>12.326230828070358</v>
      </c>
      <c r="H11" s="69">
        <v>119361</v>
      </c>
      <c r="I11" s="70">
        <f t="shared" si="1"/>
        <v>7.8702423739747562</v>
      </c>
      <c r="AA11" s="153"/>
      <c r="AB11" s="153"/>
      <c r="AC11" s="162"/>
      <c r="AD11" s="30"/>
      <c r="AE11" s="29" t="s">
        <v>120</v>
      </c>
      <c r="AF11" s="29" t="s">
        <v>121</v>
      </c>
      <c r="AG11" s="30"/>
      <c r="AH11" s="29" t="s">
        <v>122</v>
      </c>
      <c r="AI11" s="29" t="s">
        <v>123</v>
      </c>
      <c r="AJ11" s="30"/>
      <c r="AK11" s="35" t="s">
        <v>124</v>
      </c>
    </row>
    <row r="12" spans="1:38" ht="18" customHeight="1">
      <c r="A12" s="149"/>
      <c r="B12" s="149"/>
      <c r="C12" s="64"/>
      <c r="D12" s="63"/>
      <c r="E12" s="31" t="s">
        <v>23</v>
      </c>
      <c r="F12" s="69">
        <v>25398</v>
      </c>
      <c r="G12" s="70">
        <f>F12/$F$22*100</f>
        <v>2.4314520645515194</v>
      </c>
      <c r="H12" s="69">
        <v>14521</v>
      </c>
      <c r="I12" s="70">
        <f t="shared" si="1"/>
        <v>74.905309551683771</v>
      </c>
      <c r="AA12" s="154" t="str">
        <f>E1</f>
        <v>福岡市</v>
      </c>
      <c r="AB12" s="31" t="s">
        <v>113</v>
      </c>
      <c r="AC12" s="32">
        <f>F40</f>
        <v>1044561</v>
      </c>
      <c r="AD12" s="32">
        <f>F23</f>
        <v>497252</v>
      </c>
      <c r="AE12" s="32">
        <f>F24</f>
        <v>148612</v>
      </c>
      <c r="AF12" s="32">
        <f>F26</f>
        <v>105417</v>
      </c>
      <c r="AG12" s="32">
        <f>F27</f>
        <v>462238</v>
      </c>
      <c r="AH12" s="32">
        <f>F28</f>
        <v>117088</v>
      </c>
      <c r="AI12" s="32">
        <f>F32</f>
        <v>6251</v>
      </c>
      <c r="AJ12" s="32">
        <f>F34</f>
        <v>85071</v>
      </c>
      <c r="AK12" s="32">
        <f>F35</f>
        <v>84662</v>
      </c>
      <c r="AL12" s="36"/>
    </row>
    <row r="13" spans="1:38" ht="18" customHeight="1">
      <c r="A13" s="149"/>
      <c r="B13" s="149"/>
      <c r="C13" s="75"/>
      <c r="D13" s="68" t="s">
        <v>24</v>
      </c>
      <c r="E13" s="68"/>
      <c r="F13" s="69">
        <v>128158</v>
      </c>
      <c r="G13" s="70">
        <f t="shared" si="0"/>
        <v>12.269077631655787</v>
      </c>
      <c r="H13" s="69">
        <v>122011</v>
      </c>
      <c r="I13" s="70">
        <f t="shared" si="1"/>
        <v>5.0380703379203418</v>
      </c>
      <c r="AA13" s="160"/>
      <c r="AB13" s="31" t="s">
        <v>114</v>
      </c>
      <c r="AC13" s="34"/>
      <c r="AD13" s="34">
        <f>G23</f>
        <v>47.60392164746721</v>
      </c>
      <c r="AE13" s="34">
        <f>G24</f>
        <v>14.227220813336894</v>
      </c>
      <c r="AF13" s="34">
        <f>G26</f>
        <v>10.091990798048176</v>
      </c>
      <c r="AG13" s="34">
        <f>G27</f>
        <v>44.251891464452534</v>
      </c>
      <c r="AH13" s="34">
        <f>G28</f>
        <v>11.209302281053954</v>
      </c>
      <c r="AI13" s="34">
        <f>G32</f>
        <v>0.59843321739946254</v>
      </c>
      <c r="AJ13" s="34">
        <f>G34</f>
        <v>8.1441868880802559</v>
      </c>
      <c r="AK13" s="34">
        <f>G35</f>
        <v>8.1050316831664215</v>
      </c>
    </row>
    <row r="14" spans="1:38" ht="18" customHeight="1">
      <c r="A14" s="149"/>
      <c r="B14" s="149"/>
      <c r="C14" s="68" t="s">
        <v>3</v>
      </c>
      <c r="D14" s="68"/>
      <c r="E14" s="68"/>
      <c r="F14" s="69">
        <v>6737</v>
      </c>
      <c r="G14" s="70">
        <f t="shared" si="0"/>
        <v>0.6449599401088113</v>
      </c>
      <c r="H14" s="69">
        <v>7051</v>
      </c>
      <c r="I14" s="70">
        <f t="shared" si="1"/>
        <v>-4.4532690398525032</v>
      </c>
      <c r="AA14" s="155"/>
      <c r="AB14" s="31" t="s">
        <v>115</v>
      </c>
      <c r="AC14" s="34">
        <f>I40</f>
        <v>-1.4736121277061365</v>
      </c>
      <c r="AD14" s="34">
        <f>I23</f>
        <v>2.6097543360056097</v>
      </c>
      <c r="AE14" s="34">
        <f>I24</f>
        <v>1.3918074393472146</v>
      </c>
      <c r="AF14" s="34">
        <f>I26</f>
        <v>4.1032173964567153</v>
      </c>
      <c r="AG14" s="34">
        <f>I27</f>
        <v>-6.1634311072495063</v>
      </c>
      <c r="AH14" s="34">
        <f>I28</f>
        <v>23.826646079654811</v>
      </c>
      <c r="AI14" s="34">
        <f>I32</f>
        <v>22.089843750000004</v>
      </c>
      <c r="AJ14" s="34">
        <f>I34</f>
        <v>2.5198843094721646</v>
      </c>
      <c r="AK14" s="34">
        <f>I35</f>
        <v>2.2179293691518165</v>
      </c>
    </row>
    <row r="15" spans="1:38" ht="18" customHeight="1">
      <c r="A15" s="149"/>
      <c r="B15" s="149"/>
      <c r="C15" s="68" t="s">
        <v>4</v>
      </c>
      <c r="D15" s="68"/>
      <c r="E15" s="68"/>
      <c r="F15" s="69">
        <v>38500</v>
      </c>
      <c r="G15" s="70">
        <f t="shared" si="0"/>
        <v>3.6857588977570481</v>
      </c>
      <c r="H15" s="69">
        <v>31500</v>
      </c>
      <c r="I15" s="70">
        <f t="shared" si="1"/>
        <v>22.222222222222232</v>
      </c>
    </row>
    <row r="16" spans="1:38" ht="18" customHeight="1">
      <c r="A16" s="149"/>
      <c r="B16" s="149"/>
      <c r="C16" s="68" t="s">
        <v>25</v>
      </c>
      <c r="D16" s="68"/>
      <c r="E16" s="68"/>
      <c r="F16" s="69">
        <v>26411</v>
      </c>
      <c r="G16" s="70">
        <f t="shared" si="0"/>
        <v>2.5284306038613353</v>
      </c>
      <c r="H16" s="69">
        <v>26189</v>
      </c>
      <c r="I16" s="70">
        <f>(F16/H16-1)*100</f>
        <v>0.84768414219711374</v>
      </c>
    </row>
    <row r="17" spans="1:9" ht="18" customHeight="1">
      <c r="A17" s="149"/>
      <c r="B17" s="149"/>
      <c r="C17" s="68" t="s">
        <v>5</v>
      </c>
      <c r="D17" s="68"/>
      <c r="E17" s="68"/>
      <c r="F17" s="69">
        <v>188210</v>
      </c>
      <c r="G17" s="70">
        <f t="shared" si="0"/>
        <v>18.018095640178029</v>
      </c>
      <c r="H17" s="69">
        <v>168412</v>
      </c>
      <c r="I17" s="70">
        <f t="shared" si="1"/>
        <v>11.755694368572311</v>
      </c>
    </row>
    <row r="18" spans="1:9" ht="18" customHeight="1">
      <c r="A18" s="149"/>
      <c r="B18" s="149"/>
      <c r="C18" s="68" t="s">
        <v>26</v>
      </c>
      <c r="D18" s="68"/>
      <c r="E18" s="68"/>
      <c r="F18" s="69">
        <v>47565</v>
      </c>
      <c r="G18" s="70">
        <f t="shared" si="0"/>
        <v>4.5535875836834805</v>
      </c>
      <c r="H18" s="69">
        <v>45719</v>
      </c>
      <c r="I18" s="70">
        <f t="shared" si="1"/>
        <v>4.037708611299462</v>
      </c>
    </row>
    <row r="19" spans="1:9" ht="18" customHeight="1">
      <c r="A19" s="149"/>
      <c r="B19" s="149"/>
      <c r="C19" s="68" t="s">
        <v>27</v>
      </c>
      <c r="D19" s="68"/>
      <c r="E19" s="68"/>
      <c r="F19" s="69">
        <v>10455</v>
      </c>
      <c r="G19" s="70">
        <f t="shared" si="0"/>
        <v>1.0008989422350634</v>
      </c>
      <c r="H19" s="69">
        <v>11019</v>
      </c>
      <c r="I19" s="70">
        <f t="shared" si="1"/>
        <v>-5.1184317996188389</v>
      </c>
    </row>
    <row r="20" spans="1:9" ht="18" customHeight="1">
      <c r="A20" s="149"/>
      <c r="B20" s="149"/>
      <c r="C20" s="68" t="s">
        <v>6</v>
      </c>
      <c r="D20" s="68"/>
      <c r="E20" s="68"/>
      <c r="F20" s="69">
        <v>70002</v>
      </c>
      <c r="G20" s="70">
        <f t="shared" si="0"/>
        <v>6.7015712820984135</v>
      </c>
      <c r="H20" s="69">
        <v>92101</v>
      </c>
      <c r="I20" s="70">
        <f t="shared" si="1"/>
        <v>-23.994310593804624</v>
      </c>
    </row>
    <row r="21" spans="1:9" ht="18" customHeight="1">
      <c r="A21" s="149"/>
      <c r="B21" s="149"/>
      <c r="C21" s="68" t="s">
        <v>7</v>
      </c>
      <c r="D21" s="68"/>
      <c r="E21" s="68"/>
      <c r="F21" s="69">
        <v>311157</v>
      </c>
      <c r="G21" s="70">
        <f t="shared" si="0"/>
        <v>29.788303411672462</v>
      </c>
      <c r="H21" s="69">
        <v>361614</v>
      </c>
      <c r="I21" s="70">
        <f t="shared" si="1"/>
        <v>-13.95327614528199</v>
      </c>
    </row>
    <row r="22" spans="1:9" ht="18" customHeight="1">
      <c r="A22" s="149"/>
      <c r="B22" s="149"/>
      <c r="C22" s="68" t="s">
        <v>8</v>
      </c>
      <c r="D22" s="68"/>
      <c r="E22" s="68"/>
      <c r="F22" s="69">
        <f>SUM(F9,F14:F21)</f>
        <v>1044561</v>
      </c>
      <c r="G22" s="70">
        <f t="shared" si="0"/>
        <v>100</v>
      </c>
      <c r="H22" s="69">
        <f>SUM(H9,H14:H21)</f>
        <v>1060184</v>
      </c>
      <c r="I22" s="70">
        <f t="shared" ref="I22:I40" si="2">(F22/H22-1)*100</f>
        <v>-1.4736121277061365</v>
      </c>
    </row>
    <row r="23" spans="1:9" ht="18" customHeight="1">
      <c r="A23" s="149"/>
      <c r="B23" s="148" t="s">
        <v>81</v>
      </c>
      <c r="C23" s="77" t="s">
        <v>9</v>
      </c>
      <c r="D23" s="31"/>
      <c r="E23" s="31"/>
      <c r="F23" s="69">
        <v>497252</v>
      </c>
      <c r="G23" s="70">
        <f t="shared" ref="G23:G37" si="3">F23/$F$40*100</f>
        <v>47.60392164746721</v>
      </c>
      <c r="H23" s="69">
        <f>SUM(H24:H26)</f>
        <v>484605</v>
      </c>
      <c r="I23" s="70">
        <f t="shared" si="2"/>
        <v>2.6097543360056097</v>
      </c>
    </row>
    <row r="24" spans="1:9" ht="18" customHeight="1">
      <c r="A24" s="149"/>
      <c r="B24" s="149"/>
      <c r="C24" s="76"/>
      <c r="D24" s="31" t="s">
        <v>10</v>
      </c>
      <c r="E24" s="31"/>
      <c r="F24" s="69">
        <v>148612</v>
      </c>
      <c r="G24" s="70">
        <f t="shared" si="3"/>
        <v>14.227220813336894</v>
      </c>
      <c r="H24" s="69">
        <v>146572</v>
      </c>
      <c r="I24" s="70">
        <f t="shared" si="2"/>
        <v>1.3918074393472146</v>
      </c>
    </row>
    <row r="25" spans="1:9" ht="18" customHeight="1">
      <c r="A25" s="149"/>
      <c r="B25" s="149"/>
      <c r="C25" s="76"/>
      <c r="D25" s="31" t="s">
        <v>28</v>
      </c>
      <c r="E25" s="31"/>
      <c r="F25" s="69">
        <v>243223</v>
      </c>
      <c r="G25" s="70">
        <f t="shared" si="3"/>
        <v>23.284710036082142</v>
      </c>
      <c r="H25" s="69">
        <v>236771</v>
      </c>
      <c r="I25" s="70">
        <f t="shared" si="2"/>
        <v>2.7249958820970477</v>
      </c>
    </row>
    <row r="26" spans="1:9" ht="18" customHeight="1">
      <c r="A26" s="149"/>
      <c r="B26" s="149"/>
      <c r="C26" s="75"/>
      <c r="D26" s="31" t="s">
        <v>11</v>
      </c>
      <c r="E26" s="31"/>
      <c r="F26" s="69">
        <v>105417</v>
      </c>
      <c r="G26" s="70">
        <f t="shared" si="3"/>
        <v>10.091990798048176</v>
      </c>
      <c r="H26" s="69">
        <v>101262</v>
      </c>
      <c r="I26" s="70">
        <f t="shared" si="2"/>
        <v>4.1032173964567153</v>
      </c>
    </row>
    <row r="27" spans="1:9" ht="18" customHeight="1">
      <c r="A27" s="149"/>
      <c r="B27" s="149"/>
      <c r="C27" s="77" t="s">
        <v>12</v>
      </c>
      <c r="D27" s="31"/>
      <c r="E27" s="31"/>
      <c r="F27" s="69">
        <v>462238</v>
      </c>
      <c r="G27" s="70">
        <f t="shared" si="3"/>
        <v>44.251891464452534</v>
      </c>
      <c r="H27" s="69">
        <f>SUM(H28:H33)+2300</f>
        <v>492599</v>
      </c>
      <c r="I27" s="70">
        <f t="shared" si="2"/>
        <v>-6.1634311072495063</v>
      </c>
    </row>
    <row r="28" spans="1:9" ht="18" customHeight="1">
      <c r="A28" s="149"/>
      <c r="B28" s="149"/>
      <c r="C28" s="76"/>
      <c r="D28" s="31" t="s">
        <v>13</v>
      </c>
      <c r="E28" s="31"/>
      <c r="F28" s="69">
        <v>117088</v>
      </c>
      <c r="G28" s="70">
        <f t="shared" si="3"/>
        <v>11.209302281053954</v>
      </c>
      <c r="H28" s="69">
        <v>94558</v>
      </c>
      <c r="I28" s="70">
        <f t="shared" si="2"/>
        <v>23.826646079654811</v>
      </c>
    </row>
    <row r="29" spans="1:9" ht="18" customHeight="1">
      <c r="A29" s="149"/>
      <c r="B29" s="149"/>
      <c r="C29" s="76"/>
      <c r="D29" s="31" t="s">
        <v>29</v>
      </c>
      <c r="E29" s="31"/>
      <c r="F29" s="69">
        <v>11056</v>
      </c>
      <c r="G29" s="70">
        <f t="shared" si="3"/>
        <v>1.058435074639011</v>
      </c>
      <c r="H29" s="69">
        <v>9597</v>
      </c>
      <c r="I29" s="70">
        <f t="shared" si="2"/>
        <v>15.202667500260493</v>
      </c>
    </row>
    <row r="30" spans="1:9" ht="18" customHeight="1">
      <c r="A30" s="149"/>
      <c r="B30" s="149"/>
      <c r="C30" s="76"/>
      <c r="D30" s="31" t="s">
        <v>30</v>
      </c>
      <c r="E30" s="31"/>
      <c r="F30" s="69">
        <v>55109</v>
      </c>
      <c r="G30" s="70">
        <f t="shared" si="3"/>
        <v>5.2758048596491731</v>
      </c>
      <c r="H30" s="69">
        <v>58832</v>
      </c>
      <c r="I30" s="70">
        <f t="shared" si="2"/>
        <v>-6.3281887408213162</v>
      </c>
    </row>
    <row r="31" spans="1:9" ht="18" customHeight="1">
      <c r="A31" s="149"/>
      <c r="B31" s="149"/>
      <c r="C31" s="76"/>
      <c r="D31" s="31" t="s">
        <v>31</v>
      </c>
      <c r="E31" s="31"/>
      <c r="F31" s="69">
        <v>62096</v>
      </c>
      <c r="G31" s="70">
        <f t="shared" si="3"/>
        <v>5.9446982990940693</v>
      </c>
      <c r="H31" s="69">
        <v>60686</v>
      </c>
      <c r="I31" s="70">
        <f t="shared" si="2"/>
        <v>2.3234353887222836</v>
      </c>
    </row>
    <row r="32" spans="1:9" ht="18" customHeight="1">
      <c r="A32" s="149"/>
      <c r="B32" s="149"/>
      <c r="C32" s="76"/>
      <c r="D32" s="31" t="s">
        <v>14</v>
      </c>
      <c r="E32" s="31"/>
      <c r="F32" s="69">
        <v>6251</v>
      </c>
      <c r="G32" s="70">
        <f t="shared" si="3"/>
        <v>0.59843321739946254</v>
      </c>
      <c r="H32" s="69">
        <v>5120</v>
      </c>
      <c r="I32" s="70">
        <f t="shared" si="2"/>
        <v>22.089843750000004</v>
      </c>
    </row>
    <row r="33" spans="1:9" ht="18" customHeight="1">
      <c r="A33" s="149"/>
      <c r="B33" s="149"/>
      <c r="C33" s="75"/>
      <c r="D33" s="31" t="s">
        <v>32</v>
      </c>
      <c r="E33" s="31"/>
      <c r="F33" s="69">
        <v>208338</v>
      </c>
      <c r="G33" s="70">
        <f t="shared" si="3"/>
        <v>19.945029538724881</v>
      </c>
      <c r="H33" s="69">
        <f>4585+256921</f>
        <v>261506</v>
      </c>
      <c r="I33" s="70">
        <f t="shared" si="2"/>
        <v>-20.331464670026691</v>
      </c>
    </row>
    <row r="34" spans="1:9" ht="18" customHeight="1">
      <c r="A34" s="149"/>
      <c r="B34" s="149"/>
      <c r="C34" s="77" t="s">
        <v>15</v>
      </c>
      <c r="D34" s="31"/>
      <c r="E34" s="31"/>
      <c r="F34" s="69">
        <v>85071</v>
      </c>
      <c r="G34" s="70">
        <f t="shared" si="3"/>
        <v>8.1441868880802559</v>
      </c>
      <c r="H34" s="69">
        <f>H35+H38+H39</f>
        <v>82980</v>
      </c>
      <c r="I34" s="70">
        <f t="shared" si="2"/>
        <v>2.5198843094721646</v>
      </c>
    </row>
    <row r="35" spans="1:9" ht="18" customHeight="1">
      <c r="A35" s="149"/>
      <c r="B35" s="149"/>
      <c r="C35" s="76"/>
      <c r="D35" s="77" t="s">
        <v>16</v>
      </c>
      <c r="E35" s="31"/>
      <c r="F35" s="69">
        <v>84662</v>
      </c>
      <c r="G35" s="70">
        <f t="shared" si="3"/>
        <v>8.1050316831664215</v>
      </c>
      <c r="H35" s="69">
        <v>82825</v>
      </c>
      <c r="I35" s="70">
        <f t="shared" si="2"/>
        <v>2.2179293691518165</v>
      </c>
    </row>
    <row r="36" spans="1:9" ht="18" customHeight="1">
      <c r="A36" s="149"/>
      <c r="B36" s="149"/>
      <c r="C36" s="76"/>
      <c r="D36" s="76"/>
      <c r="E36" s="71" t="s">
        <v>102</v>
      </c>
      <c r="F36" s="69">
        <v>36803</v>
      </c>
      <c r="G36" s="70">
        <f t="shared" si="3"/>
        <v>3.5232983042637049</v>
      </c>
      <c r="H36" s="69">
        <f>29989+4039</f>
        <v>34028</v>
      </c>
      <c r="I36" s="70">
        <f>(F36/H36-1)*100</f>
        <v>8.1550487833548893</v>
      </c>
    </row>
    <row r="37" spans="1:9" ht="18" customHeight="1">
      <c r="A37" s="149"/>
      <c r="B37" s="149"/>
      <c r="C37" s="76"/>
      <c r="D37" s="75"/>
      <c r="E37" s="31" t="s">
        <v>33</v>
      </c>
      <c r="F37" s="69">
        <v>47859</v>
      </c>
      <c r="G37" s="70">
        <f t="shared" si="3"/>
        <v>4.5817333789027161</v>
      </c>
      <c r="H37" s="69">
        <v>48797</v>
      </c>
      <c r="I37" s="70">
        <f t="shared" si="2"/>
        <v>-1.9222493186056511</v>
      </c>
    </row>
    <row r="38" spans="1:9" ht="18" customHeight="1">
      <c r="A38" s="149"/>
      <c r="B38" s="149"/>
      <c r="C38" s="76"/>
      <c r="D38" s="68" t="s">
        <v>34</v>
      </c>
      <c r="E38" s="68"/>
      <c r="F38" s="69">
        <v>409</v>
      </c>
      <c r="G38" s="70">
        <f>F38/$F$40*100</f>
        <v>3.9155204913834618E-2</v>
      </c>
      <c r="H38" s="69">
        <v>155</v>
      </c>
      <c r="I38" s="70">
        <f t="shared" si="2"/>
        <v>163.87096774193549</v>
      </c>
    </row>
    <row r="39" spans="1:9" ht="18" customHeight="1">
      <c r="A39" s="149"/>
      <c r="B39" s="149"/>
      <c r="C39" s="75"/>
      <c r="D39" s="68" t="s">
        <v>35</v>
      </c>
      <c r="E39" s="68"/>
      <c r="F39" s="69">
        <v>0</v>
      </c>
      <c r="G39" s="70">
        <f>F39/$F$40*100</f>
        <v>0</v>
      </c>
      <c r="H39" s="69">
        <v>0</v>
      </c>
      <c r="I39" s="70">
        <v>0</v>
      </c>
    </row>
    <row r="40" spans="1:9" ht="18" customHeight="1">
      <c r="A40" s="149"/>
      <c r="B40" s="149"/>
      <c r="C40" s="31" t="s">
        <v>17</v>
      </c>
      <c r="D40" s="31"/>
      <c r="E40" s="31"/>
      <c r="F40" s="69">
        <f>SUM(F23,F27,F34)</f>
        <v>1044561</v>
      </c>
      <c r="G40" s="70">
        <f>F40/$F$40*100</f>
        <v>100</v>
      </c>
      <c r="H40" s="115">
        <f>SUM(H23,H27,H34)</f>
        <v>1060184</v>
      </c>
      <c r="I40" s="70">
        <f t="shared" si="2"/>
        <v>-1.4736121277061365</v>
      </c>
    </row>
    <row r="41" spans="1:9" ht="18" customHeight="1">
      <c r="A41" s="27" t="s">
        <v>18</v>
      </c>
      <c r="B41" s="27"/>
    </row>
    <row r="42" spans="1:9" ht="18" customHeight="1">
      <c r="A42" s="28" t="s">
        <v>19</v>
      </c>
      <c r="B42" s="27"/>
    </row>
    <row r="52" spans="10:10">
      <c r="J52" s="8"/>
    </row>
    <row r="53" spans="10:10">
      <c r="J53" s="8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3" activePane="bottomRight" state="frozen"/>
      <selection activeCell="G46" sqref="G46"/>
      <selection pane="topRight" activeCell="G46" sqref="G46"/>
      <selection pane="bottomLeft" activeCell="G46" sqref="G46"/>
      <selection pane="bottomRight" activeCell="O47" sqref="O47:O48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2" t="s">
        <v>312</v>
      </c>
      <c r="E1" s="15"/>
      <c r="F1" s="15"/>
      <c r="G1" s="15"/>
    </row>
    <row r="2" spans="1:25" ht="15" customHeight="1"/>
    <row r="3" spans="1:25" ht="15" customHeight="1">
      <c r="A3" s="16" t="s">
        <v>42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275</v>
      </c>
      <c r="B5" s="13"/>
      <c r="C5" s="13"/>
      <c r="D5" s="13"/>
      <c r="K5" s="17"/>
      <c r="O5" s="17" t="s">
        <v>43</v>
      </c>
    </row>
    <row r="6" spans="1:25" ht="15.95" customHeight="1">
      <c r="A6" s="182" t="s">
        <v>44</v>
      </c>
      <c r="B6" s="183"/>
      <c r="C6" s="183"/>
      <c r="D6" s="183"/>
      <c r="E6" s="183"/>
      <c r="F6" s="172" t="s">
        <v>289</v>
      </c>
      <c r="G6" s="165"/>
      <c r="H6" s="173" t="s">
        <v>290</v>
      </c>
      <c r="I6" s="174"/>
      <c r="J6" s="173" t="s">
        <v>291</v>
      </c>
      <c r="K6" s="174"/>
      <c r="L6" s="172" t="s">
        <v>292</v>
      </c>
      <c r="M6" s="165"/>
      <c r="N6" s="165"/>
      <c r="O6" s="165"/>
    </row>
    <row r="7" spans="1:25" ht="15.95" customHeight="1">
      <c r="A7" s="183"/>
      <c r="B7" s="183"/>
      <c r="C7" s="183"/>
      <c r="D7" s="183"/>
      <c r="E7" s="183"/>
      <c r="F7" s="66" t="s">
        <v>276</v>
      </c>
      <c r="G7" s="78" t="s">
        <v>277</v>
      </c>
      <c r="H7" s="116" t="s">
        <v>276</v>
      </c>
      <c r="I7" s="117" t="s">
        <v>277</v>
      </c>
      <c r="J7" s="116" t="s">
        <v>276</v>
      </c>
      <c r="K7" s="117" t="s">
        <v>277</v>
      </c>
      <c r="L7" s="66" t="s">
        <v>276</v>
      </c>
      <c r="M7" s="78" t="s">
        <v>277</v>
      </c>
      <c r="N7" s="66" t="s">
        <v>276</v>
      </c>
      <c r="O7" s="78" t="s">
        <v>277</v>
      </c>
    </row>
    <row r="8" spans="1:25" ht="15.95" customHeight="1">
      <c r="A8" s="179" t="s">
        <v>83</v>
      </c>
      <c r="B8" s="74" t="s">
        <v>45</v>
      </c>
      <c r="C8" s="68"/>
      <c r="D8" s="68"/>
      <c r="E8" s="79" t="s">
        <v>36</v>
      </c>
      <c r="F8" s="109">
        <v>53133</v>
      </c>
      <c r="G8" s="109">
        <v>53403</v>
      </c>
      <c r="H8" s="104">
        <v>35460</v>
      </c>
      <c r="I8" s="104">
        <v>35507</v>
      </c>
      <c r="J8" s="104">
        <v>217</v>
      </c>
      <c r="K8" s="104">
        <v>218</v>
      </c>
      <c r="L8" s="109">
        <v>28448</v>
      </c>
      <c r="M8" s="109">
        <v>27093</v>
      </c>
      <c r="N8" s="80"/>
      <c r="O8" s="80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79"/>
      <c r="B9" s="76"/>
      <c r="C9" s="68" t="s">
        <v>46</v>
      </c>
      <c r="D9" s="68"/>
      <c r="E9" s="79" t="s">
        <v>37</v>
      </c>
      <c r="F9" s="109">
        <v>53112</v>
      </c>
      <c r="G9" s="109">
        <v>53388</v>
      </c>
      <c r="H9" s="104">
        <v>35445</v>
      </c>
      <c r="I9" s="104">
        <v>35493</v>
      </c>
      <c r="J9" s="104">
        <v>209</v>
      </c>
      <c r="K9" s="104">
        <v>211</v>
      </c>
      <c r="L9" s="109">
        <v>28395</v>
      </c>
      <c r="M9" s="109">
        <v>26767</v>
      </c>
      <c r="N9" s="80"/>
      <c r="O9" s="80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79"/>
      <c r="B10" s="75"/>
      <c r="C10" s="68" t="s">
        <v>47</v>
      </c>
      <c r="D10" s="68"/>
      <c r="E10" s="79" t="s">
        <v>38</v>
      </c>
      <c r="F10" s="109">
        <v>22</v>
      </c>
      <c r="G10" s="109">
        <v>14</v>
      </c>
      <c r="H10" s="104">
        <v>15</v>
      </c>
      <c r="I10" s="104">
        <v>15</v>
      </c>
      <c r="J10" s="104">
        <v>8</v>
      </c>
      <c r="K10" s="104">
        <v>8</v>
      </c>
      <c r="L10" s="109">
        <v>53</v>
      </c>
      <c r="M10" s="109">
        <v>326</v>
      </c>
      <c r="N10" s="80"/>
      <c r="O10" s="80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79"/>
      <c r="B11" s="74" t="s">
        <v>48</v>
      </c>
      <c r="C11" s="68"/>
      <c r="D11" s="68"/>
      <c r="E11" s="79" t="s">
        <v>39</v>
      </c>
      <c r="F11" s="109">
        <v>48133</v>
      </c>
      <c r="G11" s="109">
        <v>49427</v>
      </c>
      <c r="H11" s="104">
        <v>31143</v>
      </c>
      <c r="I11" s="104">
        <v>31029</v>
      </c>
      <c r="J11" s="104">
        <v>252</v>
      </c>
      <c r="K11" s="104">
        <v>189</v>
      </c>
      <c r="L11" s="109">
        <v>28874</v>
      </c>
      <c r="M11" s="109">
        <v>29133</v>
      </c>
      <c r="N11" s="80"/>
      <c r="O11" s="80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79"/>
      <c r="B12" s="76"/>
      <c r="C12" s="68" t="s">
        <v>49</v>
      </c>
      <c r="D12" s="68"/>
      <c r="E12" s="79" t="s">
        <v>40</v>
      </c>
      <c r="F12" s="109">
        <v>48100</v>
      </c>
      <c r="G12" s="109">
        <v>48029</v>
      </c>
      <c r="H12" s="104">
        <v>31117</v>
      </c>
      <c r="I12" s="104">
        <v>31005</v>
      </c>
      <c r="J12" s="104">
        <v>252</v>
      </c>
      <c r="K12" s="104">
        <v>189</v>
      </c>
      <c r="L12" s="109">
        <v>28874</v>
      </c>
      <c r="M12" s="109">
        <v>28908</v>
      </c>
      <c r="N12" s="80"/>
      <c r="O12" s="80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79"/>
      <c r="B13" s="75"/>
      <c r="C13" s="68" t="s">
        <v>50</v>
      </c>
      <c r="D13" s="68"/>
      <c r="E13" s="79" t="s">
        <v>41</v>
      </c>
      <c r="F13" s="109">
        <v>33</v>
      </c>
      <c r="G13" s="109">
        <v>1398</v>
      </c>
      <c r="H13" s="104">
        <v>26</v>
      </c>
      <c r="I13" s="104">
        <v>24</v>
      </c>
      <c r="J13" s="104">
        <v>0</v>
      </c>
      <c r="K13" s="104">
        <v>0</v>
      </c>
      <c r="L13" s="109">
        <v>0</v>
      </c>
      <c r="M13" s="109">
        <v>225</v>
      </c>
      <c r="N13" s="80"/>
      <c r="O13" s="80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79"/>
      <c r="B14" s="68" t="s">
        <v>51</v>
      </c>
      <c r="C14" s="68"/>
      <c r="D14" s="68"/>
      <c r="E14" s="79" t="s">
        <v>87</v>
      </c>
      <c r="F14" s="109">
        <f t="shared" ref="F14:L15" si="0">F9-F12</f>
        <v>5012</v>
      </c>
      <c r="G14" s="109">
        <f t="shared" si="0"/>
        <v>5359</v>
      </c>
      <c r="H14" s="104">
        <f t="shared" si="0"/>
        <v>4328</v>
      </c>
      <c r="I14" s="104">
        <f t="shared" si="0"/>
        <v>4488</v>
      </c>
      <c r="J14" s="104">
        <f t="shared" si="0"/>
        <v>-43</v>
      </c>
      <c r="K14" s="104">
        <f t="shared" si="0"/>
        <v>22</v>
      </c>
      <c r="L14" s="109">
        <f t="shared" si="0"/>
        <v>-479</v>
      </c>
      <c r="M14" s="109">
        <v>-2141</v>
      </c>
      <c r="N14" s="80">
        <f t="shared" ref="N14:O14" si="1">N9-N12</f>
        <v>0</v>
      </c>
      <c r="O14" s="80">
        <f t="shared" si="1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79"/>
      <c r="B15" s="68" t="s">
        <v>52</v>
      </c>
      <c r="C15" s="68"/>
      <c r="D15" s="68"/>
      <c r="E15" s="79" t="s">
        <v>88</v>
      </c>
      <c r="F15" s="109">
        <f t="shared" si="0"/>
        <v>-11</v>
      </c>
      <c r="G15" s="109">
        <f t="shared" si="0"/>
        <v>-1384</v>
      </c>
      <c r="H15" s="104">
        <f t="shared" si="0"/>
        <v>-11</v>
      </c>
      <c r="I15" s="104">
        <f t="shared" si="0"/>
        <v>-9</v>
      </c>
      <c r="J15" s="104">
        <f t="shared" si="0"/>
        <v>8</v>
      </c>
      <c r="K15" s="104">
        <f t="shared" si="0"/>
        <v>8</v>
      </c>
      <c r="L15" s="109">
        <f t="shared" si="0"/>
        <v>53</v>
      </c>
      <c r="M15" s="109">
        <v>101</v>
      </c>
      <c r="N15" s="80">
        <f t="shared" ref="N15:O15" si="2">N10-N13</f>
        <v>0</v>
      </c>
      <c r="O15" s="80">
        <f t="shared" si="2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79"/>
      <c r="B16" s="68" t="s">
        <v>53</v>
      </c>
      <c r="C16" s="68"/>
      <c r="D16" s="68"/>
      <c r="E16" s="79" t="s">
        <v>89</v>
      </c>
      <c r="F16" s="109">
        <f t="shared" ref="F16:L16" si="3">F8-F11</f>
        <v>5000</v>
      </c>
      <c r="G16" s="109">
        <f t="shared" si="3"/>
        <v>3976</v>
      </c>
      <c r="H16" s="104">
        <f t="shared" si="3"/>
        <v>4317</v>
      </c>
      <c r="I16" s="104">
        <f t="shared" si="3"/>
        <v>4478</v>
      </c>
      <c r="J16" s="104">
        <f t="shared" si="3"/>
        <v>-35</v>
      </c>
      <c r="K16" s="104">
        <f t="shared" si="3"/>
        <v>29</v>
      </c>
      <c r="L16" s="109">
        <f t="shared" si="3"/>
        <v>-426</v>
      </c>
      <c r="M16" s="109">
        <v>-2040</v>
      </c>
      <c r="N16" s="80">
        <f t="shared" ref="N16:O16" si="4">N8-N11</f>
        <v>0</v>
      </c>
      <c r="O16" s="80">
        <f t="shared" si="4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79"/>
      <c r="B17" s="68" t="s">
        <v>54</v>
      </c>
      <c r="C17" s="68"/>
      <c r="D17" s="68"/>
      <c r="E17" s="66"/>
      <c r="F17" s="109">
        <v>0</v>
      </c>
      <c r="G17" s="109">
        <v>0</v>
      </c>
      <c r="H17" s="104">
        <v>0</v>
      </c>
      <c r="I17" s="104">
        <v>0</v>
      </c>
      <c r="J17" s="104">
        <v>0</v>
      </c>
      <c r="K17" s="104">
        <v>0</v>
      </c>
      <c r="L17" s="109">
        <v>113294</v>
      </c>
      <c r="M17" s="109">
        <v>116136</v>
      </c>
      <c r="N17" s="81"/>
      <c r="O17" s="82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79"/>
      <c r="B18" s="68" t="s">
        <v>55</v>
      </c>
      <c r="C18" s="68"/>
      <c r="D18" s="68"/>
      <c r="E18" s="66"/>
      <c r="F18" s="82">
        <v>0</v>
      </c>
      <c r="G18" s="82">
        <v>0</v>
      </c>
      <c r="H18" s="118">
        <v>0</v>
      </c>
      <c r="I18" s="118">
        <v>0</v>
      </c>
      <c r="J18" s="118">
        <v>0</v>
      </c>
      <c r="K18" s="118">
        <v>0</v>
      </c>
      <c r="L18" s="82">
        <v>4293</v>
      </c>
      <c r="M18" s="82">
        <v>4293</v>
      </c>
      <c r="N18" s="82"/>
      <c r="O18" s="82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79" t="s">
        <v>84</v>
      </c>
      <c r="B19" s="74" t="s">
        <v>56</v>
      </c>
      <c r="C19" s="68"/>
      <c r="D19" s="68"/>
      <c r="E19" s="79"/>
      <c r="F19" s="109">
        <v>30651</v>
      </c>
      <c r="G19" s="109">
        <v>35363</v>
      </c>
      <c r="H19" s="104">
        <v>12909</v>
      </c>
      <c r="I19" s="104">
        <v>12846</v>
      </c>
      <c r="J19" s="104">
        <v>644</v>
      </c>
      <c r="K19" s="104">
        <v>248</v>
      </c>
      <c r="L19" s="109">
        <v>23479</v>
      </c>
      <c r="M19" s="109">
        <v>30686</v>
      </c>
      <c r="N19" s="80"/>
      <c r="O19" s="80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79"/>
      <c r="B20" s="75"/>
      <c r="C20" s="68" t="s">
        <v>57</v>
      </c>
      <c r="D20" s="68"/>
      <c r="E20" s="79"/>
      <c r="F20" s="109">
        <v>16219</v>
      </c>
      <c r="G20" s="109">
        <v>19099</v>
      </c>
      <c r="H20" s="104">
        <v>7638</v>
      </c>
      <c r="I20" s="104">
        <v>8800</v>
      </c>
      <c r="J20" s="104">
        <v>574</v>
      </c>
      <c r="K20" s="104">
        <v>217</v>
      </c>
      <c r="L20" s="109">
        <v>13622</v>
      </c>
      <c r="M20" s="109">
        <v>19394</v>
      </c>
      <c r="N20" s="80"/>
      <c r="O20" s="80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79"/>
      <c r="B21" s="68" t="s">
        <v>58</v>
      </c>
      <c r="C21" s="68"/>
      <c r="D21" s="68"/>
      <c r="E21" s="79" t="s">
        <v>90</v>
      </c>
      <c r="F21" s="109">
        <v>30651</v>
      </c>
      <c r="G21" s="109">
        <v>35363</v>
      </c>
      <c r="H21" s="104">
        <v>12909</v>
      </c>
      <c r="I21" s="104">
        <v>12846</v>
      </c>
      <c r="J21" s="104">
        <v>644</v>
      </c>
      <c r="K21" s="104">
        <v>248</v>
      </c>
      <c r="L21" s="109">
        <v>23479</v>
      </c>
      <c r="M21" s="109">
        <v>30686</v>
      </c>
      <c r="N21" s="80"/>
      <c r="O21" s="80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79"/>
      <c r="B22" s="74" t="s">
        <v>59</v>
      </c>
      <c r="C22" s="68"/>
      <c r="D22" s="68"/>
      <c r="E22" s="79" t="s">
        <v>91</v>
      </c>
      <c r="F22" s="109">
        <v>56505</v>
      </c>
      <c r="G22" s="109">
        <v>62230</v>
      </c>
      <c r="H22" s="104">
        <v>28449</v>
      </c>
      <c r="I22" s="104">
        <v>28679</v>
      </c>
      <c r="J22" s="104">
        <v>699</v>
      </c>
      <c r="K22" s="104">
        <v>301</v>
      </c>
      <c r="L22" s="109">
        <v>34696</v>
      </c>
      <c r="M22" s="109">
        <v>45985</v>
      </c>
      <c r="N22" s="80"/>
      <c r="O22" s="80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79"/>
      <c r="B23" s="75" t="s">
        <v>60</v>
      </c>
      <c r="C23" s="68" t="s">
        <v>61</v>
      </c>
      <c r="D23" s="68"/>
      <c r="E23" s="79"/>
      <c r="F23" s="109">
        <v>25095</v>
      </c>
      <c r="G23" s="109">
        <v>28229</v>
      </c>
      <c r="H23" s="104">
        <v>7771</v>
      </c>
      <c r="I23" s="104">
        <v>8936</v>
      </c>
      <c r="J23" s="104">
        <v>41</v>
      </c>
      <c r="K23" s="104">
        <v>44</v>
      </c>
      <c r="L23" s="109">
        <v>20621</v>
      </c>
      <c r="M23" s="109">
        <v>28929</v>
      </c>
      <c r="N23" s="80"/>
      <c r="O23" s="80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79"/>
      <c r="B24" s="68" t="s">
        <v>92</v>
      </c>
      <c r="C24" s="68"/>
      <c r="D24" s="68"/>
      <c r="E24" s="79" t="s">
        <v>93</v>
      </c>
      <c r="F24" s="109">
        <f t="shared" ref="F24:L24" si="5">F21-F22</f>
        <v>-25854</v>
      </c>
      <c r="G24" s="109">
        <f t="shared" si="5"/>
        <v>-26867</v>
      </c>
      <c r="H24" s="104">
        <f t="shared" si="5"/>
        <v>-15540</v>
      </c>
      <c r="I24" s="104">
        <f t="shared" si="5"/>
        <v>-15833</v>
      </c>
      <c r="J24" s="104">
        <f t="shared" si="5"/>
        <v>-55</v>
      </c>
      <c r="K24" s="104">
        <f t="shared" si="5"/>
        <v>-53</v>
      </c>
      <c r="L24" s="109">
        <f t="shared" si="5"/>
        <v>-11217</v>
      </c>
      <c r="M24" s="109">
        <v>-15299</v>
      </c>
      <c r="N24" s="80">
        <f t="shared" ref="N24:O24" si="6">N21-N22</f>
        <v>0</v>
      </c>
      <c r="O24" s="80">
        <f t="shared" si="6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79"/>
      <c r="B25" s="74" t="s">
        <v>62</v>
      </c>
      <c r="C25" s="74"/>
      <c r="D25" s="74"/>
      <c r="E25" s="184" t="s">
        <v>94</v>
      </c>
      <c r="F25" s="175">
        <v>25854</v>
      </c>
      <c r="G25" s="175">
        <v>26867</v>
      </c>
      <c r="H25" s="177">
        <v>15540</v>
      </c>
      <c r="I25" s="177">
        <v>15833</v>
      </c>
      <c r="J25" s="177">
        <v>55</v>
      </c>
      <c r="K25" s="177">
        <v>53</v>
      </c>
      <c r="L25" s="175">
        <v>9178</v>
      </c>
      <c r="M25" s="175">
        <v>7247</v>
      </c>
      <c r="N25" s="175"/>
      <c r="O25" s="175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79"/>
      <c r="B26" s="97" t="s">
        <v>63</v>
      </c>
      <c r="C26" s="97"/>
      <c r="D26" s="97"/>
      <c r="E26" s="185"/>
      <c r="F26" s="176"/>
      <c r="G26" s="176"/>
      <c r="H26" s="178"/>
      <c r="I26" s="178"/>
      <c r="J26" s="178"/>
      <c r="K26" s="178"/>
      <c r="L26" s="176"/>
      <c r="M26" s="176"/>
      <c r="N26" s="176"/>
      <c r="O26" s="176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79"/>
      <c r="B27" s="68" t="s">
        <v>95</v>
      </c>
      <c r="C27" s="68"/>
      <c r="D27" s="68"/>
      <c r="E27" s="79" t="s">
        <v>96</v>
      </c>
      <c r="F27" s="109">
        <f t="shared" ref="F27:L27" si="7">F24+F25</f>
        <v>0</v>
      </c>
      <c r="G27" s="109">
        <f t="shared" si="7"/>
        <v>0</v>
      </c>
      <c r="H27" s="104">
        <f t="shared" si="7"/>
        <v>0</v>
      </c>
      <c r="I27" s="104">
        <f t="shared" si="7"/>
        <v>0</v>
      </c>
      <c r="J27" s="104">
        <f t="shared" si="7"/>
        <v>0</v>
      </c>
      <c r="K27" s="104">
        <f t="shared" si="7"/>
        <v>0</v>
      </c>
      <c r="L27" s="109">
        <f t="shared" si="7"/>
        <v>-2039</v>
      </c>
      <c r="M27" s="109">
        <v>-8052</v>
      </c>
      <c r="N27" s="80">
        <f t="shared" ref="N27:O27" si="8">N24+N25</f>
        <v>0</v>
      </c>
      <c r="O27" s="80">
        <f t="shared" si="8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100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81" t="s">
        <v>64</v>
      </c>
      <c r="B30" s="181"/>
      <c r="C30" s="181"/>
      <c r="D30" s="181"/>
      <c r="E30" s="181"/>
      <c r="F30" s="166" t="s">
        <v>299</v>
      </c>
      <c r="G30" s="167"/>
      <c r="H30" s="168" t="s">
        <v>302</v>
      </c>
      <c r="I30" s="169"/>
      <c r="J30" s="168" t="s">
        <v>303</v>
      </c>
      <c r="K30" s="169"/>
      <c r="L30" s="170" t="s">
        <v>309</v>
      </c>
      <c r="M30" s="171"/>
      <c r="N30" s="166" t="s">
        <v>300</v>
      </c>
      <c r="O30" s="167"/>
      <c r="P30" s="26"/>
      <c r="Q30" s="20"/>
      <c r="R30" s="26"/>
      <c r="S30" s="20"/>
      <c r="T30" s="26"/>
      <c r="U30" s="20"/>
      <c r="V30" s="26"/>
      <c r="W30" s="20"/>
      <c r="X30" s="26"/>
      <c r="Y30" s="20"/>
    </row>
    <row r="31" spans="1:25" ht="15.95" customHeight="1">
      <c r="A31" s="181"/>
      <c r="B31" s="181"/>
      <c r="C31" s="181"/>
      <c r="D31" s="181"/>
      <c r="E31" s="181"/>
      <c r="F31" s="66" t="s">
        <v>276</v>
      </c>
      <c r="G31" s="78" t="s">
        <v>277</v>
      </c>
      <c r="H31" s="116" t="s">
        <v>276</v>
      </c>
      <c r="I31" s="117" t="s">
        <v>277</v>
      </c>
      <c r="J31" s="116" t="s">
        <v>276</v>
      </c>
      <c r="K31" s="117" t="s">
        <v>277</v>
      </c>
      <c r="L31" s="116" t="s">
        <v>276</v>
      </c>
      <c r="M31" s="117" t="s">
        <v>277</v>
      </c>
      <c r="N31" s="66" t="s">
        <v>276</v>
      </c>
      <c r="O31" s="78" t="s">
        <v>277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.95" customHeight="1">
      <c r="A32" s="179" t="s">
        <v>85</v>
      </c>
      <c r="B32" s="74" t="s">
        <v>45</v>
      </c>
      <c r="C32" s="68"/>
      <c r="D32" s="68"/>
      <c r="E32" s="79" t="s">
        <v>36</v>
      </c>
      <c r="F32" s="109">
        <v>3788</v>
      </c>
      <c r="G32" s="109">
        <v>3630</v>
      </c>
      <c r="H32" s="104">
        <v>3633.31</v>
      </c>
      <c r="I32" s="104">
        <v>3599</v>
      </c>
      <c r="J32" s="104">
        <v>27100.853999999999</v>
      </c>
      <c r="K32" s="104">
        <v>6999.8220000000001</v>
      </c>
      <c r="L32" s="104">
        <v>0</v>
      </c>
      <c r="M32" s="104">
        <v>0</v>
      </c>
      <c r="N32" s="109">
        <v>72</v>
      </c>
      <c r="O32" s="109">
        <v>73</v>
      </c>
      <c r="P32" s="23"/>
      <c r="Q32" s="23"/>
      <c r="R32" s="23"/>
      <c r="S32" s="23"/>
      <c r="T32" s="25"/>
      <c r="U32" s="25"/>
      <c r="V32" s="23"/>
      <c r="W32" s="23"/>
      <c r="X32" s="25"/>
      <c r="Y32" s="25"/>
    </row>
    <row r="33" spans="1:25" ht="15.95" customHeight="1">
      <c r="A33" s="186"/>
      <c r="B33" s="76"/>
      <c r="C33" s="74" t="s">
        <v>65</v>
      </c>
      <c r="D33" s="68"/>
      <c r="E33" s="79"/>
      <c r="F33" s="109">
        <v>2322</v>
      </c>
      <c r="G33" s="109">
        <v>2252</v>
      </c>
      <c r="H33" s="104">
        <v>3107.1010000000001</v>
      </c>
      <c r="I33" s="104">
        <v>3075</v>
      </c>
      <c r="J33" s="104">
        <v>24567.419000000002</v>
      </c>
      <c r="K33" s="104">
        <v>6671.5309999999999</v>
      </c>
      <c r="L33" s="104">
        <v>0</v>
      </c>
      <c r="M33" s="104">
        <v>0</v>
      </c>
      <c r="N33" s="109">
        <v>16</v>
      </c>
      <c r="O33" s="109">
        <v>16</v>
      </c>
      <c r="P33" s="23"/>
      <c r="Q33" s="23"/>
      <c r="R33" s="23"/>
      <c r="S33" s="23"/>
      <c r="T33" s="25"/>
      <c r="U33" s="25"/>
      <c r="V33" s="23"/>
      <c r="W33" s="23"/>
      <c r="X33" s="25"/>
      <c r="Y33" s="25"/>
    </row>
    <row r="34" spans="1:25" ht="15.95" customHeight="1">
      <c r="A34" s="186"/>
      <c r="B34" s="76"/>
      <c r="C34" s="75"/>
      <c r="D34" s="68" t="s">
        <v>66</v>
      </c>
      <c r="E34" s="79"/>
      <c r="F34" s="109">
        <v>1663</v>
      </c>
      <c r="G34" s="109">
        <v>1600</v>
      </c>
      <c r="H34" s="104">
        <v>3107.1010000000001</v>
      </c>
      <c r="I34" s="104">
        <v>3075</v>
      </c>
      <c r="J34" s="104">
        <v>24567.419000000002</v>
      </c>
      <c r="K34" s="104">
        <v>6671.5309999999999</v>
      </c>
      <c r="L34" s="104">
        <v>0</v>
      </c>
      <c r="M34" s="104">
        <v>0</v>
      </c>
      <c r="N34" s="109">
        <v>16</v>
      </c>
      <c r="O34" s="109">
        <v>16</v>
      </c>
      <c r="P34" s="23"/>
      <c r="Q34" s="23"/>
      <c r="R34" s="23"/>
      <c r="S34" s="23"/>
      <c r="T34" s="25"/>
      <c r="U34" s="25"/>
      <c r="V34" s="23"/>
      <c r="W34" s="23"/>
      <c r="X34" s="25"/>
      <c r="Y34" s="25"/>
    </row>
    <row r="35" spans="1:25" ht="15.95" customHeight="1">
      <c r="A35" s="186"/>
      <c r="B35" s="75"/>
      <c r="C35" s="68" t="s">
        <v>67</v>
      </c>
      <c r="D35" s="68"/>
      <c r="E35" s="79"/>
      <c r="F35" s="82">
        <v>1466</v>
      </c>
      <c r="G35" s="82">
        <v>1378</v>
      </c>
      <c r="H35" s="104">
        <v>526.20899999999995</v>
      </c>
      <c r="I35" s="104">
        <v>524</v>
      </c>
      <c r="J35" s="104">
        <v>2533.4349999999999</v>
      </c>
      <c r="K35" s="104">
        <v>328.291</v>
      </c>
      <c r="L35" s="104">
        <v>0</v>
      </c>
      <c r="M35" s="104">
        <v>0</v>
      </c>
      <c r="N35" s="109">
        <v>56</v>
      </c>
      <c r="O35" s="109">
        <v>57</v>
      </c>
      <c r="P35" s="23"/>
      <c r="Q35" s="23"/>
      <c r="R35" s="23"/>
      <c r="S35" s="23"/>
      <c r="T35" s="25"/>
      <c r="U35" s="25"/>
      <c r="V35" s="23"/>
      <c r="W35" s="23"/>
      <c r="X35" s="25"/>
      <c r="Y35" s="25"/>
    </row>
    <row r="36" spans="1:25" ht="15.95" customHeight="1">
      <c r="A36" s="186"/>
      <c r="B36" s="74" t="s">
        <v>48</v>
      </c>
      <c r="C36" s="68"/>
      <c r="D36" s="68"/>
      <c r="E36" s="79" t="s">
        <v>37</v>
      </c>
      <c r="F36" s="109">
        <v>3078</v>
      </c>
      <c r="G36" s="109">
        <v>2884</v>
      </c>
      <c r="H36" s="104">
        <v>1570.4069999999999</v>
      </c>
      <c r="I36" s="104">
        <v>1423</v>
      </c>
      <c r="J36" s="104">
        <v>74.076999999999998</v>
      </c>
      <c r="K36" s="104">
        <v>83.646000000000001</v>
      </c>
      <c r="L36" s="104">
        <v>0</v>
      </c>
      <c r="M36" s="104">
        <v>0</v>
      </c>
      <c r="N36" s="109">
        <v>72</v>
      </c>
      <c r="O36" s="109">
        <v>73</v>
      </c>
      <c r="P36" s="23"/>
      <c r="Q36" s="23"/>
      <c r="R36" s="23"/>
      <c r="S36" s="23"/>
      <c r="T36" s="23"/>
      <c r="U36" s="23"/>
      <c r="V36" s="23"/>
      <c r="W36" s="23"/>
      <c r="X36" s="25"/>
      <c r="Y36" s="25"/>
    </row>
    <row r="37" spans="1:25" ht="15.95" customHeight="1">
      <c r="A37" s="186"/>
      <c r="B37" s="76"/>
      <c r="C37" s="68" t="s">
        <v>68</v>
      </c>
      <c r="D37" s="68"/>
      <c r="E37" s="79"/>
      <c r="F37" s="109">
        <f>2312+1</f>
        <v>2313</v>
      </c>
      <c r="G37" s="109">
        <v>2094</v>
      </c>
      <c r="H37" s="104">
        <v>1411.2139999999999</v>
      </c>
      <c r="I37" s="104">
        <v>1250</v>
      </c>
      <c r="J37" s="104">
        <v>61.274000000000001</v>
      </c>
      <c r="K37" s="104">
        <v>63.914999999999999</v>
      </c>
      <c r="L37" s="104">
        <v>0</v>
      </c>
      <c r="M37" s="104">
        <v>0</v>
      </c>
      <c r="N37" s="109">
        <v>62</v>
      </c>
      <c r="O37" s="109">
        <v>61</v>
      </c>
      <c r="P37" s="23"/>
      <c r="Q37" s="23"/>
      <c r="R37" s="23"/>
      <c r="S37" s="23"/>
      <c r="T37" s="23"/>
      <c r="U37" s="23"/>
      <c r="V37" s="23"/>
      <c r="W37" s="23"/>
      <c r="X37" s="25"/>
      <c r="Y37" s="25"/>
    </row>
    <row r="38" spans="1:25" ht="15.95" customHeight="1">
      <c r="A38" s="186"/>
      <c r="B38" s="75"/>
      <c r="C38" s="68" t="s">
        <v>69</v>
      </c>
      <c r="D38" s="68"/>
      <c r="E38" s="79"/>
      <c r="F38" s="109">
        <v>765</v>
      </c>
      <c r="G38" s="82">
        <v>790</v>
      </c>
      <c r="H38" s="104">
        <v>159.19300000000001</v>
      </c>
      <c r="I38" s="104">
        <v>173</v>
      </c>
      <c r="J38" s="104">
        <v>12.803000000000001</v>
      </c>
      <c r="K38" s="104">
        <v>19.731000000000002</v>
      </c>
      <c r="L38" s="104">
        <v>0</v>
      </c>
      <c r="M38" s="104">
        <v>0</v>
      </c>
      <c r="N38" s="109">
        <v>10</v>
      </c>
      <c r="O38" s="109">
        <v>12</v>
      </c>
      <c r="P38" s="23"/>
      <c r="Q38" s="23"/>
      <c r="R38" s="25"/>
      <c r="S38" s="25"/>
      <c r="T38" s="23"/>
      <c r="U38" s="23"/>
      <c r="V38" s="23"/>
      <c r="W38" s="23"/>
      <c r="X38" s="25"/>
      <c r="Y38" s="25"/>
    </row>
    <row r="39" spans="1:25" ht="15.95" customHeight="1">
      <c r="A39" s="186"/>
      <c r="B39" s="31" t="s">
        <v>70</v>
      </c>
      <c r="C39" s="31"/>
      <c r="D39" s="31"/>
      <c r="E39" s="79" t="s">
        <v>97</v>
      </c>
      <c r="F39" s="109">
        <f t="shared" ref="F39:M39" si="9">F32-F36</f>
        <v>710</v>
      </c>
      <c r="G39" s="109">
        <f t="shared" si="9"/>
        <v>746</v>
      </c>
      <c r="H39" s="104">
        <f t="shared" si="9"/>
        <v>2062.9030000000002</v>
      </c>
      <c r="I39" s="104">
        <f>I32-I36</f>
        <v>2176</v>
      </c>
      <c r="J39" s="104">
        <f t="shared" si="9"/>
        <v>27026.776999999998</v>
      </c>
      <c r="K39" s="104">
        <f t="shared" si="9"/>
        <v>6916.1760000000004</v>
      </c>
      <c r="L39" s="104">
        <f t="shared" si="9"/>
        <v>0</v>
      </c>
      <c r="M39" s="104">
        <f t="shared" si="9"/>
        <v>0</v>
      </c>
      <c r="N39" s="109">
        <f t="shared" ref="N39:O39" si="10">N32-N36</f>
        <v>0</v>
      </c>
      <c r="O39" s="109">
        <f t="shared" si="10"/>
        <v>0</v>
      </c>
      <c r="P39" s="23"/>
      <c r="Q39" s="23"/>
      <c r="R39" s="23"/>
      <c r="S39" s="23"/>
      <c r="T39" s="23"/>
      <c r="U39" s="23"/>
      <c r="V39" s="23"/>
      <c r="W39" s="23"/>
      <c r="X39" s="25"/>
      <c r="Y39" s="25"/>
    </row>
    <row r="40" spans="1:25" ht="15.95" customHeight="1">
      <c r="A40" s="179" t="s">
        <v>86</v>
      </c>
      <c r="B40" s="74" t="s">
        <v>71</v>
      </c>
      <c r="C40" s="68"/>
      <c r="D40" s="68"/>
      <c r="E40" s="79" t="s">
        <v>39</v>
      </c>
      <c r="F40" s="109">
        <v>3236</v>
      </c>
      <c r="G40" s="109">
        <v>2678</v>
      </c>
      <c r="H40" s="104">
        <v>1588.77</v>
      </c>
      <c r="I40" s="104">
        <f>4032-85</f>
        <v>3947</v>
      </c>
      <c r="J40" s="104">
        <v>3254.8330000000001</v>
      </c>
      <c r="K40" s="104">
        <v>8464.1329999999998</v>
      </c>
      <c r="L40" s="104">
        <v>64</v>
      </c>
      <c r="M40" s="104">
        <v>56</v>
      </c>
      <c r="N40" s="109">
        <v>165</v>
      </c>
      <c r="O40" s="109">
        <v>167</v>
      </c>
      <c r="P40" s="23"/>
      <c r="Q40" s="23"/>
      <c r="R40" s="23"/>
      <c r="S40" s="23"/>
      <c r="T40" s="25"/>
      <c r="U40" s="25"/>
      <c r="V40" s="25"/>
      <c r="W40" s="25"/>
      <c r="X40" s="23"/>
      <c r="Y40" s="23"/>
    </row>
    <row r="41" spans="1:25" ht="15.95" customHeight="1">
      <c r="A41" s="180"/>
      <c r="B41" s="75"/>
      <c r="C41" s="68" t="s">
        <v>72</v>
      </c>
      <c r="D41" s="68"/>
      <c r="E41" s="79"/>
      <c r="F41" s="109">
        <v>1747</v>
      </c>
      <c r="G41" s="109">
        <v>1416</v>
      </c>
      <c r="H41" s="118">
        <v>811</v>
      </c>
      <c r="I41" s="118">
        <v>3846</v>
      </c>
      <c r="J41" s="118">
        <v>3163</v>
      </c>
      <c r="K41" s="118">
        <v>2314</v>
      </c>
      <c r="L41" s="118">
        <v>22</v>
      </c>
      <c r="M41" s="118">
        <v>0</v>
      </c>
      <c r="N41" s="82">
        <v>24</v>
      </c>
      <c r="O41" s="82">
        <v>7</v>
      </c>
      <c r="P41" s="25"/>
      <c r="Q41" s="25"/>
      <c r="R41" s="25"/>
      <c r="S41" s="25"/>
      <c r="T41" s="25"/>
      <c r="U41" s="25"/>
      <c r="V41" s="25"/>
      <c r="W41" s="25"/>
      <c r="X41" s="23"/>
      <c r="Y41" s="23"/>
    </row>
    <row r="42" spans="1:25" ht="15.95" customHeight="1">
      <c r="A42" s="180"/>
      <c r="B42" s="74" t="s">
        <v>59</v>
      </c>
      <c r="C42" s="68"/>
      <c r="D42" s="68"/>
      <c r="E42" s="79" t="s">
        <v>40</v>
      </c>
      <c r="F42" s="109">
        <v>3882</v>
      </c>
      <c r="G42" s="109">
        <v>3404</v>
      </c>
      <c r="H42" s="104">
        <v>3651.6729999999998</v>
      </c>
      <c r="I42" s="104">
        <v>5908</v>
      </c>
      <c r="J42" s="104">
        <v>10160.268</v>
      </c>
      <c r="K42" s="104">
        <v>15277.370999999999</v>
      </c>
      <c r="L42" s="104">
        <v>64</v>
      </c>
      <c r="M42" s="104">
        <v>56</v>
      </c>
      <c r="N42" s="109">
        <v>165</v>
      </c>
      <c r="O42" s="109">
        <v>167</v>
      </c>
      <c r="P42" s="23"/>
      <c r="Q42" s="23"/>
      <c r="R42" s="23"/>
      <c r="S42" s="23"/>
      <c r="T42" s="25"/>
      <c r="U42" s="25"/>
      <c r="V42" s="23"/>
      <c r="W42" s="23"/>
      <c r="X42" s="23"/>
      <c r="Y42" s="23"/>
    </row>
    <row r="43" spans="1:25" ht="15.95" customHeight="1">
      <c r="A43" s="180"/>
      <c r="B43" s="75"/>
      <c r="C43" s="68" t="s">
        <v>73</v>
      </c>
      <c r="D43" s="68"/>
      <c r="E43" s="79"/>
      <c r="F43" s="82">
        <v>1912</v>
      </c>
      <c r="G43" s="82">
        <v>2172</v>
      </c>
      <c r="H43" s="104">
        <v>2629.9949999999999</v>
      </c>
      <c r="I43" s="104">
        <v>1830</v>
      </c>
      <c r="J43" s="104">
        <v>6598</v>
      </c>
      <c r="K43" s="104">
        <v>9917</v>
      </c>
      <c r="L43" s="104">
        <v>0</v>
      </c>
      <c r="M43" s="104">
        <v>0</v>
      </c>
      <c r="N43" s="109">
        <v>138</v>
      </c>
      <c r="O43" s="109">
        <v>127</v>
      </c>
      <c r="P43" s="23"/>
      <c r="Q43" s="23"/>
      <c r="R43" s="25"/>
      <c r="S43" s="23"/>
      <c r="T43" s="25"/>
      <c r="U43" s="25"/>
      <c r="V43" s="23"/>
      <c r="W43" s="23"/>
      <c r="X43" s="25"/>
      <c r="Y43" s="25"/>
    </row>
    <row r="44" spans="1:25" ht="15.95" customHeight="1">
      <c r="A44" s="180"/>
      <c r="B44" s="68" t="s">
        <v>70</v>
      </c>
      <c r="C44" s="68"/>
      <c r="D44" s="68"/>
      <c r="E44" s="79" t="s">
        <v>98</v>
      </c>
      <c r="F44" s="82">
        <f t="shared" ref="F44:M44" si="11">F40-F42</f>
        <v>-646</v>
      </c>
      <c r="G44" s="82">
        <f t="shared" si="11"/>
        <v>-726</v>
      </c>
      <c r="H44" s="118">
        <f t="shared" si="11"/>
        <v>-2062.9029999999998</v>
      </c>
      <c r="I44" s="118">
        <f t="shared" si="11"/>
        <v>-1961</v>
      </c>
      <c r="J44" s="118">
        <f t="shared" si="11"/>
        <v>-6905.4349999999995</v>
      </c>
      <c r="K44" s="118">
        <f t="shared" si="11"/>
        <v>-6813.2379999999994</v>
      </c>
      <c r="L44" s="118">
        <f t="shared" si="11"/>
        <v>0</v>
      </c>
      <c r="M44" s="118">
        <f t="shared" si="11"/>
        <v>0</v>
      </c>
      <c r="N44" s="82">
        <f t="shared" ref="N44:O44" si="12">N40-N42</f>
        <v>0</v>
      </c>
      <c r="O44" s="82">
        <f t="shared" si="12"/>
        <v>0</v>
      </c>
      <c r="P44" s="25"/>
      <c r="Q44" s="25"/>
      <c r="R44" s="23"/>
      <c r="S44" s="23"/>
      <c r="T44" s="25"/>
      <c r="U44" s="25"/>
      <c r="V44" s="23"/>
      <c r="W44" s="23"/>
      <c r="X44" s="23"/>
      <c r="Y44" s="23"/>
    </row>
    <row r="45" spans="1:25" ht="15.95" customHeight="1">
      <c r="A45" s="179" t="s">
        <v>78</v>
      </c>
      <c r="B45" s="31" t="s">
        <v>74</v>
      </c>
      <c r="C45" s="31"/>
      <c r="D45" s="31"/>
      <c r="E45" s="79" t="s">
        <v>99</v>
      </c>
      <c r="F45" s="109">
        <f t="shared" ref="F45:M45" si="13">F39+F44</f>
        <v>64</v>
      </c>
      <c r="G45" s="109">
        <f t="shared" si="13"/>
        <v>20</v>
      </c>
      <c r="H45" s="104">
        <f t="shared" si="13"/>
        <v>0</v>
      </c>
      <c r="I45" s="104">
        <f>I39+I44</f>
        <v>215</v>
      </c>
      <c r="J45" s="104">
        <f t="shared" si="13"/>
        <v>20121.341999999997</v>
      </c>
      <c r="K45" s="104">
        <f t="shared" si="13"/>
        <v>102.93800000000101</v>
      </c>
      <c r="L45" s="104">
        <f t="shared" si="13"/>
        <v>0</v>
      </c>
      <c r="M45" s="104">
        <f t="shared" si="13"/>
        <v>0</v>
      </c>
      <c r="N45" s="109">
        <f t="shared" ref="N45:O45" si="14">N39+N44</f>
        <v>0</v>
      </c>
      <c r="O45" s="109">
        <f t="shared" si="14"/>
        <v>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5.95" customHeight="1">
      <c r="A46" s="180"/>
      <c r="B46" s="68" t="s">
        <v>75</v>
      </c>
      <c r="C46" s="68"/>
      <c r="D46" s="68"/>
      <c r="E46" s="68"/>
      <c r="F46" s="82">
        <v>65</v>
      </c>
      <c r="G46" s="82">
        <v>20</v>
      </c>
      <c r="H46" s="118">
        <v>0</v>
      </c>
      <c r="I46" s="118">
        <v>300</v>
      </c>
      <c r="J46" s="118">
        <v>19137.745999999999</v>
      </c>
      <c r="K46" s="118">
        <v>102.93899999999999</v>
      </c>
      <c r="L46" s="118">
        <v>0</v>
      </c>
      <c r="M46" s="118">
        <v>0</v>
      </c>
      <c r="N46" s="119">
        <v>0</v>
      </c>
      <c r="O46" s="119"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.95" customHeight="1">
      <c r="A47" s="180"/>
      <c r="B47" s="68" t="s">
        <v>76</v>
      </c>
      <c r="C47" s="68"/>
      <c r="D47" s="68"/>
      <c r="E47" s="68"/>
      <c r="F47" s="119">
        <v>0</v>
      </c>
      <c r="G47" s="119">
        <v>0</v>
      </c>
      <c r="H47" s="104">
        <v>0</v>
      </c>
      <c r="I47" s="104">
        <v>0</v>
      </c>
      <c r="J47" s="104">
        <v>774.01700000000005</v>
      </c>
      <c r="K47" s="104">
        <v>0</v>
      </c>
      <c r="L47" s="104">
        <v>0</v>
      </c>
      <c r="M47" s="104">
        <v>0</v>
      </c>
      <c r="N47" s="119">
        <v>0</v>
      </c>
      <c r="O47" s="145">
        <v>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.95" customHeight="1">
      <c r="A48" s="180"/>
      <c r="B48" s="68" t="s">
        <v>77</v>
      </c>
      <c r="C48" s="68"/>
      <c r="D48" s="68"/>
      <c r="E48" s="68"/>
      <c r="F48" s="119">
        <v>0</v>
      </c>
      <c r="G48" s="123">
        <v>0</v>
      </c>
      <c r="H48" s="104">
        <v>0</v>
      </c>
      <c r="I48" s="123">
        <v>0</v>
      </c>
      <c r="J48" s="104">
        <v>774.01700000000005</v>
      </c>
      <c r="K48" s="104">
        <v>0</v>
      </c>
      <c r="L48" s="104">
        <v>0</v>
      </c>
      <c r="M48" s="104">
        <v>0</v>
      </c>
      <c r="N48" s="119">
        <v>0</v>
      </c>
      <c r="O48" s="135">
        <v>0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16" ht="15.95" customHeight="1">
      <c r="A49" s="12" t="s">
        <v>82</v>
      </c>
      <c r="O49" s="8"/>
      <c r="P49" s="8"/>
    </row>
    <row r="50" spans="1:16" ht="15.95" customHeight="1">
      <c r="A50" s="12"/>
      <c r="O50" s="8"/>
      <c r="P50" s="8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98" orientation="portrait" r:id="rId1"/>
  <headerFooter alignWithMargins="0">
    <oddHeader>&amp;R&amp;"明朝,斜体"&amp;9指定都市－2</oddHeader>
  </headerFooter>
  <colBreaks count="1" manualBreakCount="1">
    <brk id="9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0"/>
  <sheetViews>
    <sheetView view="pageBreakPreview" zoomScale="94" zoomScaleNormal="100" zoomScaleSheetLayoutView="94" workbookViewId="0">
      <pane xSplit="5" ySplit="7" topLeftCell="F14" activePane="bottomRight" state="frozen"/>
      <selection activeCell="G46" sqref="G46"/>
      <selection pane="topRight" activeCell="G46" sqref="G46"/>
      <selection pane="bottomLeft" activeCell="G46" sqref="G46"/>
      <selection pane="bottomRight" activeCell="F46" sqref="F46:G48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2" t="s">
        <v>312</v>
      </c>
      <c r="E1" s="15"/>
      <c r="F1" s="15"/>
      <c r="G1" s="15"/>
    </row>
    <row r="2" spans="1:25" ht="15" customHeight="1"/>
    <row r="3" spans="1:25" ht="15" customHeight="1">
      <c r="A3" s="16" t="s">
        <v>42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275</v>
      </c>
      <c r="B5" s="13"/>
      <c r="C5" s="13"/>
      <c r="D5" s="13"/>
      <c r="K5" s="17"/>
      <c r="O5" s="17" t="s">
        <v>43</v>
      </c>
    </row>
    <row r="6" spans="1:25" ht="15.95" customHeight="1">
      <c r="A6" s="182" t="s">
        <v>44</v>
      </c>
      <c r="B6" s="183"/>
      <c r="C6" s="183"/>
      <c r="D6" s="183"/>
      <c r="E6" s="183"/>
      <c r="F6" s="172"/>
      <c r="G6" s="165"/>
      <c r="H6" s="173"/>
      <c r="I6" s="174"/>
      <c r="J6" s="173"/>
      <c r="K6" s="174"/>
      <c r="L6" s="172"/>
      <c r="M6" s="165"/>
      <c r="N6" s="165"/>
      <c r="O6" s="165"/>
    </row>
    <row r="7" spans="1:25" ht="15.95" customHeight="1">
      <c r="A7" s="183"/>
      <c r="B7" s="183"/>
      <c r="C7" s="183"/>
      <c r="D7" s="183"/>
      <c r="E7" s="183"/>
      <c r="F7" s="66" t="s">
        <v>276</v>
      </c>
      <c r="G7" s="78" t="s">
        <v>277</v>
      </c>
      <c r="H7" s="116" t="s">
        <v>276</v>
      </c>
      <c r="I7" s="117" t="s">
        <v>277</v>
      </c>
      <c r="J7" s="116" t="s">
        <v>276</v>
      </c>
      <c r="K7" s="117" t="s">
        <v>277</v>
      </c>
      <c r="L7" s="66" t="s">
        <v>276</v>
      </c>
      <c r="M7" s="78" t="s">
        <v>277</v>
      </c>
      <c r="N7" s="66" t="s">
        <v>276</v>
      </c>
      <c r="O7" s="78" t="s">
        <v>277</v>
      </c>
    </row>
    <row r="8" spans="1:25" ht="15.95" customHeight="1">
      <c r="A8" s="179" t="s">
        <v>83</v>
      </c>
      <c r="B8" s="74" t="s">
        <v>45</v>
      </c>
      <c r="C8" s="68"/>
      <c r="D8" s="68"/>
      <c r="E8" s="110" t="s">
        <v>36</v>
      </c>
      <c r="F8" s="109"/>
      <c r="G8" s="109"/>
      <c r="H8" s="104"/>
      <c r="I8" s="104"/>
      <c r="J8" s="104"/>
      <c r="K8" s="104"/>
      <c r="L8" s="109"/>
      <c r="M8" s="109"/>
      <c r="N8" s="109"/>
      <c r="O8" s="10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79"/>
      <c r="B9" s="76"/>
      <c r="C9" s="68" t="s">
        <v>46</v>
      </c>
      <c r="D9" s="68"/>
      <c r="E9" s="110" t="s">
        <v>37</v>
      </c>
      <c r="F9" s="109"/>
      <c r="G9" s="109"/>
      <c r="H9" s="104"/>
      <c r="I9" s="104"/>
      <c r="J9" s="104"/>
      <c r="K9" s="104"/>
      <c r="L9" s="109"/>
      <c r="M9" s="109"/>
      <c r="N9" s="109"/>
      <c r="O9" s="10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79"/>
      <c r="B10" s="75"/>
      <c r="C10" s="68" t="s">
        <v>47</v>
      </c>
      <c r="D10" s="68"/>
      <c r="E10" s="110" t="s">
        <v>38</v>
      </c>
      <c r="F10" s="109"/>
      <c r="G10" s="109"/>
      <c r="H10" s="104"/>
      <c r="I10" s="104"/>
      <c r="J10" s="104"/>
      <c r="K10" s="104"/>
      <c r="L10" s="109"/>
      <c r="M10" s="109"/>
      <c r="N10" s="109"/>
      <c r="O10" s="10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79"/>
      <c r="B11" s="74" t="s">
        <v>48</v>
      </c>
      <c r="C11" s="68"/>
      <c r="D11" s="68"/>
      <c r="E11" s="110" t="s">
        <v>39</v>
      </c>
      <c r="F11" s="109"/>
      <c r="G11" s="109"/>
      <c r="H11" s="104"/>
      <c r="I11" s="104"/>
      <c r="J11" s="104"/>
      <c r="K11" s="104"/>
      <c r="L11" s="109"/>
      <c r="M11" s="109"/>
      <c r="N11" s="109"/>
      <c r="O11" s="10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79"/>
      <c r="B12" s="76"/>
      <c r="C12" s="68" t="s">
        <v>49</v>
      </c>
      <c r="D12" s="68"/>
      <c r="E12" s="110" t="s">
        <v>40</v>
      </c>
      <c r="F12" s="109"/>
      <c r="G12" s="109"/>
      <c r="H12" s="104"/>
      <c r="I12" s="104"/>
      <c r="J12" s="104"/>
      <c r="K12" s="104"/>
      <c r="L12" s="109"/>
      <c r="M12" s="109"/>
      <c r="N12" s="109"/>
      <c r="O12" s="10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79"/>
      <c r="B13" s="75"/>
      <c r="C13" s="68" t="s">
        <v>50</v>
      </c>
      <c r="D13" s="68"/>
      <c r="E13" s="110" t="s">
        <v>41</v>
      </c>
      <c r="F13" s="109"/>
      <c r="G13" s="109"/>
      <c r="H13" s="104"/>
      <c r="I13" s="104"/>
      <c r="J13" s="104"/>
      <c r="K13" s="104"/>
      <c r="L13" s="109"/>
      <c r="M13" s="109"/>
      <c r="N13" s="109"/>
      <c r="O13" s="10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79"/>
      <c r="B14" s="68" t="s">
        <v>51</v>
      </c>
      <c r="C14" s="68"/>
      <c r="D14" s="68"/>
      <c r="E14" s="110" t="s">
        <v>87</v>
      </c>
      <c r="F14" s="109"/>
      <c r="G14" s="109"/>
      <c r="H14" s="104"/>
      <c r="I14" s="104"/>
      <c r="J14" s="104"/>
      <c r="K14" s="104"/>
      <c r="L14" s="109"/>
      <c r="M14" s="109"/>
      <c r="N14" s="109">
        <f t="shared" ref="N14:O15" si="0">N9-N12</f>
        <v>0</v>
      </c>
      <c r="O14" s="109">
        <f t="shared" si="0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79"/>
      <c r="B15" s="68" t="s">
        <v>52</v>
      </c>
      <c r="C15" s="68"/>
      <c r="D15" s="68"/>
      <c r="E15" s="110" t="s">
        <v>88</v>
      </c>
      <c r="F15" s="109"/>
      <c r="G15" s="109"/>
      <c r="H15" s="104"/>
      <c r="I15" s="104"/>
      <c r="J15" s="104"/>
      <c r="K15" s="104"/>
      <c r="L15" s="109"/>
      <c r="M15" s="109"/>
      <c r="N15" s="109">
        <f t="shared" si="0"/>
        <v>0</v>
      </c>
      <c r="O15" s="109">
        <f t="shared" si="0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79"/>
      <c r="B16" s="68" t="s">
        <v>53</v>
      </c>
      <c r="C16" s="68"/>
      <c r="D16" s="68"/>
      <c r="E16" s="110" t="s">
        <v>89</v>
      </c>
      <c r="F16" s="109"/>
      <c r="G16" s="109"/>
      <c r="H16" s="104"/>
      <c r="I16" s="104"/>
      <c r="J16" s="104"/>
      <c r="K16" s="104"/>
      <c r="L16" s="109"/>
      <c r="M16" s="109"/>
      <c r="N16" s="109">
        <f t="shared" ref="N16:O16" si="1">N8-N11</f>
        <v>0</v>
      </c>
      <c r="O16" s="109">
        <f t="shared" si="1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79"/>
      <c r="B17" s="68" t="s">
        <v>54</v>
      </c>
      <c r="C17" s="68"/>
      <c r="D17" s="68"/>
      <c r="E17" s="66"/>
      <c r="F17" s="109"/>
      <c r="G17" s="109"/>
      <c r="H17" s="104"/>
      <c r="I17" s="104"/>
      <c r="J17" s="104"/>
      <c r="K17" s="104"/>
      <c r="L17" s="109"/>
      <c r="M17" s="109"/>
      <c r="N17" s="81"/>
      <c r="O17" s="82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79"/>
      <c r="B18" s="68" t="s">
        <v>55</v>
      </c>
      <c r="C18" s="68"/>
      <c r="D18" s="68"/>
      <c r="E18" s="66"/>
      <c r="F18" s="82"/>
      <c r="G18" s="82"/>
      <c r="H18" s="118"/>
      <c r="I18" s="118"/>
      <c r="J18" s="118"/>
      <c r="K18" s="118"/>
      <c r="L18" s="82"/>
      <c r="M18" s="82"/>
      <c r="N18" s="82"/>
      <c r="O18" s="82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79" t="s">
        <v>84</v>
      </c>
      <c r="B19" s="74" t="s">
        <v>56</v>
      </c>
      <c r="C19" s="68"/>
      <c r="D19" s="68"/>
      <c r="E19" s="110"/>
      <c r="F19" s="109"/>
      <c r="G19" s="109"/>
      <c r="H19" s="104"/>
      <c r="I19" s="104"/>
      <c r="J19" s="104"/>
      <c r="K19" s="104"/>
      <c r="L19" s="109"/>
      <c r="M19" s="109"/>
      <c r="N19" s="109"/>
      <c r="O19" s="10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79"/>
      <c r="B20" s="75"/>
      <c r="C20" s="68" t="s">
        <v>57</v>
      </c>
      <c r="D20" s="68"/>
      <c r="E20" s="110"/>
      <c r="F20" s="109"/>
      <c r="G20" s="109"/>
      <c r="H20" s="104"/>
      <c r="I20" s="104"/>
      <c r="J20" s="104"/>
      <c r="K20" s="104"/>
      <c r="L20" s="109"/>
      <c r="M20" s="109"/>
      <c r="N20" s="109"/>
      <c r="O20" s="10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79"/>
      <c r="B21" s="68" t="s">
        <v>58</v>
      </c>
      <c r="C21" s="68"/>
      <c r="D21" s="68"/>
      <c r="E21" s="110" t="s">
        <v>90</v>
      </c>
      <c r="F21" s="109"/>
      <c r="G21" s="109"/>
      <c r="H21" s="104"/>
      <c r="I21" s="104"/>
      <c r="J21" s="104"/>
      <c r="K21" s="104"/>
      <c r="L21" s="109"/>
      <c r="M21" s="109"/>
      <c r="N21" s="109"/>
      <c r="O21" s="10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79"/>
      <c r="B22" s="74" t="s">
        <v>59</v>
      </c>
      <c r="C22" s="68"/>
      <c r="D22" s="68"/>
      <c r="E22" s="110" t="s">
        <v>91</v>
      </c>
      <c r="F22" s="109"/>
      <c r="G22" s="109"/>
      <c r="H22" s="104"/>
      <c r="I22" s="104"/>
      <c r="J22" s="104"/>
      <c r="K22" s="104"/>
      <c r="L22" s="109"/>
      <c r="M22" s="109"/>
      <c r="N22" s="109"/>
      <c r="O22" s="10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79"/>
      <c r="B23" s="75" t="s">
        <v>60</v>
      </c>
      <c r="C23" s="68" t="s">
        <v>61</v>
      </c>
      <c r="D23" s="68"/>
      <c r="E23" s="110"/>
      <c r="F23" s="109"/>
      <c r="G23" s="109"/>
      <c r="H23" s="104"/>
      <c r="I23" s="104"/>
      <c r="J23" s="104"/>
      <c r="K23" s="104"/>
      <c r="L23" s="109"/>
      <c r="M23" s="109"/>
      <c r="N23" s="109"/>
      <c r="O23" s="10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79"/>
      <c r="B24" s="68" t="s">
        <v>92</v>
      </c>
      <c r="C24" s="68"/>
      <c r="D24" s="68"/>
      <c r="E24" s="110" t="s">
        <v>93</v>
      </c>
      <c r="F24" s="109"/>
      <c r="G24" s="109"/>
      <c r="H24" s="104"/>
      <c r="I24" s="104"/>
      <c r="J24" s="104"/>
      <c r="K24" s="104"/>
      <c r="L24" s="109"/>
      <c r="M24" s="109"/>
      <c r="N24" s="109">
        <f t="shared" ref="N24:O24" si="2">N21-N22</f>
        <v>0</v>
      </c>
      <c r="O24" s="109">
        <f t="shared" si="2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79"/>
      <c r="B25" s="74" t="s">
        <v>62</v>
      </c>
      <c r="C25" s="74"/>
      <c r="D25" s="74"/>
      <c r="E25" s="184" t="s">
        <v>94</v>
      </c>
      <c r="F25" s="175"/>
      <c r="G25" s="175"/>
      <c r="H25" s="177"/>
      <c r="I25" s="177"/>
      <c r="J25" s="177"/>
      <c r="K25" s="177"/>
      <c r="L25" s="175"/>
      <c r="M25" s="175"/>
      <c r="N25" s="175"/>
      <c r="O25" s="175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79"/>
      <c r="B26" s="97" t="s">
        <v>63</v>
      </c>
      <c r="C26" s="97"/>
      <c r="D26" s="97"/>
      <c r="E26" s="185"/>
      <c r="F26" s="176"/>
      <c r="G26" s="176"/>
      <c r="H26" s="178"/>
      <c r="I26" s="178"/>
      <c r="J26" s="178"/>
      <c r="K26" s="178"/>
      <c r="L26" s="176"/>
      <c r="M26" s="176"/>
      <c r="N26" s="176"/>
      <c r="O26" s="176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79"/>
      <c r="B27" s="68" t="s">
        <v>95</v>
      </c>
      <c r="C27" s="68"/>
      <c r="D27" s="68"/>
      <c r="E27" s="110" t="s">
        <v>96</v>
      </c>
      <c r="F27" s="109"/>
      <c r="G27" s="109"/>
      <c r="H27" s="104"/>
      <c r="I27" s="104"/>
      <c r="J27" s="104"/>
      <c r="K27" s="104"/>
      <c r="L27" s="109"/>
      <c r="M27" s="109"/>
      <c r="N27" s="109">
        <f t="shared" ref="N27:O27" si="3">N24+N25</f>
        <v>0</v>
      </c>
      <c r="O27" s="109">
        <f t="shared" si="3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100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81" t="s">
        <v>64</v>
      </c>
      <c r="B30" s="181"/>
      <c r="C30" s="181"/>
      <c r="D30" s="181"/>
      <c r="E30" s="181"/>
      <c r="F30" s="166" t="s">
        <v>301</v>
      </c>
      <c r="G30" s="167"/>
      <c r="H30" s="168" t="s">
        <v>304</v>
      </c>
      <c r="I30" s="169"/>
      <c r="J30" s="168" t="s">
        <v>297</v>
      </c>
      <c r="K30" s="169"/>
      <c r="L30" s="167"/>
      <c r="M30" s="167"/>
      <c r="N30" s="167"/>
      <c r="O30" s="167"/>
      <c r="P30" s="26"/>
      <c r="Q30" s="20"/>
      <c r="R30" s="26"/>
      <c r="S30" s="20"/>
      <c r="T30" s="26"/>
      <c r="U30" s="20"/>
      <c r="V30" s="26"/>
      <c r="W30" s="20"/>
      <c r="X30" s="26"/>
      <c r="Y30" s="20"/>
    </row>
    <row r="31" spans="1:25" ht="15.95" customHeight="1">
      <c r="A31" s="181"/>
      <c r="B31" s="181"/>
      <c r="C31" s="181"/>
      <c r="D31" s="181"/>
      <c r="E31" s="181"/>
      <c r="F31" s="66" t="s">
        <v>276</v>
      </c>
      <c r="G31" s="78" t="s">
        <v>277</v>
      </c>
      <c r="H31" s="116" t="s">
        <v>276</v>
      </c>
      <c r="I31" s="117" t="s">
        <v>277</v>
      </c>
      <c r="J31" s="116" t="s">
        <v>276</v>
      </c>
      <c r="K31" s="117" t="s">
        <v>277</v>
      </c>
      <c r="L31" s="66" t="s">
        <v>276</v>
      </c>
      <c r="M31" s="78" t="s">
        <v>277</v>
      </c>
      <c r="N31" s="66" t="s">
        <v>276</v>
      </c>
      <c r="O31" s="78" t="s">
        <v>277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.95" customHeight="1">
      <c r="A32" s="179" t="s">
        <v>85</v>
      </c>
      <c r="B32" s="74" t="s">
        <v>45</v>
      </c>
      <c r="C32" s="68"/>
      <c r="D32" s="68"/>
      <c r="E32" s="110" t="s">
        <v>36</v>
      </c>
      <c r="F32" s="109">
        <v>127</v>
      </c>
      <c r="G32" s="109">
        <v>133</v>
      </c>
      <c r="H32" s="104">
        <v>1108.4929999999999</v>
      </c>
      <c r="I32" s="104">
        <f>+I33+I35</f>
        <v>1094</v>
      </c>
      <c r="J32" s="104">
        <v>0</v>
      </c>
      <c r="K32" s="104">
        <v>1868</v>
      </c>
      <c r="L32" s="109"/>
      <c r="M32" s="109"/>
      <c r="N32" s="109"/>
      <c r="O32" s="109"/>
      <c r="P32" s="23"/>
      <c r="Q32" s="23"/>
      <c r="R32" s="23"/>
      <c r="S32" s="23"/>
      <c r="T32" s="25"/>
      <c r="U32" s="25"/>
      <c r="V32" s="23"/>
      <c r="W32" s="23"/>
      <c r="X32" s="25"/>
      <c r="Y32" s="25"/>
    </row>
    <row r="33" spans="1:25" ht="15.95" customHeight="1">
      <c r="A33" s="186"/>
      <c r="B33" s="76"/>
      <c r="C33" s="74" t="s">
        <v>65</v>
      </c>
      <c r="D33" s="68"/>
      <c r="E33" s="110"/>
      <c r="F33" s="109">
        <v>21</v>
      </c>
      <c r="G33" s="109">
        <v>21</v>
      </c>
      <c r="H33" s="104">
        <v>379.51400000000001</v>
      </c>
      <c r="I33" s="104">
        <f>+I34</f>
        <v>361</v>
      </c>
      <c r="J33" s="104">
        <v>0</v>
      </c>
      <c r="K33" s="104">
        <v>1868</v>
      </c>
      <c r="L33" s="109"/>
      <c r="M33" s="109"/>
      <c r="N33" s="109"/>
      <c r="O33" s="109"/>
      <c r="P33" s="23"/>
      <c r="Q33" s="23"/>
      <c r="R33" s="23"/>
      <c r="S33" s="23"/>
      <c r="T33" s="25"/>
      <c r="U33" s="25"/>
      <c r="V33" s="23"/>
      <c r="W33" s="23"/>
      <c r="X33" s="25"/>
      <c r="Y33" s="25"/>
    </row>
    <row r="34" spans="1:25" ht="15.95" customHeight="1">
      <c r="A34" s="186"/>
      <c r="B34" s="76"/>
      <c r="C34" s="75"/>
      <c r="D34" s="68" t="s">
        <v>66</v>
      </c>
      <c r="E34" s="110"/>
      <c r="F34" s="109">
        <v>21</v>
      </c>
      <c r="G34" s="109">
        <v>21</v>
      </c>
      <c r="H34" s="104">
        <v>379.00299999999999</v>
      </c>
      <c r="I34" s="104">
        <v>361</v>
      </c>
      <c r="J34" s="104">
        <v>0</v>
      </c>
      <c r="K34" s="104">
        <v>386</v>
      </c>
      <c r="L34" s="109"/>
      <c r="M34" s="109"/>
      <c r="N34" s="109"/>
      <c r="O34" s="109"/>
      <c r="P34" s="23"/>
      <c r="Q34" s="23"/>
      <c r="R34" s="23"/>
      <c r="S34" s="23"/>
      <c r="T34" s="25"/>
      <c r="U34" s="25"/>
      <c r="V34" s="23"/>
      <c r="W34" s="23"/>
      <c r="X34" s="25"/>
      <c r="Y34" s="25"/>
    </row>
    <row r="35" spans="1:25" ht="15.95" customHeight="1">
      <c r="A35" s="186"/>
      <c r="B35" s="75"/>
      <c r="C35" s="68" t="s">
        <v>67</v>
      </c>
      <c r="D35" s="68"/>
      <c r="E35" s="110"/>
      <c r="F35" s="109">
        <v>106</v>
      </c>
      <c r="G35" s="109">
        <v>112</v>
      </c>
      <c r="H35" s="118">
        <v>728.97900000000004</v>
      </c>
      <c r="I35" s="118">
        <v>733</v>
      </c>
      <c r="J35" s="104">
        <v>0</v>
      </c>
      <c r="K35" s="104">
        <v>0</v>
      </c>
      <c r="L35" s="109"/>
      <c r="M35" s="109"/>
      <c r="N35" s="109"/>
      <c r="O35" s="109"/>
      <c r="P35" s="23"/>
      <c r="Q35" s="23"/>
      <c r="R35" s="23"/>
      <c r="S35" s="23"/>
      <c r="T35" s="25"/>
      <c r="U35" s="25"/>
      <c r="V35" s="23"/>
      <c r="W35" s="23"/>
      <c r="X35" s="25"/>
      <c r="Y35" s="25"/>
    </row>
    <row r="36" spans="1:25" ht="15.95" customHeight="1">
      <c r="A36" s="186"/>
      <c r="B36" s="74" t="s">
        <v>48</v>
      </c>
      <c r="C36" s="68"/>
      <c r="D36" s="68"/>
      <c r="E36" s="110" t="s">
        <v>37</v>
      </c>
      <c r="F36" s="109">
        <v>127</v>
      </c>
      <c r="G36" s="109">
        <v>133</v>
      </c>
      <c r="H36" s="104">
        <v>1108.4929999999999</v>
      </c>
      <c r="I36" s="104">
        <f>+I37+I38</f>
        <v>1094</v>
      </c>
      <c r="J36" s="104">
        <v>0</v>
      </c>
      <c r="K36" s="104">
        <v>689</v>
      </c>
      <c r="L36" s="109"/>
      <c r="M36" s="109"/>
      <c r="N36" s="109"/>
      <c r="O36" s="109"/>
      <c r="P36" s="23"/>
      <c r="Q36" s="23"/>
      <c r="R36" s="23"/>
      <c r="S36" s="23"/>
      <c r="T36" s="23"/>
      <c r="U36" s="23"/>
      <c r="V36" s="23"/>
      <c r="W36" s="23"/>
      <c r="X36" s="25"/>
      <c r="Y36" s="25"/>
    </row>
    <row r="37" spans="1:25" ht="15.95" customHeight="1">
      <c r="A37" s="186"/>
      <c r="B37" s="76"/>
      <c r="C37" s="68" t="s">
        <v>68</v>
      </c>
      <c r="D37" s="68"/>
      <c r="E37" s="110"/>
      <c r="F37" s="109">
        <v>121</v>
      </c>
      <c r="G37" s="109">
        <v>126</v>
      </c>
      <c r="H37" s="104">
        <v>1089.287</v>
      </c>
      <c r="I37" s="104">
        <v>1069</v>
      </c>
      <c r="J37" s="104">
        <v>0</v>
      </c>
      <c r="K37" s="104">
        <v>667</v>
      </c>
      <c r="L37" s="109"/>
      <c r="M37" s="109"/>
      <c r="N37" s="109"/>
      <c r="O37" s="109"/>
      <c r="P37" s="23"/>
      <c r="Q37" s="23"/>
      <c r="R37" s="23"/>
      <c r="S37" s="23"/>
      <c r="T37" s="23"/>
      <c r="U37" s="23"/>
      <c r="V37" s="23"/>
      <c r="W37" s="23"/>
      <c r="X37" s="25"/>
      <c r="Y37" s="25"/>
    </row>
    <row r="38" spans="1:25" ht="15.95" customHeight="1">
      <c r="A38" s="186"/>
      <c r="B38" s="75"/>
      <c r="C38" s="68" t="s">
        <v>69</v>
      </c>
      <c r="D38" s="68"/>
      <c r="E38" s="110"/>
      <c r="F38" s="109">
        <v>6</v>
      </c>
      <c r="G38" s="109">
        <v>7</v>
      </c>
      <c r="H38" s="104">
        <v>19.206</v>
      </c>
      <c r="I38" s="104">
        <v>25</v>
      </c>
      <c r="J38" s="104">
        <v>0</v>
      </c>
      <c r="K38" s="104">
        <v>22</v>
      </c>
      <c r="L38" s="109"/>
      <c r="M38" s="109"/>
      <c r="N38" s="109"/>
      <c r="O38" s="109"/>
      <c r="P38" s="23"/>
      <c r="Q38" s="23"/>
      <c r="R38" s="25"/>
      <c r="S38" s="25"/>
      <c r="T38" s="23"/>
      <c r="U38" s="23"/>
      <c r="V38" s="23"/>
      <c r="W38" s="23"/>
      <c r="X38" s="25"/>
      <c r="Y38" s="25"/>
    </row>
    <row r="39" spans="1:25" ht="15.95" customHeight="1">
      <c r="A39" s="186"/>
      <c r="B39" s="31" t="s">
        <v>70</v>
      </c>
      <c r="C39" s="31"/>
      <c r="D39" s="31"/>
      <c r="E39" s="110" t="s">
        <v>97</v>
      </c>
      <c r="F39" s="109">
        <f t="shared" ref="F39:I39" si="4">F32-F36</f>
        <v>0</v>
      </c>
      <c r="G39" s="109">
        <f t="shared" si="4"/>
        <v>0</v>
      </c>
      <c r="H39" s="104">
        <f t="shared" si="4"/>
        <v>0</v>
      </c>
      <c r="I39" s="104">
        <f t="shared" si="4"/>
        <v>0</v>
      </c>
      <c r="J39" s="104">
        <f t="shared" ref="J39:O39" si="5">J32-J36</f>
        <v>0</v>
      </c>
      <c r="K39" s="104">
        <f t="shared" si="5"/>
        <v>1179</v>
      </c>
      <c r="L39" s="109">
        <f t="shared" si="5"/>
        <v>0</v>
      </c>
      <c r="M39" s="109">
        <f t="shared" si="5"/>
        <v>0</v>
      </c>
      <c r="N39" s="109">
        <f t="shared" si="5"/>
        <v>0</v>
      </c>
      <c r="O39" s="109">
        <f t="shared" si="5"/>
        <v>0</v>
      </c>
      <c r="P39" s="23"/>
      <c r="Q39" s="23"/>
      <c r="R39" s="23"/>
      <c r="S39" s="23"/>
      <c r="T39" s="23"/>
      <c r="U39" s="23"/>
      <c r="V39" s="23"/>
      <c r="W39" s="23"/>
      <c r="X39" s="25"/>
      <c r="Y39" s="25"/>
    </row>
    <row r="40" spans="1:25" ht="15.95" customHeight="1">
      <c r="A40" s="179" t="s">
        <v>86</v>
      </c>
      <c r="B40" s="74" t="s">
        <v>71</v>
      </c>
      <c r="C40" s="68"/>
      <c r="D40" s="68"/>
      <c r="E40" s="110" t="s">
        <v>39</v>
      </c>
      <c r="F40" s="109">
        <v>143</v>
      </c>
      <c r="G40" s="109">
        <v>137</v>
      </c>
      <c r="H40" s="104">
        <v>153.29900000000001</v>
      </c>
      <c r="I40" s="104">
        <v>122</v>
      </c>
      <c r="J40" s="104">
        <v>0</v>
      </c>
      <c r="K40" s="104">
        <v>0</v>
      </c>
      <c r="L40" s="109"/>
      <c r="M40" s="109"/>
      <c r="N40" s="109"/>
      <c r="O40" s="109"/>
      <c r="P40" s="23"/>
      <c r="Q40" s="23"/>
      <c r="R40" s="23"/>
      <c r="S40" s="23"/>
      <c r="T40" s="25"/>
      <c r="U40" s="25"/>
      <c r="V40" s="25"/>
      <c r="W40" s="25"/>
      <c r="X40" s="23"/>
      <c r="Y40" s="23"/>
    </row>
    <row r="41" spans="1:25" ht="15.95" customHeight="1">
      <c r="A41" s="180"/>
      <c r="B41" s="75"/>
      <c r="C41" s="68" t="s">
        <v>72</v>
      </c>
      <c r="D41" s="68"/>
      <c r="E41" s="110"/>
      <c r="F41" s="82">
        <v>15</v>
      </c>
      <c r="G41" s="82">
        <v>3</v>
      </c>
      <c r="H41" s="104">
        <v>0</v>
      </c>
      <c r="I41" s="104">
        <v>0</v>
      </c>
      <c r="J41" s="118">
        <v>0</v>
      </c>
      <c r="K41" s="118">
        <v>0</v>
      </c>
      <c r="L41" s="109"/>
      <c r="M41" s="109"/>
      <c r="N41" s="109"/>
      <c r="O41" s="109"/>
      <c r="P41" s="25"/>
      <c r="Q41" s="25"/>
      <c r="R41" s="25"/>
      <c r="S41" s="25"/>
      <c r="T41" s="25"/>
      <c r="U41" s="25"/>
      <c r="V41" s="25"/>
      <c r="W41" s="25"/>
      <c r="X41" s="23"/>
      <c r="Y41" s="23"/>
    </row>
    <row r="42" spans="1:25" ht="15.95" customHeight="1">
      <c r="A42" s="180"/>
      <c r="B42" s="74" t="s">
        <v>59</v>
      </c>
      <c r="C42" s="68"/>
      <c r="D42" s="68"/>
      <c r="E42" s="110" t="s">
        <v>40</v>
      </c>
      <c r="F42" s="109">
        <v>143</v>
      </c>
      <c r="G42" s="109">
        <v>137</v>
      </c>
      <c r="H42" s="104">
        <v>153.30000000000001</v>
      </c>
      <c r="I42" s="104">
        <v>122</v>
      </c>
      <c r="J42" s="104">
        <v>0</v>
      </c>
      <c r="K42" s="104">
        <v>0</v>
      </c>
      <c r="L42" s="109"/>
      <c r="M42" s="109"/>
      <c r="N42" s="109"/>
      <c r="O42" s="109"/>
      <c r="P42" s="23"/>
      <c r="Q42" s="23"/>
      <c r="R42" s="23"/>
      <c r="S42" s="23"/>
      <c r="T42" s="25"/>
      <c r="U42" s="25"/>
      <c r="V42" s="23"/>
      <c r="W42" s="23"/>
      <c r="X42" s="23"/>
      <c r="Y42" s="23"/>
    </row>
    <row r="43" spans="1:25" ht="15.95" customHeight="1">
      <c r="A43" s="180"/>
      <c r="B43" s="75"/>
      <c r="C43" s="68" t="s">
        <v>73</v>
      </c>
      <c r="D43" s="68"/>
      <c r="E43" s="110"/>
      <c r="F43" s="109">
        <v>106</v>
      </c>
      <c r="G43" s="109">
        <v>86</v>
      </c>
      <c r="H43" s="118">
        <v>125.628</v>
      </c>
      <c r="I43" s="118">
        <v>87</v>
      </c>
      <c r="J43" s="104">
        <v>0</v>
      </c>
      <c r="K43" s="104">
        <v>0</v>
      </c>
      <c r="L43" s="109"/>
      <c r="M43" s="109"/>
      <c r="N43" s="109"/>
      <c r="O43" s="109"/>
      <c r="P43" s="23"/>
      <c r="Q43" s="23"/>
      <c r="R43" s="25"/>
      <c r="S43" s="23"/>
      <c r="T43" s="25"/>
      <c r="U43" s="25"/>
      <c r="V43" s="23"/>
      <c r="W43" s="23"/>
      <c r="X43" s="25"/>
      <c r="Y43" s="25"/>
    </row>
    <row r="44" spans="1:25" ht="15.95" customHeight="1">
      <c r="A44" s="180"/>
      <c r="B44" s="68" t="s">
        <v>70</v>
      </c>
      <c r="C44" s="68"/>
      <c r="D44" s="68"/>
      <c r="E44" s="110" t="s">
        <v>98</v>
      </c>
      <c r="F44" s="82">
        <f t="shared" ref="F44:G44" si="6">F40-F42</f>
        <v>0</v>
      </c>
      <c r="G44" s="82">
        <f t="shared" si="6"/>
        <v>0</v>
      </c>
      <c r="H44" s="118">
        <v>0</v>
      </c>
      <c r="I44" s="118">
        <f t="shared" ref="I44" si="7">I40-I42</f>
        <v>0</v>
      </c>
      <c r="J44" s="118">
        <f t="shared" ref="J44:O44" si="8">J40-J42</f>
        <v>0</v>
      </c>
      <c r="K44" s="118">
        <f t="shared" si="8"/>
        <v>0</v>
      </c>
      <c r="L44" s="82">
        <f t="shared" si="8"/>
        <v>0</v>
      </c>
      <c r="M44" s="82">
        <f t="shared" si="8"/>
        <v>0</v>
      </c>
      <c r="N44" s="82">
        <f t="shared" si="8"/>
        <v>0</v>
      </c>
      <c r="O44" s="82">
        <f t="shared" si="8"/>
        <v>0</v>
      </c>
      <c r="P44" s="25"/>
      <c r="Q44" s="25"/>
      <c r="R44" s="23"/>
      <c r="S44" s="23"/>
      <c r="T44" s="25"/>
      <c r="U44" s="25"/>
      <c r="V44" s="23"/>
      <c r="W44" s="23"/>
      <c r="X44" s="23"/>
      <c r="Y44" s="23"/>
    </row>
    <row r="45" spans="1:25" ht="15.95" customHeight="1">
      <c r="A45" s="179" t="s">
        <v>78</v>
      </c>
      <c r="B45" s="31" t="s">
        <v>74</v>
      </c>
      <c r="C45" s="31"/>
      <c r="D45" s="31"/>
      <c r="E45" s="110" t="s">
        <v>99</v>
      </c>
      <c r="F45" s="109">
        <f t="shared" ref="F45:I45" si="9">F39+F44</f>
        <v>0</v>
      </c>
      <c r="G45" s="109">
        <f t="shared" si="9"/>
        <v>0</v>
      </c>
      <c r="H45" s="104">
        <f t="shared" si="9"/>
        <v>0</v>
      </c>
      <c r="I45" s="104">
        <f t="shared" si="9"/>
        <v>0</v>
      </c>
      <c r="J45" s="104">
        <f t="shared" ref="J45:O45" si="10">J39+J44</f>
        <v>0</v>
      </c>
      <c r="K45" s="104">
        <f t="shared" si="10"/>
        <v>1179</v>
      </c>
      <c r="L45" s="109">
        <f t="shared" si="10"/>
        <v>0</v>
      </c>
      <c r="M45" s="109">
        <f t="shared" si="10"/>
        <v>0</v>
      </c>
      <c r="N45" s="109">
        <f t="shared" si="10"/>
        <v>0</v>
      </c>
      <c r="O45" s="109">
        <f t="shared" si="10"/>
        <v>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5.95" customHeight="1">
      <c r="A46" s="180"/>
      <c r="B46" s="68" t="s">
        <v>75</v>
      </c>
      <c r="C46" s="68"/>
      <c r="D46" s="68"/>
      <c r="E46" s="68"/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09"/>
      <c r="M46" s="109"/>
      <c r="N46" s="82"/>
      <c r="O46" s="82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.95" customHeight="1">
      <c r="A47" s="180"/>
      <c r="B47" s="68" t="s">
        <v>76</v>
      </c>
      <c r="C47" s="68"/>
      <c r="D47" s="68"/>
      <c r="E47" s="68"/>
      <c r="F47" s="119">
        <v>0</v>
      </c>
      <c r="G47" s="119">
        <v>0</v>
      </c>
      <c r="H47" s="104">
        <v>0</v>
      </c>
      <c r="I47" s="104">
        <v>0</v>
      </c>
      <c r="J47" s="104">
        <v>0</v>
      </c>
      <c r="K47" s="104">
        <v>0</v>
      </c>
      <c r="L47" s="109"/>
      <c r="M47" s="109"/>
      <c r="N47" s="109"/>
      <c r="O47" s="109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.95" customHeight="1">
      <c r="A48" s="180"/>
      <c r="B48" s="68" t="s">
        <v>77</v>
      </c>
      <c r="C48" s="68"/>
      <c r="D48" s="68"/>
      <c r="E48" s="68"/>
      <c r="F48" s="119">
        <v>0</v>
      </c>
      <c r="G48" s="119">
        <v>0</v>
      </c>
      <c r="H48" s="104">
        <v>0</v>
      </c>
      <c r="I48" s="104">
        <v>0</v>
      </c>
      <c r="J48" s="104">
        <v>0</v>
      </c>
      <c r="K48" s="104">
        <v>0</v>
      </c>
      <c r="L48" s="109"/>
      <c r="M48" s="109"/>
      <c r="N48" s="109"/>
      <c r="O48" s="109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16" ht="15.95" customHeight="1">
      <c r="A49" s="12" t="s">
        <v>82</v>
      </c>
      <c r="O49" s="8"/>
      <c r="P49" s="8"/>
    </row>
    <row r="50" spans="1:16" ht="15.95" customHeight="1">
      <c r="A50" s="12"/>
      <c r="O50" s="8"/>
      <c r="P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20"/>
  <printOptions horizontalCentered="1" gridLinesSet="0"/>
  <pageMargins left="0.78740157480314965" right="0.36" top="0.28000000000000003" bottom="0.23" header="0.19685039370078741" footer="0.19685039370078741"/>
  <pageSetup paperSize="9" scale="98" orientation="portrait" r:id="rId1"/>
  <headerFooter alignWithMargins="0">
    <oddHeader>&amp;R&amp;"明朝,斜体"&amp;9指定都市－2</oddHeader>
  </headerFooter>
  <colBreaks count="1" manualBreakCount="1">
    <brk id="9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3"/>
  <sheetViews>
    <sheetView view="pageBreakPreview" zoomScaleNormal="100" zoomScaleSheetLayoutView="100" workbookViewId="0">
      <pane xSplit="5" ySplit="8" topLeftCell="F21" activePane="bottomRight" state="frozen"/>
      <selection activeCell="G46" sqref="G46"/>
      <selection pane="topRight" activeCell="G46" sqref="G46"/>
      <selection pane="bottomLeft" activeCell="G46" sqref="G46"/>
      <selection pane="bottomRight" activeCell="I41" sqref="I4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47" t="s">
        <v>0</v>
      </c>
      <c r="B1" s="147"/>
      <c r="C1" s="147"/>
      <c r="D1" s="147"/>
      <c r="E1" s="22" t="s">
        <v>312</v>
      </c>
      <c r="F1" s="2"/>
      <c r="AA1" s="152" t="s">
        <v>128</v>
      </c>
      <c r="AB1" s="152"/>
    </row>
    <row r="2" spans="1:38">
      <c r="AA2" s="153" t="s">
        <v>105</v>
      </c>
      <c r="AB2" s="153"/>
      <c r="AC2" s="154" t="s">
        <v>106</v>
      </c>
      <c r="AD2" s="156" t="s">
        <v>107</v>
      </c>
      <c r="AE2" s="157"/>
      <c r="AF2" s="158"/>
      <c r="AG2" s="153" t="s">
        <v>108</v>
      </c>
      <c r="AH2" s="153" t="s">
        <v>109</v>
      </c>
      <c r="AI2" s="153" t="s">
        <v>110</v>
      </c>
      <c r="AJ2" s="153" t="s">
        <v>111</v>
      </c>
      <c r="AK2" s="153" t="s">
        <v>112</v>
      </c>
    </row>
    <row r="3" spans="1:38" ht="14.25">
      <c r="A3" s="11" t="s">
        <v>129</v>
      </c>
      <c r="AA3" s="153"/>
      <c r="AB3" s="153"/>
      <c r="AC3" s="155"/>
      <c r="AD3" s="30"/>
      <c r="AE3" s="29" t="s">
        <v>125</v>
      </c>
      <c r="AF3" s="29" t="s">
        <v>126</v>
      </c>
      <c r="AG3" s="153"/>
      <c r="AH3" s="153"/>
      <c r="AI3" s="153"/>
      <c r="AJ3" s="153"/>
      <c r="AK3" s="153"/>
    </row>
    <row r="4" spans="1:38">
      <c r="AA4" s="31" t="str">
        <f>E1</f>
        <v>福岡市</v>
      </c>
      <c r="AB4" s="31" t="s">
        <v>130</v>
      </c>
      <c r="AC4" s="32">
        <f>SUM(F22)</f>
        <v>1265070</v>
      </c>
      <c r="AD4" s="32">
        <f>F9</f>
        <v>341070</v>
      </c>
      <c r="AE4" s="32">
        <f>F10</f>
        <v>169711</v>
      </c>
      <c r="AF4" s="32">
        <f>F13</f>
        <v>122151</v>
      </c>
      <c r="AG4" s="32">
        <f>F14</f>
        <v>4288</v>
      </c>
      <c r="AH4" s="32">
        <f>F15</f>
        <v>33823</v>
      </c>
      <c r="AI4" s="32">
        <f>F17</f>
        <v>353392</v>
      </c>
      <c r="AJ4" s="32">
        <f>F20</f>
        <v>79102</v>
      </c>
      <c r="AK4" s="32">
        <f>F21</f>
        <v>377552</v>
      </c>
      <c r="AL4" s="33"/>
    </row>
    <row r="5" spans="1:38" ht="14.25">
      <c r="A5" s="10" t="s">
        <v>278</v>
      </c>
      <c r="E5" s="3"/>
      <c r="AA5" s="31" t="str">
        <f>E1</f>
        <v>福岡市</v>
      </c>
      <c r="AB5" s="31" t="s">
        <v>114</v>
      </c>
      <c r="AC5" s="34"/>
      <c r="AD5" s="34">
        <f>G9</f>
        <v>26.960563447081981</v>
      </c>
      <c r="AE5" s="34">
        <f>G10</f>
        <v>13.415146987913712</v>
      </c>
      <c r="AF5" s="34">
        <f>G13</f>
        <v>9.6556712276791004</v>
      </c>
      <c r="AG5" s="34">
        <f>G14</f>
        <v>0.33895357569146373</v>
      </c>
      <c r="AH5" s="34">
        <f>G15</f>
        <v>2.6736069940793792</v>
      </c>
      <c r="AI5" s="34">
        <f>G17</f>
        <v>27.934580695139399</v>
      </c>
      <c r="AJ5" s="34">
        <f>G20</f>
        <v>6.2527765262001305</v>
      </c>
      <c r="AK5" s="34">
        <f>G21</f>
        <v>29.844356438774138</v>
      </c>
    </row>
    <row r="6" spans="1:38" ht="14.25">
      <c r="A6" s="3"/>
      <c r="G6" s="150" t="s">
        <v>131</v>
      </c>
      <c r="H6" s="151"/>
      <c r="I6" s="151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AA6" s="31" t="str">
        <f>E1</f>
        <v>福岡市</v>
      </c>
      <c r="AB6" s="31" t="s">
        <v>115</v>
      </c>
      <c r="AC6" s="34">
        <f>SUM(I22)</f>
        <v>43.36516657203957</v>
      </c>
      <c r="AD6" s="34">
        <f>I9</f>
        <v>-0.98242435855004917</v>
      </c>
      <c r="AE6" s="34">
        <f>I10</f>
        <v>-3.2224769334291303</v>
      </c>
      <c r="AF6" s="34">
        <f>I13</f>
        <v>1.4560042525623373</v>
      </c>
      <c r="AG6" s="34">
        <f>I14</f>
        <v>-32.557407989933942</v>
      </c>
      <c r="AH6" s="34">
        <f>I15</f>
        <v>-4.3575387399615417</v>
      </c>
      <c r="AI6" s="34">
        <f>I17</f>
        <v>108.82472862216287</v>
      </c>
      <c r="AJ6" s="34">
        <f>I20</f>
        <v>6.3742233936687986</v>
      </c>
      <c r="AK6" s="34">
        <f>I21</f>
        <v>107.3402052797197</v>
      </c>
    </row>
    <row r="7" spans="1:38" ht="27" customHeight="1">
      <c r="A7" s="9"/>
      <c r="B7" s="4"/>
      <c r="C7" s="4"/>
      <c r="D7" s="4"/>
      <c r="E7" s="72"/>
      <c r="F7" s="65" t="s">
        <v>279</v>
      </c>
      <c r="G7" s="65"/>
      <c r="H7" s="65" t="s">
        <v>280</v>
      </c>
      <c r="I7" s="83" t="s">
        <v>20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38" ht="17.100000000000001" customHeight="1">
      <c r="A8" s="5"/>
      <c r="B8" s="6"/>
      <c r="C8" s="6"/>
      <c r="D8" s="6"/>
      <c r="E8" s="73"/>
      <c r="F8" s="66" t="s">
        <v>288</v>
      </c>
      <c r="G8" s="66" t="s">
        <v>1</v>
      </c>
      <c r="H8" s="66" t="s">
        <v>288</v>
      </c>
      <c r="I8" s="6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38" ht="18" customHeight="1">
      <c r="A9" s="148" t="s">
        <v>79</v>
      </c>
      <c r="B9" s="148" t="s">
        <v>80</v>
      </c>
      <c r="C9" s="74" t="s">
        <v>2</v>
      </c>
      <c r="D9" s="68"/>
      <c r="E9" s="68"/>
      <c r="F9" s="69">
        <v>341070</v>
      </c>
      <c r="G9" s="70">
        <f t="shared" ref="G9:G22" si="0">F9/$F$22*100</f>
        <v>26.960563447081981</v>
      </c>
      <c r="H9" s="69">
        <v>344454</v>
      </c>
      <c r="I9" s="70">
        <f t="shared" ref="I9:I40" si="1">(F9/H9-1)*100</f>
        <v>-0.98242435855004917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AA9" s="162" t="s">
        <v>128</v>
      </c>
      <c r="AB9" s="163"/>
      <c r="AC9" s="164" t="s">
        <v>116</v>
      </c>
    </row>
    <row r="10" spans="1:38" ht="18" customHeight="1">
      <c r="A10" s="149"/>
      <c r="B10" s="149"/>
      <c r="C10" s="76"/>
      <c r="D10" s="74" t="s">
        <v>21</v>
      </c>
      <c r="E10" s="68"/>
      <c r="F10" s="69">
        <v>169711</v>
      </c>
      <c r="G10" s="70">
        <f t="shared" si="0"/>
        <v>13.415146987913712</v>
      </c>
      <c r="H10" s="69">
        <v>175362</v>
      </c>
      <c r="I10" s="70">
        <f t="shared" si="1"/>
        <v>-3.2224769334291303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A10" s="153" t="s">
        <v>105</v>
      </c>
      <c r="AB10" s="153"/>
      <c r="AC10" s="164"/>
      <c r="AD10" s="156" t="s">
        <v>117</v>
      </c>
      <c r="AE10" s="157"/>
      <c r="AF10" s="158"/>
      <c r="AG10" s="156" t="s">
        <v>118</v>
      </c>
      <c r="AH10" s="161"/>
      <c r="AI10" s="159"/>
      <c r="AJ10" s="156" t="s">
        <v>119</v>
      </c>
      <c r="AK10" s="159"/>
    </row>
    <row r="11" spans="1:38" ht="18" customHeight="1">
      <c r="A11" s="149"/>
      <c r="B11" s="149"/>
      <c r="C11" s="64"/>
      <c r="D11" s="64"/>
      <c r="E11" s="31" t="s">
        <v>22</v>
      </c>
      <c r="F11" s="69">
        <v>130581</v>
      </c>
      <c r="G11" s="70">
        <f t="shared" si="0"/>
        <v>10.322037515710592</v>
      </c>
      <c r="H11" s="69">
        <v>128654</v>
      </c>
      <c r="I11" s="70">
        <f t="shared" si="1"/>
        <v>1.4978158471559366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AA11" s="153"/>
      <c r="AB11" s="153"/>
      <c r="AC11" s="162"/>
      <c r="AD11" s="30"/>
      <c r="AE11" s="29" t="s">
        <v>120</v>
      </c>
      <c r="AF11" s="29" t="s">
        <v>121</v>
      </c>
      <c r="AG11" s="30"/>
      <c r="AH11" s="29" t="s">
        <v>122</v>
      </c>
      <c r="AI11" s="29" t="s">
        <v>123</v>
      </c>
      <c r="AJ11" s="30"/>
      <c r="AK11" s="35" t="s">
        <v>124</v>
      </c>
    </row>
    <row r="12" spans="1:38" ht="18" customHeight="1">
      <c r="A12" s="149"/>
      <c r="B12" s="149"/>
      <c r="C12" s="64"/>
      <c r="D12" s="63"/>
      <c r="E12" s="31" t="s">
        <v>23</v>
      </c>
      <c r="F12" s="69">
        <v>27399</v>
      </c>
      <c r="G12" s="70">
        <f t="shared" si="0"/>
        <v>2.165809006616235</v>
      </c>
      <c r="H12" s="69">
        <v>35008</v>
      </c>
      <c r="I12" s="70">
        <f t="shared" si="1"/>
        <v>-21.735031992687382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AA12" s="31" t="str">
        <f>E1</f>
        <v>福岡市</v>
      </c>
      <c r="AB12" s="31" t="s">
        <v>130</v>
      </c>
      <c r="AC12" s="32">
        <f>F40</f>
        <v>1247829</v>
      </c>
      <c r="AD12" s="32">
        <f>F23</f>
        <v>480266</v>
      </c>
      <c r="AE12" s="32">
        <f>F24</f>
        <v>142586</v>
      </c>
      <c r="AF12" s="32">
        <f>F26</f>
        <v>103641</v>
      </c>
      <c r="AG12" s="32">
        <f>F27</f>
        <v>673218</v>
      </c>
      <c r="AH12" s="32">
        <f>F28</f>
        <v>93953</v>
      </c>
      <c r="AI12" s="32">
        <f>F32</f>
        <v>11090</v>
      </c>
      <c r="AJ12" s="32">
        <f>F34</f>
        <v>94345</v>
      </c>
      <c r="AK12" s="32">
        <f>F35</f>
        <v>94119</v>
      </c>
      <c r="AL12" s="36"/>
    </row>
    <row r="13" spans="1:38" ht="18" customHeight="1">
      <c r="A13" s="149"/>
      <c r="B13" s="149"/>
      <c r="C13" s="75"/>
      <c r="D13" s="68" t="s">
        <v>24</v>
      </c>
      <c r="E13" s="68"/>
      <c r="F13" s="69">
        <v>122151</v>
      </c>
      <c r="G13" s="70">
        <f t="shared" si="0"/>
        <v>9.6556712276791004</v>
      </c>
      <c r="H13" s="69">
        <v>120398</v>
      </c>
      <c r="I13" s="70">
        <f t="shared" si="1"/>
        <v>1.4560042525623373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AA13" s="31" t="str">
        <f>E1</f>
        <v>福岡市</v>
      </c>
      <c r="AB13" s="31" t="s">
        <v>114</v>
      </c>
      <c r="AC13" s="34"/>
      <c r="AD13" s="34">
        <f>G23</f>
        <v>38.488126177545162</v>
      </c>
      <c r="AE13" s="34">
        <f>G24</f>
        <v>11.426725937608438</v>
      </c>
      <c r="AF13" s="34">
        <f>G26</f>
        <v>8.3057053490502319</v>
      </c>
      <c r="AG13" s="34">
        <f>G27</f>
        <v>53.951142344023097</v>
      </c>
      <c r="AH13" s="34">
        <f>G28</f>
        <v>7.5293169176225261</v>
      </c>
      <c r="AI13" s="34">
        <f>G32</f>
        <v>0.88874356983208425</v>
      </c>
      <c r="AJ13" s="34">
        <f>G34</f>
        <v>7.5607314784317401</v>
      </c>
      <c r="AK13" s="34">
        <f>G35</f>
        <v>7.542620022455</v>
      </c>
    </row>
    <row r="14" spans="1:38" ht="18" customHeight="1">
      <c r="A14" s="149"/>
      <c r="B14" s="149"/>
      <c r="C14" s="68" t="s">
        <v>3</v>
      </c>
      <c r="D14" s="68"/>
      <c r="E14" s="68"/>
      <c r="F14" s="69">
        <v>4288</v>
      </c>
      <c r="G14" s="70">
        <f t="shared" si="0"/>
        <v>0.33895357569146373</v>
      </c>
      <c r="H14" s="69">
        <v>6358</v>
      </c>
      <c r="I14" s="70">
        <f t="shared" si="1"/>
        <v>-32.557407989933942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AA14" s="31" t="str">
        <f>E1</f>
        <v>福岡市</v>
      </c>
      <c r="AB14" s="31" t="s">
        <v>115</v>
      </c>
      <c r="AC14" s="34">
        <f>I40</f>
        <v>43.649709150059678</v>
      </c>
      <c r="AD14" s="34">
        <f>I23</f>
        <v>1.6610254879672492</v>
      </c>
      <c r="AE14" s="34">
        <f>I24</f>
        <v>2.3288192276501585</v>
      </c>
      <c r="AF14" s="34">
        <f>I26</f>
        <v>-2.3176248821866197</v>
      </c>
      <c r="AG14" s="34">
        <f>I27</f>
        <v>117.72334480349795</v>
      </c>
      <c r="AH14" s="34">
        <f>I28</f>
        <v>5.8243788155256659</v>
      </c>
      <c r="AI14" s="34">
        <f>I32</f>
        <v>-20.915638593738862</v>
      </c>
      <c r="AJ14" s="34">
        <f>I34</f>
        <v>8.4001654525817528</v>
      </c>
      <c r="AK14" s="34">
        <f>I35</f>
        <v>9.1703107419994758</v>
      </c>
    </row>
    <row r="15" spans="1:38" ht="18" customHeight="1">
      <c r="A15" s="149"/>
      <c r="B15" s="149"/>
      <c r="C15" s="68" t="s">
        <v>4</v>
      </c>
      <c r="D15" s="68"/>
      <c r="E15" s="68"/>
      <c r="F15" s="69">
        <v>33823</v>
      </c>
      <c r="G15" s="70">
        <f t="shared" si="0"/>
        <v>2.6736069940793792</v>
      </c>
      <c r="H15" s="69">
        <v>35364</v>
      </c>
      <c r="I15" s="70">
        <f t="shared" si="1"/>
        <v>-4.3575387399615417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38" ht="18" customHeight="1">
      <c r="A16" s="149"/>
      <c r="B16" s="149"/>
      <c r="C16" s="68" t="s">
        <v>25</v>
      </c>
      <c r="D16" s="68"/>
      <c r="E16" s="68"/>
      <c r="F16" s="69">
        <v>23730</v>
      </c>
      <c r="G16" s="70">
        <f t="shared" si="0"/>
        <v>1.8757855296544854</v>
      </c>
      <c r="H16" s="69">
        <v>25935</v>
      </c>
      <c r="I16" s="70">
        <f t="shared" si="1"/>
        <v>-8.5020242914979782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8" customHeight="1">
      <c r="A17" s="149"/>
      <c r="B17" s="149"/>
      <c r="C17" s="68" t="s">
        <v>5</v>
      </c>
      <c r="D17" s="68"/>
      <c r="E17" s="68"/>
      <c r="F17" s="69">
        <v>353392</v>
      </c>
      <c r="G17" s="70">
        <f t="shared" si="0"/>
        <v>27.934580695139399</v>
      </c>
      <c r="H17" s="69">
        <v>169229</v>
      </c>
      <c r="I17" s="70">
        <f t="shared" si="1"/>
        <v>108.82472862216287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8" customHeight="1">
      <c r="A18" s="149"/>
      <c r="B18" s="149"/>
      <c r="C18" s="68" t="s">
        <v>26</v>
      </c>
      <c r="D18" s="68"/>
      <c r="E18" s="68"/>
      <c r="F18" s="69">
        <v>43131</v>
      </c>
      <c r="G18" s="70">
        <f t="shared" si="0"/>
        <v>3.4093765562379947</v>
      </c>
      <c r="H18" s="69">
        <v>38272</v>
      </c>
      <c r="I18" s="70">
        <f t="shared" si="1"/>
        <v>12.695965719063551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8" customHeight="1">
      <c r="A19" s="149"/>
      <c r="B19" s="149"/>
      <c r="C19" s="68" t="s">
        <v>27</v>
      </c>
      <c r="D19" s="68"/>
      <c r="E19" s="68"/>
      <c r="F19" s="69">
        <v>8982</v>
      </c>
      <c r="G19" s="70">
        <f t="shared" si="0"/>
        <v>0.71000023714102778</v>
      </c>
      <c r="H19" s="69">
        <v>6344</v>
      </c>
      <c r="I19" s="70">
        <f t="shared" si="1"/>
        <v>41.582597730138701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8" customHeight="1">
      <c r="A20" s="149"/>
      <c r="B20" s="149"/>
      <c r="C20" s="68" t="s">
        <v>6</v>
      </c>
      <c r="D20" s="68"/>
      <c r="E20" s="68"/>
      <c r="F20" s="69">
        <v>79102</v>
      </c>
      <c r="G20" s="70">
        <f t="shared" si="0"/>
        <v>6.2527765262001305</v>
      </c>
      <c r="H20" s="69">
        <v>74362</v>
      </c>
      <c r="I20" s="70">
        <f t="shared" si="1"/>
        <v>6.3742233936687986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8" customHeight="1">
      <c r="A21" s="149"/>
      <c r="B21" s="149"/>
      <c r="C21" s="68" t="s">
        <v>7</v>
      </c>
      <c r="D21" s="68"/>
      <c r="E21" s="68"/>
      <c r="F21" s="69">
        <v>377552</v>
      </c>
      <c r="G21" s="70">
        <f t="shared" si="0"/>
        <v>29.844356438774138</v>
      </c>
      <c r="H21" s="69">
        <v>182093</v>
      </c>
      <c r="I21" s="70">
        <f t="shared" si="1"/>
        <v>107.3402052797197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8" customHeight="1">
      <c r="A22" s="149"/>
      <c r="B22" s="149"/>
      <c r="C22" s="68" t="s">
        <v>8</v>
      </c>
      <c r="D22" s="68"/>
      <c r="E22" s="68"/>
      <c r="F22" s="69">
        <v>1265070</v>
      </c>
      <c r="G22" s="70">
        <f t="shared" si="0"/>
        <v>100</v>
      </c>
      <c r="H22" s="69">
        <f>SUM(H9,H14:H21)</f>
        <v>882411</v>
      </c>
      <c r="I22" s="70">
        <f t="shared" si="1"/>
        <v>43.36516657203957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8" customHeight="1">
      <c r="A23" s="149"/>
      <c r="B23" s="148" t="s">
        <v>81</v>
      </c>
      <c r="C23" s="77" t="s">
        <v>9</v>
      </c>
      <c r="D23" s="31"/>
      <c r="E23" s="31"/>
      <c r="F23" s="69">
        <v>480266</v>
      </c>
      <c r="G23" s="70">
        <f t="shared" ref="G23:G40" si="2">F23/$F$40*100</f>
        <v>38.488126177545162</v>
      </c>
      <c r="H23" s="69">
        <f>SUM(H24:H26)</f>
        <v>472419</v>
      </c>
      <c r="I23" s="70">
        <f t="shared" si="1"/>
        <v>1.6610254879672492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8" customHeight="1">
      <c r="A24" s="149"/>
      <c r="B24" s="149"/>
      <c r="C24" s="76"/>
      <c r="D24" s="31" t="s">
        <v>10</v>
      </c>
      <c r="E24" s="31"/>
      <c r="F24" s="69">
        <v>142586</v>
      </c>
      <c r="G24" s="70">
        <f t="shared" si="2"/>
        <v>11.426725937608438</v>
      </c>
      <c r="H24" s="69">
        <v>139341</v>
      </c>
      <c r="I24" s="70">
        <f t="shared" si="1"/>
        <v>2.3288192276501585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" customHeight="1">
      <c r="A25" s="149"/>
      <c r="B25" s="149"/>
      <c r="C25" s="76"/>
      <c r="D25" s="31" t="s">
        <v>28</v>
      </c>
      <c r="E25" s="31"/>
      <c r="F25" s="69">
        <v>234039</v>
      </c>
      <c r="G25" s="70">
        <f t="shared" si="2"/>
        <v>18.755694890886492</v>
      </c>
      <c r="H25" s="69">
        <v>226978</v>
      </c>
      <c r="I25" s="70">
        <f t="shared" si="1"/>
        <v>3.1108741816387564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8" customHeight="1">
      <c r="A26" s="149"/>
      <c r="B26" s="149"/>
      <c r="C26" s="75"/>
      <c r="D26" s="31" t="s">
        <v>11</v>
      </c>
      <c r="E26" s="31"/>
      <c r="F26" s="69">
        <v>103641</v>
      </c>
      <c r="G26" s="70">
        <f t="shared" si="2"/>
        <v>8.3057053490502319</v>
      </c>
      <c r="H26" s="69">
        <v>106100</v>
      </c>
      <c r="I26" s="70">
        <f t="shared" si="1"/>
        <v>-2.3176248821866197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8" customHeight="1">
      <c r="A27" s="149"/>
      <c r="B27" s="149"/>
      <c r="C27" s="77" t="s">
        <v>12</v>
      </c>
      <c r="D27" s="31"/>
      <c r="E27" s="31"/>
      <c r="F27" s="69">
        <v>673218</v>
      </c>
      <c r="G27" s="70">
        <f t="shared" si="2"/>
        <v>53.951142344023097</v>
      </c>
      <c r="H27" s="69">
        <f>SUM(H28:H33)</f>
        <v>309208</v>
      </c>
      <c r="I27" s="70">
        <f t="shared" si="1"/>
        <v>117.72334480349795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ht="18" customHeight="1">
      <c r="A28" s="149"/>
      <c r="B28" s="149"/>
      <c r="C28" s="76"/>
      <c r="D28" s="31" t="s">
        <v>13</v>
      </c>
      <c r="E28" s="31"/>
      <c r="F28" s="69">
        <v>93953</v>
      </c>
      <c r="G28" s="70">
        <f t="shared" si="2"/>
        <v>7.5293169176225261</v>
      </c>
      <c r="H28" s="69">
        <v>88782</v>
      </c>
      <c r="I28" s="70">
        <f t="shared" si="1"/>
        <v>5.8243788155256659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 ht="18" customHeight="1">
      <c r="A29" s="149"/>
      <c r="B29" s="149"/>
      <c r="C29" s="76"/>
      <c r="D29" s="31" t="s">
        <v>29</v>
      </c>
      <c r="E29" s="31"/>
      <c r="F29" s="69">
        <v>9729</v>
      </c>
      <c r="G29" s="70">
        <f t="shared" si="2"/>
        <v>0.77967413804295305</v>
      </c>
      <c r="H29" s="69">
        <v>10464</v>
      </c>
      <c r="I29" s="70">
        <f t="shared" si="1"/>
        <v>-7.0240825688073443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8" customHeight="1">
      <c r="A30" s="149"/>
      <c r="B30" s="149"/>
      <c r="C30" s="76"/>
      <c r="D30" s="31" t="s">
        <v>30</v>
      </c>
      <c r="E30" s="31"/>
      <c r="F30" s="69">
        <v>224533</v>
      </c>
      <c r="G30" s="70">
        <f t="shared" si="2"/>
        <v>17.993891791263067</v>
      </c>
      <c r="H30" s="69">
        <v>58557</v>
      </c>
      <c r="I30" s="70">
        <f t="shared" si="1"/>
        <v>283.44348241883972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8" customHeight="1">
      <c r="A31" s="149"/>
      <c r="B31" s="149"/>
      <c r="C31" s="76"/>
      <c r="D31" s="31" t="s">
        <v>31</v>
      </c>
      <c r="E31" s="31"/>
      <c r="F31" s="69">
        <v>56707</v>
      </c>
      <c r="G31" s="70">
        <f t="shared" si="2"/>
        <v>4.5444528056328233</v>
      </c>
      <c r="H31" s="69">
        <v>57908</v>
      </c>
      <c r="I31" s="70">
        <f t="shared" si="1"/>
        <v>-2.0739794156247826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49"/>
      <c r="B32" s="149"/>
      <c r="C32" s="76"/>
      <c r="D32" s="31" t="s">
        <v>14</v>
      </c>
      <c r="E32" s="31"/>
      <c r="F32" s="69">
        <v>11090</v>
      </c>
      <c r="G32" s="70">
        <f t="shared" si="2"/>
        <v>0.88874356983208425</v>
      </c>
      <c r="H32" s="69">
        <v>14023</v>
      </c>
      <c r="I32" s="70">
        <f t="shared" si="1"/>
        <v>-20.915638593738862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8" customHeight="1">
      <c r="A33" s="149"/>
      <c r="B33" s="149"/>
      <c r="C33" s="75"/>
      <c r="D33" s="31" t="s">
        <v>32</v>
      </c>
      <c r="E33" s="31"/>
      <c r="F33" s="69">
        <v>277206</v>
      </c>
      <c r="G33" s="70">
        <f t="shared" si="2"/>
        <v>22.215063121629647</v>
      </c>
      <c r="H33" s="69">
        <f>3385+76089</f>
        <v>79474</v>
      </c>
      <c r="I33" s="70">
        <f t="shared" si="1"/>
        <v>248.8008656919244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8" customHeight="1">
      <c r="A34" s="149"/>
      <c r="B34" s="149"/>
      <c r="C34" s="77" t="s">
        <v>15</v>
      </c>
      <c r="D34" s="31"/>
      <c r="E34" s="31"/>
      <c r="F34" s="69">
        <v>94345</v>
      </c>
      <c r="G34" s="70">
        <f t="shared" si="2"/>
        <v>7.5607314784317401</v>
      </c>
      <c r="H34" s="69">
        <f>H35+H38+H39</f>
        <v>87034</v>
      </c>
      <c r="I34" s="70">
        <f t="shared" si="1"/>
        <v>8.4001654525817528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8" customHeight="1">
      <c r="A35" s="149"/>
      <c r="B35" s="149"/>
      <c r="C35" s="76"/>
      <c r="D35" s="77" t="s">
        <v>16</v>
      </c>
      <c r="E35" s="31"/>
      <c r="F35" s="69">
        <v>94119</v>
      </c>
      <c r="G35" s="70">
        <f t="shared" si="2"/>
        <v>7.542620022455</v>
      </c>
      <c r="H35" s="69">
        <v>86213</v>
      </c>
      <c r="I35" s="70">
        <f t="shared" si="1"/>
        <v>9.1703107419994758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8" customHeight="1">
      <c r="A36" s="149"/>
      <c r="B36" s="149"/>
      <c r="C36" s="76"/>
      <c r="D36" s="76"/>
      <c r="E36" s="71" t="s">
        <v>102</v>
      </c>
      <c r="F36" s="69">
        <v>49356</v>
      </c>
      <c r="G36" s="70">
        <f t="shared" si="2"/>
        <v>3.9553496512743336</v>
      </c>
      <c r="H36" s="69">
        <f>41875+3779</f>
        <v>45654</v>
      </c>
      <c r="I36" s="70">
        <f t="shared" si="1"/>
        <v>8.1088185044026808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8" customHeight="1">
      <c r="A37" s="149"/>
      <c r="B37" s="149"/>
      <c r="C37" s="76"/>
      <c r="D37" s="75"/>
      <c r="E37" s="31" t="s">
        <v>33</v>
      </c>
      <c r="F37" s="69">
        <v>44763</v>
      </c>
      <c r="G37" s="70">
        <f t="shared" si="2"/>
        <v>3.5872703711806668</v>
      </c>
      <c r="H37" s="69">
        <v>40559</v>
      </c>
      <c r="I37" s="70">
        <f t="shared" si="1"/>
        <v>10.365147069700932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8" customHeight="1">
      <c r="A38" s="149"/>
      <c r="B38" s="149"/>
      <c r="C38" s="76"/>
      <c r="D38" s="68" t="s">
        <v>34</v>
      </c>
      <c r="E38" s="68"/>
      <c r="F38" s="69">
        <v>226</v>
      </c>
      <c r="G38" s="70">
        <f t="shared" si="2"/>
        <v>1.8111455976740402E-2</v>
      </c>
      <c r="H38" s="69">
        <v>821</v>
      </c>
      <c r="I38" s="70">
        <f t="shared" si="1"/>
        <v>-72.472594397076733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8" customHeight="1">
      <c r="A39" s="149"/>
      <c r="B39" s="149"/>
      <c r="C39" s="75"/>
      <c r="D39" s="68" t="s">
        <v>35</v>
      </c>
      <c r="E39" s="68"/>
      <c r="F39" s="69">
        <v>0</v>
      </c>
      <c r="G39" s="70">
        <f t="shared" si="2"/>
        <v>0</v>
      </c>
      <c r="H39" s="69">
        <v>0</v>
      </c>
      <c r="I39" s="70"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8" customHeight="1">
      <c r="A40" s="149"/>
      <c r="B40" s="149"/>
      <c r="C40" s="31" t="s">
        <v>17</v>
      </c>
      <c r="D40" s="31"/>
      <c r="E40" s="31"/>
      <c r="F40" s="69">
        <f>SUM(F23,F27,F34)</f>
        <v>1247829</v>
      </c>
      <c r="G40" s="70">
        <f t="shared" si="2"/>
        <v>100</v>
      </c>
      <c r="H40" s="69">
        <f>SUM(H23,H27,H34)</f>
        <v>868661</v>
      </c>
      <c r="I40" s="70">
        <f t="shared" si="1"/>
        <v>43.649709150059678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8" customHeight="1">
      <c r="A41" s="27" t="s">
        <v>18</v>
      </c>
    </row>
    <row r="42" spans="1:25" ht="18" customHeight="1">
      <c r="A42" s="28" t="s">
        <v>19</v>
      </c>
    </row>
    <row r="52" spans="26:26">
      <c r="Z52" s="8"/>
    </row>
    <row r="53" spans="26:26">
      <c r="Z53" s="8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r:id="rId1"/>
  <headerFooter alignWithMargins="0">
    <oddHeader>&amp;R&amp;"明朝,斜体"&amp;9指定都市－3-1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36"/>
  <sheetViews>
    <sheetView view="pageBreakPreview" zoomScale="85" zoomScaleNormal="100" zoomScaleSheetLayoutView="85" workbookViewId="0">
      <pane xSplit="4" ySplit="6" topLeftCell="E22" activePane="bottomRight" state="frozen"/>
      <selection activeCell="G46" sqref="G46"/>
      <selection pane="topRight" activeCell="G46" sqref="G46"/>
      <selection pane="bottomLeft" activeCell="G46" sqref="G46"/>
      <selection pane="bottomRight" activeCell="H25" sqref="H25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42" t="s">
        <v>0</v>
      </c>
      <c r="B1" s="42"/>
      <c r="C1" s="22" t="s">
        <v>312</v>
      </c>
      <c r="D1" s="43"/>
      <c r="E1" s="43"/>
      <c r="AA1" s="1" t="str">
        <f>C1</f>
        <v>福岡市</v>
      </c>
      <c r="AB1" s="1" t="s">
        <v>132</v>
      </c>
      <c r="AC1" s="1" t="s">
        <v>133</v>
      </c>
      <c r="AD1" s="44" t="s">
        <v>134</v>
      </c>
      <c r="AE1" s="1" t="s">
        <v>135</v>
      </c>
      <c r="AF1" s="1" t="s">
        <v>136</v>
      </c>
      <c r="AG1" s="1" t="s">
        <v>137</v>
      </c>
      <c r="AH1" s="1" t="s">
        <v>138</v>
      </c>
      <c r="AI1" s="1" t="s">
        <v>139</v>
      </c>
      <c r="AJ1" s="1" t="s">
        <v>140</v>
      </c>
      <c r="AK1" s="1" t="s">
        <v>141</v>
      </c>
      <c r="AL1" s="1" t="s">
        <v>142</v>
      </c>
      <c r="AM1" s="1" t="s">
        <v>143</v>
      </c>
      <c r="AN1" s="1" t="s">
        <v>144</v>
      </c>
      <c r="AO1" s="1" t="s">
        <v>145</v>
      </c>
      <c r="AP1" s="1" t="s">
        <v>123</v>
      </c>
      <c r="AQ1" s="1" t="s">
        <v>146</v>
      </c>
      <c r="AR1" s="1" t="s">
        <v>147</v>
      </c>
      <c r="AS1" s="1" t="s">
        <v>148</v>
      </c>
    </row>
    <row r="2" spans="1:45">
      <c r="AA2" s="1" t="s">
        <v>149</v>
      </c>
      <c r="AB2" s="45">
        <f>I7</f>
        <v>1265070</v>
      </c>
      <c r="AC2" s="45">
        <f>I9</f>
        <v>1247829</v>
      </c>
      <c r="AD2" s="45">
        <f>I10</f>
        <v>17240</v>
      </c>
      <c r="AE2" s="45">
        <f>I11</f>
        <v>8608</v>
      </c>
      <c r="AF2" s="45">
        <f>I12</f>
        <v>8632</v>
      </c>
      <c r="AG2" s="45">
        <f>I13</f>
        <v>-712</v>
      </c>
      <c r="AH2" s="1">
        <f>I14</f>
        <v>0</v>
      </c>
      <c r="AI2" s="45">
        <f>I15</f>
        <v>2092</v>
      </c>
      <c r="AJ2" s="45">
        <f>I25</f>
        <v>427492</v>
      </c>
      <c r="AK2" s="46">
        <f>I26</f>
        <v>0.89</v>
      </c>
      <c r="AL2" s="47">
        <f>I27</f>
        <v>2</v>
      </c>
      <c r="AM2" s="47">
        <f>I28</f>
        <v>93.8</v>
      </c>
      <c r="AN2" s="47">
        <f>I29</f>
        <v>55.6</v>
      </c>
      <c r="AO2" s="47">
        <f>I33</f>
        <v>107.1</v>
      </c>
      <c r="AP2" s="45">
        <f>I16</f>
        <v>68834</v>
      </c>
      <c r="AQ2" s="45">
        <f>I17</f>
        <v>162451</v>
      </c>
      <c r="AR2" s="45">
        <f>I18</f>
        <v>1176640</v>
      </c>
      <c r="AS2" s="48">
        <f>I21</f>
        <v>3.2256563009461705</v>
      </c>
    </row>
    <row r="3" spans="1:45">
      <c r="AA3" s="1" t="s">
        <v>150</v>
      </c>
      <c r="AB3" s="45">
        <f>H7</f>
        <v>882411</v>
      </c>
      <c r="AC3" s="45">
        <f>H9</f>
        <v>868661</v>
      </c>
      <c r="AD3" s="45">
        <f>H10</f>
        <v>13750</v>
      </c>
      <c r="AE3" s="45">
        <f>H11</f>
        <v>4406</v>
      </c>
      <c r="AF3" s="45">
        <f>H12</f>
        <v>9344</v>
      </c>
      <c r="AG3" s="45">
        <f>H13</f>
        <v>-627</v>
      </c>
      <c r="AH3" s="1">
        <f>H14</f>
        <v>0</v>
      </c>
      <c r="AI3" s="45">
        <f>H15</f>
        <v>1651</v>
      </c>
      <c r="AJ3" s="45">
        <f>H25</f>
        <v>421511</v>
      </c>
      <c r="AK3" s="46">
        <f>H26</f>
        <v>0.89</v>
      </c>
      <c r="AL3" s="47">
        <f>H27</f>
        <v>2.2000000000000002</v>
      </c>
      <c r="AM3" s="47">
        <f>H28</f>
        <v>92.9</v>
      </c>
      <c r="AN3" s="47">
        <f>H29</f>
        <v>58.8</v>
      </c>
      <c r="AO3" s="47">
        <f>H33</f>
        <v>123.2</v>
      </c>
      <c r="AP3" s="45">
        <f>H16</f>
        <v>64774</v>
      </c>
      <c r="AQ3" s="45">
        <f>H17</f>
        <v>180301</v>
      </c>
      <c r="AR3" s="45">
        <f>H18</f>
        <v>1190651</v>
      </c>
      <c r="AS3" s="48">
        <f>H21</f>
        <v>3.3403951154018285</v>
      </c>
    </row>
    <row r="4" spans="1:45">
      <c r="A4" s="10" t="s">
        <v>151</v>
      </c>
      <c r="AP4" s="45"/>
      <c r="AQ4" s="45"/>
      <c r="AR4" s="45"/>
    </row>
    <row r="5" spans="1:45">
      <c r="I5" s="49" t="s">
        <v>152</v>
      </c>
    </row>
    <row r="6" spans="1:45" s="37" customFormat="1" ht="29.25" customHeight="1">
      <c r="A6" s="84" t="s">
        <v>153</v>
      </c>
      <c r="B6" s="85"/>
      <c r="C6" s="85"/>
      <c r="D6" s="85"/>
      <c r="E6" s="62" t="s">
        <v>270</v>
      </c>
      <c r="F6" s="62" t="s">
        <v>271</v>
      </c>
      <c r="G6" s="62" t="s">
        <v>272</v>
      </c>
      <c r="H6" s="62" t="s">
        <v>273</v>
      </c>
      <c r="I6" s="62" t="s">
        <v>281</v>
      </c>
    </row>
    <row r="7" spans="1:45" ht="27" customHeight="1">
      <c r="A7" s="148" t="s">
        <v>154</v>
      </c>
      <c r="B7" s="74" t="s">
        <v>155</v>
      </c>
      <c r="C7" s="68"/>
      <c r="D7" s="79" t="s">
        <v>156</v>
      </c>
      <c r="E7" s="112">
        <v>808157</v>
      </c>
      <c r="F7" s="112">
        <v>868018</v>
      </c>
      <c r="G7" s="112">
        <v>858142</v>
      </c>
      <c r="H7" s="112">
        <v>882411</v>
      </c>
      <c r="I7" s="62">
        <v>1265070</v>
      </c>
    </row>
    <row r="8" spans="1:45" ht="27" customHeight="1">
      <c r="A8" s="149"/>
      <c r="B8" s="97"/>
      <c r="C8" s="68" t="s">
        <v>157</v>
      </c>
      <c r="D8" s="79" t="s">
        <v>37</v>
      </c>
      <c r="E8" s="114">
        <v>432524</v>
      </c>
      <c r="F8" s="114">
        <v>479486</v>
      </c>
      <c r="G8" s="87">
        <v>487798</v>
      </c>
      <c r="H8" s="87">
        <v>391025</v>
      </c>
      <c r="I8" s="87">
        <v>393798</v>
      </c>
    </row>
    <row r="9" spans="1:45" ht="27" customHeight="1">
      <c r="A9" s="149"/>
      <c r="B9" s="68" t="s">
        <v>158</v>
      </c>
      <c r="C9" s="68"/>
      <c r="D9" s="79"/>
      <c r="E9" s="114">
        <v>793769</v>
      </c>
      <c r="F9" s="114">
        <v>854727</v>
      </c>
      <c r="G9" s="88">
        <v>844135</v>
      </c>
      <c r="H9" s="88">
        <v>868661</v>
      </c>
      <c r="I9" s="88">
        <v>1247829</v>
      </c>
    </row>
    <row r="10" spans="1:45" ht="27" customHeight="1">
      <c r="A10" s="149"/>
      <c r="B10" s="68" t="s">
        <v>159</v>
      </c>
      <c r="C10" s="68"/>
      <c r="D10" s="79"/>
      <c r="E10" s="114">
        <v>14389</v>
      </c>
      <c r="F10" s="114">
        <v>13291</v>
      </c>
      <c r="G10" s="88">
        <v>14008</v>
      </c>
      <c r="H10" s="88">
        <v>13750</v>
      </c>
      <c r="I10" s="88">
        <v>17240</v>
      </c>
    </row>
    <row r="11" spans="1:45" ht="27" customHeight="1">
      <c r="A11" s="149"/>
      <c r="B11" s="68" t="s">
        <v>160</v>
      </c>
      <c r="C11" s="68"/>
      <c r="D11" s="79"/>
      <c r="E11" s="114">
        <v>4938</v>
      </c>
      <c r="F11" s="114">
        <v>4237</v>
      </c>
      <c r="G11" s="88">
        <v>4037</v>
      </c>
      <c r="H11" s="88">
        <v>4406</v>
      </c>
      <c r="I11" s="88">
        <v>8608</v>
      </c>
    </row>
    <row r="12" spans="1:45" ht="27" customHeight="1">
      <c r="A12" s="149"/>
      <c r="B12" s="68" t="s">
        <v>161</v>
      </c>
      <c r="C12" s="68"/>
      <c r="D12" s="79"/>
      <c r="E12" s="114">
        <v>9451</v>
      </c>
      <c r="F12" s="114">
        <v>9054</v>
      </c>
      <c r="G12" s="88">
        <v>9971</v>
      </c>
      <c r="H12" s="88">
        <v>9344</v>
      </c>
      <c r="I12" s="88">
        <v>8632</v>
      </c>
    </row>
    <row r="13" spans="1:45" ht="27" customHeight="1">
      <c r="A13" s="149"/>
      <c r="B13" s="68" t="s">
        <v>162</v>
      </c>
      <c r="C13" s="68"/>
      <c r="D13" s="79"/>
      <c r="E13" s="114">
        <v>-1241</v>
      </c>
      <c r="F13" s="114">
        <v>-396</v>
      </c>
      <c r="G13" s="88">
        <v>916</v>
      </c>
      <c r="H13" s="88">
        <v>-627</v>
      </c>
      <c r="I13" s="88">
        <v>-712</v>
      </c>
    </row>
    <row r="14" spans="1:45" ht="27" customHeight="1">
      <c r="A14" s="149"/>
      <c r="B14" s="68" t="s">
        <v>163</v>
      </c>
      <c r="C14" s="68"/>
      <c r="D14" s="79"/>
      <c r="E14" s="114">
        <v>0</v>
      </c>
      <c r="F14" s="114">
        <v>0</v>
      </c>
      <c r="G14" s="146">
        <v>0</v>
      </c>
      <c r="H14" s="146">
        <v>0</v>
      </c>
      <c r="I14" s="88">
        <v>0</v>
      </c>
    </row>
    <row r="15" spans="1:45" ht="27" customHeight="1">
      <c r="A15" s="149"/>
      <c r="B15" s="68" t="s">
        <v>164</v>
      </c>
      <c r="C15" s="68"/>
      <c r="D15" s="79"/>
      <c r="E15" s="114">
        <v>583</v>
      </c>
      <c r="F15" s="114">
        <v>3209</v>
      </c>
      <c r="G15" s="88">
        <v>4897</v>
      </c>
      <c r="H15" s="88">
        <v>1651</v>
      </c>
      <c r="I15" s="88">
        <v>2092</v>
      </c>
    </row>
    <row r="16" spans="1:45" ht="27" customHeight="1">
      <c r="A16" s="149"/>
      <c r="B16" s="68" t="s">
        <v>165</v>
      </c>
      <c r="C16" s="68"/>
      <c r="D16" s="79" t="s">
        <v>38</v>
      </c>
      <c r="E16" s="114">
        <v>59111</v>
      </c>
      <c r="F16" s="114">
        <v>62049</v>
      </c>
      <c r="G16" s="88">
        <v>68528</v>
      </c>
      <c r="H16" s="88">
        <v>64774</v>
      </c>
      <c r="I16" s="88">
        <v>68834</v>
      </c>
    </row>
    <row r="17" spans="1:9" ht="27" customHeight="1">
      <c r="A17" s="149"/>
      <c r="B17" s="68" t="s">
        <v>166</v>
      </c>
      <c r="C17" s="68"/>
      <c r="D17" s="79" t="s">
        <v>39</v>
      </c>
      <c r="E17" s="114">
        <v>176987</v>
      </c>
      <c r="F17" s="114">
        <v>192393</v>
      </c>
      <c r="G17" s="88">
        <v>198652</v>
      </c>
      <c r="H17" s="88">
        <v>180301</v>
      </c>
      <c r="I17" s="88">
        <v>162451</v>
      </c>
    </row>
    <row r="18" spans="1:9" ht="27" customHeight="1">
      <c r="A18" s="149"/>
      <c r="B18" s="68" t="s">
        <v>167</v>
      </c>
      <c r="C18" s="68"/>
      <c r="D18" s="79" t="s">
        <v>40</v>
      </c>
      <c r="E18" s="114">
        <v>1226610</v>
      </c>
      <c r="F18" s="114">
        <v>1220521</v>
      </c>
      <c r="G18" s="88">
        <v>1211030</v>
      </c>
      <c r="H18" s="88">
        <v>1190651</v>
      </c>
      <c r="I18" s="88">
        <v>1176640</v>
      </c>
    </row>
    <row r="19" spans="1:9" ht="27" customHeight="1">
      <c r="A19" s="149"/>
      <c r="B19" s="68" t="s">
        <v>168</v>
      </c>
      <c r="C19" s="68"/>
      <c r="D19" s="79" t="s">
        <v>169</v>
      </c>
      <c r="E19" s="114">
        <f>E17+E18-E16</f>
        <v>1344486</v>
      </c>
      <c r="F19" s="114">
        <f>F17+F18-F16</f>
        <v>1350865</v>
      </c>
      <c r="G19" s="114">
        <f>G17+G18-G16</f>
        <v>1341154</v>
      </c>
      <c r="H19" s="114">
        <f>H17+H18-H16</f>
        <v>1306178</v>
      </c>
      <c r="I19" s="86">
        <f>I17+I18-I16</f>
        <v>1270257</v>
      </c>
    </row>
    <row r="20" spans="1:9" ht="27" customHeight="1">
      <c r="A20" s="149"/>
      <c r="B20" s="68" t="s">
        <v>170</v>
      </c>
      <c r="C20" s="68"/>
      <c r="D20" s="79" t="s">
        <v>171</v>
      </c>
      <c r="E20" s="89">
        <f>E18/E8</f>
        <v>2.8359351157392423</v>
      </c>
      <c r="F20" s="89">
        <f>F18/F8</f>
        <v>2.5454778658813813</v>
      </c>
      <c r="G20" s="89">
        <f>G18/G8</f>
        <v>2.4826465053157252</v>
      </c>
      <c r="H20" s="89">
        <f>H18/H8</f>
        <v>3.0449485327025125</v>
      </c>
      <c r="I20" s="89">
        <f>I18/I8</f>
        <v>2.9879278208624727</v>
      </c>
    </row>
    <row r="21" spans="1:9" ht="27" customHeight="1">
      <c r="A21" s="149"/>
      <c r="B21" s="68" t="s">
        <v>172</v>
      </c>
      <c r="C21" s="68"/>
      <c r="D21" s="79" t="s">
        <v>173</v>
      </c>
      <c r="E21" s="89">
        <f>E19/E8</f>
        <v>3.1084656573970464</v>
      </c>
      <c r="F21" s="89">
        <f>F19/F8</f>
        <v>2.8173189623888915</v>
      </c>
      <c r="G21" s="89">
        <f>G19/G8</f>
        <v>2.7494044666029791</v>
      </c>
      <c r="H21" s="89">
        <f>H19/H8</f>
        <v>3.3403951154018285</v>
      </c>
      <c r="I21" s="89">
        <f>I19/I8</f>
        <v>3.2256563009461705</v>
      </c>
    </row>
    <row r="22" spans="1:9" ht="27" customHeight="1">
      <c r="A22" s="149"/>
      <c r="B22" s="68" t="s">
        <v>174</v>
      </c>
      <c r="C22" s="68"/>
      <c r="D22" s="79" t="s">
        <v>175</v>
      </c>
      <c r="E22" s="114">
        <f>E18/E24*1000000</f>
        <v>797182.7818761653</v>
      </c>
      <c r="F22" s="114">
        <f>F18/F24*1000000</f>
        <v>793225.49638294091</v>
      </c>
      <c r="G22" s="114">
        <f>G18/G24*1000000</f>
        <v>787057.22628667019</v>
      </c>
      <c r="H22" s="114">
        <f>H18/H24*1000000</f>
        <v>773812.76560898591</v>
      </c>
      <c r="I22" s="86">
        <f>I18/I24*1000000</f>
        <v>729748.10095807968</v>
      </c>
    </row>
    <row r="23" spans="1:9" ht="27" customHeight="1">
      <c r="A23" s="149"/>
      <c r="B23" s="68" t="s">
        <v>176</v>
      </c>
      <c r="C23" s="68"/>
      <c r="D23" s="79" t="s">
        <v>177</v>
      </c>
      <c r="E23" s="114">
        <f>E19/E24*1000000</f>
        <v>873791.25367766281</v>
      </c>
      <c r="F23" s="114">
        <f>F19/F24*1000000</f>
        <v>877937.0122851975</v>
      </c>
      <c r="G23" s="114">
        <f>G19/G24*1000000</f>
        <v>871625.76258496731</v>
      </c>
      <c r="H23" s="114">
        <f>H19/H24*1000000</f>
        <v>848894.60518457042</v>
      </c>
      <c r="I23" s="86">
        <f>I19/I24*1000000</f>
        <v>787809.04395457183</v>
      </c>
    </row>
    <row r="24" spans="1:9" ht="27" customHeight="1">
      <c r="A24" s="149"/>
      <c r="B24" s="90" t="s">
        <v>178</v>
      </c>
      <c r="C24" s="91"/>
      <c r="D24" s="79" t="s">
        <v>179</v>
      </c>
      <c r="E24" s="114">
        <v>1538681</v>
      </c>
      <c r="F24" s="114">
        <f>E24</f>
        <v>1538681</v>
      </c>
      <c r="G24" s="114">
        <f>F24</f>
        <v>1538681</v>
      </c>
      <c r="H24" s="114">
        <f>G24</f>
        <v>1538681</v>
      </c>
      <c r="I24" s="88">
        <v>1612392</v>
      </c>
    </row>
    <row r="25" spans="1:9" ht="27" customHeight="1">
      <c r="A25" s="149"/>
      <c r="B25" s="31" t="s">
        <v>180</v>
      </c>
      <c r="C25" s="31"/>
      <c r="D25" s="31"/>
      <c r="E25" s="114">
        <v>360350</v>
      </c>
      <c r="F25" s="114">
        <v>414381</v>
      </c>
      <c r="G25" s="113">
        <v>419058</v>
      </c>
      <c r="H25" s="113">
        <v>421511</v>
      </c>
      <c r="I25" s="80">
        <v>427492</v>
      </c>
    </row>
    <row r="26" spans="1:9" ht="27" customHeight="1">
      <c r="A26" s="149"/>
      <c r="B26" s="31" t="s">
        <v>181</v>
      </c>
      <c r="C26" s="31"/>
      <c r="D26" s="31"/>
      <c r="E26" s="92">
        <v>0.89</v>
      </c>
      <c r="F26" s="92">
        <v>0.89</v>
      </c>
      <c r="G26" s="93">
        <v>0.89</v>
      </c>
      <c r="H26" s="93">
        <v>0.89</v>
      </c>
      <c r="I26" s="93">
        <v>0.89</v>
      </c>
    </row>
    <row r="27" spans="1:9" ht="27" customHeight="1">
      <c r="A27" s="149"/>
      <c r="B27" s="31" t="s">
        <v>182</v>
      </c>
      <c r="C27" s="31"/>
      <c r="D27" s="31"/>
      <c r="E27" s="94">
        <v>2.6</v>
      </c>
      <c r="F27" s="94">
        <v>2.2000000000000002</v>
      </c>
      <c r="G27" s="70">
        <v>2.4</v>
      </c>
      <c r="H27" s="95">
        <v>2.2000000000000002</v>
      </c>
      <c r="I27" s="95">
        <v>2</v>
      </c>
    </row>
    <row r="28" spans="1:9" ht="27" customHeight="1">
      <c r="A28" s="149"/>
      <c r="B28" s="31" t="s">
        <v>183</v>
      </c>
      <c r="C28" s="31"/>
      <c r="D28" s="31"/>
      <c r="E28" s="94">
        <v>94.3</v>
      </c>
      <c r="F28" s="94">
        <v>92.5</v>
      </c>
      <c r="G28" s="95">
        <v>91.9</v>
      </c>
      <c r="H28" s="95">
        <v>92.9</v>
      </c>
      <c r="I28" s="95">
        <v>93.8</v>
      </c>
    </row>
    <row r="29" spans="1:9" ht="27" customHeight="1">
      <c r="A29" s="149"/>
      <c r="B29" s="31" t="s">
        <v>184</v>
      </c>
      <c r="C29" s="31"/>
      <c r="D29" s="31"/>
      <c r="E29" s="94">
        <v>59.6</v>
      </c>
      <c r="F29" s="94">
        <v>54.7</v>
      </c>
      <c r="G29" s="95">
        <v>58.3</v>
      </c>
      <c r="H29" s="95">
        <v>58.8</v>
      </c>
      <c r="I29" s="95">
        <v>55.6</v>
      </c>
    </row>
    <row r="30" spans="1:9" ht="27" customHeight="1">
      <c r="A30" s="149"/>
      <c r="B30" s="148" t="s">
        <v>185</v>
      </c>
      <c r="C30" s="31" t="s">
        <v>186</v>
      </c>
      <c r="D30" s="31"/>
      <c r="E30" s="94">
        <v>0</v>
      </c>
      <c r="F30" s="94">
        <v>0</v>
      </c>
      <c r="G30" s="94">
        <v>0</v>
      </c>
      <c r="H30" s="95">
        <v>0</v>
      </c>
      <c r="I30" s="95">
        <v>0</v>
      </c>
    </row>
    <row r="31" spans="1:9" ht="27" customHeight="1">
      <c r="A31" s="149"/>
      <c r="B31" s="149"/>
      <c r="C31" s="31" t="s">
        <v>187</v>
      </c>
      <c r="D31" s="31"/>
      <c r="E31" s="94">
        <v>0</v>
      </c>
      <c r="F31" s="94">
        <v>0</v>
      </c>
      <c r="G31" s="94">
        <v>0</v>
      </c>
      <c r="H31" s="95">
        <v>0</v>
      </c>
      <c r="I31" s="95">
        <v>0</v>
      </c>
    </row>
    <row r="32" spans="1:9" ht="27" customHeight="1">
      <c r="A32" s="149"/>
      <c r="B32" s="149"/>
      <c r="C32" s="31" t="s">
        <v>188</v>
      </c>
      <c r="D32" s="31"/>
      <c r="E32" s="94">
        <v>12.4</v>
      </c>
      <c r="F32" s="94">
        <v>12.2</v>
      </c>
      <c r="G32" s="94">
        <v>11.7</v>
      </c>
      <c r="H32" s="95">
        <v>11</v>
      </c>
      <c r="I32" s="95">
        <v>9.6999999999999993</v>
      </c>
    </row>
    <row r="33" spans="1:9" ht="27" customHeight="1">
      <c r="A33" s="149"/>
      <c r="B33" s="149"/>
      <c r="C33" s="31" t="s">
        <v>189</v>
      </c>
      <c r="D33" s="31"/>
      <c r="E33" s="94">
        <v>162.4</v>
      </c>
      <c r="F33" s="94">
        <v>152.69999999999999</v>
      </c>
      <c r="G33" s="94">
        <v>135.5</v>
      </c>
      <c r="H33" s="96">
        <v>123.2</v>
      </c>
      <c r="I33" s="96">
        <v>107.1</v>
      </c>
    </row>
    <row r="34" spans="1:9" ht="27" customHeight="1">
      <c r="A34" s="59" t="s">
        <v>286</v>
      </c>
      <c r="B34" s="61"/>
      <c r="C34" s="61"/>
      <c r="D34" s="8"/>
      <c r="E34" s="50"/>
      <c r="F34" s="50"/>
      <c r="G34" s="50"/>
      <c r="H34" s="50"/>
      <c r="I34" s="51"/>
    </row>
    <row r="35" spans="1:9" ht="27" customHeight="1">
      <c r="A35" s="12" t="s">
        <v>190</v>
      </c>
    </row>
    <row r="36" spans="1:9">
      <c r="A36" s="52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&amp;R&amp;"明朝,斜体"&amp;9指定都市－3-2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N46" sqref="N46:O48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2" t="s">
        <v>312</v>
      </c>
      <c r="E1" s="15"/>
      <c r="F1" s="15"/>
      <c r="G1" s="15"/>
    </row>
    <row r="2" spans="1:25" ht="15" customHeight="1"/>
    <row r="3" spans="1:25" ht="15" customHeight="1">
      <c r="A3" s="16" t="s">
        <v>191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282</v>
      </c>
      <c r="B5" s="13"/>
      <c r="C5" s="13"/>
      <c r="D5" s="13"/>
      <c r="K5" s="17"/>
      <c r="O5" s="17" t="s">
        <v>43</v>
      </c>
    </row>
    <row r="6" spans="1:25" ht="15.95" customHeight="1">
      <c r="A6" s="182" t="s">
        <v>44</v>
      </c>
      <c r="B6" s="183"/>
      <c r="C6" s="183"/>
      <c r="D6" s="183"/>
      <c r="E6" s="183"/>
      <c r="F6" s="172" t="s">
        <v>289</v>
      </c>
      <c r="G6" s="165"/>
      <c r="H6" s="173" t="s">
        <v>290</v>
      </c>
      <c r="I6" s="187"/>
      <c r="J6" s="173" t="s">
        <v>291</v>
      </c>
      <c r="K6" s="187"/>
      <c r="L6" s="172" t="s">
        <v>293</v>
      </c>
      <c r="M6" s="165"/>
      <c r="N6" s="165"/>
      <c r="O6" s="165"/>
    </row>
    <row r="7" spans="1:25" ht="15.95" customHeight="1">
      <c r="A7" s="183"/>
      <c r="B7" s="183"/>
      <c r="C7" s="183"/>
      <c r="D7" s="183"/>
      <c r="E7" s="183"/>
      <c r="F7" s="66" t="s">
        <v>294</v>
      </c>
      <c r="G7" s="98" t="s">
        <v>295</v>
      </c>
      <c r="H7" s="116" t="s">
        <v>294</v>
      </c>
      <c r="I7" s="120" t="s">
        <v>295</v>
      </c>
      <c r="J7" s="116" t="s">
        <v>294</v>
      </c>
      <c r="K7" s="120" t="s">
        <v>295</v>
      </c>
      <c r="L7" s="66" t="s">
        <v>294</v>
      </c>
      <c r="M7" s="111" t="s">
        <v>295</v>
      </c>
      <c r="N7" s="66" t="s">
        <v>279</v>
      </c>
      <c r="O7" s="99" t="s">
        <v>283</v>
      </c>
    </row>
    <row r="8" spans="1:25" ht="15.95" customHeight="1">
      <c r="A8" s="179" t="s">
        <v>83</v>
      </c>
      <c r="B8" s="74" t="s">
        <v>45</v>
      </c>
      <c r="C8" s="68"/>
      <c r="D8" s="68"/>
      <c r="E8" s="79" t="s">
        <v>36</v>
      </c>
      <c r="F8" s="109">
        <v>53660</v>
      </c>
      <c r="G8" s="109">
        <v>54572</v>
      </c>
      <c r="H8" s="104">
        <v>35018</v>
      </c>
      <c r="I8" s="104">
        <v>36113</v>
      </c>
      <c r="J8" s="104">
        <v>224</v>
      </c>
      <c r="K8" s="104">
        <v>237</v>
      </c>
      <c r="L8" s="109">
        <v>25969</v>
      </c>
      <c r="M8" s="109">
        <v>37425</v>
      </c>
      <c r="N8" s="80"/>
      <c r="O8" s="80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79"/>
      <c r="B9" s="76"/>
      <c r="C9" s="68" t="s">
        <v>46</v>
      </c>
      <c r="D9" s="68"/>
      <c r="E9" s="79" t="s">
        <v>37</v>
      </c>
      <c r="F9" s="109">
        <v>52950</v>
      </c>
      <c r="G9" s="109">
        <v>54545</v>
      </c>
      <c r="H9" s="104">
        <v>35001</v>
      </c>
      <c r="I9" s="104">
        <v>35982</v>
      </c>
      <c r="J9" s="104">
        <v>224</v>
      </c>
      <c r="K9" s="104">
        <v>237</v>
      </c>
      <c r="L9" s="109">
        <v>25585</v>
      </c>
      <c r="M9" s="109">
        <v>37018</v>
      </c>
      <c r="N9" s="80"/>
      <c r="O9" s="80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79"/>
      <c r="B10" s="75"/>
      <c r="C10" s="68" t="s">
        <v>47</v>
      </c>
      <c r="D10" s="68"/>
      <c r="E10" s="79" t="s">
        <v>38</v>
      </c>
      <c r="F10" s="109">
        <v>710</v>
      </c>
      <c r="G10" s="109">
        <v>27</v>
      </c>
      <c r="H10" s="104">
        <v>17</v>
      </c>
      <c r="I10" s="104">
        <v>131</v>
      </c>
      <c r="J10" s="121">
        <v>0</v>
      </c>
      <c r="K10" s="104">
        <v>0</v>
      </c>
      <c r="L10" s="109">
        <v>384</v>
      </c>
      <c r="M10" s="109">
        <v>407</v>
      </c>
      <c r="N10" s="80"/>
      <c r="O10" s="80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79"/>
      <c r="B11" s="74" t="s">
        <v>48</v>
      </c>
      <c r="C11" s="68"/>
      <c r="D11" s="68"/>
      <c r="E11" s="79" t="s">
        <v>39</v>
      </c>
      <c r="F11" s="109">
        <v>46739</v>
      </c>
      <c r="G11" s="109">
        <v>46549</v>
      </c>
      <c r="H11" s="104">
        <v>29936</v>
      </c>
      <c r="I11" s="104">
        <v>29793</v>
      </c>
      <c r="J11" s="104">
        <v>165</v>
      </c>
      <c r="K11" s="104">
        <v>194</v>
      </c>
      <c r="L11" s="109">
        <v>29249</v>
      </c>
      <c r="M11" s="109">
        <v>30245</v>
      </c>
      <c r="N11" s="80"/>
      <c r="O11" s="80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79"/>
      <c r="B12" s="76"/>
      <c r="C12" s="68" t="s">
        <v>49</v>
      </c>
      <c r="D12" s="68"/>
      <c r="E12" s="79" t="s">
        <v>40</v>
      </c>
      <c r="F12" s="109">
        <v>46724</v>
      </c>
      <c r="G12" s="109">
        <v>46487</v>
      </c>
      <c r="H12" s="104">
        <v>29919</v>
      </c>
      <c r="I12" s="104">
        <v>29324</v>
      </c>
      <c r="J12" s="104">
        <v>165</v>
      </c>
      <c r="K12" s="104">
        <v>194</v>
      </c>
      <c r="L12" s="109">
        <v>29248</v>
      </c>
      <c r="M12" s="109">
        <v>30241</v>
      </c>
      <c r="N12" s="80"/>
      <c r="O12" s="80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79"/>
      <c r="B13" s="75"/>
      <c r="C13" s="68" t="s">
        <v>50</v>
      </c>
      <c r="D13" s="68"/>
      <c r="E13" s="79" t="s">
        <v>41</v>
      </c>
      <c r="F13" s="109">
        <v>16</v>
      </c>
      <c r="G13" s="109">
        <v>62</v>
      </c>
      <c r="H13" s="121">
        <v>17</v>
      </c>
      <c r="I13" s="121">
        <v>469</v>
      </c>
      <c r="J13" s="121">
        <v>0</v>
      </c>
      <c r="K13" s="121">
        <v>0</v>
      </c>
      <c r="L13" s="109">
        <v>1</v>
      </c>
      <c r="M13" s="109">
        <v>4</v>
      </c>
      <c r="N13" s="80"/>
      <c r="O13" s="80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79"/>
      <c r="B14" s="68" t="s">
        <v>51</v>
      </c>
      <c r="C14" s="68"/>
      <c r="D14" s="68"/>
      <c r="E14" s="79" t="s">
        <v>192</v>
      </c>
      <c r="F14" s="109">
        <f>F9-F12</f>
        <v>6226</v>
      </c>
      <c r="G14" s="109">
        <f t="shared" ref="F14:G15" si="0">G9-G12</f>
        <v>8058</v>
      </c>
      <c r="H14" s="104">
        <f t="shared" ref="H14:O15" si="1">H9-H12</f>
        <v>5082</v>
      </c>
      <c r="I14" s="104">
        <f t="shared" si="1"/>
        <v>6658</v>
      </c>
      <c r="J14" s="104">
        <f t="shared" si="1"/>
        <v>59</v>
      </c>
      <c r="K14" s="104">
        <f t="shared" si="1"/>
        <v>43</v>
      </c>
      <c r="L14" s="109">
        <f t="shared" si="1"/>
        <v>-3663</v>
      </c>
      <c r="M14" s="109">
        <v>6777</v>
      </c>
      <c r="N14" s="80">
        <f t="shared" si="1"/>
        <v>0</v>
      </c>
      <c r="O14" s="80">
        <f t="shared" si="1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79"/>
      <c r="B15" s="68" t="s">
        <v>52</v>
      </c>
      <c r="C15" s="68"/>
      <c r="D15" s="68"/>
      <c r="E15" s="79" t="s">
        <v>193</v>
      </c>
      <c r="F15" s="109">
        <f t="shared" si="0"/>
        <v>694</v>
      </c>
      <c r="G15" s="109">
        <f t="shared" si="0"/>
        <v>-35</v>
      </c>
      <c r="H15" s="104">
        <f t="shared" si="1"/>
        <v>0</v>
      </c>
      <c r="I15" s="104">
        <f t="shared" si="1"/>
        <v>-338</v>
      </c>
      <c r="J15" s="104">
        <f t="shared" si="1"/>
        <v>0</v>
      </c>
      <c r="K15" s="104">
        <f t="shared" si="1"/>
        <v>0</v>
      </c>
      <c r="L15" s="109">
        <f t="shared" si="1"/>
        <v>383</v>
      </c>
      <c r="M15" s="109">
        <v>403</v>
      </c>
      <c r="N15" s="80">
        <f t="shared" si="1"/>
        <v>0</v>
      </c>
      <c r="O15" s="80">
        <f t="shared" si="1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79"/>
      <c r="B16" s="68" t="s">
        <v>53</v>
      </c>
      <c r="C16" s="68"/>
      <c r="D16" s="68"/>
      <c r="E16" s="79" t="s">
        <v>194</v>
      </c>
      <c r="F16" s="109">
        <f t="shared" ref="F16:G16" si="2">F8-F11</f>
        <v>6921</v>
      </c>
      <c r="G16" s="109">
        <f t="shared" si="2"/>
        <v>8023</v>
      </c>
      <c r="H16" s="104">
        <f t="shared" ref="H16:O16" si="3">H8-H11</f>
        <v>5082</v>
      </c>
      <c r="I16" s="104">
        <f t="shared" si="3"/>
        <v>6320</v>
      </c>
      <c r="J16" s="104">
        <f t="shared" si="3"/>
        <v>59</v>
      </c>
      <c r="K16" s="104">
        <f t="shared" si="3"/>
        <v>43</v>
      </c>
      <c r="L16" s="109">
        <f t="shared" si="3"/>
        <v>-3280</v>
      </c>
      <c r="M16" s="109">
        <v>7180</v>
      </c>
      <c r="N16" s="80">
        <f t="shared" si="3"/>
        <v>0</v>
      </c>
      <c r="O16" s="80">
        <f t="shared" si="3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79"/>
      <c r="B17" s="68" t="s">
        <v>54</v>
      </c>
      <c r="C17" s="68"/>
      <c r="D17" s="68"/>
      <c r="E17" s="66"/>
      <c r="F17" s="81"/>
      <c r="G17" s="81"/>
      <c r="H17" s="121">
        <v>0</v>
      </c>
      <c r="I17" s="121">
        <v>0</v>
      </c>
      <c r="J17" s="104">
        <v>0</v>
      </c>
      <c r="K17" s="121">
        <v>0</v>
      </c>
      <c r="L17" s="109">
        <v>112765</v>
      </c>
      <c r="M17" s="109">
        <v>109485</v>
      </c>
      <c r="N17" s="81"/>
      <c r="O17" s="82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79"/>
      <c r="B18" s="68" t="s">
        <v>55</v>
      </c>
      <c r="C18" s="68"/>
      <c r="D18" s="68"/>
      <c r="E18" s="66"/>
      <c r="F18" s="82"/>
      <c r="G18" s="82"/>
      <c r="H18" s="118">
        <v>0</v>
      </c>
      <c r="I18" s="118">
        <v>0</v>
      </c>
      <c r="J18" s="118">
        <v>0</v>
      </c>
      <c r="K18" s="118">
        <v>0</v>
      </c>
      <c r="L18" s="82">
        <v>3908</v>
      </c>
      <c r="M18" s="82">
        <v>4292</v>
      </c>
      <c r="N18" s="82"/>
      <c r="O18" s="82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79" t="s">
        <v>84</v>
      </c>
      <c r="B19" s="74" t="s">
        <v>56</v>
      </c>
      <c r="C19" s="68"/>
      <c r="D19" s="68"/>
      <c r="E19" s="79"/>
      <c r="F19" s="109">
        <v>31626</v>
      </c>
      <c r="G19" s="109">
        <v>35597</v>
      </c>
      <c r="H19" s="104">
        <v>10733</v>
      </c>
      <c r="I19" s="104">
        <v>6438</v>
      </c>
      <c r="J19" s="104">
        <v>600</v>
      </c>
      <c r="K19" s="104">
        <v>128</v>
      </c>
      <c r="L19" s="109">
        <v>24068</v>
      </c>
      <c r="M19" s="109">
        <v>29471</v>
      </c>
      <c r="N19" s="80"/>
      <c r="O19" s="80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79"/>
      <c r="B20" s="75"/>
      <c r="C20" s="68" t="s">
        <v>57</v>
      </c>
      <c r="D20" s="68"/>
      <c r="E20" s="79"/>
      <c r="F20" s="109">
        <v>16702</v>
      </c>
      <c r="G20" s="109">
        <v>20601</v>
      </c>
      <c r="H20" s="104">
        <v>7297</v>
      </c>
      <c r="I20" s="104">
        <v>3464</v>
      </c>
      <c r="J20" s="104">
        <v>508</v>
      </c>
      <c r="K20" s="104">
        <v>108</v>
      </c>
      <c r="L20" s="109">
        <v>14922</v>
      </c>
      <c r="M20" s="109">
        <v>20816</v>
      </c>
      <c r="N20" s="80"/>
      <c r="O20" s="80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79"/>
      <c r="B21" s="68" t="s">
        <v>58</v>
      </c>
      <c r="C21" s="68"/>
      <c r="D21" s="68"/>
      <c r="E21" s="79" t="s">
        <v>195</v>
      </c>
      <c r="F21" s="109">
        <v>31443</v>
      </c>
      <c r="G21" s="109">
        <v>35430</v>
      </c>
      <c r="H21" s="104">
        <v>10733</v>
      </c>
      <c r="I21" s="104">
        <v>6438</v>
      </c>
      <c r="J21" s="104">
        <v>600</v>
      </c>
      <c r="K21" s="104">
        <v>128</v>
      </c>
      <c r="L21" s="109">
        <v>24068</v>
      </c>
      <c r="M21" s="109">
        <v>29471</v>
      </c>
      <c r="N21" s="80"/>
      <c r="O21" s="80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79"/>
      <c r="B22" s="74" t="s">
        <v>59</v>
      </c>
      <c r="C22" s="68"/>
      <c r="D22" s="68"/>
      <c r="E22" s="79" t="s">
        <v>196</v>
      </c>
      <c r="F22" s="109">
        <v>58014</v>
      </c>
      <c r="G22" s="109">
        <v>61515</v>
      </c>
      <c r="H22" s="104">
        <v>23562</v>
      </c>
      <c r="I22" s="104">
        <v>21333</v>
      </c>
      <c r="J22" s="104">
        <v>676</v>
      </c>
      <c r="K22" s="104">
        <v>189</v>
      </c>
      <c r="L22" s="109">
        <v>39267</v>
      </c>
      <c r="M22" s="109">
        <v>43470</v>
      </c>
      <c r="N22" s="80"/>
      <c r="O22" s="80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79"/>
      <c r="B23" s="75" t="s">
        <v>60</v>
      </c>
      <c r="C23" s="68" t="s">
        <v>61</v>
      </c>
      <c r="D23" s="68"/>
      <c r="E23" s="79"/>
      <c r="F23" s="109">
        <v>29203</v>
      </c>
      <c r="G23" s="109">
        <v>32747</v>
      </c>
      <c r="H23" s="104">
        <v>8352</v>
      </c>
      <c r="I23" s="104">
        <v>8314</v>
      </c>
      <c r="J23" s="104">
        <v>49</v>
      </c>
      <c r="K23" s="104">
        <v>51</v>
      </c>
      <c r="L23" s="109">
        <v>28792</v>
      </c>
      <c r="M23" s="109">
        <v>10337</v>
      </c>
      <c r="N23" s="80"/>
      <c r="O23" s="80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79"/>
      <c r="B24" s="68" t="s">
        <v>197</v>
      </c>
      <c r="C24" s="68"/>
      <c r="D24" s="68"/>
      <c r="E24" s="79" t="s">
        <v>198</v>
      </c>
      <c r="F24" s="109">
        <f>F21-F22</f>
        <v>-26571</v>
      </c>
      <c r="G24" s="109">
        <f t="shared" ref="G24" si="4">G21-G22</f>
        <v>-26085</v>
      </c>
      <c r="H24" s="104">
        <f t="shared" ref="H24:O24" si="5">H21-H22</f>
        <v>-12829</v>
      </c>
      <c r="I24" s="104">
        <f t="shared" si="5"/>
        <v>-14895</v>
      </c>
      <c r="J24" s="104">
        <f t="shared" si="5"/>
        <v>-76</v>
      </c>
      <c r="K24" s="104">
        <f t="shared" si="5"/>
        <v>-61</v>
      </c>
      <c r="L24" s="109">
        <f t="shared" si="5"/>
        <v>-15199</v>
      </c>
      <c r="M24" s="109">
        <v>-13999</v>
      </c>
      <c r="N24" s="80">
        <f t="shared" si="5"/>
        <v>0</v>
      </c>
      <c r="O24" s="80">
        <f t="shared" si="5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79"/>
      <c r="B25" s="74" t="s">
        <v>62</v>
      </c>
      <c r="C25" s="74"/>
      <c r="D25" s="74"/>
      <c r="E25" s="184" t="s">
        <v>199</v>
      </c>
      <c r="F25" s="175">
        <v>26571</v>
      </c>
      <c r="G25" s="175">
        <v>26085</v>
      </c>
      <c r="H25" s="177">
        <v>12829</v>
      </c>
      <c r="I25" s="177">
        <v>14895</v>
      </c>
      <c r="J25" s="177">
        <v>76</v>
      </c>
      <c r="K25" s="177">
        <v>61</v>
      </c>
      <c r="L25" s="175">
        <v>5576</v>
      </c>
      <c r="M25" s="175">
        <v>13999</v>
      </c>
      <c r="N25" s="175"/>
      <c r="O25" s="175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79"/>
      <c r="B26" s="97" t="s">
        <v>63</v>
      </c>
      <c r="C26" s="97"/>
      <c r="D26" s="97"/>
      <c r="E26" s="185"/>
      <c r="F26" s="176"/>
      <c r="G26" s="176"/>
      <c r="H26" s="178"/>
      <c r="I26" s="178"/>
      <c r="J26" s="178"/>
      <c r="K26" s="178"/>
      <c r="L26" s="176"/>
      <c r="M26" s="176"/>
      <c r="N26" s="176"/>
      <c r="O26" s="176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79"/>
      <c r="B27" s="68" t="s">
        <v>200</v>
      </c>
      <c r="C27" s="68"/>
      <c r="D27" s="68"/>
      <c r="E27" s="79" t="s">
        <v>201</v>
      </c>
      <c r="F27" s="109">
        <f t="shared" ref="F27:G27" si="6">F24+F25</f>
        <v>0</v>
      </c>
      <c r="G27" s="109">
        <f t="shared" si="6"/>
        <v>0</v>
      </c>
      <c r="H27" s="104">
        <f t="shared" ref="H27:O27" si="7">H24+H25</f>
        <v>0</v>
      </c>
      <c r="I27" s="104">
        <f t="shared" si="7"/>
        <v>0</v>
      </c>
      <c r="J27" s="104">
        <f t="shared" si="7"/>
        <v>0</v>
      </c>
      <c r="K27" s="104">
        <f t="shared" si="7"/>
        <v>0</v>
      </c>
      <c r="L27" s="109">
        <f t="shared" si="7"/>
        <v>-9623</v>
      </c>
      <c r="M27" s="109">
        <v>0</v>
      </c>
      <c r="N27" s="80">
        <f t="shared" si="7"/>
        <v>0</v>
      </c>
      <c r="O27" s="80">
        <f t="shared" si="7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202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81" t="s">
        <v>64</v>
      </c>
      <c r="B30" s="181"/>
      <c r="C30" s="181"/>
      <c r="D30" s="181"/>
      <c r="E30" s="181"/>
      <c r="F30" s="166" t="s">
        <v>299</v>
      </c>
      <c r="G30" s="167"/>
      <c r="H30" s="168" t="s">
        <v>302</v>
      </c>
      <c r="I30" s="169"/>
      <c r="J30" s="168" t="s">
        <v>303</v>
      </c>
      <c r="K30" s="169"/>
      <c r="L30" s="170" t="s">
        <v>309</v>
      </c>
      <c r="M30" s="171"/>
      <c r="N30" s="166" t="s">
        <v>300</v>
      </c>
      <c r="O30" s="167"/>
      <c r="P30" s="26"/>
      <c r="Q30" s="20"/>
      <c r="R30" s="26"/>
      <c r="S30" s="20"/>
      <c r="T30" s="26"/>
      <c r="U30" s="20"/>
      <c r="V30" s="26"/>
      <c r="W30" s="20"/>
      <c r="X30" s="26"/>
      <c r="Y30" s="20"/>
    </row>
    <row r="31" spans="1:25" ht="15.95" customHeight="1">
      <c r="A31" s="181"/>
      <c r="B31" s="181"/>
      <c r="C31" s="181"/>
      <c r="D31" s="181"/>
      <c r="E31" s="181"/>
      <c r="F31" s="66" t="s">
        <v>294</v>
      </c>
      <c r="G31" s="111" t="s">
        <v>295</v>
      </c>
      <c r="H31" s="116" t="s">
        <v>294</v>
      </c>
      <c r="I31" s="120" t="s">
        <v>295</v>
      </c>
      <c r="J31" s="116" t="s">
        <v>294</v>
      </c>
      <c r="K31" s="120" t="s">
        <v>295</v>
      </c>
      <c r="L31" s="116" t="s">
        <v>294</v>
      </c>
      <c r="M31" s="120" t="s">
        <v>295</v>
      </c>
      <c r="N31" s="66" t="s">
        <v>294</v>
      </c>
      <c r="O31" s="111" t="s">
        <v>295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.95" customHeight="1">
      <c r="A32" s="179" t="s">
        <v>85</v>
      </c>
      <c r="B32" s="74" t="s">
        <v>45</v>
      </c>
      <c r="C32" s="68"/>
      <c r="D32" s="68"/>
      <c r="E32" s="79" t="s">
        <v>36</v>
      </c>
      <c r="F32" s="109">
        <v>3315</v>
      </c>
      <c r="G32" s="109">
        <v>3379</v>
      </c>
      <c r="H32" s="104">
        <v>3338.7310000000002</v>
      </c>
      <c r="I32" s="104">
        <v>3409</v>
      </c>
      <c r="J32" s="104">
        <v>4211.4690000000001</v>
      </c>
      <c r="K32" s="104">
        <v>6823.4440000000004</v>
      </c>
      <c r="L32" s="104">
        <v>11</v>
      </c>
      <c r="M32" s="104">
        <v>30</v>
      </c>
      <c r="N32" s="109">
        <v>69</v>
      </c>
      <c r="O32" s="109">
        <v>70</v>
      </c>
      <c r="P32" s="23"/>
      <c r="Q32" s="23"/>
      <c r="R32" s="23"/>
      <c r="S32" s="23"/>
      <c r="T32" s="25"/>
      <c r="U32" s="25"/>
      <c r="V32" s="23"/>
      <c r="W32" s="23"/>
      <c r="X32" s="25"/>
      <c r="Y32" s="25"/>
    </row>
    <row r="33" spans="1:25" ht="15.95" customHeight="1">
      <c r="A33" s="186"/>
      <c r="B33" s="76"/>
      <c r="C33" s="74" t="s">
        <v>65</v>
      </c>
      <c r="D33" s="68"/>
      <c r="E33" s="79"/>
      <c r="F33" s="109">
        <v>2223</v>
      </c>
      <c r="G33" s="109">
        <v>2213</v>
      </c>
      <c r="H33" s="104">
        <v>3010.26</v>
      </c>
      <c r="I33" s="104">
        <v>3089</v>
      </c>
      <c r="J33" s="104">
        <v>328.02199999999999</v>
      </c>
      <c r="K33" s="104">
        <v>5034.5820000000003</v>
      </c>
      <c r="L33" s="104">
        <v>0</v>
      </c>
      <c r="M33" s="104">
        <v>0</v>
      </c>
      <c r="N33" s="109">
        <v>16</v>
      </c>
      <c r="O33" s="109">
        <v>16</v>
      </c>
      <c r="P33" s="23"/>
      <c r="Q33" s="23"/>
      <c r="R33" s="23"/>
      <c r="S33" s="23"/>
      <c r="T33" s="25"/>
      <c r="U33" s="25"/>
      <c r="V33" s="23"/>
      <c r="W33" s="23"/>
      <c r="X33" s="25"/>
      <c r="Y33" s="25"/>
    </row>
    <row r="34" spans="1:25" ht="15.95" customHeight="1">
      <c r="A34" s="186"/>
      <c r="B34" s="76"/>
      <c r="C34" s="75"/>
      <c r="D34" s="68" t="s">
        <v>66</v>
      </c>
      <c r="E34" s="79"/>
      <c r="F34" s="109">
        <v>1598</v>
      </c>
      <c r="G34" s="109">
        <v>1583</v>
      </c>
      <c r="H34" s="104">
        <v>3010.26</v>
      </c>
      <c r="I34" s="104">
        <v>2093</v>
      </c>
      <c r="J34" s="104">
        <v>328.02199999999999</v>
      </c>
      <c r="K34" s="104">
        <v>5034.5820000000003</v>
      </c>
      <c r="L34" s="104">
        <v>0</v>
      </c>
      <c r="M34" s="104">
        <v>0</v>
      </c>
      <c r="N34" s="109">
        <v>16</v>
      </c>
      <c r="O34" s="109">
        <v>16</v>
      </c>
      <c r="P34" s="23"/>
      <c r="Q34" s="23"/>
      <c r="R34" s="23"/>
      <c r="S34" s="23"/>
      <c r="T34" s="25"/>
      <c r="U34" s="25"/>
      <c r="V34" s="23"/>
      <c r="W34" s="23"/>
      <c r="X34" s="25"/>
      <c r="Y34" s="25"/>
    </row>
    <row r="35" spans="1:25" ht="15.95" customHeight="1">
      <c r="A35" s="186"/>
      <c r="B35" s="75"/>
      <c r="C35" s="68" t="s">
        <v>67</v>
      </c>
      <c r="D35" s="68"/>
      <c r="E35" s="79"/>
      <c r="F35" s="82">
        <v>1092</v>
      </c>
      <c r="G35" s="82">
        <v>1166</v>
      </c>
      <c r="H35" s="104">
        <v>328.471</v>
      </c>
      <c r="I35" s="104">
        <v>320</v>
      </c>
      <c r="J35" s="104">
        <v>3883.4470000000001</v>
      </c>
      <c r="K35" s="104">
        <v>1788.8620000000001</v>
      </c>
      <c r="L35" s="104">
        <v>11</v>
      </c>
      <c r="M35" s="104">
        <v>30</v>
      </c>
      <c r="N35" s="109">
        <v>53</v>
      </c>
      <c r="O35" s="109">
        <v>54</v>
      </c>
      <c r="P35" s="23"/>
      <c r="Q35" s="23"/>
      <c r="R35" s="23"/>
      <c r="S35" s="23"/>
      <c r="T35" s="25"/>
      <c r="U35" s="25"/>
      <c r="V35" s="23"/>
      <c r="W35" s="23"/>
      <c r="X35" s="25"/>
      <c r="Y35" s="25"/>
    </row>
    <row r="36" spans="1:25" ht="15.95" customHeight="1">
      <c r="A36" s="186"/>
      <c r="B36" s="74" t="s">
        <v>48</v>
      </c>
      <c r="C36" s="68"/>
      <c r="D36" s="68"/>
      <c r="E36" s="79" t="s">
        <v>37</v>
      </c>
      <c r="F36" s="109">
        <v>2481</v>
      </c>
      <c r="G36" s="109">
        <v>2618</v>
      </c>
      <c r="H36" s="104">
        <v>1376.4780000000001</v>
      </c>
      <c r="I36" s="104">
        <v>1373</v>
      </c>
      <c r="J36" s="104">
        <v>4211.4690000000001</v>
      </c>
      <c r="K36" s="104">
        <v>4510.0529999999999</v>
      </c>
      <c r="L36" s="104">
        <v>2</v>
      </c>
      <c r="M36" s="104">
        <v>6</v>
      </c>
      <c r="N36" s="109">
        <v>69</v>
      </c>
      <c r="O36" s="109">
        <v>70</v>
      </c>
      <c r="P36" s="23"/>
      <c r="Q36" s="23"/>
      <c r="R36" s="23"/>
      <c r="S36" s="23"/>
      <c r="T36" s="23"/>
      <c r="U36" s="23"/>
      <c r="V36" s="23"/>
      <c r="W36" s="23"/>
      <c r="X36" s="25"/>
      <c r="Y36" s="25"/>
    </row>
    <row r="37" spans="1:25" ht="15.95" customHeight="1">
      <c r="A37" s="186"/>
      <c r="B37" s="76"/>
      <c r="C37" s="68" t="s">
        <v>68</v>
      </c>
      <c r="D37" s="68"/>
      <c r="E37" s="79"/>
      <c r="F37" s="109">
        <f>2058+1</f>
        <v>2059</v>
      </c>
      <c r="G37" s="109">
        <v>2183</v>
      </c>
      <c r="H37" s="104">
        <v>1217.6579999999999</v>
      </c>
      <c r="I37" s="104">
        <v>1205</v>
      </c>
      <c r="J37" s="104">
        <v>59.093000000000004</v>
      </c>
      <c r="K37" s="104">
        <v>60.432000000000002</v>
      </c>
      <c r="L37" s="104">
        <v>0</v>
      </c>
      <c r="M37" s="104">
        <v>0</v>
      </c>
      <c r="N37" s="109">
        <v>56</v>
      </c>
      <c r="O37" s="109">
        <v>55</v>
      </c>
      <c r="P37" s="23"/>
      <c r="Q37" s="23"/>
      <c r="R37" s="23"/>
      <c r="S37" s="23"/>
      <c r="T37" s="23"/>
      <c r="U37" s="23"/>
      <c r="V37" s="23"/>
      <c r="W37" s="23"/>
      <c r="X37" s="25"/>
      <c r="Y37" s="25"/>
    </row>
    <row r="38" spans="1:25" ht="15.95" customHeight="1">
      <c r="A38" s="186"/>
      <c r="B38" s="75"/>
      <c r="C38" s="68" t="s">
        <v>69</v>
      </c>
      <c r="D38" s="68"/>
      <c r="E38" s="79"/>
      <c r="F38" s="109">
        <v>422</v>
      </c>
      <c r="G38" s="82">
        <v>435</v>
      </c>
      <c r="H38" s="104">
        <v>158.82</v>
      </c>
      <c r="I38" s="104">
        <v>168</v>
      </c>
      <c r="J38" s="104">
        <v>4152.3760000000002</v>
      </c>
      <c r="K38" s="104">
        <v>4449.6210000000001</v>
      </c>
      <c r="L38" s="104">
        <v>2</v>
      </c>
      <c r="M38" s="104">
        <v>6</v>
      </c>
      <c r="N38" s="109">
        <v>13</v>
      </c>
      <c r="O38" s="109">
        <v>15</v>
      </c>
      <c r="P38" s="23"/>
      <c r="Q38" s="23"/>
      <c r="R38" s="25"/>
      <c r="S38" s="25"/>
      <c r="T38" s="23"/>
      <c r="U38" s="23"/>
      <c r="V38" s="23"/>
      <c r="W38" s="23"/>
      <c r="X38" s="25"/>
      <c r="Y38" s="25"/>
    </row>
    <row r="39" spans="1:25" ht="15.95" customHeight="1">
      <c r="A39" s="186"/>
      <c r="B39" s="31" t="s">
        <v>70</v>
      </c>
      <c r="C39" s="31"/>
      <c r="D39" s="31"/>
      <c r="E39" s="79" t="s">
        <v>203</v>
      </c>
      <c r="F39" s="109">
        <f t="shared" ref="F39:M39" si="8">F32-F36</f>
        <v>834</v>
      </c>
      <c r="G39" s="109">
        <f t="shared" si="8"/>
        <v>761</v>
      </c>
      <c r="H39" s="104">
        <f t="shared" si="8"/>
        <v>1962.2530000000002</v>
      </c>
      <c r="I39" s="104">
        <f t="shared" si="8"/>
        <v>2036</v>
      </c>
      <c r="J39" s="104">
        <f t="shared" si="8"/>
        <v>0</v>
      </c>
      <c r="K39" s="104">
        <f t="shared" si="8"/>
        <v>2313.3910000000005</v>
      </c>
      <c r="L39" s="104">
        <f t="shared" si="8"/>
        <v>9</v>
      </c>
      <c r="M39" s="104">
        <f t="shared" si="8"/>
        <v>24</v>
      </c>
      <c r="N39" s="109">
        <f t="shared" ref="N39:O39" si="9">N32-N36</f>
        <v>0</v>
      </c>
      <c r="O39" s="109">
        <f t="shared" si="9"/>
        <v>0</v>
      </c>
      <c r="P39" s="23"/>
      <c r="Q39" s="23"/>
      <c r="R39" s="23"/>
      <c r="S39" s="23"/>
      <c r="T39" s="23"/>
      <c r="U39" s="23"/>
      <c r="V39" s="23"/>
      <c r="W39" s="23"/>
      <c r="X39" s="25"/>
      <c r="Y39" s="25"/>
    </row>
    <row r="40" spans="1:25" ht="15.95" customHeight="1">
      <c r="A40" s="179" t="s">
        <v>86</v>
      </c>
      <c r="B40" s="74" t="s">
        <v>71</v>
      </c>
      <c r="C40" s="68"/>
      <c r="D40" s="68"/>
      <c r="E40" s="79" t="s">
        <v>39</v>
      </c>
      <c r="F40" s="109">
        <v>2400</v>
      </c>
      <c r="G40" s="109">
        <v>3613</v>
      </c>
      <c r="H40" s="104">
        <v>3615.596</v>
      </c>
      <c r="I40" s="104">
        <v>1540</v>
      </c>
      <c r="J40" s="104">
        <v>5332.7510000000002</v>
      </c>
      <c r="K40" s="104">
        <v>13473.402</v>
      </c>
      <c r="L40" s="104">
        <v>2698</v>
      </c>
      <c r="M40" s="104">
        <v>0</v>
      </c>
      <c r="N40" s="109">
        <v>145</v>
      </c>
      <c r="O40" s="109">
        <v>233</v>
      </c>
      <c r="P40" s="23"/>
      <c r="Q40" s="23"/>
      <c r="R40" s="23"/>
      <c r="S40" s="23"/>
      <c r="T40" s="25"/>
      <c r="U40" s="25"/>
      <c r="V40" s="25"/>
      <c r="W40" s="25"/>
      <c r="X40" s="23"/>
      <c r="Y40" s="23"/>
    </row>
    <row r="41" spans="1:25" ht="15.95" customHeight="1">
      <c r="A41" s="180"/>
      <c r="B41" s="75"/>
      <c r="C41" s="68" t="s">
        <v>72</v>
      </c>
      <c r="D41" s="68"/>
      <c r="E41" s="79"/>
      <c r="F41" s="109">
        <v>728</v>
      </c>
      <c r="G41" s="109">
        <v>1196</v>
      </c>
      <c r="H41" s="118">
        <v>3448</v>
      </c>
      <c r="I41" s="118">
        <v>849</v>
      </c>
      <c r="J41" s="118">
        <v>1620</v>
      </c>
      <c r="K41" s="118">
        <v>1698</v>
      </c>
      <c r="L41" s="118">
        <v>0</v>
      </c>
      <c r="M41" s="118">
        <v>0</v>
      </c>
      <c r="N41" s="82">
        <v>4</v>
      </c>
      <c r="O41" s="82">
        <v>53</v>
      </c>
      <c r="P41" s="25"/>
      <c r="Q41" s="25"/>
      <c r="R41" s="25"/>
      <c r="S41" s="25"/>
      <c r="T41" s="25"/>
      <c r="U41" s="25"/>
      <c r="V41" s="25"/>
      <c r="W41" s="25"/>
      <c r="X41" s="23"/>
      <c r="Y41" s="23"/>
    </row>
    <row r="42" spans="1:25" ht="15.95" customHeight="1">
      <c r="A42" s="180"/>
      <c r="B42" s="74" t="s">
        <v>59</v>
      </c>
      <c r="C42" s="68"/>
      <c r="D42" s="68"/>
      <c r="E42" s="79" t="s">
        <v>40</v>
      </c>
      <c r="F42" s="109">
        <v>3214</v>
      </c>
      <c r="G42" s="109">
        <v>3838</v>
      </c>
      <c r="H42" s="104">
        <v>5619.14</v>
      </c>
      <c r="I42" s="104">
        <v>3449</v>
      </c>
      <c r="J42" s="104">
        <v>5213.7950000000001</v>
      </c>
      <c r="K42" s="104">
        <v>15758.102000000001</v>
      </c>
      <c r="L42" s="104">
        <v>2698</v>
      </c>
      <c r="M42" s="104">
        <v>0</v>
      </c>
      <c r="N42" s="109">
        <v>145</v>
      </c>
      <c r="O42" s="109">
        <v>233</v>
      </c>
      <c r="P42" s="23"/>
      <c r="Q42" s="23"/>
      <c r="R42" s="23"/>
      <c r="S42" s="23"/>
      <c r="T42" s="25"/>
      <c r="U42" s="25"/>
      <c r="V42" s="23"/>
      <c r="W42" s="23"/>
      <c r="X42" s="23"/>
      <c r="Y42" s="23"/>
    </row>
    <row r="43" spans="1:25" ht="15.95" customHeight="1">
      <c r="A43" s="180"/>
      <c r="B43" s="75"/>
      <c r="C43" s="68" t="s">
        <v>73</v>
      </c>
      <c r="D43" s="68"/>
      <c r="E43" s="79"/>
      <c r="F43" s="82">
        <v>1886</v>
      </c>
      <c r="G43" s="82">
        <v>2142</v>
      </c>
      <c r="H43" s="104">
        <v>1884.5740000000001</v>
      </c>
      <c r="I43" s="104">
        <v>2176</v>
      </c>
      <c r="J43" s="104">
        <v>3200</v>
      </c>
      <c r="K43" s="104">
        <v>13000</v>
      </c>
      <c r="L43" s="104">
        <v>2698</v>
      </c>
      <c r="M43" s="104">
        <v>0</v>
      </c>
      <c r="N43" s="109">
        <v>123</v>
      </c>
      <c r="O43" s="109">
        <v>110</v>
      </c>
      <c r="P43" s="23"/>
      <c r="Q43" s="23"/>
      <c r="R43" s="25"/>
      <c r="S43" s="23"/>
      <c r="T43" s="25"/>
      <c r="U43" s="25"/>
      <c r="V43" s="23"/>
      <c r="W43" s="23"/>
      <c r="X43" s="25"/>
      <c r="Y43" s="25"/>
    </row>
    <row r="44" spans="1:25" ht="15.95" customHeight="1">
      <c r="A44" s="180"/>
      <c r="B44" s="68" t="s">
        <v>70</v>
      </c>
      <c r="C44" s="68"/>
      <c r="D44" s="68"/>
      <c r="E44" s="79" t="s">
        <v>204</v>
      </c>
      <c r="F44" s="82">
        <f t="shared" ref="F44:M44" si="10">F40-F42</f>
        <v>-814</v>
      </c>
      <c r="G44" s="82">
        <f t="shared" si="10"/>
        <v>-225</v>
      </c>
      <c r="H44" s="118">
        <f t="shared" si="10"/>
        <v>-2003.5440000000003</v>
      </c>
      <c r="I44" s="118">
        <f t="shared" si="10"/>
        <v>-1909</v>
      </c>
      <c r="J44" s="118">
        <f>J40-J42</f>
        <v>118.95600000000013</v>
      </c>
      <c r="K44" s="118">
        <f t="shared" si="10"/>
        <v>-2284.7000000000007</v>
      </c>
      <c r="L44" s="118">
        <f t="shared" si="10"/>
        <v>0</v>
      </c>
      <c r="M44" s="118">
        <f t="shared" si="10"/>
        <v>0</v>
      </c>
      <c r="N44" s="82">
        <f t="shared" ref="N44:O44" si="11">N40-N42</f>
        <v>0</v>
      </c>
      <c r="O44" s="82">
        <f t="shared" si="11"/>
        <v>0</v>
      </c>
      <c r="P44" s="25"/>
      <c r="Q44" s="25"/>
      <c r="R44" s="23"/>
      <c r="S44" s="23"/>
      <c r="T44" s="25"/>
      <c r="U44" s="25"/>
      <c r="V44" s="23"/>
      <c r="W44" s="23"/>
      <c r="X44" s="23"/>
      <c r="Y44" s="23"/>
    </row>
    <row r="45" spans="1:25" ht="15.95" customHeight="1">
      <c r="A45" s="179" t="s">
        <v>78</v>
      </c>
      <c r="B45" s="31" t="s">
        <v>74</v>
      </c>
      <c r="C45" s="31"/>
      <c r="D45" s="31"/>
      <c r="E45" s="79" t="s">
        <v>205</v>
      </c>
      <c r="F45" s="109">
        <f>F39+F44</f>
        <v>20</v>
      </c>
      <c r="G45" s="109">
        <f t="shared" ref="G45:M45" si="12">G39+G44</f>
        <v>536</v>
      </c>
      <c r="H45" s="104">
        <f t="shared" si="12"/>
        <v>-41.291000000000167</v>
      </c>
      <c r="I45" s="104">
        <f>I39+I44</f>
        <v>127</v>
      </c>
      <c r="J45" s="104">
        <f t="shared" si="12"/>
        <v>118.95600000000013</v>
      </c>
      <c r="K45" s="104">
        <f t="shared" si="12"/>
        <v>28.690999999999804</v>
      </c>
      <c r="L45" s="104">
        <f t="shared" si="12"/>
        <v>9</v>
      </c>
      <c r="M45" s="104">
        <f t="shared" si="12"/>
        <v>24</v>
      </c>
      <c r="N45" s="109">
        <f t="shared" ref="N45:O45" si="13">N39+N44</f>
        <v>0</v>
      </c>
      <c r="O45" s="109">
        <f t="shared" si="13"/>
        <v>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5.95" customHeight="1">
      <c r="A46" s="180"/>
      <c r="B46" s="68" t="s">
        <v>75</v>
      </c>
      <c r="C46" s="68"/>
      <c r="D46" s="68"/>
      <c r="E46" s="68"/>
      <c r="F46" s="82">
        <v>20</v>
      </c>
      <c r="G46" s="82">
        <v>536</v>
      </c>
      <c r="H46" s="118">
        <v>0</v>
      </c>
      <c r="I46" s="118">
        <v>0</v>
      </c>
      <c r="J46" s="118">
        <v>124.97199999999999</v>
      </c>
      <c r="K46" s="118">
        <v>454.75599999999997</v>
      </c>
      <c r="L46" s="118">
        <v>0</v>
      </c>
      <c r="M46" s="118">
        <v>0</v>
      </c>
      <c r="N46" s="118">
        <v>0</v>
      </c>
      <c r="O46" s="118"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.95" customHeight="1">
      <c r="A47" s="180"/>
      <c r="B47" s="68" t="s">
        <v>76</v>
      </c>
      <c r="C47" s="68"/>
      <c r="D47" s="68"/>
      <c r="E47" s="68"/>
      <c r="F47" s="109">
        <v>1</v>
      </c>
      <c r="G47" s="109">
        <v>577</v>
      </c>
      <c r="H47" s="104">
        <v>85</v>
      </c>
      <c r="I47" s="124">
        <v>127</v>
      </c>
      <c r="J47" s="104">
        <v>2.5999999999999999E-2</v>
      </c>
      <c r="K47" s="104">
        <v>6.0419999999999998</v>
      </c>
      <c r="L47" s="104">
        <v>0</v>
      </c>
      <c r="M47" s="104">
        <v>0</v>
      </c>
      <c r="N47" s="119">
        <v>0</v>
      </c>
      <c r="O47" s="119">
        <v>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.95" customHeight="1">
      <c r="A48" s="180"/>
      <c r="B48" s="68" t="s">
        <v>77</v>
      </c>
      <c r="C48" s="68"/>
      <c r="D48" s="68"/>
      <c r="E48" s="68"/>
      <c r="F48" s="109">
        <v>0</v>
      </c>
      <c r="G48" s="109">
        <v>0</v>
      </c>
      <c r="H48" s="104">
        <v>0</v>
      </c>
      <c r="I48" s="104">
        <v>0</v>
      </c>
      <c r="J48" s="104">
        <v>2.5999999999999999E-2</v>
      </c>
      <c r="K48" s="104">
        <v>5.8490000000000002</v>
      </c>
      <c r="L48" s="104">
        <v>0</v>
      </c>
      <c r="M48" s="104">
        <v>0</v>
      </c>
      <c r="N48" s="119">
        <v>0</v>
      </c>
      <c r="O48" s="119">
        <v>0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15" ht="15.95" customHeight="1">
      <c r="A49" s="12" t="s">
        <v>206</v>
      </c>
      <c r="O49" s="4"/>
    </row>
    <row r="50" spans="1:15" ht="15.95" customHeight="1">
      <c r="A50" s="12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98" orientation="portrait" r:id="rId1"/>
  <headerFooter alignWithMargins="0">
    <oddHeader>&amp;R&amp;"明朝,斜体"&amp;9指定都市－4</oddHeader>
  </headerFooter>
  <colBreaks count="1" manualBreakCount="1">
    <brk id="9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I42" sqref="I42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2" t="s">
        <v>312</v>
      </c>
      <c r="E1" s="15"/>
      <c r="F1" s="15"/>
      <c r="G1" s="15"/>
    </row>
    <row r="2" spans="1:25" ht="15" customHeight="1"/>
    <row r="3" spans="1:25" ht="15" customHeight="1">
      <c r="A3" s="16" t="s">
        <v>191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282</v>
      </c>
      <c r="B5" s="13"/>
      <c r="C5" s="13"/>
      <c r="D5" s="13"/>
      <c r="K5" s="17"/>
      <c r="O5" s="17" t="s">
        <v>43</v>
      </c>
    </row>
    <row r="6" spans="1:25" ht="15.95" customHeight="1">
      <c r="A6" s="182" t="s">
        <v>44</v>
      </c>
      <c r="B6" s="183"/>
      <c r="C6" s="183"/>
      <c r="D6" s="183"/>
      <c r="E6" s="183"/>
      <c r="F6" s="172"/>
      <c r="G6" s="165"/>
      <c r="H6" s="173"/>
      <c r="I6" s="187"/>
      <c r="J6" s="173"/>
      <c r="K6" s="187"/>
      <c r="L6" s="172"/>
      <c r="M6" s="165"/>
      <c r="N6" s="165"/>
      <c r="O6" s="165"/>
    </row>
    <row r="7" spans="1:25" ht="15.95" customHeight="1">
      <c r="A7" s="183"/>
      <c r="B7" s="183"/>
      <c r="C7" s="183"/>
      <c r="D7" s="183"/>
      <c r="E7" s="183"/>
      <c r="F7" s="66" t="s">
        <v>294</v>
      </c>
      <c r="G7" s="66" t="s">
        <v>295</v>
      </c>
      <c r="H7" s="116" t="s">
        <v>294</v>
      </c>
      <c r="I7" s="120" t="s">
        <v>295</v>
      </c>
      <c r="J7" s="116" t="s">
        <v>294</v>
      </c>
      <c r="K7" s="120" t="s">
        <v>295</v>
      </c>
      <c r="L7" s="66" t="s">
        <v>294</v>
      </c>
      <c r="M7" s="111" t="s">
        <v>295</v>
      </c>
      <c r="N7" s="66" t="s">
        <v>279</v>
      </c>
      <c r="O7" s="111" t="s">
        <v>283</v>
      </c>
    </row>
    <row r="8" spans="1:25" ht="15.95" customHeight="1">
      <c r="A8" s="179" t="s">
        <v>83</v>
      </c>
      <c r="B8" s="74" t="s">
        <v>45</v>
      </c>
      <c r="C8" s="68"/>
      <c r="D8" s="68"/>
      <c r="E8" s="110" t="s">
        <v>36</v>
      </c>
      <c r="F8" s="109"/>
      <c r="G8" s="109"/>
      <c r="H8" s="104"/>
      <c r="I8" s="104"/>
      <c r="J8" s="104"/>
      <c r="K8" s="104"/>
      <c r="L8" s="109"/>
      <c r="M8" s="109"/>
      <c r="N8" s="109"/>
      <c r="O8" s="10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79"/>
      <c r="B9" s="76"/>
      <c r="C9" s="68" t="s">
        <v>46</v>
      </c>
      <c r="D9" s="68"/>
      <c r="E9" s="110" t="s">
        <v>37</v>
      </c>
      <c r="F9" s="109"/>
      <c r="G9" s="109"/>
      <c r="H9" s="104"/>
      <c r="I9" s="104"/>
      <c r="J9" s="104"/>
      <c r="K9" s="104"/>
      <c r="L9" s="109"/>
      <c r="M9" s="109"/>
      <c r="N9" s="109"/>
      <c r="O9" s="10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79"/>
      <c r="B10" s="75"/>
      <c r="C10" s="68" t="s">
        <v>47</v>
      </c>
      <c r="D10" s="68"/>
      <c r="E10" s="110" t="s">
        <v>38</v>
      </c>
      <c r="F10" s="109"/>
      <c r="G10" s="109"/>
      <c r="H10" s="104"/>
      <c r="I10" s="104"/>
      <c r="J10" s="121"/>
      <c r="K10" s="104"/>
      <c r="L10" s="109"/>
      <c r="M10" s="109"/>
      <c r="N10" s="109"/>
      <c r="O10" s="10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79"/>
      <c r="B11" s="74" t="s">
        <v>48</v>
      </c>
      <c r="C11" s="68"/>
      <c r="D11" s="68"/>
      <c r="E11" s="110" t="s">
        <v>39</v>
      </c>
      <c r="F11" s="109"/>
      <c r="G11" s="109"/>
      <c r="H11" s="104"/>
      <c r="I11" s="104"/>
      <c r="J11" s="104"/>
      <c r="K11" s="104"/>
      <c r="L11" s="109"/>
      <c r="M11" s="109"/>
      <c r="N11" s="109"/>
      <c r="O11" s="10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79"/>
      <c r="B12" s="76"/>
      <c r="C12" s="68" t="s">
        <v>49</v>
      </c>
      <c r="D12" s="68"/>
      <c r="E12" s="110" t="s">
        <v>40</v>
      </c>
      <c r="F12" s="109"/>
      <c r="G12" s="109"/>
      <c r="H12" s="104"/>
      <c r="I12" s="104"/>
      <c r="J12" s="104"/>
      <c r="K12" s="104"/>
      <c r="L12" s="109"/>
      <c r="M12" s="109"/>
      <c r="N12" s="109"/>
      <c r="O12" s="10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79"/>
      <c r="B13" s="75"/>
      <c r="C13" s="68" t="s">
        <v>50</v>
      </c>
      <c r="D13" s="68"/>
      <c r="E13" s="110" t="s">
        <v>41</v>
      </c>
      <c r="F13" s="109"/>
      <c r="G13" s="109"/>
      <c r="H13" s="121"/>
      <c r="I13" s="121"/>
      <c r="J13" s="121"/>
      <c r="K13" s="121"/>
      <c r="L13" s="109"/>
      <c r="M13" s="109"/>
      <c r="N13" s="109"/>
      <c r="O13" s="10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79"/>
      <c r="B14" s="68" t="s">
        <v>51</v>
      </c>
      <c r="C14" s="68"/>
      <c r="D14" s="68"/>
      <c r="E14" s="110" t="s">
        <v>87</v>
      </c>
      <c r="F14" s="109"/>
      <c r="G14" s="109"/>
      <c r="H14" s="104"/>
      <c r="I14" s="104"/>
      <c r="J14" s="104"/>
      <c r="K14" s="104"/>
      <c r="L14" s="109"/>
      <c r="M14" s="109"/>
      <c r="N14" s="109">
        <f t="shared" ref="N14:O15" si="0">N9-N12</f>
        <v>0</v>
      </c>
      <c r="O14" s="109">
        <f t="shared" si="0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79"/>
      <c r="B15" s="68" t="s">
        <v>52</v>
      </c>
      <c r="C15" s="68"/>
      <c r="D15" s="68"/>
      <c r="E15" s="110" t="s">
        <v>88</v>
      </c>
      <c r="F15" s="109"/>
      <c r="G15" s="109"/>
      <c r="H15" s="104"/>
      <c r="I15" s="104"/>
      <c r="J15" s="104"/>
      <c r="K15" s="104"/>
      <c r="L15" s="109"/>
      <c r="M15" s="109"/>
      <c r="N15" s="109">
        <f t="shared" si="0"/>
        <v>0</v>
      </c>
      <c r="O15" s="109">
        <f t="shared" si="0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79"/>
      <c r="B16" s="68" t="s">
        <v>53</v>
      </c>
      <c r="C16" s="68"/>
      <c r="D16" s="68"/>
      <c r="E16" s="110" t="s">
        <v>89</v>
      </c>
      <c r="F16" s="109"/>
      <c r="G16" s="109"/>
      <c r="H16" s="104"/>
      <c r="I16" s="104"/>
      <c r="J16" s="104"/>
      <c r="K16" s="104"/>
      <c r="L16" s="109"/>
      <c r="M16" s="109"/>
      <c r="N16" s="109">
        <f t="shared" ref="N16:O16" si="1">N8-N11</f>
        <v>0</v>
      </c>
      <c r="O16" s="109">
        <f t="shared" si="1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79"/>
      <c r="B17" s="68" t="s">
        <v>54</v>
      </c>
      <c r="C17" s="68"/>
      <c r="D17" s="68"/>
      <c r="E17" s="66"/>
      <c r="F17" s="81"/>
      <c r="G17" s="81"/>
      <c r="H17" s="121"/>
      <c r="I17" s="121"/>
      <c r="J17" s="104"/>
      <c r="K17" s="121"/>
      <c r="L17" s="109"/>
      <c r="M17" s="109"/>
      <c r="N17" s="81"/>
      <c r="O17" s="82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79"/>
      <c r="B18" s="68" t="s">
        <v>55</v>
      </c>
      <c r="C18" s="68"/>
      <c r="D18" s="68"/>
      <c r="E18" s="66"/>
      <c r="F18" s="82"/>
      <c r="G18" s="82"/>
      <c r="H18" s="118"/>
      <c r="I18" s="118"/>
      <c r="J18" s="118"/>
      <c r="K18" s="118"/>
      <c r="L18" s="82"/>
      <c r="M18" s="82"/>
      <c r="N18" s="82"/>
      <c r="O18" s="82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79" t="s">
        <v>84</v>
      </c>
      <c r="B19" s="74" t="s">
        <v>56</v>
      </c>
      <c r="C19" s="68"/>
      <c r="D19" s="68"/>
      <c r="E19" s="110"/>
      <c r="F19" s="109"/>
      <c r="G19" s="109"/>
      <c r="H19" s="104"/>
      <c r="I19" s="104"/>
      <c r="J19" s="104"/>
      <c r="K19" s="104"/>
      <c r="L19" s="109"/>
      <c r="M19" s="109"/>
      <c r="N19" s="109"/>
      <c r="O19" s="10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79"/>
      <c r="B20" s="75"/>
      <c r="C20" s="68" t="s">
        <v>57</v>
      </c>
      <c r="D20" s="68"/>
      <c r="E20" s="110"/>
      <c r="F20" s="109"/>
      <c r="G20" s="109"/>
      <c r="H20" s="104"/>
      <c r="I20" s="104"/>
      <c r="J20" s="104"/>
      <c r="K20" s="104"/>
      <c r="L20" s="109"/>
      <c r="M20" s="109"/>
      <c r="N20" s="109"/>
      <c r="O20" s="10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79"/>
      <c r="B21" s="68" t="s">
        <v>58</v>
      </c>
      <c r="C21" s="68"/>
      <c r="D21" s="68"/>
      <c r="E21" s="110" t="s">
        <v>90</v>
      </c>
      <c r="F21" s="109"/>
      <c r="G21" s="109"/>
      <c r="H21" s="104"/>
      <c r="I21" s="104"/>
      <c r="J21" s="104"/>
      <c r="K21" s="104"/>
      <c r="L21" s="109"/>
      <c r="M21" s="109"/>
      <c r="N21" s="109"/>
      <c r="O21" s="10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79"/>
      <c r="B22" s="74" t="s">
        <v>59</v>
      </c>
      <c r="C22" s="68"/>
      <c r="D22" s="68"/>
      <c r="E22" s="110" t="s">
        <v>91</v>
      </c>
      <c r="F22" s="109"/>
      <c r="G22" s="109"/>
      <c r="H22" s="104"/>
      <c r="I22" s="104"/>
      <c r="J22" s="104"/>
      <c r="K22" s="104"/>
      <c r="L22" s="109"/>
      <c r="M22" s="109"/>
      <c r="N22" s="109"/>
      <c r="O22" s="10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79"/>
      <c r="B23" s="75" t="s">
        <v>60</v>
      </c>
      <c r="C23" s="68" t="s">
        <v>61</v>
      </c>
      <c r="D23" s="68"/>
      <c r="E23" s="110"/>
      <c r="F23" s="109"/>
      <c r="G23" s="109"/>
      <c r="H23" s="104"/>
      <c r="I23" s="104"/>
      <c r="J23" s="104"/>
      <c r="K23" s="104"/>
      <c r="L23" s="109"/>
      <c r="M23" s="109"/>
      <c r="N23" s="109"/>
      <c r="O23" s="10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79"/>
      <c r="B24" s="68" t="s">
        <v>92</v>
      </c>
      <c r="C24" s="68"/>
      <c r="D24" s="68"/>
      <c r="E24" s="110" t="s">
        <v>93</v>
      </c>
      <c r="F24" s="109"/>
      <c r="G24" s="109"/>
      <c r="H24" s="104"/>
      <c r="I24" s="104"/>
      <c r="J24" s="104"/>
      <c r="K24" s="104"/>
      <c r="L24" s="109"/>
      <c r="M24" s="109"/>
      <c r="N24" s="109">
        <f t="shared" ref="N24:O24" si="2">N21-N22</f>
        <v>0</v>
      </c>
      <c r="O24" s="109">
        <f t="shared" si="2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79"/>
      <c r="B25" s="74" t="s">
        <v>62</v>
      </c>
      <c r="C25" s="74"/>
      <c r="D25" s="74"/>
      <c r="E25" s="184" t="s">
        <v>94</v>
      </c>
      <c r="F25" s="175"/>
      <c r="G25" s="175"/>
      <c r="H25" s="177"/>
      <c r="I25" s="177"/>
      <c r="J25" s="177"/>
      <c r="K25" s="177"/>
      <c r="L25" s="175"/>
      <c r="M25" s="175"/>
      <c r="N25" s="175"/>
      <c r="O25" s="175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79"/>
      <c r="B26" s="97" t="s">
        <v>63</v>
      </c>
      <c r="C26" s="97"/>
      <c r="D26" s="97"/>
      <c r="E26" s="185"/>
      <c r="F26" s="176"/>
      <c r="G26" s="176"/>
      <c r="H26" s="178"/>
      <c r="I26" s="178"/>
      <c r="J26" s="178"/>
      <c r="K26" s="178"/>
      <c r="L26" s="176"/>
      <c r="M26" s="176"/>
      <c r="N26" s="176"/>
      <c r="O26" s="176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79"/>
      <c r="B27" s="68" t="s">
        <v>95</v>
      </c>
      <c r="C27" s="68"/>
      <c r="D27" s="68"/>
      <c r="E27" s="110" t="s">
        <v>96</v>
      </c>
      <c r="F27" s="109"/>
      <c r="G27" s="109"/>
      <c r="H27" s="104"/>
      <c r="I27" s="104"/>
      <c r="J27" s="104"/>
      <c r="K27" s="104"/>
      <c r="L27" s="109"/>
      <c r="M27" s="109"/>
      <c r="N27" s="109">
        <f t="shared" ref="N27:O27" si="3">N24+N25</f>
        <v>0</v>
      </c>
      <c r="O27" s="109">
        <f t="shared" si="3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100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81" t="s">
        <v>64</v>
      </c>
      <c r="B30" s="181"/>
      <c r="C30" s="181"/>
      <c r="D30" s="181"/>
      <c r="E30" s="181"/>
      <c r="F30" s="188" t="s">
        <v>301</v>
      </c>
      <c r="G30" s="189"/>
      <c r="H30" s="168" t="s">
        <v>304</v>
      </c>
      <c r="I30" s="169"/>
      <c r="J30" s="168" t="s">
        <v>298</v>
      </c>
      <c r="K30" s="169"/>
      <c r="L30" s="167"/>
      <c r="M30" s="167"/>
      <c r="N30" s="167"/>
      <c r="O30" s="167"/>
      <c r="P30" s="26"/>
      <c r="Q30" s="20"/>
      <c r="R30" s="26"/>
      <c r="S30" s="20"/>
      <c r="T30" s="26"/>
      <c r="U30" s="20"/>
      <c r="V30" s="26"/>
      <c r="W30" s="20"/>
      <c r="X30" s="26"/>
      <c r="Y30" s="20"/>
    </row>
    <row r="31" spans="1:25" ht="15.95" customHeight="1">
      <c r="A31" s="181"/>
      <c r="B31" s="181"/>
      <c r="C31" s="181"/>
      <c r="D31" s="181"/>
      <c r="E31" s="181"/>
      <c r="F31" s="66" t="s">
        <v>294</v>
      </c>
      <c r="G31" s="111" t="s">
        <v>295</v>
      </c>
      <c r="H31" s="116" t="s">
        <v>294</v>
      </c>
      <c r="I31" s="120" t="s">
        <v>295</v>
      </c>
      <c r="J31" s="116" t="s">
        <v>294</v>
      </c>
      <c r="K31" s="120" t="s">
        <v>295</v>
      </c>
      <c r="L31" s="66" t="s">
        <v>279</v>
      </c>
      <c r="M31" s="111" t="s">
        <v>283</v>
      </c>
      <c r="N31" s="66" t="s">
        <v>279</v>
      </c>
      <c r="O31" s="111" t="s">
        <v>283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.95" customHeight="1">
      <c r="A32" s="179" t="s">
        <v>85</v>
      </c>
      <c r="B32" s="74" t="s">
        <v>45</v>
      </c>
      <c r="C32" s="68"/>
      <c r="D32" s="68"/>
      <c r="E32" s="110" t="s">
        <v>36</v>
      </c>
      <c r="F32" s="109">
        <v>130</v>
      </c>
      <c r="G32" s="109">
        <v>130</v>
      </c>
      <c r="H32" s="104">
        <v>1110.1600000000001</v>
      </c>
      <c r="I32" s="104">
        <v>1120.375</v>
      </c>
      <c r="J32" s="104">
        <v>504</v>
      </c>
      <c r="K32" s="104">
        <v>575</v>
      </c>
      <c r="L32" s="109"/>
      <c r="M32" s="109"/>
      <c r="N32" s="109"/>
      <c r="O32" s="109"/>
      <c r="P32" s="23"/>
      <c r="Q32" s="23"/>
      <c r="R32" s="23"/>
      <c r="S32" s="23"/>
      <c r="T32" s="25"/>
      <c r="U32" s="25"/>
      <c r="V32" s="23"/>
      <c r="W32" s="23"/>
      <c r="X32" s="25"/>
      <c r="Y32" s="25"/>
    </row>
    <row r="33" spans="1:25" ht="15.95" customHeight="1">
      <c r="A33" s="186"/>
      <c r="B33" s="76"/>
      <c r="C33" s="74" t="s">
        <v>65</v>
      </c>
      <c r="D33" s="68"/>
      <c r="E33" s="110"/>
      <c r="F33" s="109">
        <v>22</v>
      </c>
      <c r="G33" s="109">
        <v>21</v>
      </c>
      <c r="H33" s="104">
        <v>271.87</v>
      </c>
      <c r="I33" s="104">
        <v>380.79300000000001</v>
      </c>
      <c r="J33" s="104">
        <v>504</v>
      </c>
      <c r="K33" s="104">
        <v>575</v>
      </c>
      <c r="L33" s="109"/>
      <c r="M33" s="109"/>
      <c r="N33" s="109"/>
      <c r="O33" s="109"/>
      <c r="P33" s="23"/>
      <c r="Q33" s="23"/>
      <c r="R33" s="23"/>
      <c r="S33" s="23"/>
      <c r="T33" s="25"/>
      <c r="U33" s="25"/>
      <c r="V33" s="23"/>
      <c r="W33" s="23"/>
      <c r="X33" s="25"/>
      <c r="Y33" s="25"/>
    </row>
    <row r="34" spans="1:25" ht="15.95" customHeight="1">
      <c r="A34" s="186"/>
      <c r="B34" s="76"/>
      <c r="C34" s="75"/>
      <c r="D34" s="68" t="s">
        <v>66</v>
      </c>
      <c r="E34" s="110"/>
      <c r="F34" s="109">
        <v>22</v>
      </c>
      <c r="G34" s="109">
        <v>21</v>
      </c>
      <c r="H34" s="104">
        <v>271.45800000000003</v>
      </c>
      <c r="I34" s="104">
        <v>380.30399999999997</v>
      </c>
      <c r="J34" s="104">
        <v>358</v>
      </c>
      <c r="K34" s="104">
        <v>503</v>
      </c>
      <c r="L34" s="109"/>
      <c r="M34" s="109"/>
      <c r="N34" s="109"/>
      <c r="O34" s="109"/>
      <c r="P34" s="23"/>
      <c r="Q34" s="23"/>
      <c r="R34" s="23"/>
      <c r="S34" s="23"/>
      <c r="T34" s="25"/>
      <c r="U34" s="25"/>
      <c r="V34" s="23"/>
      <c r="W34" s="23"/>
      <c r="X34" s="25"/>
      <c r="Y34" s="25"/>
    </row>
    <row r="35" spans="1:25" ht="15.95" customHeight="1">
      <c r="A35" s="186"/>
      <c r="B35" s="75"/>
      <c r="C35" s="68" t="s">
        <v>67</v>
      </c>
      <c r="D35" s="68"/>
      <c r="E35" s="110"/>
      <c r="F35" s="109">
        <v>108</v>
      </c>
      <c r="G35" s="109">
        <v>109</v>
      </c>
      <c r="H35" s="118">
        <v>838.29</v>
      </c>
      <c r="I35" s="118">
        <v>739.58199999999999</v>
      </c>
      <c r="J35" s="104">
        <v>0</v>
      </c>
      <c r="K35" s="104">
        <v>0</v>
      </c>
      <c r="L35" s="109"/>
      <c r="M35" s="109"/>
      <c r="N35" s="109"/>
      <c r="O35" s="109"/>
      <c r="P35" s="23"/>
      <c r="Q35" s="23"/>
      <c r="R35" s="23"/>
      <c r="S35" s="23"/>
      <c r="T35" s="25"/>
      <c r="U35" s="25"/>
      <c r="V35" s="23"/>
      <c r="W35" s="23"/>
      <c r="X35" s="25"/>
      <c r="Y35" s="25"/>
    </row>
    <row r="36" spans="1:25" ht="15.95" customHeight="1">
      <c r="A36" s="186"/>
      <c r="B36" s="74" t="s">
        <v>48</v>
      </c>
      <c r="C36" s="68"/>
      <c r="D36" s="68"/>
      <c r="E36" s="110" t="s">
        <v>37</v>
      </c>
      <c r="F36" s="109">
        <v>130</v>
      </c>
      <c r="G36" s="109">
        <v>130</v>
      </c>
      <c r="H36" s="104">
        <v>1110.1600000000001</v>
      </c>
      <c r="I36" s="104">
        <v>1120.375</v>
      </c>
      <c r="J36" s="104">
        <v>243</v>
      </c>
      <c r="K36" s="104">
        <v>273</v>
      </c>
      <c r="L36" s="109"/>
      <c r="M36" s="109"/>
      <c r="N36" s="109"/>
      <c r="O36" s="109"/>
      <c r="P36" s="23"/>
      <c r="Q36" s="23"/>
      <c r="R36" s="23"/>
      <c r="S36" s="23"/>
      <c r="T36" s="23"/>
      <c r="U36" s="23"/>
      <c r="V36" s="23"/>
      <c r="W36" s="23"/>
      <c r="X36" s="25"/>
      <c r="Y36" s="25"/>
    </row>
    <row r="37" spans="1:25" ht="15.95" customHeight="1">
      <c r="A37" s="186"/>
      <c r="B37" s="76"/>
      <c r="C37" s="68" t="s">
        <v>68</v>
      </c>
      <c r="D37" s="68"/>
      <c r="E37" s="110"/>
      <c r="F37" s="109">
        <v>122</v>
      </c>
      <c r="G37" s="109">
        <v>122</v>
      </c>
      <c r="H37" s="104">
        <v>1075.04</v>
      </c>
      <c r="I37" s="104">
        <v>1116.498</v>
      </c>
      <c r="J37" s="104">
        <v>221</v>
      </c>
      <c r="K37" s="104">
        <v>250</v>
      </c>
      <c r="L37" s="109"/>
      <c r="M37" s="109"/>
      <c r="N37" s="109"/>
      <c r="O37" s="109"/>
      <c r="P37" s="23"/>
      <c r="Q37" s="23"/>
      <c r="R37" s="23"/>
      <c r="S37" s="23"/>
      <c r="T37" s="23"/>
      <c r="U37" s="23"/>
      <c r="V37" s="23"/>
      <c r="W37" s="23"/>
      <c r="X37" s="25"/>
      <c r="Y37" s="25"/>
    </row>
    <row r="38" spans="1:25" ht="15.95" customHeight="1">
      <c r="A38" s="186"/>
      <c r="B38" s="75"/>
      <c r="C38" s="68" t="s">
        <v>69</v>
      </c>
      <c r="D38" s="68"/>
      <c r="E38" s="110"/>
      <c r="F38" s="109">
        <v>8</v>
      </c>
      <c r="G38" s="109">
        <v>8</v>
      </c>
      <c r="H38" s="104">
        <v>35.119999999999997</v>
      </c>
      <c r="I38" s="104">
        <v>3.8769999999999998</v>
      </c>
      <c r="J38" s="104">
        <v>22</v>
      </c>
      <c r="K38" s="104">
        <v>23</v>
      </c>
      <c r="L38" s="109"/>
      <c r="M38" s="109"/>
      <c r="N38" s="109"/>
      <c r="O38" s="109"/>
      <c r="P38" s="23"/>
      <c r="Q38" s="23"/>
      <c r="R38" s="25"/>
      <c r="S38" s="25"/>
      <c r="T38" s="23"/>
      <c r="U38" s="23"/>
      <c r="V38" s="23"/>
      <c r="W38" s="23"/>
      <c r="X38" s="25"/>
      <c r="Y38" s="25"/>
    </row>
    <row r="39" spans="1:25" ht="15.95" customHeight="1">
      <c r="A39" s="186"/>
      <c r="B39" s="31" t="s">
        <v>70</v>
      </c>
      <c r="C39" s="31"/>
      <c r="D39" s="31"/>
      <c r="E39" s="110" t="s">
        <v>97</v>
      </c>
      <c r="F39" s="109">
        <f t="shared" ref="F39:G39" si="4">F32-F36</f>
        <v>0</v>
      </c>
      <c r="G39" s="109">
        <f t="shared" si="4"/>
        <v>0</v>
      </c>
      <c r="H39" s="104">
        <f>H32-H36</f>
        <v>0</v>
      </c>
      <c r="I39" s="104">
        <f>I32-I36</f>
        <v>0</v>
      </c>
      <c r="J39" s="104">
        <f>J32-J36</f>
        <v>261</v>
      </c>
      <c r="K39" s="104">
        <f>K32-K36</f>
        <v>302</v>
      </c>
      <c r="L39" s="109">
        <f t="shared" ref="L39:O39" si="5">L32-L36</f>
        <v>0</v>
      </c>
      <c r="M39" s="109">
        <f t="shared" si="5"/>
        <v>0</v>
      </c>
      <c r="N39" s="109">
        <f t="shared" si="5"/>
        <v>0</v>
      </c>
      <c r="O39" s="109">
        <f t="shared" si="5"/>
        <v>0</v>
      </c>
      <c r="P39" s="23"/>
      <c r="Q39" s="23"/>
      <c r="R39" s="23"/>
      <c r="S39" s="23"/>
      <c r="T39" s="23"/>
      <c r="U39" s="23"/>
      <c r="V39" s="23"/>
      <c r="W39" s="23"/>
      <c r="X39" s="25"/>
      <c r="Y39" s="25"/>
    </row>
    <row r="40" spans="1:25" ht="15.95" customHeight="1">
      <c r="A40" s="179" t="s">
        <v>86</v>
      </c>
      <c r="B40" s="74" t="s">
        <v>71</v>
      </c>
      <c r="C40" s="68"/>
      <c r="D40" s="68"/>
      <c r="E40" s="110" t="s">
        <v>39</v>
      </c>
      <c r="F40" s="109">
        <v>106</v>
      </c>
      <c r="G40" s="109">
        <v>187</v>
      </c>
      <c r="H40" s="104">
        <v>96.319000000000003</v>
      </c>
      <c r="I40" s="104">
        <v>104.48099999999999</v>
      </c>
      <c r="J40" s="104">
        <v>0</v>
      </c>
      <c r="K40" s="104">
        <v>0</v>
      </c>
      <c r="L40" s="109"/>
      <c r="M40" s="109"/>
      <c r="N40" s="109"/>
      <c r="O40" s="109"/>
      <c r="P40" s="23"/>
      <c r="Q40" s="23"/>
      <c r="R40" s="23"/>
      <c r="S40" s="23"/>
      <c r="T40" s="25"/>
      <c r="U40" s="25"/>
      <c r="V40" s="25"/>
      <c r="W40" s="25"/>
      <c r="X40" s="23"/>
      <c r="Y40" s="23"/>
    </row>
    <row r="41" spans="1:25" ht="15.95" customHeight="1">
      <c r="A41" s="180"/>
      <c r="B41" s="75"/>
      <c r="C41" s="68" t="s">
        <v>72</v>
      </c>
      <c r="D41" s="68"/>
      <c r="E41" s="110"/>
      <c r="F41" s="82">
        <v>5</v>
      </c>
      <c r="G41" s="82">
        <v>54</v>
      </c>
      <c r="H41" s="104">
        <v>0</v>
      </c>
      <c r="I41" s="104">
        <v>0</v>
      </c>
      <c r="J41" s="118">
        <v>0</v>
      </c>
      <c r="K41" s="118">
        <v>0</v>
      </c>
      <c r="L41" s="109"/>
      <c r="M41" s="109"/>
      <c r="N41" s="109"/>
      <c r="O41" s="109"/>
      <c r="P41" s="25"/>
      <c r="Q41" s="25"/>
      <c r="R41" s="25"/>
      <c r="S41" s="25"/>
      <c r="T41" s="25"/>
      <c r="U41" s="25"/>
      <c r="V41" s="25"/>
      <c r="W41" s="25"/>
      <c r="X41" s="23"/>
      <c r="Y41" s="23"/>
    </row>
    <row r="42" spans="1:25" ht="15.95" customHeight="1">
      <c r="A42" s="180"/>
      <c r="B42" s="74" t="s">
        <v>59</v>
      </c>
      <c r="C42" s="68"/>
      <c r="D42" s="68"/>
      <c r="E42" s="110" t="s">
        <v>40</v>
      </c>
      <c r="F42" s="109">
        <v>106</v>
      </c>
      <c r="G42" s="109">
        <v>187</v>
      </c>
      <c r="H42" s="104">
        <v>96.319000000000003</v>
      </c>
      <c r="I42" s="104">
        <v>104.48099999999999</v>
      </c>
      <c r="J42" s="104">
        <v>261</v>
      </c>
      <c r="K42" s="104">
        <v>302</v>
      </c>
      <c r="L42" s="109"/>
      <c r="M42" s="109"/>
      <c r="N42" s="109"/>
      <c r="O42" s="109"/>
      <c r="P42" s="23"/>
      <c r="Q42" s="23"/>
      <c r="R42" s="23"/>
      <c r="S42" s="23"/>
      <c r="T42" s="25"/>
      <c r="U42" s="25"/>
      <c r="V42" s="23"/>
      <c r="W42" s="23"/>
      <c r="X42" s="23"/>
      <c r="Y42" s="23"/>
    </row>
    <row r="43" spans="1:25" ht="15.95" customHeight="1">
      <c r="A43" s="180"/>
      <c r="B43" s="75"/>
      <c r="C43" s="68" t="s">
        <v>73</v>
      </c>
      <c r="D43" s="68"/>
      <c r="E43" s="110"/>
      <c r="F43" s="109">
        <v>86</v>
      </c>
      <c r="G43" s="109">
        <v>68</v>
      </c>
      <c r="H43" s="118">
        <v>79.081000000000003</v>
      </c>
      <c r="I43" s="118">
        <v>74.093000000000004</v>
      </c>
      <c r="J43" s="104">
        <v>261</v>
      </c>
      <c r="K43" s="104">
        <v>302</v>
      </c>
      <c r="L43" s="109"/>
      <c r="M43" s="109"/>
      <c r="N43" s="109"/>
      <c r="O43" s="109"/>
      <c r="P43" s="23"/>
      <c r="Q43" s="23"/>
      <c r="R43" s="25"/>
      <c r="S43" s="23"/>
      <c r="T43" s="25"/>
      <c r="U43" s="25"/>
      <c r="V43" s="23"/>
      <c r="W43" s="23"/>
      <c r="X43" s="25"/>
      <c r="Y43" s="25"/>
    </row>
    <row r="44" spans="1:25" ht="15.95" customHeight="1">
      <c r="A44" s="180"/>
      <c r="B44" s="68" t="s">
        <v>70</v>
      </c>
      <c r="C44" s="68"/>
      <c r="D44" s="68"/>
      <c r="E44" s="110" t="s">
        <v>98</v>
      </c>
      <c r="F44" s="82">
        <f>F40-F42</f>
        <v>0</v>
      </c>
      <c r="G44" s="82">
        <v>0.3</v>
      </c>
      <c r="H44" s="118">
        <f>H40-H42</f>
        <v>0</v>
      </c>
      <c r="I44" s="118">
        <f>I40-I42</f>
        <v>0</v>
      </c>
      <c r="J44" s="118">
        <f t="shared" ref="J44:O44" si="6">J40-J42</f>
        <v>-261</v>
      </c>
      <c r="K44" s="118">
        <f>K40-K42</f>
        <v>-302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25"/>
      <c r="Q44" s="25"/>
      <c r="R44" s="23"/>
      <c r="S44" s="23"/>
      <c r="T44" s="25"/>
      <c r="U44" s="25"/>
      <c r="V44" s="23"/>
      <c r="W44" s="23"/>
      <c r="X44" s="23"/>
      <c r="Y44" s="23"/>
    </row>
    <row r="45" spans="1:25" ht="15.95" customHeight="1">
      <c r="A45" s="179" t="s">
        <v>78</v>
      </c>
      <c r="B45" s="31" t="s">
        <v>74</v>
      </c>
      <c r="C45" s="31"/>
      <c r="D45" s="31"/>
      <c r="E45" s="110" t="s">
        <v>99</v>
      </c>
      <c r="F45" s="109">
        <f>F39+F44</f>
        <v>0</v>
      </c>
      <c r="G45" s="109">
        <v>0.3</v>
      </c>
      <c r="H45" s="104">
        <f>H39+H44</f>
        <v>0</v>
      </c>
      <c r="I45" s="104">
        <f t="shared" ref="I45" si="7">I39+I44</f>
        <v>0</v>
      </c>
      <c r="J45" s="104">
        <f>J39+J44</f>
        <v>0</v>
      </c>
      <c r="K45" s="104">
        <f t="shared" ref="K45" si="8">K39+K44</f>
        <v>0</v>
      </c>
      <c r="L45" s="109">
        <f t="shared" ref="L45:O45" si="9">L39+L44</f>
        <v>0</v>
      </c>
      <c r="M45" s="109">
        <f t="shared" si="9"/>
        <v>0</v>
      </c>
      <c r="N45" s="109">
        <f t="shared" si="9"/>
        <v>0</v>
      </c>
      <c r="O45" s="109">
        <f t="shared" si="9"/>
        <v>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5.95" customHeight="1">
      <c r="A46" s="180"/>
      <c r="B46" s="68" t="s">
        <v>75</v>
      </c>
      <c r="C46" s="68"/>
      <c r="D46" s="68"/>
      <c r="E46" s="68"/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1</v>
      </c>
      <c r="L46" s="109"/>
      <c r="M46" s="109"/>
      <c r="N46" s="82"/>
      <c r="O46" s="82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.95" customHeight="1">
      <c r="A47" s="180"/>
      <c r="B47" s="68" t="s">
        <v>76</v>
      </c>
      <c r="C47" s="68"/>
      <c r="D47" s="68"/>
      <c r="E47" s="68"/>
      <c r="F47" s="119">
        <v>0</v>
      </c>
      <c r="G47" s="119">
        <v>0</v>
      </c>
      <c r="H47" s="104">
        <v>0</v>
      </c>
      <c r="I47" s="104">
        <v>0</v>
      </c>
      <c r="J47" s="104">
        <v>0</v>
      </c>
      <c r="K47" s="104">
        <v>0</v>
      </c>
      <c r="L47" s="109"/>
      <c r="M47" s="109"/>
      <c r="N47" s="109"/>
      <c r="O47" s="109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.95" customHeight="1">
      <c r="A48" s="180"/>
      <c r="B48" s="68" t="s">
        <v>77</v>
      </c>
      <c r="C48" s="68"/>
      <c r="D48" s="68"/>
      <c r="E48" s="68"/>
      <c r="F48" s="119">
        <v>0</v>
      </c>
      <c r="G48" s="119">
        <v>0</v>
      </c>
      <c r="H48" s="104">
        <v>0</v>
      </c>
      <c r="I48" s="104">
        <v>0</v>
      </c>
      <c r="J48" s="104">
        <v>0</v>
      </c>
      <c r="K48" s="104">
        <v>0</v>
      </c>
      <c r="L48" s="109"/>
      <c r="M48" s="109"/>
      <c r="N48" s="109"/>
      <c r="O48" s="109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15" ht="15.95" customHeight="1">
      <c r="A49" s="12" t="s">
        <v>82</v>
      </c>
      <c r="O49" s="4"/>
    </row>
    <row r="50" spans="1:15" ht="15.95" customHeight="1">
      <c r="A50" s="12"/>
      <c r="O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20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98" orientation="portrait" r:id="rId1"/>
  <headerFooter alignWithMargins="0">
    <oddHeader>&amp;R&amp;"明朝,斜体"&amp;9指定都市－4</oddHeader>
  </headerFooter>
  <colBreaks count="1" manualBreakCount="1">
    <brk id="9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N7" sqref="N7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42" t="s">
        <v>0</v>
      </c>
      <c r="B1" s="42"/>
      <c r="C1" s="22" t="s">
        <v>312</v>
      </c>
      <c r="D1" s="53"/>
    </row>
    <row r="3" spans="1:14" ht="15" customHeight="1">
      <c r="A3" s="16" t="s">
        <v>207</v>
      </c>
      <c r="B3" s="16"/>
      <c r="C3" s="16"/>
      <c r="D3" s="16"/>
      <c r="E3" s="16"/>
      <c r="F3" s="16"/>
      <c r="I3" s="16"/>
      <c r="J3" s="16"/>
    </row>
    <row r="4" spans="1:14" ht="15" customHeight="1">
      <c r="A4" s="16"/>
      <c r="B4" s="16"/>
      <c r="C4" s="16"/>
      <c r="D4" s="16"/>
      <c r="E4" s="16"/>
      <c r="F4" s="16"/>
      <c r="I4" s="16"/>
      <c r="J4" s="16"/>
    </row>
    <row r="5" spans="1:14" ht="15" customHeight="1">
      <c r="A5" s="54"/>
      <c r="B5" s="54" t="s">
        <v>284</v>
      </c>
      <c r="C5" s="54"/>
      <c r="D5" s="54"/>
      <c r="H5" s="17"/>
      <c r="L5" s="17"/>
      <c r="N5" s="17" t="s">
        <v>208</v>
      </c>
    </row>
    <row r="6" spans="1:14" ht="15" customHeight="1">
      <c r="A6" s="55"/>
      <c r="B6" s="56"/>
      <c r="C6" s="56"/>
      <c r="D6" s="106"/>
      <c r="E6" s="153" t="s">
        <v>311</v>
      </c>
      <c r="F6" s="153"/>
      <c r="G6" s="191" t="s">
        <v>296</v>
      </c>
      <c r="H6" s="191"/>
      <c r="I6" s="143" t="s">
        <v>308</v>
      </c>
      <c r="J6" s="143"/>
      <c r="K6" s="192" t="s">
        <v>310</v>
      </c>
      <c r="L6" s="193"/>
      <c r="M6" s="191" t="s">
        <v>305</v>
      </c>
      <c r="N6" s="191"/>
    </row>
    <row r="7" spans="1:14" ht="15" customHeight="1">
      <c r="A7" s="57"/>
      <c r="B7" s="58"/>
      <c r="C7" s="58"/>
      <c r="D7" s="107"/>
      <c r="E7" s="108" t="s">
        <v>294</v>
      </c>
      <c r="F7" s="112" t="s">
        <v>295</v>
      </c>
      <c r="G7" s="108" t="s">
        <v>294</v>
      </c>
      <c r="H7" s="112" t="s">
        <v>295</v>
      </c>
      <c r="I7" s="125" t="s">
        <v>294</v>
      </c>
      <c r="J7" s="112" t="s">
        <v>295</v>
      </c>
      <c r="K7" s="108" t="s">
        <v>294</v>
      </c>
      <c r="L7" s="108" t="s">
        <v>295</v>
      </c>
      <c r="M7" s="125" t="s">
        <v>294</v>
      </c>
      <c r="N7" s="126" t="s">
        <v>295</v>
      </c>
    </row>
    <row r="8" spans="1:14" ht="18" customHeight="1">
      <c r="A8" s="149" t="s">
        <v>209</v>
      </c>
      <c r="B8" s="100" t="s">
        <v>210</v>
      </c>
      <c r="C8" s="101"/>
      <c r="D8" s="101"/>
      <c r="E8" s="102">
        <v>1</v>
      </c>
      <c r="F8" s="102">
        <v>1</v>
      </c>
      <c r="G8" s="102">
        <v>3</v>
      </c>
      <c r="H8" s="122">
        <v>3</v>
      </c>
      <c r="I8" s="122">
        <v>1</v>
      </c>
      <c r="J8" s="122">
        <v>1</v>
      </c>
      <c r="K8" s="102">
        <v>2</v>
      </c>
      <c r="L8" s="102">
        <v>2</v>
      </c>
      <c r="M8" s="122">
        <v>69</v>
      </c>
      <c r="N8" s="127">
        <v>69</v>
      </c>
    </row>
    <row r="9" spans="1:14" ht="18" customHeight="1">
      <c r="A9" s="149"/>
      <c r="B9" s="149" t="s">
        <v>211</v>
      </c>
      <c r="C9" s="68" t="s">
        <v>212</v>
      </c>
      <c r="D9" s="68"/>
      <c r="E9" s="102">
        <v>40</v>
      </c>
      <c r="F9" s="102">
        <v>40</v>
      </c>
      <c r="G9" s="102">
        <v>224631</v>
      </c>
      <c r="H9" s="122">
        <v>223659</v>
      </c>
      <c r="I9" s="122">
        <v>10</v>
      </c>
      <c r="J9" s="122">
        <v>10</v>
      </c>
      <c r="K9" s="102">
        <v>5000</v>
      </c>
      <c r="L9" s="102">
        <v>5000</v>
      </c>
      <c r="M9" s="122">
        <v>6400</v>
      </c>
      <c r="N9" s="128">
        <v>6400</v>
      </c>
    </row>
    <row r="10" spans="1:14" ht="18" customHeight="1">
      <c r="A10" s="149"/>
      <c r="B10" s="149"/>
      <c r="C10" s="68" t="s">
        <v>213</v>
      </c>
      <c r="D10" s="68"/>
      <c r="E10" s="102">
        <v>40</v>
      </c>
      <c r="F10" s="102">
        <v>40</v>
      </c>
      <c r="G10" s="102">
        <v>83568</v>
      </c>
      <c r="H10" s="122">
        <v>83082</v>
      </c>
      <c r="I10" s="122">
        <v>10</v>
      </c>
      <c r="J10" s="122">
        <v>10</v>
      </c>
      <c r="K10" s="102">
        <v>2550</v>
      </c>
      <c r="L10" s="102">
        <v>2550</v>
      </c>
      <c r="M10" s="122">
        <v>3264</v>
      </c>
      <c r="N10" s="129">
        <v>3264</v>
      </c>
    </row>
    <row r="11" spans="1:14" ht="18" customHeight="1">
      <c r="A11" s="149"/>
      <c r="B11" s="149"/>
      <c r="C11" s="68" t="s">
        <v>214</v>
      </c>
      <c r="D11" s="68"/>
      <c r="E11" s="102">
        <v>0</v>
      </c>
      <c r="F11" s="102">
        <v>0</v>
      </c>
      <c r="G11" s="102">
        <v>141063</v>
      </c>
      <c r="H11" s="122">
        <v>140577</v>
      </c>
      <c r="I11" s="122">
        <v>0</v>
      </c>
      <c r="J11" s="122">
        <v>0</v>
      </c>
      <c r="K11" s="144">
        <v>0</v>
      </c>
      <c r="L11" s="144">
        <v>0</v>
      </c>
      <c r="M11" s="122">
        <v>0</v>
      </c>
      <c r="N11" s="129">
        <v>0</v>
      </c>
    </row>
    <row r="12" spans="1:14" ht="18" customHeight="1">
      <c r="A12" s="149"/>
      <c r="B12" s="149"/>
      <c r="C12" s="68" t="s">
        <v>215</v>
      </c>
      <c r="D12" s="68"/>
      <c r="E12" s="102">
        <v>0</v>
      </c>
      <c r="F12" s="102">
        <v>0</v>
      </c>
      <c r="G12" s="102">
        <v>0</v>
      </c>
      <c r="H12" s="122">
        <v>0</v>
      </c>
      <c r="I12" s="122">
        <v>0</v>
      </c>
      <c r="J12" s="122">
        <v>0</v>
      </c>
      <c r="K12" s="102">
        <v>2450</v>
      </c>
      <c r="L12" s="102">
        <v>2450</v>
      </c>
      <c r="M12" s="122">
        <v>3136</v>
      </c>
      <c r="N12" s="129">
        <v>3136</v>
      </c>
    </row>
    <row r="13" spans="1:14" ht="18" customHeight="1">
      <c r="A13" s="149"/>
      <c r="B13" s="149"/>
      <c r="C13" s="68" t="s">
        <v>216</v>
      </c>
      <c r="D13" s="68"/>
      <c r="E13" s="102">
        <v>0</v>
      </c>
      <c r="F13" s="102">
        <v>0</v>
      </c>
      <c r="G13" s="102">
        <v>0</v>
      </c>
      <c r="H13" s="122">
        <v>0</v>
      </c>
      <c r="I13" s="122">
        <v>0</v>
      </c>
      <c r="J13" s="122">
        <v>0</v>
      </c>
      <c r="K13" s="144">
        <v>0</v>
      </c>
      <c r="L13" s="144">
        <v>0</v>
      </c>
      <c r="M13" s="122">
        <v>0</v>
      </c>
      <c r="N13" s="129">
        <v>0</v>
      </c>
    </row>
    <row r="14" spans="1:14" ht="18" customHeight="1">
      <c r="A14" s="149"/>
      <c r="B14" s="149"/>
      <c r="C14" s="68" t="s">
        <v>78</v>
      </c>
      <c r="D14" s="68"/>
      <c r="E14" s="102">
        <v>0</v>
      </c>
      <c r="F14" s="102">
        <v>0</v>
      </c>
      <c r="G14" s="102">
        <v>0</v>
      </c>
      <c r="H14" s="122">
        <v>0</v>
      </c>
      <c r="I14" s="122">
        <v>0</v>
      </c>
      <c r="J14" s="122">
        <v>0</v>
      </c>
      <c r="K14" s="144">
        <v>0</v>
      </c>
      <c r="L14" s="102">
        <v>0</v>
      </c>
      <c r="M14" s="122">
        <v>0</v>
      </c>
      <c r="N14" s="122">
        <v>0</v>
      </c>
    </row>
    <row r="15" spans="1:14" ht="18" customHeight="1">
      <c r="A15" s="148" t="s">
        <v>217</v>
      </c>
      <c r="B15" s="149" t="s">
        <v>218</v>
      </c>
      <c r="C15" s="68" t="s">
        <v>219</v>
      </c>
      <c r="D15" s="68"/>
      <c r="E15" s="109">
        <v>1950</v>
      </c>
      <c r="F15" s="109">
        <v>2672</v>
      </c>
      <c r="G15" s="109">
        <v>14715</v>
      </c>
      <c r="H15" s="104">
        <v>9097</v>
      </c>
      <c r="I15" s="104">
        <v>2578</v>
      </c>
      <c r="J15" s="104">
        <v>3523</v>
      </c>
      <c r="K15" s="109">
        <v>5681</v>
      </c>
      <c r="L15" s="109">
        <v>5531</v>
      </c>
      <c r="M15" s="104">
        <v>6521.1</v>
      </c>
      <c r="N15" s="130">
        <v>9401.1</v>
      </c>
    </row>
    <row r="16" spans="1:14" ht="18" customHeight="1">
      <c r="A16" s="149"/>
      <c r="B16" s="149"/>
      <c r="C16" s="68" t="s">
        <v>220</v>
      </c>
      <c r="D16" s="68"/>
      <c r="E16" s="109">
        <v>0</v>
      </c>
      <c r="F16" s="109">
        <v>340</v>
      </c>
      <c r="G16" s="109">
        <v>1282879</v>
      </c>
      <c r="H16" s="104">
        <v>1273515</v>
      </c>
      <c r="I16" s="104">
        <v>4311</v>
      </c>
      <c r="J16" s="104">
        <v>3508</v>
      </c>
      <c r="K16" s="109">
        <v>7721</v>
      </c>
      <c r="L16" s="109">
        <v>8482</v>
      </c>
      <c r="M16" s="104">
        <v>9889.6</v>
      </c>
      <c r="N16" s="131">
        <v>7053</v>
      </c>
    </row>
    <row r="17" spans="1:15" ht="18" customHeight="1">
      <c r="A17" s="149"/>
      <c r="B17" s="149"/>
      <c r="C17" s="68" t="s">
        <v>221</v>
      </c>
      <c r="D17" s="68"/>
      <c r="E17" s="109">
        <v>0</v>
      </c>
      <c r="F17" s="109">
        <v>0</v>
      </c>
      <c r="G17" s="109">
        <v>840</v>
      </c>
      <c r="H17" s="104">
        <v>885</v>
      </c>
      <c r="I17" s="104">
        <v>0</v>
      </c>
      <c r="J17" s="104">
        <v>0</v>
      </c>
      <c r="K17" s="109">
        <v>0</v>
      </c>
      <c r="L17" s="109">
        <v>0</v>
      </c>
      <c r="M17" s="104">
        <v>0</v>
      </c>
      <c r="N17" s="131">
        <v>0</v>
      </c>
    </row>
    <row r="18" spans="1:15" ht="18" customHeight="1">
      <c r="A18" s="149"/>
      <c r="B18" s="149"/>
      <c r="C18" s="68" t="s">
        <v>222</v>
      </c>
      <c r="D18" s="68"/>
      <c r="E18" s="109">
        <v>1950</v>
      </c>
      <c r="F18" s="109">
        <v>3012</v>
      </c>
      <c r="G18" s="109">
        <v>1298434</v>
      </c>
      <c r="H18" s="104">
        <v>1283497</v>
      </c>
      <c r="I18" s="104">
        <v>6889</v>
      </c>
      <c r="J18" s="104">
        <v>7031</v>
      </c>
      <c r="K18" s="109">
        <v>13402</v>
      </c>
      <c r="L18" s="109">
        <v>14013</v>
      </c>
      <c r="M18" s="104">
        <v>16410.7</v>
      </c>
      <c r="N18" s="104">
        <v>16454.2</v>
      </c>
    </row>
    <row r="19" spans="1:15" ht="18" customHeight="1">
      <c r="A19" s="149"/>
      <c r="B19" s="149" t="s">
        <v>223</v>
      </c>
      <c r="C19" s="68" t="s">
        <v>224</v>
      </c>
      <c r="D19" s="68"/>
      <c r="E19" s="109">
        <v>1</v>
      </c>
      <c r="F19" s="109">
        <v>0.9</v>
      </c>
      <c r="G19" s="109">
        <v>44870</v>
      </c>
      <c r="H19" s="104">
        <v>50986</v>
      </c>
      <c r="I19" s="104">
        <v>907</v>
      </c>
      <c r="J19" s="104">
        <v>1068</v>
      </c>
      <c r="K19" s="109">
        <v>261</v>
      </c>
      <c r="L19" s="109">
        <v>1081</v>
      </c>
      <c r="M19" s="104">
        <v>120.5</v>
      </c>
      <c r="N19" s="132">
        <v>111.5</v>
      </c>
    </row>
    <row r="20" spans="1:15" ht="18" customHeight="1">
      <c r="A20" s="149"/>
      <c r="B20" s="149"/>
      <c r="C20" s="68" t="s">
        <v>225</v>
      </c>
      <c r="D20" s="68"/>
      <c r="E20" s="109">
        <v>0</v>
      </c>
      <c r="F20" s="109">
        <v>1054</v>
      </c>
      <c r="G20" s="109">
        <v>439884</v>
      </c>
      <c r="H20" s="104">
        <v>451515</v>
      </c>
      <c r="I20" s="104">
        <v>2074</v>
      </c>
      <c r="J20" s="104">
        <v>2159</v>
      </c>
      <c r="K20" s="109">
        <v>4</v>
      </c>
      <c r="L20" s="109">
        <v>4</v>
      </c>
      <c r="M20" s="104">
        <v>435.7</v>
      </c>
      <c r="N20" s="104">
        <v>419.6</v>
      </c>
    </row>
    <row r="21" spans="1:15" s="59" customFormat="1" ht="18" customHeight="1">
      <c r="A21" s="149"/>
      <c r="B21" s="149"/>
      <c r="C21" s="103" t="s">
        <v>226</v>
      </c>
      <c r="D21" s="103"/>
      <c r="E21" s="104">
        <v>0</v>
      </c>
      <c r="F21" s="102">
        <v>0</v>
      </c>
      <c r="G21" s="104">
        <v>587925</v>
      </c>
      <c r="H21" s="104">
        <v>556238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</row>
    <row r="22" spans="1:15" ht="18" customHeight="1">
      <c r="A22" s="149"/>
      <c r="B22" s="149"/>
      <c r="C22" s="31" t="s">
        <v>227</v>
      </c>
      <c r="D22" s="31"/>
      <c r="E22" s="109">
        <v>1</v>
      </c>
      <c r="F22" s="109">
        <v>1055</v>
      </c>
      <c r="G22" s="109">
        <v>1072679</v>
      </c>
      <c r="H22" s="104">
        <v>1058739</v>
      </c>
      <c r="I22" s="104">
        <v>2981</v>
      </c>
      <c r="J22" s="104">
        <v>3227</v>
      </c>
      <c r="K22" s="109">
        <v>265</v>
      </c>
      <c r="L22" s="109">
        <v>1085</v>
      </c>
      <c r="M22" s="104">
        <v>556.20000000000005</v>
      </c>
      <c r="N22" s="133">
        <v>531.20000000000005</v>
      </c>
    </row>
    <row r="23" spans="1:15" ht="18" customHeight="1">
      <c r="A23" s="149"/>
      <c r="B23" s="149" t="s">
        <v>228</v>
      </c>
      <c r="C23" s="68" t="s">
        <v>229</v>
      </c>
      <c r="D23" s="68"/>
      <c r="E23" s="109">
        <v>40</v>
      </c>
      <c r="F23" s="109">
        <v>40</v>
      </c>
      <c r="G23" s="109">
        <v>224631</v>
      </c>
      <c r="H23" s="104">
        <v>223658</v>
      </c>
      <c r="I23" s="104">
        <v>10</v>
      </c>
      <c r="J23" s="104">
        <v>10</v>
      </c>
      <c r="K23" s="109">
        <v>5000</v>
      </c>
      <c r="L23" s="109">
        <v>5000</v>
      </c>
      <c r="M23" s="104">
        <v>6400</v>
      </c>
      <c r="N23" s="132">
        <v>6400</v>
      </c>
    </row>
    <row r="24" spans="1:15" ht="18" customHeight="1">
      <c r="A24" s="149"/>
      <c r="B24" s="149"/>
      <c r="C24" s="68" t="s">
        <v>230</v>
      </c>
      <c r="D24" s="68"/>
      <c r="E24" s="109">
        <v>0</v>
      </c>
      <c r="F24" s="102">
        <v>0</v>
      </c>
      <c r="G24" s="109">
        <v>1124</v>
      </c>
      <c r="H24" s="104">
        <v>1100</v>
      </c>
      <c r="I24" s="104">
        <v>3898</v>
      </c>
      <c r="J24" s="104">
        <v>3794</v>
      </c>
      <c r="K24" s="109">
        <v>7972</v>
      </c>
      <c r="L24" s="109">
        <v>7780</v>
      </c>
      <c r="M24" s="104">
        <v>9454.4</v>
      </c>
      <c r="N24" s="104">
        <v>9523</v>
      </c>
    </row>
    <row r="25" spans="1:15" ht="18" customHeight="1">
      <c r="A25" s="149"/>
      <c r="B25" s="149"/>
      <c r="C25" s="68" t="s">
        <v>231</v>
      </c>
      <c r="D25" s="68"/>
      <c r="E25" s="109">
        <v>1909</v>
      </c>
      <c r="F25" s="109">
        <v>1917</v>
      </c>
      <c r="G25" s="109">
        <v>0</v>
      </c>
      <c r="H25" s="104">
        <v>0</v>
      </c>
      <c r="I25" s="104">
        <v>0</v>
      </c>
      <c r="J25" s="104">
        <v>0</v>
      </c>
      <c r="K25" s="109">
        <v>165</v>
      </c>
      <c r="L25" s="109">
        <v>150</v>
      </c>
      <c r="M25" s="104">
        <v>612.79999999999995</v>
      </c>
      <c r="N25" s="131">
        <v>612.79999999999995</v>
      </c>
    </row>
    <row r="26" spans="1:15" ht="18" customHeight="1">
      <c r="A26" s="149"/>
      <c r="B26" s="149"/>
      <c r="C26" s="68" t="s">
        <v>232</v>
      </c>
      <c r="D26" s="68"/>
      <c r="E26" s="109">
        <v>1949</v>
      </c>
      <c r="F26" s="109">
        <v>1957</v>
      </c>
      <c r="G26" s="109">
        <v>225755</v>
      </c>
      <c r="H26" s="104">
        <v>224758</v>
      </c>
      <c r="I26" s="104">
        <v>3908</v>
      </c>
      <c r="J26" s="104">
        <v>3804</v>
      </c>
      <c r="K26" s="109">
        <v>13137</v>
      </c>
      <c r="L26" s="109">
        <v>12928</v>
      </c>
      <c r="M26" s="104">
        <v>15854.4</v>
      </c>
      <c r="N26" s="104">
        <v>15923</v>
      </c>
    </row>
    <row r="27" spans="1:15" ht="18" customHeight="1">
      <c r="A27" s="149"/>
      <c r="B27" s="68" t="s">
        <v>233</v>
      </c>
      <c r="C27" s="68"/>
      <c r="D27" s="68"/>
      <c r="E27" s="109">
        <v>1950</v>
      </c>
      <c r="F27" s="109">
        <v>3012</v>
      </c>
      <c r="G27" s="109">
        <v>1298434</v>
      </c>
      <c r="H27" s="104">
        <v>1283497</v>
      </c>
      <c r="I27" s="104">
        <v>6889</v>
      </c>
      <c r="J27" s="104">
        <v>7031</v>
      </c>
      <c r="K27" s="109">
        <v>13402</v>
      </c>
      <c r="L27" s="109">
        <v>14013</v>
      </c>
      <c r="M27" s="104">
        <v>16410.7</v>
      </c>
      <c r="N27" s="134">
        <v>16454.2</v>
      </c>
    </row>
    <row r="28" spans="1:15" ht="18" customHeight="1">
      <c r="A28" s="149" t="s">
        <v>234</v>
      </c>
      <c r="B28" s="149" t="s">
        <v>235</v>
      </c>
      <c r="C28" s="68" t="s">
        <v>236</v>
      </c>
      <c r="D28" s="105" t="s">
        <v>36</v>
      </c>
      <c r="E28" s="109">
        <v>1085</v>
      </c>
      <c r="F28" s="109">
        <v>2615</v>
      </c>
      <c r="G28" s="109">
        <v>51565</v>
      </c>
      <c r="H28" s="104">
        <v>60799</v>
      </c>
      <c r="I28" s="104">
        <v>5368</v>
      </c>
      <c r="J28" s="104">
        <v>5455</v>
      </c>
      <c r="K28" s="109">
        <v>4033.9459999999999</v>
      </c>
      <c r="L28" s="109">
        <v>4640</v>
      </c>
      <c r="M28" s="104">
        <v>661.8</v>
      </c>
      <c r="N28" s="132">
        <v>916.3</v>
      </c>
    </row>
    <row r="29" spans="1:15" ht="18" customHeight="1">
      <c r="A29" s="149"/>
      <c r="B29" s="149"/>
      <c r="C29" s="68" t="s">
        <v>237</v>
      </c>
      <c r="D29" s="105" t="s">
        <v>37</v>
      </c>
      <c r="E29" s="109">
        <v>1075</v>
      </c>
      <c r="F29" s="109">
        <v>2614</v>
      </c>
      <c r="G29" s="109">
        <v>46606</v>
      </c>
      <c r="H29" s="104">
        <v>55303</v>
      </c>
      <c r="I29" s="104">
        <v>5105</v>
      </c>
      <c r="J29" s="104">
        <v>5200</v>
      </c>
      <c r="K29" s="109">
        <v>3279.7049999999999</v>
      </c>
      <c r="L29" s="109">
        <v>3301</v>
      </c>
      <c r="M29" s="104">
        <v>507.6</v>
      </c>
      <c r="N29" s="104">
        <v>651</v>
      </c>
    </row>
    <row r="30" spans="1:15" ht="18" customHeight="1">
      <c r="A30" s="149"/>
      <c r="B30" s="149"/>
      <c r="C30" s="68" t="s">
        <v>238</v>
      </c>
      <c r="D30" s="105" t="s">
        <v>239</v>
      </c>
      <c r="E30" s="109">
        <v>34</v>
      </c>
      <c r="F30" s="109">
        <v>35</v>
      </c>
      <c r="G30" s="109">
        <v>1468</v>
      </c>
      <c r="H30" s="104">
        <v>1448</v>
      </c>
      <c r="I30" s="104">
        <v>117</v>
      </c>
      <c r="J30" s="104">
        <v>119</v>
      </c>
      <c r="K30" s="109">
        <v>231.429</v>
      </c>
      <c r="L30" s="109">
        <v>241</v>
      </c>
      <c r="M30" s="104">
        <v>278.60000000000002</v>
      </c>
      <c r="N30" s="135">
        <v>296.89999999999998</v>
      </c>
    </row>
    <row r="31" spans="1:15" ht="18" customHeight="1">
      <c r="A31" s="149"/>
      <c r="B31" s="149"/>
      <c r="C31" s="31" t="s">
        <v>240</v>
      </c>
      <c r="D31" s="105" t="s">
        <v>241</v>
      </c>
      <c r="E31" s="109">
        <f t="shared" ref="E31:F31" si="0">E28-E29-E30</f>
        <v>-24</v>
      </c>
      <c r="F31" s="109">
        <f t="shared" si="0"/>
        <v>-34</v>
      </c>
      <c r="G31" s="109">
        <f t="shared" ref="G31:J31" si="1">G28-G29-G30</f>
        <v>3491</v>
      </c>
      <c r="H31" s="104">
        <f t="shared" si="1"/>
        <v>4048</v>
      </c>
      <c r="I31" s="104">
        <f t="shared" si="1"/>
        <v>146</v>
      </c>
      <c r="J31" s="104">
        <f t="shared" si="1"/>
        <v>136</v>
      </c>
      <c r="K31" s="109">
        <f>K28-K29-K30</f>
        <v>522.81200000000001</v>
      </c>
      <c r="L31" s="109">
        <f t="shared" ref="L31" si="2">L28-L29-L30</f>
        <v>1098</v>
      </c>
      <c r="M31" s="133">
        <f>M28-M29-M30</f>
        <v>-124.40000000000009</v>
      </c>
      <c r="N31" s="133">
        <f>N28-N29-N30</f>
        <v>-31.600000000000023</v>
      </c>
      <c r="O31" s="7"/>
    </row>
    <row r="32" spans="1:15" ht="18" customHeight="1">
      <c r="A32" s="149"/>
      <c r="B32" s="149"/>
      <c r="C32" s="68" t="s">
        <v>242</v>
      </c>
      <c r="D32" s="105" t="s">
        <v>243</v>
      </c>
      <c r="E32" s="109">
        <v>1</v>
      </c>
      <c r="F32" s="109">
        <v>2</v>
      </c>
      <c r="G32" s="109">
        <v>123</v>
      </c>
      <c r="H32" s="104">
        <v>44</v>
      </c>
      <c r="I32" s="104">
        <v>25</v>
      </c>
      <c r="J32" s="104">
        <v>24</v>
      </c>
      <c r="K32" s="109">
        <v>1.1000000000000001</v>
      </c>
      <c r="L32" s="109">
        <v>1</v>
      </c>
      <c r="M32" s="104">
        <v>56.4</v>
      </c>
      <c r="N32" s="104">
        <v>17.3</v>
      </c>
    </row>
    <row r="33" spans="1:14" ht="18" customHeight="1">
      <c r="A33" s="149"/>
      <c r="B33" s="149"/>
      <c r="C33" s="68" t="s">
        <v>244</v>
      </c>
      <c r="D33" s="105" t="s">
        <v>245</v>
      </c>
      <c r="E33" s="109">
        <v>0</v>
      </c>
      <c r="F33" s="109">
        <v>0</v>
      </c>
      <c r="G33" s="109">
        <v>3590</v>
      </c>
      <c r="H33" s="104">
        <v>4069</v>
      </c>
      <c r="I33" s="104">
        <v>63</v>
      </c>
      <c r="J33" s="104">
        <v>38</v>
      </c>
      <c r="K33" s="109">
        <v>10.324</v>
      </c>
      <c r="L33" s="109">
        <v>44</v>
      </c>
      <c r="M33" s="136">
        <v>0</v>
      </c>
      <c r="N33" s="135">
        <v>0</v>
      </c>
    </row>
    <row r="34" spans="1:14" ht="18" customHeight="1">
      <c r="A34" s="149"/>
      <c r="B34" s="149"/>
      <c r="C34" s="31" t="s">
        <v>246</v>
      </c>
      <c r="D34" s="105" t="s">
        <v>247</v>
      </c>
      <c r="E34" s="109">
        <f t="shared" ref="E34:F34" si="3">E31+E32-E33</f>
        <v>-23</v>
      </c>
      <c r="F34" s="109">
        <f t="shared" si="3"/>
        <v>-32</v>
      </c>
      <c r="G34" s="109">
        <f t="shared" ref="G34:N34" si="4">G31+G32-G33</f>
        <v>24</v>
      </c>
      <c r="H34" s="104">
        <f t="shared" si="4"/>
        <v>23</v>
      </c>
      <c r="I34" s="104">
        <f t="shared" si="4"/>
        <v>108</v>
      </c>
      <c r="J34" s="104">
        <f t="shared" si="4"/>
        <v>122</v>
      </c>
      <c r="K34" s="109">
        <f t="shared" si="4"/>
        <v>513.58800000000008</v>
      </c>
      <c r="L34" s="109">
        <f t="shared" si="4"/>
        <v>1055</v>
      </c>
      <c r="M34" s="104">
        <f t="shared" si="4"/>
        <v>-68.000000000000085</v>
      </c>
      <c r="N34" s="133">
        <f t="shared" si="4"/>
        <v>-14.300000000000022</v>
      </c>
    </row>
    <row r="35" spans="1:14" ht="18" customHeight="1">
      <c r="A35" s="149"/>
      <c r="B35" s="149" t="s">
        <v>248</v>
      </c>
      <c r="C35" s="68" t="s">
        <v>249</v>
      </c>
      <c r="D35" s="105" t="s">
        <v>250</v>
      </c>
      <c r="E35" s="109">
        <v>15</v>
      </c>
      <c r="F35" s="109">
        <v>0</v>
      </c>
      <c r="G35" s="109">
        <v>0</v>
      </c>
      <c r="H35" s="104">
        <v>590</v>
      </c>
      <c r="I35" s="104">
        <v>0.41</v>
      </c>
      <c r="J35" s="104">
        <v>80</v>
      </c>
      <c r="K35" s="109">
        <v>0</v>
      </c>
      <c r="L35" s="109">
        <v>0</v>
      </c>
      <c r="M35" s="104">
        <v>0</v>
      </c>
      <c r="N35" s="134">
        <v>0</v>
      </c>
    </row>
    <row r="36" spans="1:14" ht="18" customHeight="1">
      <c r="A36" s="149"/>
      <c r="B36" s="149"/>
      <c r="C36" s="68" t="s">
        <v>251</v>
      </c>
      <c r="D36" s="105" t="s">
        <v>252</v>
      </c>
      <c r="E36" s="109">
        <v>0</v>
      </c>
      <c r="F36" s="109">
        <v>0</v>
      </c>
      <c r="G36" s="109">
        <v>0</v>
      </c>
      <c r="H36" s="104">
        <v>590</v>
      </c>
      <c r="I36" s="104">
        <v>4</v>
      </c>
      <c r="J36" s="104">
        <v>0.1</v>
      </c>
      <c r="K36" s="109">
        <v>0</v>
      </c>
      <c r="L36" s="109">
        <v>0</v>
      </c>
      <c r="M36" s="104">
        <v>0</v>
      </c>
      <c r="N36" s="137">
        <v>0</v>
      </c>
    </row>
    <row r="37" spans="1:14" ht="18" customHeight="1">
      <c r="A37" s="149"/>
      <c r="B37" s="149"/>
      <c r="C37" s="68" t="s">
        <v>253</v>
      </c>
      <c r="D37" s="105" t="s">
        <v>254</v>
      </c>
      <c r="E37" s="109">
        <f t="shared" ref="E37:F37" si="5">E34+E35-E36</f>
        <v>-8</v>
      </c>
      <c r="F37" s="109">
        <f t="shared" si="5"/>
        <v>-32</v>
      </c>
      <c r="G37" s="109">
        <f t="shared" ref="G37:N37" si="6">G34+G35-G36</f>
        <v>24</v>
      </c>
      <c r="H37" s="104">
        <v>23</v>
      </c>
      <c r="I37" s="104">
        <f t="shared" ref="I37:L37" si="7">I34+I35-I36</f>
        <v>104.41</v>
      </c>
      <c r="J37" s="104">
        <f t="shared" si="7"/>
        <v>201.9</v>
      </c>
      <c r="K37" s="109">
        <f t="shared" si="7"/>
        <v>513.58800000000008</v>
      </c>
      <c r="L37" s="109">
        <f t="shared" si="7"/>
        <v>1055</v>
      </c>
      <c r="M37" s="104">
        <f t="shared" si="6"/>
        <v>-68.000000000000085</v>
      </c>
      <c r="N37" s="104">
        <f t="shared" si="6"/>
        <v>-14.300000000000022</v>
      </c>
    </row>
    <row r="38" spans="1:14" ht="18" customHeight="1">
      <c r="A38" s="149"/>
      <c r="B38" s="149"/>
      <c r="C38" s="68" t="s">
        <v>255</v>
      </c>
      <c r="D38" s="105" t="s">
        <v>256</v>
      </c>
      <c r="E38" s="109">
        <v>0</v>
      </c>
      <c r="F38" s="109">
        <v>0</v>
      </c>
      <c r="G38" s="109">
        <v>0</v>
      </c>
      <c r="H38" s="104">
        <v>0</v>
      </c>
      <c r="I38" s="104">
        <v>0</v>
      </c>
      <c r="J38" s="104">
        <v>0</v>
      </c>
      <c r="K38" s="109">
        <v>0</v>
      </c>
      <c r="L38" s="109">
        <v>0</v>
      </c>
      <c r="M38" s="104">
        <v>0</v>
      </c>
      <c r="N38" s="104">
        <v>0</v>
      </c>
    </row>
    <row r="39" spans="1:14" ht="18" customHeight="1">
      <c r="A39" s="149"/>
      <c r="B39" s="149"/>
      <c r="C39" s="68" t="s">
        <v>257</v>
      </c>
      <c r="D39" s="105" t="s">
        <v>258</v>
      </c>
      <c r="E39" s="109">
        <v>0</v>
      </c>
      <c r="F39" s="109">
        <v>0</v>
      </c>
      <c r="G39" s="109">
        <v>0</v>
      </c>
      <c r="H39" s="104">
        <v>0</v>
      </c>
      <c r="I39" s="104">
        <v>0</v>
      </c>
      <c r="J39" s="104">
        <v>0</v>
      </c>
      <c r="K39" s="109">
        <v>0</v>
      </c>
      <c r="L39" s="109">
        <v>0</v>
      </c>
      <c r="M39" s="104">
        <v>0</v>
      </c>
      <c r="N39" s="137">
        <v>0</v>
      </c>
    </row>
    <row r="40" spans="1:14" ht="18" customHeight="1">
      <c r="A40" s="149"/>
      <c r="B40" s="149"/>
      <c r="C40" s="68" t="s">
        <v>259</v>
      </c>
      <c r="D40" s="105" t="s">
        <v>260</v>
      </c>
      <c r="E40" s="109">
        <v>0</v>
      </c>
      <c r="F40" s="109">
        <v>0</v>
      </c>
      <c r="G40" s="109">
        <v>0</v>
      </c>
      <c r="H40" s="104">
        <v>0</v>
      </c>
      <c r="I40" s="104">
        <v>0</v>
      </c>
      <c r="J40" s="104">
        <v>0</v>
      </c>
      <c r="K40" s="109">
        <v>157.20099999999999</v>
      </c>
      <c r="L40" s="109">
        <v>320</v>
      </c>
      <c r="M40" s="104">
        <v>0.5</v>
      </c>
      <c r="N40" s="104">
        <v>-6.1</v>
      </c>
    </row>
    <row r="41" spans="1:14" ht="18" customHeight="1">
      <c r="A41" s="149"/>
      <c r="B41" s="149"/>
      <c r="C41" s="31" t="s">
        <v>261</v>
      </c>
      <c r="D41" s="105" t="s">
        <v>262</v>
      </c>
      <c r="E41" s="109">
        <f t="shared" ref="E41:F41" si="8">E34+E35-E36-E40</f>
        <v>-8</v>
      </c>
      <c r="F41" s="109">
        <f t="shared" si="8"/>
        <v>-32</v>
      </c>
      <c r="G41" s="109">
        <f t="shared" ref="G41" si="9">G34+G35-G36-G40</f>
        <v>24</v>
      </c>
      <c r="H41" s="104">
        <v>23</v>
      </c>
      <c r="I41" s="104">
        <f t="shared" ref="I41:L41" si="10">I34+I35-I36-I40</f>
        <v>104.41</v>
      </c>
      <c r="J41" s="104">
        <f t="shared" si="10"/>
        <v>201.9</v>
      </c>
      <c r="K41" s="109">
        <f t="shared" si="10"/>
        <v>356.38700000000006</v>
      </c>
      <c r="L41" s="109">
        <f t="shared" si="10"/>
        <v>735</v>
      </c>
      <c r="M41" s="104">
        <f>M34+M35-M36-M40</f>
        <v>-68.500000000000085</v>
      </c>
      <c r="N41" s="104">
        <f t="shared" ref="N41" si="11">N34+N35-N36-N40</f>
        <v>-8.2000000000000224</v>
      </c>
    </row>
    <row r="42" spans="1:14" ht="18" customHeight="1">
      <c r="A42" s="149"/>
      <c r="B42" s="149"/>
      <c r="C42" s="190" t="s">
        <v>263</v>
      </c>
      <c r="D42" s="190"/>
      <c r="E42" s="109">
        <f t="shared" ref="E42:F42" si="12">E37+E38-E39-E40</f>
        <v>-8</v>
      </c>
      <c r="F42" s="109">
        <f t="shared" si="12"/>
        <v>-32</v>
      </c>
      <c r="G42" s="109">
        <f t="shared" ref="G42:N42" si="13">G37+G38-G39-G40</f>
        <v>24</v>
      </c>
      <c r="H42" s="104">
        <v>23</v>
      </c>
      <c r="I42" s="104">
        <f t="shared" ref="I42:L42" si="14">I37+I38-I39-I40</f>
        <v>104.41</v>
      </c>
      <c r="J42" s="104">
        <f t="shared" si="14"/>
        <v>201.9</v>
      </c>
      <c r="K42" s="109">
        <f t="shared" si="14"/>
        <v>356.38700000000006</v>
      </c>
      <c r="L42" s="109">
        <f t="shared" si="14"/>
        <v>735</v>
      </c>
      <c r="M42" s="104">
        <f t="shared" si="13"/>
        <v>-68.500000000000085</v>
      </c>
      <c r="N42" s="104">
        <f t="shared" si="13"/>
        <v>-8.2000000000000224</v>
      </c>
    </row>
    <row r="43" spans="1:14" ht="18" customHeight="1">
      <c r="A43" s="149"/>
      <c r="B43" s="149"/>
      <c r="C43" s="68" t="s">
        <v>264</v>
      </c>
      <c r="D43" s="105" t="s">
        <v>265</v>
      </c>
      <c r="E43" s="109">
        <v>0</v>
      </c>
      <c r="F43" s="109">
        <v>0</v>
      </c>
      <c r="G43" s="109">
        <v>0</v>
      </c>
      <c r="H43" s="104">
        <v>0</v>
      </c>
      <c r="I43" s="104">
        <v>0</v>
      </c>
      <c r="J43" s="104">
        <v>0</v>
      </c>
      <c r="K43" s="109">
        <v>7780.4520000000002</v>
      </c>
      <c r="L43" s="109">
        <v>7211</v>
      </c>
      <c r="M43" s="104">
        <v>9523</v>
      </c>
      <c r="N43" s="104">
        <v>9531.1</v>
      </c>
    </row>
    <row r="44" spans="1:14" ht="18" customHeight="1">
      <c r="A44" s="149"/>
      <c r="B44" s="149"/>
      <c r="C44" s="31" t="s">
        <v>266</v>
      </c>
      <c r="D44" s="79" t="s">
        <v>267</v>
      </c>
      <c r="E44" s="109">
        <f t="shared" ref="E44:F44" si="15">E41+E43</f>
        <v>-8</v>
      </c>
      <c r="F44" s="109">
        <f t="shared" si="15"/>
        <v>-32</v>
      </c>
      <c r="G44" s="109">
        <f t="shared" ref="G44" si="16">G41+G43</f>
        <v>24</v>
      </c>
      <c r="H44" s="104">
        <v>23</v>
      </c>
      <c r="I44" s="104">
        <f t="shared" ref="I44:L44" si="17">I41+I43</f>
        <v>104.41</v>
      </c>
      <c r="J44" s="104">
        <f t="shared" si="17"/>
        <v>201.9</v>
      </c>
      <c r="K44" s="109">
        <f t="shared" si="17"/>
        <v>8136.8389999999999</v>
      </c>
      <c r="L44" s="109">
        <f t="shared" si="17"/>
        <v>7946</v>
      </c>
      <c r="M44" s="104">
        <f>M41+M43</f>
        <v>9454.5</v>
      </c>
      <c r="N44" s="133">
        <f t="shared" ref="N44" si="18">N41+N43</f>
        <v>9522.9</v>
      </c>
    </row>
    <row r="45" spans="1:14" ht="14.1" customHeight="1">
      <c r="A45" s="12" t="s">
        <v>268</v>
      </c>
    </row>
    <row r="46" spans="1:14" ht="14.1" customHeight="1">
      <c r="A46" s="12" t="s">
        <v>269</v>
      </c>
    </row>
    <row r="47" spans="1:14">
      <c r="A47" s="60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5" orientation="portrait" r:id="rId1"/>
  <headerFooter alignWithMargins="0">
    <oddHeader>&amp;R&amp;"明朝,斜体"&amp;9指定都市－5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H7" sqref="H7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42" t="s">
        <v>0</v>
      </c>
      <c r="B1" s="42"/>
      <c r="C1" s="22" t="s">
        <v>312</v>
      </c>
      <c r="D1" s="53"/>
    </row>
    <row r="3" spans="1:14" ht="15" customHeight="1">
      <c r="A3" s="16" t="s">
        <v>207</v>
      </c>
      <c r="B3" s="16"/>
      <c r="C3" s="16"/>
      <c r="D3" s="16"/>
      <c r="E3" s="16"/>
      <c r="F3" s="16"/>
      <c r="I3" s="16"/>
      <c r="J3" s="16"/>
    </row>
    <row r="4" spans="1:14" ht="15" customHeight="1">
      <c r="A4" s="16"/>
      <c r="B4" s="16"/>
      <c r="C4" s="16"/>
      <c r="D4" s="16"/>
      <c r="E4" s="16"/>
      <c r="F4" s="16"/>
      <c r="I4" s="16"/>
      <c r="J4" s="16"/>
    </row>
    <row r="5" spans="1:14" ht="15" customHeight="1">
      <c r="A5" s="54"/>
      <c r="B5" s="54" t="s">
        <v>284</v>
      </c>
      <c r="C5" s="54"/>
      <c r="D5" s="54"/>
      <c r="H5" s="17"/>
      <c r="L5" s="17"/>
      <c r="N5" s="17" t="s">
        <v>208</v>
      </c>
    </row>
    <row r="6" spans="1:14" ht="15" customHeight="1">
      <c r="A6" s="55"/>
      <c r="B6" s="56"/>
      <c r="C6" s="56"/>
      <c r="D6" s="106"/>
      <c r="E6" s="191" t="s">
        <v>306</v>
      </c>
      <c r="F6" s="191"/>
      <c r="G6" s="191"/>
      <c r="H6" s="191"/>
      <c r="I6" s="153"/>
      <c r="J6" s="153"/>
      <c r="K6" s="153"/>
      <c r="L6" s="153"/>
      <c r="M6" s="153"/>
      <c r="N6" s="153"/>
    </row>
    <row r="7" spans="1:14" ht="15" customHeight="1">
      <c r="A7" s="57"/>
      <c r="B7" s="58"/>
      <c r="C7" s="58"/>
      <c r="D7" s="107"/>
      <c r="E7" s="125" t="s">
        <v>294</v>
      </c>
      <c r="F7" s="125" t="s">
        <v>295</v>
      </c>
      <c r="G7" s="108" t="s">
        <v>294</v>
      </c>
      <c r="H7" s="112" t="s">
        <v>295</v>
      </c>
      <c r="I7" s="108" t="s">
        <v>279</v>
      </c>
      <c r="J7" s="108" t="s">
        <v>283</v>
      </c>
      <c r="K7" s="108" t="s">
        <v>279</v>
      </c>
      <c r="L7" s="108" t="s">
        <v>283</v>
      </c>
      <c r="M7" s="108" t="s">
        <v>279</v>
      </c>
      <c r="N7" s="108" t="s">
        <v>283</v>
      </c>
    </row>
    <row r="8" spans="1:14" ht="18" customHeight="1">
      <c r="A8" s="149" t="s">
        <v>209</v>
      </c>
      <c r="B8" s="100" t="s">
        <v>210</v>
      </c>
      <c r="C8" s="101"/>
      <c r="D8" s="101"/>
      <c r="E8" s="122">
        <v>19</v>
      </c>
      <c r="F8" s="127">
        <v>19</v>
      </c>
      <c r="G8" s="102"/>
      <c r="H8" s="122"/>
      <c r="I8" s="102"/>
      <c r="J8" s="102"/>
      <c r="K8" s="102"/>
      <c r="L8" s="102"/>
      <c r="M8" s="102"/>
      <c r="N8" s="102"/>
    </row>
    <row r="9" spans="1:14" ht="18" customHeight="1">
      <c r="A9" s="149"/>
      <c r="B9" s="149" t="s">
        <v>211</v>
      </c>
      <c r="C9" s="68" t="s">
        <v>212</v>
      </c>
      <c r="D9" s="68"/>
      <c r="E9" s="122">
        <v>700</v>
      </c>
      <c r="F9" s="128">
        <v>700</v>
      </c>
      <c r="G9" s="102"/>
      <c r="H9" s="122"/>
      <c r="I9" s="102"/>
      <c r="J9" s="102"/>
      <c r="K9" s="102"/>
      <c r="L9" s="102"/>
      <c r="M9" s="102"/>
      <c r="N9" s="102"/>
    </row>
    <row r="10" spans="1:14" ht="18" customHeight="1">
      <c r="A10" s="149"/>
      <c r="B10" s="149"/>
      <c r="C10" s="68" t="s">
        <v>213</v>
      </c>
      <c r="D10" s="68"/>
      <c r="E10" s="122">
        <v>357</v>
      </c>
      <c r="F10" s="122">
        <v>357</v>
      </c>
      <c r="G10" s="102"/>
      <c r="H10" s="122"/>
      <c r="I10" s="102"/>
      <c r="J10" s="102"/>
      <c r="K10" s="102"/>
      <c r="L10" s="102"/>
      <c r="M10" s="102"/>
      <c r="N10" s="102"/>
    </row>
    <row r="11" spans="1:14" ht="18" customHeight="1">
      <c r="A11" s="149"/>
      <c r="B11" s="149"/>
      <c r="C11" s="68" t="s">
        <v>214</v>
      </c>
      <c r="D11" s="68"/>
      <c r="E11" s="122">
        <v>0</v>
      </c>
      <c r="F11" s="138" t="s">
        <v>307</v>
      </c>
      <c r="G11" s="102"/>
      <c r="H11" s="122"/>
      <c r="I11" s="102"/>
      <c r="J11" s="102"/>
      <c r="K11" s="102"/>
      <c r="L11" s="102"/>
      <c r="M11" s="102"/>
      <c r="N11" s="102"/>
    </row>
    <row r="12" spans="1:14" ht="18" customHeight="1">
      <c r="A12" s="149"/>
      <c r="B12" s="149"/>
      <c r="C12" s="68" t="s">
        <v>215</v>
      </c>
      <c r="D12" s="68"/>
      <c r="E12" s="122">
        <v>343</v>
      </c>
      <c r="F12" s="122">
        <v>343</v>
      </c>
      <c r="G12" s="102"/>
      <c r="H12" s="122"/>
      <c r="I12" s="102"/>
      <c r="J12" s="102"/>
      <c r="K12" s="102"/>
      <c r="L12" s="102"/>
      <c r="M12" s="102"/>
      <c r="N12" s="102"/>
    </row>
    <row r="13" spans="1:14" ht="18" customHeight="1">
      <c r="A13" s="149"/>
      <c r="B13" s="149"/>
      <c r="C13" s="68" t="s">
        <v>216</v>
      </c>
      <c r="D13" s="68"/>
      <c r="E13" s="122">
        <v>0</v>
      </c>
      <c r="F13" s="139" t="s">
        <v>307</v>
      </c>
      <c r="G13" s="102"/>
      <c r="H13" s="122"/>
      <c r="I13" s="102"/>
      <c r="J13" s="102"/>
      <c r="K13" s="102"/>
      <c r="L13" s="102"/>
      <c r="M13" s="102"/>
      <c r="N13" s="102"/>
    </row>
    <row r="14" spans="1:14" ht="18" customHeight="1">
      <c r="A14" s="149"/>
      <c r="B14" s="149"/>
      <c r="C14" s="68" t="s">
        <v>78</v>
      </c>
      <c r="D14" s="68"/>
      <c r="E14" s="122">
        <v>0</v>
      </c>
      <c r="F14" s="140" t="s">
        <v>307</v>
      </c>
      <c r="G14" s="102"/>
      <c r="H14" s="122"/>
      <c r="I14" s="102"/>
      <c r="J14" s="102"/>
      <c r="K14" s="102"/>
      <c r="L14" s="102"/>
      <c r="M14" s="102"/>
      <c r="N14" s="102"/>
    </row>
    <row r="15" spans="1:14" ht="18" customHeight="1">
      <c r="A15" s="148" t="s">
        <v>217</v>
      </c>
      <c r="B15" s="149" t="s">
        <v>218</v>
      </c>
      <c r="C15" s="68" t="s">
        <v>219</v>
      </c>
      <c r="D15" s="68"/>
      <c r="E15" s="104">
        <v>4599</v>
      </c>
      <c r="F15" s="130">
        <v>4421</v>
      </c>
      <c r="G15" s="109"/>
      <c r="H15" s="104"/>
      <c r="I15" s="109"/>
      <c r="J15" s="109"/>
      <c r="K15" s="109"/>
      <c r="L15" s="109"/>
      <c r="M15" s="109"/>
      <c r="N15" s="109"/>
    </row>
    <row r="16" spans="1:14" ht="18" customHeight="1">
      <c r="A16" s="149"/>
      <c r="B16" s="149"/>
      <c r="C16" s="68" t="s">
        <v>220</v>
      </c>
      <c r="D16" s="68"/>
      <c r="E16" s="104">
        <v>2907</v>
      </c>
      <c r="F16" s="131">
        <v>2836</v>
      </c>
      <c r="G16" s="109"/>
      <c r="H16" s="104"/>
      <c r="I16" s="109"/>
      <c r="J16" s="109"/>
      <c r="K16" s="109"/>
      <c r="L16" s="109"/>
      <c r="M16" s="109"/>
      <c r="N16" s="109"/>
    </row>
    <row r="17" spans="1:15" ht="18" customHeight="1">
      <c r="A17" s="149"/>
      <c r="B17" s="149"/>
      <c r="C17" s="68" t="s">
        <v>221</v>
      </c>
      <c r="D17" s="68"/>
      <c r="E17" s="104">
        <v>0</v>
      </c>
      <c r="F17" s="141" t="s">
        <v>307</v>
      </c>
      <c r="G17" s="109"/>
      <c r="H17" s="104"/>
      <c r="I17" s="109"/>
      <c r="J17" s="109"/>
      <c r="K17" s="109"/>
      <c r="L17" s="109"/>
      <c r="M17" s="109"/>
      <c r="N17" s="109"/>
    </row>
    <row r="18" spans="1:15" ht="18" customHeight="1">
      <c r="A18" s="149"/>
      <c r="B18" s="149"/>
      <c r="C18" s="68" t="s">
        <v>222</v>
      </c>
      <c r="D18" s="68"/>
      <c r="E18" s="104">
        <v>7506</v>
      </c>
      <c r="F18" s="104">
        <v>7257</v>
      </c>
      <c r="G18" s="109"/>
      <c r="H18" s="104"/>
      <c r="I18" s="109"/>
      <c r="J18" s="109"/>
      <c r="K18" s="109"/>
      <c r="L18" s="109"/>
      <c r="M18" s="109"/>
      <c r="N18" s="109"/>
    </row>
    <row r="19" spans="1:15" ht="18" customHeight="1">
      <c r="A19" s="149"/>
      <c r="B19" s="149" t="s">
        <v>223</v>
      </c>
      <c r="C19" s="68" t="s">
        <v>224</v>
      </c>
      <c r="D19" s="68"/>
      <c r="E19" s="104">
        <v>1205</v>
      </c>
      <c r="F19" s="104">
        <v>1012</v>
      </c>
      <c r="G19" s="109"/>
      <c r="H19" s="104"/>
      <c r="I19" s="109"/>
      <c r="J19" s="109"/>
      <c r="K19" s="109"/>
      <c r="L19" s="109"/>
      <c r="M19" s="109"/>
      <c r="N19" s="109"/>
    </row>
    <row r="20" spans="1:15" ht="18" customHeight="1">
      <c r="A20" s="149"/>
      <c r="B20" s="149"/>
      <c r="C20" s="68" t="s">
        <v>225</v>
      </c>
      <c r="D20" s="68"/>
      <c r="E20" s="104">
        <v>435</v>
      </c>
      <c r="F20" s="137">
        <v>450</v>
      </c>
      <c r="G20" s="109"/>
      <c r="H20" s="104"/>
      <c r="I20" s="109"/>
      <c r="J20" s="109"/>
      <c r="K20" s="109"/>
      <c r="L20" s="109"/>
      <c r="M20" s="109"/>
      <c r="N20" s="109"/>
    </row>
    <row r="21" spans="1:15" s="59" customFormat="1" ht="18" customHeight="1">
      <c r="A21" s="149"/>
      <c r="B21" s="149"/>
      <c r="C21" s="103" t="s">
        <v>226</v>
      </c>
      <c r="D21" s="103"/>
      <c r="E21" s="104">
        <v>0</v>
      </c>
      <c r="F21" s="139" t="s">
        <v>307</v>
      </c>
      <c r="G21" s="104"/>
      <c r="H21" s="104"/>
      <c r="I21" s="104"/>
      <c r="J21" s="104"/>
      <c r="K21" s="104"/>
      <c r="L21" s="104"/>
      <c r="M21" s="104"/>
      <c r="N21" s="104"/>
    </row>
    <row r="22" spans="1:15" ht="18" customHeight="1">
      <c r="A22" s="149"/>
      <c r="B22" s="149"/>
      <c r="C22" s="31" t="s">
        <v>227</v>
      </c>
      <c r="D22" s="31"/>
      <c r="E22" s="104">
        <v>1640</v>
      </c>
      <c r="F22" s="133">
        <v>1462</v>
      </c>
      <c r="G22" s="109"/>
      <c r="H22" s="104"/>
      <c r="I22" s="109"/>
      <c r="J22" s="109"/>
      <c r="K22" s="109"/>
      <c r="L22" s="109"/>
      <c r="M22" s="109"/>
      <c r="N22" s="109"/>
    </row>
    <row r="23" spans="1:15" ht="18" customHeight="1">
      <c r="A23" s="149"/>
      <c r="B23" s="149" t="s">
        <v>228</v>
      </c>
      <c r="C23" s="68" t="s">
        <v>229</v>
      </c>
      <c r="D23" s="68"/>
      <c r="E23" s="104">
        <v>700</v>
      </c>
      <c r="F23" s="132">
        <v>700</v>
      </c>
      <c r="G23" s="109"/>
      <c r="H23" s="104"/>
      <c r="I23" s="109"/>
      <c r="J23" s="109"/>
      <c r="K23" s="109"/>
      <c r="L23" s="109"/>
      <c r="M23" s="109"/>
      <c r="N23" s="109"/>
    </row>
    <row r="24" spans="1:15" ht="18" customHeight="1">
      <c r="A24" s="149"/>
      <c r="B24" s="149"/>
      <c r="C24" s="68" t="s">
        <v>230</v>
      </c>
      <c r="D24" s="68"/>
      <c r="E24" s="104">
        <v>5167</v>
      </c>
      <c r="F24" s="104">
        <v>5096</v>
      </c>
      <c r="G24" s="109"/>
      <c r="H24" s="104"/>
      <c r="I24" s="109"/>
      <c r="J24" s="109"/>
      <c r="K24" s="109"/>
      <c r="L24" s="109"/>
      <c r="M24" s="109"/>
      <c r="N24" s="109"/>
    </row>
    <row r="25" spans="1:15" ht="18" customHeight="1">
      <c r="A25" s="149"/>
      <c r="B25" s="149"/>
      <c r="C25" s="68" t="s">
        <v>231</v>
      </c>
      <c r="D25" s="68"/>
      <c r="E25" s="104">
        <v>35</v>
      </c>
      <c r="F25" s="137">
        <v>34</v>
      </c>
      <c r="G25" s="109"/>
      <c r="H25" s="104"/>
      <c r="I25" s="109"/>
      <c r="J25" s="109"/>
      <c r="K25" s="109"/>
      <c r="L25" s="109"/>
      <c r="M25" s="109"/>
      <c r="N25" s="109"/>
    </row>
    <row r="26" spans="1:15" ht="18" customHeight="1">
      <c r="A26" s="149"/>
      <c r="B26" s="149"/>
      <c r="C26" s="68" t="s">
        <v>232</v>
      </c>
      <c r="D26" s="68"/>
      <c r="E26" s="104">
        <v>5867</v>
      </c>
      <c r="F26" s="104">
        <v>5796</v>
      </c>
      <c r="G26" s="109"/>
      <c r="H26" s="104"/>
      <c r="I26" s="109"/>
      <c r="J26" s="109"/>
      <c r="K26" s="109"/>
      <c r="L26" s="109"/>
      <c r="M26" s="109"/>
      <c r="N26" s="109"/>
    </row>
    <row r="27" spans="1:15" ht="18" customHeight="1">
      <c r="A27" s="149"/>
      <c r="B27" s="68" t="s">
        <v>233</v>
      </c>
      <c r="C27" s="68"/>
      <c r="D27" s="68"/>
      <c r="E27" s="104">
        <v>7506</v>
      </c>
      <c r="F27" s="133">
        <v>7257</v>
      </c>
      <c r="G27" s="109"/>
      <c r="H27" s="104"/>
      <c r="I27" s="109"/>
      <c r="J27" s="109"/>
      <c r="K27" s="109"/>
      <c r="L27" s="109"/>
      <c r="M27" s="109"/>
      <c r="N27" s="109"/>
    </row>
    <row r="28" spans="1:15" ht="18" customHeight="1">
      <c r="A28" s="149" t="s">
        <v>234</v>
      </c>
      <c r="B28" s="149" t="s">
        <v>235</v>
      </c>
      <c r="C28" s="68" t="s">
        <v>236</v>
      </c>
      <c r="D28" s="105" t="s">
        <v>36</v>
      </c>
      <c r="E28" s="104">
        <v>4494</v>
      </c>
      <c r="F28" s="104">
        <v>4683</v>
      </c>
      <c r="G28" s="109"/>
      <c r="H28" s="104"/>
      <c r="I28" s="109"/>
      <c r="J28" s="109"/>
      <c r="K28" s="109"/>
      <c r="L28" s="109"/>
      <c r="M28" s="109"/>
      <c r="N28" s="109"/>
    </row>
    <row r="29" spans="1:15" ht="18" customHeight="1">
      <c r="A29" s="149"/>
      <c r="B29" s="149"/>
      <c r="C29" s="68" t="s">
        <v>237</v>
      </c>
      <c r="D29" s="105" t="s">
        <v>37</v>
      </c>
      <c r="E29" s="104">
        <v>4148</v>
      </c>
      <c r="F29" s="137">
        <v>4237</v>
      </c>
      <c r="G29" s="109"/>
      <c r="H29" s="104"/>
      <c r="I29" s="109"/>
      <c r="J29" s="109"/>
      <c r="K29" s="109"/>
      <c r="L29" s="109"/>
      <c r="M29" s="109"/>
      <c r="N29" s="109"/>
    </row>
    <row r="30" spans="1:15" ht="18" customHeight="1">
      <c r="A30" s="149"/>
      <c r="B30" s="149"/>
      <c r="C30" s="68" t="s">
        <v>238</v>
      </c>
      <c r="D30" s="105" t="s">
        <v>239</v>
      </c>
      <c r="E30" s="104">
        <v>225</v>
      </c>
      <c r="F30" s="131">
        <v>239</v>
      </c>
      <c r="G30" s="109"/>
      <c r="H30" s="104"/>
      <c r="I30" s="109"/>
      <c r="J30" s="109"/>
      <c r="K30" s="109"/>
      <c r="L30" s="109"/>
      <c r="M30" s="109"/>
      <c r="N30" s="109"/>
    </row>
    <row r="31" spans="1:15" ht="18" customHeight="1">
      <c r="A31" s="149"/>
      <c r="B31" s="149"/>
      <c r="C31" s="31" t="s">
        <v>240</v>
      </c>
      <c r="D31" s="105" t="s">
        <v>241</v>
      </c>
      <c r="E31" s="104">
        <v>120</v>
      </c>
      <c r="F31" s="104">
        <f>F28-F29-F30</f>
        <v>207</v>
      </c>
      <c r="G31" s="109"/>
      <c r="H31" s="104"/>
      <c r="I31" s="109">
        <f t="shared" ref="I31:N31" si="0">I28-I29-I30</f>
        <v>0</v>
      </c>
      <c r="J31" s="109">
        <f t="shared" si="0"/>
        <v>0</v>
      </c>
      <c r="K31" s="109">
        <f t="shared" si="0"/>
        <v>0</v>
      </c>
      <c r="L31" s="109">
        <f t="shared" si="0"/>
        <v>0</v>
      </c>
      <c r="M31" s="109">
        <f t="shared" si="0"/>
        <v>0</v>
      </c>
      <c r="N31" s="109">
        <f t="shared" si="0"/>
        <v>0</v>
      </c>
      <c r="O31" s="7"/>
    </row>
    <row r="32" spans="1:15" ht="18" customHeight="1">
      <c r="A32" s="149"/>
      <c r="B32" s="149"/>
      <c r="C32" s="68" t="s">
        <v>242</v>
      </c>
      <c r="D32" s="105" t="s">
        <v>243</v>
      </c>
      <c r="E32" s="104">
        <v>1</v>
      </c>
      <c r="F32" s="132">
        <v>11</v>
      </c>
      <c r="G32" s="109"/>
      <c r="H32" s="104"/>
      <c r="I32" s="109"/>
      <c r="J32" s="109"/>
      <c r="K32" s="109"/>
      <c r="L32" s="109"/>
      <c r="M32" s="109"/>
      <c r="N32" s="109"/>
    </row>
    <row r="33" spans="1:14" ht="18" customHeight="1">
      <c r="A33" s="149"/>
      <c r="B33" s="149"/>
      <c r="C33" s="68" t="s">
        <v>244</v>
      </c>
      <c r="D33" s="105" t="s">
        <v>245</v>
      </c>
      <c r="E33" s="104">
        <v>1</v>
      </c>
      <c r="F33" s="104">
        <v>2</v>
      </c>
      <c r="G33" s="109"/>
      <c r="H33" s="104"/>
      <c r="I33" s="109"/>
      <c r="J33" s="109"/>
      <c r="K33" s="109"/>
      <c r="L33" s="109"/>
      <c r="M33" s="109"/>
      <c r="N33" s="109"/>
    </row>
    <row r="34" spans="1:14" ht="18" customHeight="1">
      <c r="A34" s="149"/>
      <c r="B34" s="149"/>
      <c r="C34" s="31" t="s">
        <v>246</v>
      </c>
      <c r="D34" s="105" t="s">
        <v>247</v>
      </c>
      <c r="E34" s="104">
        <f t="shared" ref="E34:F34" si="1">E31+E32-E33</f>
        <v>120</v>
      </c>
      <c r="F34" s="104">
        <f t="shared" si="1"/>
        <v>216</v>
      </c>
      <c r="G34" s="109"/>
      <c r="H34" s="104"/>
      <c r="I34" s="109">
        <f t="shared" ref="I34:N34" si="2">I31+I32-I33</f>
        <v>0</v>
      </c>
      <c r="J34" s="109">
        <f t="shared" si="2"/>
        <v>0</v>
      </c>
      <c r="K34" s="109">
        <f t="shared" si="2"/>
        <v>0</v>
      </c>
      <c r="L34" s="109">
        <f t="shared" si="2"/>
        <v>0</v>
      </c>
      <c r="M34" s="109">
        <f t="shared" si="2"/>
        <v>0</v>
      </c>
      <c r="N34" s="109">
        <f t="shared" si="2"/>
        <v>0</v>
      </c>
    </row>
    <row r="35" spans="1:14" ht="18" customHeight="1">
      <c r="A35" s="149"/>
      <c r="B35" s="149" t="s">
        <v>248</v>
      </c>
      <c r="C35" s="68" t="s">
        <v>249</v>
      </c>
      <c r="D35" s="105" t="s">
        <v>250</v>
      </c>
      <c r="E35" s="104">
        <v>0</v>
      </c>
      <c r="F35" s="139" t="s">
        <v>307</v>
      </c>
      <c r="G35" s="109"/>
      <c r="H35" s="104"/>
      <c r="I35" s="109"/>
      <c r="J35" s="109"/>
      <c r="K35" s="109"/>
      <c r="L35" s="109"/>
      <c r="M35" s="109"/>
      <c r="N35" s="109"/>
    </row>
    <row r="36" spans="1:14" ht="18" customHeight="1">
      <c r="A36" s="149"/>
      <c r="B36" s="149"/>
      <c r="C36" s="68" t="s">
        <v>251</v>
      </c>
      <c r="D36" s="105" t="s">
        <v>252</v>
      </c>
      <c r="E36" s="135">
        <v>1</v>
      </c>
      <c r="F36" s="142" t="s">
        <v>307</v>
      </c>
      <c r="G36" s="109"/>
      <c r="H36" s="104"/>
      <c r="I36" s="109"/>
      <c r="J36" s="109"/>
      <c r="K36" s="109"/>
      <c r="L36" s="109"/>
      <c r="M36" s="109"/>
      <c r="N36" s="109"/>
    </row>
    <row r="37" spans="1:14" ht="18" customHeight="1">
      <c r="A37" s="149"/>
      <c r="B37" s="149"/>
      <c r="C37" s="68" t="s">
        <v>253</v>
      </c>
      <c r="D37" s="105" t="s">
        <v>254</v>
      </c>
      <c r="E37" s="104">
        <v>120</v>
      </c>
      <c r="F37" s="131">
        <v>218</v>
      </c>
      <c r="G37" s="109"/>
      <c r="H37" s="104"/>
      <c r="I37" s="109">
        <f t="shared" ref="I37:N37" si="3">I34+I35-I36</f>
        <v>0</v>
      </c>
      <c r="J37" s="109">
        <f t="shared" si="3"/>
        <v>0</v>
      </c>
      <c r="K37" s="109">
        <f t="shared" si="3"/>
        <v>0</v>
      </c>
      <c r="L37" s="109">
        <f t="shared" si="3"/>
        <v>0</v>
      </c>
      <c r="M37" s="109">
        <f t="shared" si="3"/>
        <v>0</v>
      </c>
      <c r="N37" s="109">
        <f t="shared" si="3"/>
        <v>0</v>
      </c>
    </row>
    <row r="38" spans="1:14" ht="18" customHeight="1">
      <c r="A38" s="149"/>
      <c r="B38" s="149"/>
      <c r="C38" s="68" t="s">
        <v>255</v>
      </c>
      <c r="D38" s="105" t="s">
        <v>256</v>
      </c>
      <c r="E38" s="104">
        <v>0</v>
      </c>
      <c r="F38" s="141" t="s">
        <v>307</v>
      </c>
      <c r="G38" s="109"/>
      <c r="H38" s="104"/>
      <c r="I38" s="109"/>
      <c r="J38" s="109"/>
      <c r="K38" s="109"/>
      <c r="L38" s="109"/>
      <c r="M38" s="109"/>
      <c r="N38" s="109"/>
    </row>
    <row r="39" spans="1:14" ht="18" customHeight="1">
      <c r="A39" s="149"/>
      <c r="B39" s="149"/>
      <c r="C39" s="68" t="s">
        <v>257</v>
      </c>
      <c r="D39" s="105" t="s">
        <v>258</v>
      </c>
      <c r="E39" s="104">
        <v>0</v>
      </c>
      <c r="F39" s="139" t="s">
        <v>307</v>
      </c>
      <c r="G39" s="109"/>
      <c r="H39" s="104"/>
      <c r="I39" s="109"/>
      <c r="J39" s="109"/>
      <c r="K39" s="109"/>
      <c r="L39" s="109"/>
      <c r="M39" s="109"/>
      <c r="N39" s="109"/>
    </row>
    <row r="40" spans="1:14" ht="18" customHeight="1">
      <c r="A40" s="149"/>
      <c r="B40" s="149"/>
      <c r="C40" s="68" t="s">
        <v>259</v>
      </c>
      <c r="D40" s="105" t="s">
        <v>260</v>
      </c>
      <c r="E40" s="104">
        <v>38</v>
      </c>
      <c r="F40" s="137">
        <v>69</v>
      </c>
      <c r="G40" s="109"/>
      <c r="H40" s="104"/>
      <c r="I40" s="109"/>
      <c r="J40" s="109"/>
      <c r="K40" s="109"/>
      <c r="L40" s="109"/>
      <c r="M40" s="109"/>
      <c r="N40" s="109"/>
    </row>
    <row r="41" spans="1:14" ht="18" customHeight="1">
      <c r="A41" s="149"/>
      <c r="B41" s="149"/>
      <c r="C41" s="31" t="s">
        <v>261</v>
      </c>
      <c r="D41" s="105" t="s">
        <v>262</v>
      </c>
      <c r="E41" s="104">
        <v>82</v>
      </c>
      <c r="F41" s="131">
        <v>149</v>
      </c>
      <c r="G41" s="109"/>
      <c r="H41" s="104"/>
      <c r="I41" s="109">
        <f t="shared" ref="I41:N41" si="4">I34+I35-I36-I40</f>
        <v>0</v>
      </c>
      <c r="J41" s="109">
        <f t="shared" si="4"/>
        <v>0</v>
      </c>
      <c r="K41" s="109">
        <f t="shared" si="4"/>
        <v>0</v>
      </c>
      <c r="L41" s="109">
        <f t="shared" si="4"/>
        <v>0</v>
      </c>
      <c r="M41" s="109">
        <f t="shared" si="4"/>
        <v>0</v>
      </c>
      <c r="N41" s="109">
        <f t="shared" si="4"/>
        <v>0</v>
      </c>
    </row>
    <row r="42" spans="1:14" ht="18" customHeight="1">
      <c r="A42" s="149"/>
      <c r="B42" s="149"/>
      <c r="C42" s="190" t="s">
        <v>263</v>
      </c>
      <c r="D42" s="190"/>
      <c r="E42" s="104">
        <f t="shared" ref="E42" si="5">E37+E38-E39-E40</f>
        <v>82</v>
      </c>
      <c r="F42" s="131">
        <v>149</v>
      </c>
      <c r="G42" s="109"/>
      <c r="H42" s="104"/>
      <c r="I42" s="109">
        <f t="shared" ref="I42:N42" si="6">I37+I38-I39-I40</f>
        <v>0</v>
      </c>
      <c r="J42" s="109">
        <f t="shared" si="6"/>
        <v>0</v>
      </c>
      <c r="K42" s="109">
        <f t="shared" si="6"/>
        <v>0</v>
      </c>
      <c r="L42" s="109">
        <f t="shared" si="6"/>
        <v>0</v>
      </c>
      <c r="M42" s="109">
        <f t="shared" si="6"/>
        <v>0</v>
      </c>
      <c r="N42" s="109">
        <f t="shared" si="6"/>
        <v>0</v>
      </c>
    </row>
    <row r="43" spans="1:14" ht="18" customHeight="1">
      <c r="A43" s="149"/>
      <c r="B43" s="149"/>
      <c r="C43" s="68" t="s">
        <v>264</v>
      </c>
      <c r="D43" s="105" t="s">
        <v>265</v>
      </c>
      <c r="E43" s="104">
        <v>5096</v>
      </c>
      <c r="F43" s="131">
        <v>4957</v>
      </c>
      <c r="G43" s="109"/>
      <c r="H43" s="104"/>
      <c r="I43" s="109"/>
      <c r="J43" s="109"/>
      <c r="K43" s="109"/>
      <c r="L43" s="109"/>
      <c r="M43" s="109"/>
      <c r="N43" s="109"/>
    </row>
    <row r="44" spans="1:14" ht="18" customHeight="1">
      <c r="A44" s="149"/>
      <c r="B44" s="149"/>
      <c r="C44" s="31" t="s">
        <v>266</v>
      </c>
      <c r="D44" s="110" t="s">
        <v>267</v>
      </c>
      <c r="E44" s="104">
        <f>E41+E43-11</f>
        <v>5167</v>
      </c>
      <c r="F44" s="104">
        <f>F41+F43-11</f>
        <v>5095</v>
      </c>
      <c r="G44" s="109"/>
      <c r="H44" s="104"/>
      <c r="I44" s="109">
        <f t="shared" ref="I44:N44" si="7">I41+I43</f>
        <v>0</v>
      </c>
      <c r="J44" s="109">
        <f t="shared" si="7"/>
        <v>0</v>
      </c>
      <c r="K44" s="109">
        <f t="shared" si="7"/>
        <v>0</v>
      </c>
      <c r="L44" s="109">
        <f t="shared" si="7"/>
        <v>0</v>
      </c>
      <c r="M44" s="109">
        <f t="shared" si="7"/>
        <v>0</v>
      </c>
      <c r="N44" s="109">
        <f t="shared" si="7"/>
        <v>0</v>
      </c>
    </row>
    <row r="45" spans="1:14" ht="14.1" customHeight="1">
      <c r="A45" s="12" t="s">
        <v>268</v>
      </c>
    </row>
    <row r="46" spans="1:14" ht="14.1" customHeight="1">
      <c r="A46" s="12" t="s">
        <v>269</v>
      </c>
    </row>
    <row r="47" spans="1:14">
      <c r="A47" s="60"/>
    </row>
  </sheetData>
  <mergeCells count="15"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I6:J6"/>
  </mergeCells>
  <phoneticPr fontId="20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5" orientation="portrait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1.普通会計予算（R3-4年度）</vt:lpstr>
      <vt:lpstr>2.公営企業会計予算（R3-4年度）</vt:lpstr>
      <vt:lpstr>2.公営企業会計予算（R3-4年度） (2)</vt:lpstr>
      <vt:lpstr>3.(1)普通会計決算（R元-2年度）</vt:lpstr>
      <vt:lpstr>3.(2)財政指標等（H28‐R2年度）</vt:lpstr>
      <vt:lpstr>4.公営企業会計決算（R元-2年度）</vt:lpstr>
      <vt:lpstr>4.公営企業会計決算（R元-2年度） (2)</vt:lpstr>
      <vt:lpstr>5.三セク決算（R元-2年度）</vt:lpstr>
      <vt:lpstr>5.三セク決算（R元-2年度） (2)</vt:lpstr>
      <vt:lpstr>'1.普通会計予算（R3-4年度）'!Print_Area</vt:lpstr>
      <vt:lpstr>'2.公営企業会計予算（R3-4年度）'!Print_Area</vt:lpstr>
      <vt:lpstr>'2.公営企業会計予算（R3-4年度） (2)'!Print_Area</vt:lpstr>
      <vt:lpstr>'3.(1)普通会計決算（R元-2年度）'!Print_Area</vt:lpstr>
      <vt:lpstr>'3.(2)財政指標等（H28‐R2年度）'!Print_Area</vt:lpstr>
      <vt:lpstr>'4.公営企業会計決算（R元-2年度）'!Print_Area</vt:lpstr>
      <vt:lpstr>'4.公営企業会計決算（R元-2年度） (2)'!Print_Area</vt:lpstr>
      <vt:lpstr>'5.三セク決算（R元-2年度）'!Print_Area</vt:lpstr>
      <vt:lpstr>'5.三セク決算（R元-2年度） (2)'!Print_Area</vt:lpstr>
      <vt:lpstr>'2.公営企業会計予算（R3-4年度）'!Print_Titles</vt:lpstr>
      <vt:lpstr>'2.公営企業会計予算（R3-4年度） (2)'!Print_Titles</vt:lpstr>
      <vt:lpstr>'4.公営企業会計決算（R元-2年度）'!Print_Titles</vt:lpstr>
      <vt:lpstr>'4.公営企業会計決算（R元-2年度）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cp:lastPrinted>2022-08-24T02:58:26Z</cp:lastPrinted>
  <dcterms:modified xsi:type="dcterms:W3CDTF">2022-09-20T11:40:02Z</dcterms:modified>
</cp:coreProperties>
</file>