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4C4C019A-48FF-4475-B93C-B8B2F3FE9312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8" l="1"/>
  <c r="F40" i="7" l="1"/>
  <c r="F22" i="2" l="1"/>
  <c r="F40" i="2" l="1"/>
  <c r="F21" i="7"/>
  <c r="F22" i="7" s="1"/>
  <c r="H21" i="7"/>
  <c r="I20" i="8" l="1"/>
  <c r="I16" i="2" l="1"/>
  <c r="F22" i="8"/>
  <c r="H40" i="7"/>
  <c r="H22" i="7"/>
  <c r="G9" i="7"/>
  <c r="AD5" i="7" s="1"/>
  <c r="H40" i="2"/>
  <c r="G38" i="2"/>
  <c r="H22" i="2"/>
  <c r="G20" i="2"/>
  <c r="AJ5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L39" i="9"/>
  <c r="K39" i="9"/>
  <c r="J39" i="9"/>
  <c r="I39" i="9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E22" i="8"/>
  <c r="H20" i="8"/>
  <c r="G20" i="8"/>
  <c r="F20" i="8"/>
  <c r="E20" i="8"/>
  <c r="I21" i="8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F45" i="6" s="1"/>
  <c r="O39" i="6"/>
  <c r="O45" i="6" s="1"/>
  <c r="N39" i="6"/>
  <c r="M39" i="6"/>
  <c r="L39" i="6"/>
  <c r="K39" i="6"/>
  <c r="J39" i="6"/>
  <c r="I39" i="6"/>
  <c r="H39" i="6"/>
  <c r="H45" i="6" s="1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I45" i="9" l="1"/>
  <c r="G34" i="2"/>
  <c r="AJ13" i="2" s="1"/>
  <c r="G40" i="2"/>
  <c r="G45" i="9"/>
  <c r="G31" i="2"/>
  <c r="L45" i="6"/>
  <c r="M45" i="9"/>
  <c r="K45" i="9"/>
  <c r="O45" i="9"/>
  <c r="F23" i="8"/>
  <c r="AC4" i="2"/>
  <c r="G21" i="2"/>
  <c r="AK5" i="2" s="1"/>
  <c r="N45" i="6"/>
  <c r="I40" i="7"/>
  <c r="AC14" i="7" s="1"/>
  <c r="K37" i="10"/>
  <c r="K42" i="10" s="1"/>
  <c r="G23" i="8"/>
  <c r="G13" i="2"/>
  <c r="AF5" i="2" s="1"/>
  <c r="I45" i="6"/>
  <c r="J45" i="9"/>
  <c r="K45" i="6"/>
  <c r="E23" i="8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G22" i="8" l="1"/>
  <c r="I24" i="8" l="1"/>
  <c r="H23" i="8"/>
  <c r="H22" i="8"/>
  <c r="I23" i="8" l="1"/>
  <c r="I22" i="8"/>
</calcChain>
</file>

<file path=xl/sharedStrings.xml><?xml version="1.0" encoding="utf-8"?>
<sst xmlns="http://schemas.openxmlformats.org/spreadsheetml/2006/main" count="503" uniqueCount="303">
  <si>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</si>
  <si>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</si>
  <si>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</si>
  <si>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</si>
  <si>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</si>
  <si>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</si>
  <si>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</si>
  <si>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</si>
  <si>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</si>
  <si>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</si>
  <si>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</si>
  <si>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</si>
  <si>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</si>
  <si>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</si>
  <si>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</si>
  <si>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</si>
  <si>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</si>
  <si>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</si>
  <si>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</si>
  <si>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</si>
  <si>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</si>
  <si>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</si>
  <si>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</si>
  <si>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</si>
  <si>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</si>
  <si>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</si>
  <si>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</si>
  <si>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</si>
  <si>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</si>
  <si>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</si>
  <si>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</si>
  <si>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</si>
  <si>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</si>
  <si>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</si>
  <si>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</si>
  <si>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</si>
  <si>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</si>
  <si>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</si>
  <si>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</si>
  <si>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</si>
  <si>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</si>
  <si>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</si>
  <si>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</si>
  <si>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</si>
  <si>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</si>
  <si>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</si>
  <si>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</si>
  <si>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</si>
  <si>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</si>
  <si>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</si>
  <si>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</si>
  <si>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</si>
  <si>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</si>
  <si>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</si>
  <si>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</si>
  <si>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</si>
  <si>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</si>
  <si>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</si>
  <si>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</si>
  <si>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</si>
  <si>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</si>
  <si>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</si>
  <si>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</si>
  <si>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</si>
  <si>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</si>
  <si>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</si>
  <si>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</si>
  <si>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</si>
  <si>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</si>
  <si>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</si>
  <si>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</si>
  <si>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</si>
  <si>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</si>
  <si>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</si>
  <si>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</si>
  <si>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</si>
  <si>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</si>
  <si>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</si>
  <si>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</si>
  <si>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</si>
  <si>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</si>
  <si>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</si>
  <si>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</si>
  <si>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</si>
  <si>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</si>
  <si>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</si>
  <si>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</si>
  <si>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</si>
  <si>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</si>
  <si>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</si>
  <si>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</si>
  <si>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</si>
  <si>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</si>
  <si>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</si>
  <si>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</si>
  <si>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</si>
  <si>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</si>
  <si>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</si>
  <si>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</si>
  <si>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</si>
  <si>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</si>
  <si>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</si>
  <si>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</si>
  <si>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</si>
  <si>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</si>
  <si>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</si>
  <si>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</si>
  <si>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</si>
  <si>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</si>
  <si>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</si>
  <si>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</si>
  <si>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</si>
  <si>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</si>
  <si>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</si>
  <si>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</si>
  <si>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</si>
  <si>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</si>
  <si>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</si>
  <si>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</si>
  <si>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</si>
  <si>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</si>
  <si>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</si>
  <si>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</si>
  <si>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</si>
  <si>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</si>
  <si>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</si>
  <si>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</si>
  <si>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</si>
  <si>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</si>
  <si>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</si>
  <si>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</si>
  <si>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</si>
  <si>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</si>
  <si>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</si>
  <si>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</si>
  <si>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</si>
  <si>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</si>
  <si>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</si>
  <si>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</si>
  <si>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</si>
  <si>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</si>
  <si>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</si>
  <si>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</si>
  <si>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</si>
  <si>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</si>
  <si>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</si>
  <si>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</si>
  <si>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</si>
  <si>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</si>
  <si>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</si>
  <si>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</si>
  <si>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</si>
  <si>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</si>
  <si>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</si>
  <si>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</si>
  <si>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</si>
  <si>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</si>
  <si>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</si>
  <si>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</si>
  <si>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</si>
  <si>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</si>
  <si>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</si>
  <si>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</si>
  <si>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</si>
  <si>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</si>
  <si>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</si>
  <si>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</si>
  <si>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</si>
  <si>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</si>
  <si>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</si>
  <si>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</si>
  <si>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</si>
  <si>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</si>
  <si>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</si>
  <si>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</si>
  <si>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</si>
  <si>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</si>
  <si>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</si>
  <si>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</si>
  <si>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</si>
  <si>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</si>
  <si>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</si>
  <si>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</si>
  <si>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</si>
  <si>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</si>
  <si>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</si>
  <si>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</si>
  <si>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</si>
  <si>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</si>
  <si>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</si>
  <si>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</si>
  <si>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</si>
  <si>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</si>
  <si>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</si>
  <si>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</si>
  <si>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</si>
  <si>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</si>
  <si>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</si>
  <si>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</si>
  <si>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</si>
  <si>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</si>
  <si>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</si>
  <si>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</si>
  <si>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</si>
  <si>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</si>
  <si>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</si>
  <si>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</si>
  <si>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</si>
  <si>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</si>
  <si>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</si>
  <si>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</si>
  <si>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</si>
  <si>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</si>
  <si>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</si>
  <si>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</si>
  <si>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</si>
  <si>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</si>
  <si>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</si>
  <si>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</si>
  <si>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</si>
  <si>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</si>
  <si>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</si>
  <si>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</si>
  <si>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</si>
  <si>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</si>
  <si>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</si>
  <si>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</si>
  <si>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</si>
  <si>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</si>
  <si>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</si>
  <si>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</si>
  <si>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</si>
  <si>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</si>
  <si>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</si>
  <si>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</si>
  <si>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</si>
  <si>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</si>
  <si>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</si>
  <si>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</si>
  <si>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</si>
  <si>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</si>
  <si>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</si>
  <si>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</si>
  <si>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</si>
  <si>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</si>
  <si>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</si>
  <si>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</si>
  <si>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</si>
  <si>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</si>
  <si>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</si>
  <si>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</si>
  <si>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</si>
  <si>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</si>
  <si>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</si>
  <si>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</si>
  <si>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</si>
  <si>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</si>
  <si>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</si>
  <si>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</si>
  <si>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</si>
  <si>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</si>
  <si>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</si>
  <si>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</si>
  <si>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</si>
  <si>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</si>
  <si>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</si>
  <si>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</si>
  <si>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</si>
  <si>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</si>
  <si>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</si>
  <si>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</si>
  <si>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</si>
  <si>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</si>
  <si>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</si>
  <si>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</si>
  <si>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</si>
  <si>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</si>
  <si>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</si>
  <si>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</si>
  <si>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</si>
  <si>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</si>
  <si>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</si>
  <si>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</si>
  <si>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</si>
  <si>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</si>
  <si>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</si>
  <si>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</si>
  <si>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</si>
  <si>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</si>
  <si>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病院事業</t>
    <rPh sb="0" eb="2">
      <t>ビョウイン</t>
    </rPh>
    <rPh sb="2" eb="4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</si>
  <si>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</si>
  <si>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2">
      <t>ゲスイ</t>
    </rPh>
    <rPh sb="2" eb="3">
      <t>ドウ</t>
    </rPh>
    <rPh sb="3" eb="5">
      <t>ジギョウ</t>
    </rPh>
    <phoneticPr fontId="7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</si>
  <si>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7"/>
  </si>
  <si>
    <t>軌道事業</t>
    <rPh sb="0" eb="2">
      <t>キドウ</t>
    </rPh>
    <rPh sb="2" eb="4">
      <t>ジギョウ</t>
    </rPh>
    <phoneticPr fontId="7"/>
  </si>
  <si>
    <t>軌道事業</t>
    <rPh sb="0" eb="4">
      <t>キドウジギョウ</t>
    </rPh>
    <phoneticPr fontId="15"/>
  </si>
  <si>
    <t>水道事業会計</t>
    <rPh sb="0" eb="2">
      <t>スイドウ</t>
    </rPh>
    <rPh sb="2" eb="4">
      <t>ジギョウ</t>
    </rPh>
    <rPh sb="4" eb="6">
      <t>カイケイ</t>
    </rPh>
    <phoneticPr fontId="20"/>
  </si>
  <si>
    <t>下水道事業会計</t>
    <rPh sb="0" eb="3">
      <t>ゲスイドウ</t>
    </rPh>
    <rPh sb="3" eb="5">
      <t>ジギョウ</t>
    </rPh>
    <rPh sb="5" eb="7">
      <t>カイケイ</t>
    </rPh>
    <phoneticPr fontId="20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</si>
  <si>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20"/>
  </si>
  <si>
    <t>熊本市</t>
    <rPh sb="0" eb="3">
      <t>クマモトシ</t>
    </rPh>
    <phoneticPr fontId="7"/>
  </si>
  <si>
    <t>熊本市</t>
    <rPh sb="0" eb="3">
      <t>クマモトシ</t>
    </rPh>
    <phoneticPr fontId="15"/>
  </si>
  <si>
    <t>農業集落排水事業</t>
  </si>
  <si>
    <t>宅地造成事業</t>
  </si>
  <si>
    <t>駐車場整備事業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</si>
</sst>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name val="ＭＳ Ｐゴシック"/>
      <family val="1"/>
      <charset val="128"/>
    </font>
    <font>
      <b/>
      <sz val="12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4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1" fillId="0" borderId="4" xfId="0" applyNumberFormat="1" applyFont="1" applyBorder="1" applyAlignment="1">
      <alignment horizontal="distributed" vertical="center" justifyLastLine="1"/>
    </xf>
    <xf numFmtId="0" fontId="22" fillId="0" borderId="4" xfId="0" applyNumberFormat="1" applyFont="1" applyBorder="1" applyAlignment="1">
      <alignment horizontal="distributed" vertical="center" justifyLastLine="1"/>
    </xf>
    <xf numFmtId="41" fontId="22" fillId="0" borderId="4" xfId="0" applyNumberFormat="1" applyFont="1" applyBorder="1" applyAlignment="1">
      <alignment horizontal="distributed" vertical="center" justifyLastLine="1"/>
    </xf>
    <xf numFmtId="179" fontId="0" fillId="0" borderId="14" xfId="1" applyNumberFormat="1" applyFon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2" sqref="F2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9" style="1"/>
    <col min="11" max="11" width="13.5" style="1" bestFit="1" customWidth="1"/>
    <col min="12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27" t="s">
        <v>0</v>
      </c>
      <c r="B1" s="127"/>
      <c r="C1" s="127"/>
      <c r="D1" s="127"/>
      <c r="E1" s="22" t="s">
        <v>298</v>
      </c>
      <c r="F1" s="2"/>
      <c r="AA1" s="126" t="s">
        <v>104</v>
      </c>
      <c r="AB1" s="126"/>
    </row>
    <row r="2" spans="1:38">
      <c r="AA2" s="114" t="s">
        <v>105</v>
      </c>
      <c r="AB2" s="114"/>
      <c r="AC2" s="117" t="s">
        <v>106</v>
      </c>
      <c r="AD2" s="115" t="s">
        <v>107</v>
      </c>
      <c r="AE2" s="124"/>
      <c r="AF2" s="125"/>
      <c r="AG2" s="114" t="s">
        <v>108</v>
      </c>
      <c r="AH2" s="114" t="s">
        <v>109</v>
      </c>
      <c r="AI2" s="114" t="s">
        <v>110</v>
      </c>
      <c r="AJ2" s="114" t="s">
        <v>111</v>
      </c>
      <c r="AK2" s="114" t="s">
        <v>112</v>
      </c>
    </row>
    <row r="3" spans="1:38" ht="14.25">
      <c r="A3" s="11" t="s">
        <v>103</v>
      </c>
      <c r="AA3" s="114"/>
      <c r="AB3" s="114"/>
      <c r="AC3" s="119"/>
      <c r="AD3" s="30"/>
      <c r="AE3" s="29" t="s">
        <v>125</v>
      </c>
      <c r="AF3" s="29" t="s">
        <v>126</v>
      </c>
      <c r="AG3" s="114"/>
      <c r="AH3" s="114"/>
      <c r="AI3" s="114"/>
      <c r="AJ3" s="114"/>
      <c r="AK3" s="114"/>
    </row>
    <row r="4" spans="1:38">
      <c r="AA4" s="117" t="str">
        <f>E1</f>
        <v>熊本市</v>
      </c>
      <c r="AB4" s="31" t="s">
        <v>113</v>
      </c>
      <c r="AC4" s="32">
        <f>F22</f>
        <v>383129</v>
      </c>
      <c r="AD4" s="32">
        <f>F9</f>
        <v>123414</v>
      </c>
      <c r="AE4" s="32">
        <f>F10</f>
        <v>63284</v>
      </c>
      <c r="AF4" s="32">
        <f>F13</f>
        <v>42006</v>
      </c>
      <c r="AG4" s="32">
        <f>F14</f>
        <v>2541</v>
      </c>
      <c r="AH4" s="32">
        <f>F15</f>
        <v>52199</v>
      </c>
      <c r="AI4" s="32">
        <f>F17</f>
        <v>88091</v>
      </c>
      <c r="AJ4" s="32">
        <f>F20</f>
        <v>52636</v>
      </c>
      <c r="AK4" s="32">
        <f>F21</f>
        <v>27736</v>
      </c>
      <c r="AL4" s="33"/>
    </row>
    <row r="5" spans="1:38">
      <c r="A5" s="10" t="s">
        <v>274</v>
      </c>
      <c r="AA5" s="118"/>
      <c r="AB5" s="31" t="s">
        <v>114</v>
      </c>
      <c r="AC5" s="34"/>
      <c r="AD5" s="34">
        <f>G9</f>
        <v>32.212126985949901</v>
      </c>
      <c r="AE5" s="34">
        <f>G10</f>
        <v>16.517674203727726</v>
      </c>
      <c r="AF5" s="34">
        <f>G13</f>
        <v>10.963931208548557</v>
      </c>
      <c r="AG5" s="34">
        <f>G14</f>
        <v>0.66322309196119322</v>
      </c>
      <c r="AH5" s="34">
        <f>G15</f>
        <v>13.624392828525117</v>
      </c>
      <c r="AI5" s="34">
        <f>G17</f>
        <v>22.992516880737298</v>
      </c>
      <c r="AJ5" s="34">
        <f>G20</f>
        <v>13.738453627890346</v>
      </c>
      <c r="AK5" s="34">
        <f>G21</f>
        <v>7.2393371423202106</v>
      </c>
    </row>
    <row r="6" spans="1:38" ht="14.25">
      <c r="A6" s="3"/>
      <c r="G6" s="130" t="s">
        <v>127</v>
      </c>
      <c r="H6" s="131"/>
      <c r="I6" s="131"/>
      <c r="AA6" s="119"/>
      <c r="AB6" s="31" t="s">
        <v>115</v>
      </c>
      <c r="AC6" s="34">
        <f>I22</f>
        <v>1.0766446465882984</v>
      </c>
      <c r="AD6" s="34">
        <f>I9</f>
        <v>5.1602788050239434</v>
      </c>
      <c r="AE6" s="34">
        <f>I10</f>
        <v>8.1518952729261471</v>
      </c>
      <c r="AF6" s="34">
        <f>I13</f>
        <v>2.4861541464366699</v>
      </c>
      <c r="AG6" s="34">
        <f>I14</f>
        <v>15.395095367847421</v>
      </c>
      <c r="AH6" s="34">
        <f>I15</f>
        <v>20.360165094883431</v>
      </c>
      <c r="AI6" s="34">
        <f>I17</f>
        <v>2.3540347411839857</v>
      </c>
      <c r="AJ6" s="34">
        <f>I20</f>
        <v>6.4751694143825311</v>
      </c>
      <c r="AK6" s="34">
        <f>I21</f>
        <v>-35.14474114951129</v>
      </c>
    </row>
    <row r="7" spans="1:38" ht="27" customHeight="1">
      <c r="A7" s="9"/>
      <c r="B7" s="4"/>
      <c r="C7" s="4"/>
      <c r="D7" s="4"/>
      <c r="E7" s="73"/>
      <c r="F7" s="65" t="s">
        <v>285</v>
      </c>
      <c r="G7" s="65"/>
      <c r="H7" s="65" t="s">
        <v>277</v>
      </c>
      <c r="I7" s="66" t="s">
        <v>20</v>
      </c>
    </row>
    <row r="8" spans="1:38" ht="17.100000000000001" customHeight="1">
      <c r="A8" s="5"/>
      <c r="B8" s="6"/>
      <c r="C8" s="6"/>
      <c r="D8" s="6"/>
      <c r="E8" s="74"/>
      <c r="F8" s="67" t="s">
        <v>101</v>
      </c>
      <c r="G8" s="67" t="s">
        <v>1</v>
      </c>
      <c r="H8" s="67" t="s">
        <v>287</v>
      </c>
      <c r="I8" s="68"/>
    </row>
    <row r="9" spans="1:38" ht="18" customHeight="1">
      <c r="A9" s="128" t="s">
        <v>79</v>
      </c>
      <c r="B9" s="128" t="s">
        <v>80</v>
      </c>
      <c r="C9" s="75" t="s">
        <v>2</v>
      </c>
      <c r="D9" s="69"/>
      <c r="E9" s="69"/>
      <c r="F9" s="70">
        <v>123414</v>
      </c>
      <c r="G9" s="71">
        <f t="shared" ref="G9:G22" si="0">F9/$F$22*100</f>
        <v>32.212126985949901</v>
      </c>
      <c r="H9" s="70">
        <v>117358</v>
      </c>
      <c r="I9" s="71">
        <f t="shared" ref="I9:I21" si="1">(F9/H9-1)*100</f>
        <v>5.1602788050239434</v>
      </c>
      <c r="AA9" s="121" t="s">
        <v>104</v>
      </c>
      <c r="AB9" s="122"/>
      <c r="AC9" s="123" t="s">
        <v>116</v>
      </c>
    </row>
    <row r="10" spans="1:38" ht="18" customHeight="1">
      <c r="A10" s="129"/>
      <c r="B10" s="129"/>
      <c r="C10" s="77"/>
      <c r="D10" s="75" t="s">
        <v>21</v>
      </c>
      <c r="E10" s="69"/>
      <c r="F10" s="70">
        <v>63284</v>
      </c>
      <c r="G10" s="71">
        <f t="shared" si="0"/>
        <v>16.517674203727726</v>
      </c>
      <c r="H10" s="70">
        <v>58514</v>
      </c>
      <c r="I10" s="71">
        <f t="shared" si="1"/>
        <v>8.1518952729261471</v>
      </c>
      <c r="AA10" s="114" t="s">
        <v>105</v>
      </c>
      <c r="AB10" s="114"/>
      <c r="AC10" s="123"/>
      <c r="AD10" s="115" t="s">
        <v>117</v>
      </c>
      <c r="AE10" s="124"/>
      <c r="AF10" s="125"/>
      <c r="AG10" s="115" t="s">
        <v>118</v>
      </c>
      <c r="AH10" s="120"/>
      <c r="AI10" s="116"/>
      <c r="AJ10" s="115" t="s">
        <v>119</v>
      </c>
      <c r="AK10" s="116"/>
    </row>
    <row r="11" spans="1:38" ht="18" customHeight="1">
      <c r="A11" s="129"/>
      <c r="B11" s="129"/>
      <c r="C11" s="64"/>
      <c r="D11" s="64"/>
      <c r="E11" s="31" t="s">
        <v>22</v>
      </c>
      <c r="F11" s="70">
        <v>51334</v>
      </c>
      <c r="G11" s="71">
        <f t="shared" si="0"/>
        <v>13.39862030804246</v>
      </c>
      <c r="H11" s="70">
        <v>49660</v>
      </c>
      <c r="I11" s="71">
        <f t="shared" si="1"/>
        <v>3.370922271445842</v>
      </c>
      <c r="AA11" s="114"/>
      <c r="AB11" s="114"/>
      <c r="AC11" s="121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29"/>
      <c r="B12" s="129"/>
      <c r="C12" s="64"/>
      <c r="D12" s="63"/>
      <c r="E12" s="31" t="s">
        <v>23</v>
      </c>
      <c r="F12" s="70">
        <v>7716</v>
      </c>
      <c r="G12" s="71">
        <f>F12/$F$22*100</f>
        <v>2.0139430844441431</v>
      </c>
      <c r="H12" s="70">
        <v>4934</v>
      </c>
      <c r="I12" s="71">
        <f t="shared" si="1"/>
        <v>56.384272395622204</v>
      </c>
      <c r="AA12" s="117" t="str">
        <f>E1</f>
        <v>熊本市</v>
      </c>
      <c r="AB12" s="31" t="s">
        <v>113</v>
      </c>
      <c r="AC12" s="32">
        <f>F40</f>
        <v>383129</v>
      </c>
      <c r="AD12" s="32">
        <f>F23</f>
        <v>229792</v>
      </c>
      <c r="AE12" s="32">
        <f>F24</f>
        <v>86427</v>
      </c>
      <c r="AF12" s="32">
        <f>F26</f>
        <v>36035</v>
      </c>
      <c r="AG12" s="32">
        <f>F27</f>
        <v>109462</v>
      </c>
      <c r="AH12" s="32">
        <f>F28</f>
        <v>45806</v>
      </c>
      <c r="AI12" s="32">
        <f>F32</f>
        <v>6048</v>
      </c>
      <c r="AJ12" s="32">
        <f>F34</f>
        <v>43875</v>
      </c>
      <c r="AK12" s="32">
        <f>F35</f>
        <v>38357</v>
      </c>
      <c r="AL12" s="36"/>
    </row>
    <row r="13" spans="1:38" ht="18" customHeight="1">
      <c r="A13" s="129"/>
      <c r="B13" s="129"/>
      <c r="C13" s="76"/>
      <c r="D13" s="69" t="s">
        <v>24</v>
      </c>
      <c r="E13" s="69"/>
      <c r="F13" s="70">
        <v>42006</v>
      </c>
      <c r="G13" s="71">
        <f t="shared" si="0"/>
        <v>10.963931208548557</v>
      </c>
      <c r="H13" s="70">
        <v>40987</v>
      </c>
      <c r="I13" s="71">
        <f t="shared" si="1"/>
        <v>2.4861541464366699</v>
      </c>
      <c r="AA13" s="118"/>
      <c r="AB13" s="31" t="s">
        <v>114</v>
      </c>
      <c r="AC13" s="34"/>
      <c r="AD13" s="34">
        <f>G23</f>
        <v>59.97770985751535</v>
      </c>
      <c r="AE13" s="34">
        <f>G24</f>
        <v>22.558198413589157</v>
      </c>
      <c r="AF13" s="34">
        <f>G26</f>
        <v>9.4054482954827225</v>
      </c>
      <c r="AG13" s="34">
        <f>G27</f>
        <v>28.570533684477027</v>
      </c>
      <c r="AH13" s="34">
        <f>G28</f>
        <v>11.955764246507051</v>
      </c>
      <c r="AI13" s="34">
        <f>G32</f>
        <v>1.5785805825192036</v>
      </c>
      <c r="AJ13" s="34">
        <f>G34</f>
        <v>11.451756458007615</v>
      </c>
      <c r="AK13" s="34">
        <f>G35</f>
        <v>10.011510483414202</v>
      </c>
    </row>
    <row r="14" spans="1:38" ht="18" customHeight="1">
      <c r="A14" s="129"/>
      <c r="B14" s="129"/>
      <c r="C14" s="69" t="s">
        <v>3</v>
      </c>
      <c r="D14" s="69"/>
      <c r="E14" s="69"/>
      <c r="F14" s="70">
        <v>2541</v>
      </c>
      <c r="G14" s="71">
        <f t="shared" si="0"/>
        <v>0.66322309196119322</v>
      </c>
      <c r="H14" s="70">
        <v>2202</v>
      </c>
      <c r="I14" s="71">
        <f t="shared" si="1"/>
        <v>15.395095367847421</v>
      </c>
      <c r="AA14" s="119"/>
      <c r="AB14" s="31" t="s">
        <v>115</v>
      </c>
      <c r="AC14" s="34">
        <f>I40</f>
        <v>1.0766446465882984</v>
      </c>
      <c r="AD14" s="34">
        <f>I23</f>
        <v>1.8581560283687848</v>
      </c>
      <c r="AE14" s="34">
        <f>I24</f>
        <v>-0.7476055949838023</v>
      </c>
      <c r="AF14" s="34">
        <f>I26</f>
        <v>6.0164754339511628</v>
      </c>
      <c r="AG14" s="34">
        <f>I27</f>
        <v>5.374522280730476</v>
      </c>
      <c r="AH14" s="34">
        <f>I28</f>
        <v>6.9109581047963609</v>
      </c>
      <c r="AI14" s="34">
        <f>I32</f>
        <v>52.68871497096692</v>
      </c>
      <c r="AJ14" s="34">
        <f>I34</f>
        <v>-11.487018095987411</v>
      </c>
      <c r="AK14" s="34">
        <f>I35</f>
        <v>0.2561488800020939</v>
      </c>
    </row>
    <row r="15" spans="1:38" ht="18" customHeight="1">
      <c r="A15" s="129"/>
      <c r="B15" s="129"/>
      <c r="C15" s="69" t="s">
        <v>4</v>
      </c>
      <c r="D15" s="69"/>
      <c r="E15" s="69"/>
      <c r="F15" s="70">
        <v>52199</v>
      </c>
      <c r="G15" s="71">
        <f t="shared" si="0"/>
        <v>13.624392828525117</v>
      </c>
      <c r="H15" s="70">
        <v>43369</v>
      </c>
      <c r="I15" s="71">
        <f t="shared" si="1"/>
        <v>20.360165094883431</v>
      </c>
    </row>
    <row r="16" spans="1:38" ht="18" customHeight="1">
      <c r="A16" s="129"/>
      <c r="B16" s="129"/>
      <c r="C16" s="69" t="s">
        <v>25</v>
      </c>
      <c r="D16" s="69"/>
      <c r="E16" s="69"/>
      <c r="F16" s="70">
        <v>9276</v>
      </c>
      <c r="G16" s="71">
        <f t="shared" si="0"/>
        <v>2.4211166473955248</v>
      </c>
      <c r="H16" s="70">
        <v>9026</v>
      </c>
      <c r="I16" s="71">
        <f>(F16/H16-1)*100</f>
        <v>2.7697762020828742</v>
      </c>
    </row>
    <row r="17" spans="1:9" ht="18" customHeight="1">
      <c r="A17" s="129"/>
      <c r="B17" s="129"/>
      <c r="C17" s="69" t="s">
        <v>5</v>
      </c>
      <c r="D17" s="69"/>
      <c r="E17" s="69"/>
      <c r="F17" s="70">
        <v>88091</v>
      </c>
      <c r="G17" s="71">
        <f t="shared" si="0"/>
        <v>22.992516880737298</v>
      </c>
      <c r="H17" s="70">
        <v>86065</v>
      </c>
      <c r="I17" s="71">
        <f t="shared" si="1"/>
        <v>2.3540347411839857</v>
      </c>
    </row>
    <row r="18" spans="1:9" ht="18" customHeight="1">
      <c r="A18" s="129"/>
      <c r="B18" s="129"/>
      <c r="C18" s="69" t="s">
        <v>26</v>
      </c>
      <c r="D18" s="69"/>
      <c r="E18" s="69"/>
      <c r="F18" s="70">
        <v>23189</v>
      </c>
      <c r="G18" s="71">
        <f t="shared" si="0"/>
        <v>6.0525306097946121</v>
      </c>
      <c r="H18" s="70">
        <v>24829</v>
      </c>
      <c r="I18" s="71">
        <f t="shared" si="1"/>
        <v>-6.6051794272826143</v>
      </c>
    </row>
    <row r="19" spans="1:9" ht="18" customHeight="1">
      <c r="A19" s="129"/>
      <c r="B19" s="129"/>
      <c r="C19" s="69" t="s">
        <v>27</v>
      </c>
      <c r="D19" s="69"/>
      <c r="E19" s="69"/>
      <c r="F19" s="70">
        <v>4047</v>
      </c>
      <c r="G19" s="71">
        <f t="shared" si="0"/>
        <v>1.0563021854257966</v>
      </c>
      <c r="H19" s="70">
        <v>3998</v>
      </c>
      <c r="I19" s="71">
        <f t="shared" si="1"/>
        <v>1.225612806403209</v>
      </c>
    </row>
    <row r="20" spans="1:9" ht="18" customHeight="1">
      <c r="A20" s="129"/>
      <c r="B20" s="129"/>
      <c r="C20" s="69" t="s">
        <v>6</v>
      </c>
      <c r="D20" s="69"/>
      <c r="E20" s="69"/>
      <c r="F20" s="70">
        <v>52636</v>
      </c>
      <c r="G20" s="71">
        <f t="shared" si="0"/>
        <v>13.738453627890346</v>
      </c>
      <c r="H20" s="70">
        <v>49435</v>
      </c>
      <c r="I20" s="71">
        <f t="shared" si="1"/>
        <v>6.4751694143825311</v>
      </c>
    </row>
    <row r="21" spans="1:9" ht="18" customHeight="1">
      <c r="A21" s="129"/>
      <c r="B21" s="129"/>
      <c r="C21" s="69" t="s">
        <v>7</v>
      </c>
      <c r="D21" s="69"/>
      <c r="E21" s="69"/>
      <c r="F21" s="70">
        <v>27736</v>
      </c>
      <c r="G21" s="71">
        <f t="shared" si="0"/>
        <v>7.2393371423202106</v>
      </c>
      <c r="H21" s="70">
        <v>42766</v>
      </c>
      <c r="I21" s="71">
        <f t="shared" si="1"/>
        <v>-35.14474114951129</v>
      </c>
    </row>
    <row r="22" spans="1:9" ht="18" customHeight="1">
      <c r="A22" s="129"/>
      <c r="B22" s="129"/>
      <c r="C22" s="69" t="s">
        <v>8</v>
      </c>
      <c r="D22" s="69"/>
      <c r="E22" s="69"/>
      <c r="F22" s="70">
        <f>SUM(F9,F14:F21)</f>
        <v>383129</v>
      </c>
      <c r="G22" s="71">
        <f t="shared" si="0"/>
        <v>100</v>
      </c>
      <c r="H22" s="70">
        <f>SUM(H9,H14:H21)</f>
        <v>379048</v>
      </c>
      <c r="I22" s="71">
        <f t="shared" ref="I22:I40" si="2">(F22/H22-1)*100</f>
        <v>1.0766446465882984</v>
      </c>
    </row>
    <row r="23" spans="1:9" ht="18" customHeight="1">
      <c r="A23" s="129"/>
      <c r="B23" s="128" t="s">
        <v>81</v>
      </c>
      <c r="C23" s="78" t="s">
        <v>9</v>
      </c>
      <c r="D23" s="31"/>
      <c r="E23" s="31"/>
      <c r="F23" s="70">
        <v>229792</v>
      </c>
      <c r="G23" s="71">
        <f t="shared" ref="G23:G37" si="3">F23/$F$40*100</f>
        <v>59.97770985751535</v>
      </c>
      <c r="H23" s="70">
        <v>225600</v>
      </c>
      <c r="I23" s="71">
        <f t="shared" si="2"/>
        <v>1.8581560283687848</v>
      </c>
    </row>
    <row r="24" spans="1:9" ht="18" customHeight="1">
      <c r="A24" s="129"/>
      <c r="B24" s="129"/>
      <c r="C24" s="77"/>
      <c r="D24" s="31" t="s">
        <v>10</v>
      </c>
      <c r="E24" s="31"/>
      <c r="F24" s="70">
        <v>86427</v>
      </c>
      <c r="G24" s="71">
        <f t="shared" si="3"/>
        <v>22.558198413589157</v>
      </c>
      <c r="H24" s="70">
        <v>87078</v>
      </c>
      <c r="I24" s="71">
        <f t="shared" si="2"/>
        <v>-0.7476055949838023</v>
      </c>
    </row>
    <row r="25" spans="1:9" ht="18" customHeight="1">
      <c r="A25" s="129"/>
      <c r="B25" s="129"/>
      <c r="C25" s="77"/>
      <c r="D25" s="31" t="s">
        <v>28</v>
      </c>
      <c r="E25" s="31"/>
      <c r="F25" s="70">
        <v>107330</v>
      </c>
      <c r="G25" s="71">
        <f t="shared" si="3"/>
        <v>28.014063148443473</v>
      </c>
      <c r="H25" s="70">
        <v>104533</v>
      </c>
      <c r="I25" s="71">
        <f t="shared" si="2"/>
        <v>2.6757100628509667</v>
      </c>
    </row>
    <row r="26" spans="1:9" ht="18" customHeight="1">
      <c r="A26" s="129"/>
      <c r="B26" s="129"/>
      <c r="C26" s="76"/>
      <c r="D26" s="31" t="s">
        <v>11</v>
      </c>
      <c r="E26" s="31"/>
      <c r="F26" s="70">
        <v>36035</v>
      </c>
      <c r="G26" s="71">
        <f t="shared" si="3"/>
        <v>9.4054482954827225</v>
      </c>
      <c r="H26" s="70">
        <v>33990</v>
      </c>
      <c r="I26" s="71">
        <f t="shared" si="2"/>
        <v>6.0164754339511628</v>
      </c>
    </row>
    <row r="27" spans="1:9" ht="18" customHeight="1">
      <c r="A27" s="129"/>
      <c r="B27" s="129"/>
      <c r="C27" s="78" t="s">
        <v>12</v>
      </c>
      <c r="D27" s="31"/>
      <c r="E27" s="31"/>
      <c r="F27" s="70">
        <v>109462</v>
      </c>
      <c r="G27" s="71">
        <f t="shared" si="3"/>
        <v>28.570533684477027</v>
      </c>
      <c r="H27" s="70">
        <v>103879</v>
      </c>
      <c r="I27" s="71">
        <f t="shared" si="2"/>
        <v>5.374522280730476</v>
      </c>
    </row>
    <row r="28" spans="1:9" ht="18" customHeight="1">
      <c r="A28" s="129"/>
      <c r="B28" s="129"/>
      <c r="C28" s="77"/>
      <c r="D28" s="31" t="s">
        <v>13</v>
      </c>
      <c r="E28" s="31"/>
      <c r="F28" s="70">
        <v>45806</v>
      </c>
      <c r="G28" s="71">
        <f t="shared" si="3"/>
        <v>11.955764246507051</v>
      </c>
      <c r="H28" s="70">
        <v>42845</v>
      </c>
      <c r="I28" s="71">
        <f t="shared" si="2"/>
        <v>6.9109581047963609</v>
      </c>
    </row>
    <row r="29" spans="1:9" ht="18" customHeight="1">
      <c r="A29" s="129"/>
      <c r="B29" s="129"/>
      <c r="C29" s="77"/>
      <c r="D29" s="31" t="s">
        <v>29</v>
      </c>
      <c r="E29" s="31"/>
      <c r="F29" s="70">
        <v>4128</v>
      </c>
      <c r="G29" s="71">
        <f t="shared" si="3"/>
        <v>1.0774438896559646</v>
      </c>
      <c r="H29" s="70">
        <v>3646</v>
      </c>
      <c r="I29" s="71">
        <f t="shared" si="2"/>
        <v>13.219967087218865</v>
      </c>
    </row>
    <row r="30" spans="1:9" ht="18" customHeight="1">
      <c r="A30" s="129"/>
      <c r="B30" s="129"/>
      <c r="C30" s="77"/>
      <c r="D30" s="31" t="s">
        <v>30</v>
      </c>
      <c r="E30" s="31"/>
      <c r="F30" s="70">
        <v>28384</v>
      </c>
      <c r="G30" s="71">
        <f t="shared" si="3"/>
        <v>7.4084707761615531</v>
      </c>
      <c r="H30" s="70">
        <v>26008</v>
      </c>
      <c r="I30" s="71">
        <f t="shared" si="2"/>
        <v>9.1356505690556755</v>
      </c>
    </row>
    <row r="31" spans="1:9" ht="18" customHeight="1">
      <c r="A31" s="129"/>
      <c r="B31" s="129"/>
      <c r="C31" s="77"/>
      <c r="D31" s="31" t="s">
        <v>31</v>
      </c>
      <c r="E31" s="31"/>
      <c r="F31" s="70">
        <v>21797</v>
      </c>
      <c r="G31" s="71">
        <f t="shared" si="3"/>
        <v>5.6892065074687634</v>
      </c>
      <c r="H31" s="70">
        <v>21371</v>
      </c>
      <c r="I31" s="71">
        <f t="shared" si="2"/>
        <v>1.9933554817275656</v>
      </c>
    </row>
    <row r="32" spans="1:9" ht="18" customHeight="1">
      <c r="A32" s="129"/>
      <c r="B32" s="129"/>
      <c r="C32" s="77"/>
      <c r="D32" s="31" t="s">
        <v>14</v>
      </c>
      <c r="E32" s="31"/>
      <c r="F32" s="70">
        <v>6048</v>
      </c>
      <c r="G32" s="71">
        <f t="shared" si="3"/>
        <v>1.5785805825192036</v>
      </c>
      <c r="H32" s="70">
        <v>3961</v>
      </c>
      <c r="I32" s="71">
        <f t="shared" si="2"/>
        <v>52.68871497096692</v>
      </c>
    </row>
    <row r="33" spans="1:9" ht="18" customHeight="1">
      <c r="A33" s="129"/>
      <c r="B33" s="129"/>
      <c r="C33" s="76"/>
      <c r="D33" s="31" t="s">
        <v>32</v>
      </c>
      <c r="E33" s="31"/>
      <c r="F33" s="70">
        <v>6055</v>
      </c>
      <c r="G33" s="71">
        <f t="shared" si="3"/>
        <v>1.5804076433786012</v>
      </c>
      <c r="H33" s="70">
        <v>5930</v>
      </c>
      <c r="I33" s="71">
        <f t="shared" si="2"/>
        <v>2.1079258010118007</v>
      </c>
    </row>
    <row r="34" spans="1:9" ht="18" customHeight="1">
      <c r="A34" s="129"/>
      <c r="B34" s="129"/>
      <c r="C34" s="78" t="s">
        <v>15</v>
      </c>
      <c r="D34" s="31"/>
      <c r="E34" s="31"/>
      <c r="F34" s="70">
        <v>43875</v>
      </c>
      <c r="G34" s="71">
        <f t="shared" si="3"/>
        <v>11.451756458007615</v>
      </c>
      <c r="H34" s="70">
        <v>49569</v>
      </c>
      <c r="I34" s="71">
        <f t="shared" si="2"/>
        <v>-11.487018095987411</v>
      </c>
    </row>
    <row r="35" spans="1:9" ht="18" customHeight="1">
      <c r="A35" s="129"/>
      <c r="B35" s="129"/>
      <c r="C35" s="77"/>
      <c r="D35" s="78" t="s">
        <v>16</v>
      </c>
      <c r="E35" s="31"/>
      <c r="F35" s="70">
        <v>38357</v>
      </c>
      <c r="G35" s="71">
        <f t="shared" si="3"/>
        <v>10.011510483414202</v>
      </c>
      <c r="H35" s="70">
        <v>38259</v>
      </c>
      <c r="I35" s="71">
        <f t="shared" si="2"/>
        <v>0.2561488800020939</v>
      </c>
    </row>
    <row r="36" spans="1:9" ht="18" customHeight="1">
      <c r="A36" s="129"/>
      <c r="B36" s="129"/>
      <c r="C36" s="77"/>
      <c r="D36" s="77"/>
      <c r="E36" s="72" t="s">
        <v>102</v>
      </c>
      <c r="F36" s="70">
        <v>15168</v>
      </c>
      <c r="G36" s="71">
        <f t="shared" si="3"/>
        <v>3.9589798736195907</v>
      </c>
      <c r="H36" s="70">
        <v>16874</v>
      </c>
      <c r="I36" s="71">
        <f>(F36/H36-1)*100</f>
        <v>-10.110228754296546</v>
      </c>
    </row>
    <row r="37" spans="1:9" ht="18" customHeight="1">
      <c r="A37" s="129"/>
      <c r="B37" s="129"/>
      <c r="C37" s="77"/>
      <c r="D37" s="76"/>
      <c r="E37" s="31" t="s">
        <v>33</v>
      </c>
      <c r="F37" s="70">
        <v>23189</v>
      </c>
      <c r="G37" s="71">
        <f t="shared" si="3"/>
        <v>6.0525306097946121</v>
      </c>
      <c r="H37" s="70">
        <v>21385</v>
      </c>
      <c r="I37" s="71">
        <f t="shared" si="2"/>
        <v>8.4358194996492877</v>
      </c>
    </row>
    <row r="38" spans="1:9" ht="18" customHeight="1">
      <c r="A38" s="129"/>
      <c r="B38" s="129"/>
      <c r="C38" s="77"/>
      <c r="D38" s="69" t="s">
        <v>34</v>
      </c>
      <c r="E38" s="69"/>
      <c r="F38" s="70">
        <v>5518</v>
      </c>
      <c r="G38" s="71">
        <f>F38/$F$40*100</f>
        <v>1.4402459745934137</v>
      </c>
      <c r="H38" s="70">
        <v>11310</v>
      </c>
      <c r="I38" s="71">
        <f t="shared" si="2"/>
        <v>-51.211317418213966</v>
      </c>
    </row>
    <row r="39" spans="1:9" ht="18" customHeight="1">
      <c r="A39" s="129"/>
      <c r="B39" s="129"/>
      <c r="C39" s="76"/>
      <c r="D39" s="69" t="s">
        <v>35</v>
      </c>
      <c r="E39" s="69"/>
      <c r="F39" s="70">
        <v>0</v>
      </c>
      <c r="G39" s="71">
        <f>F39/$F$40*100</f>
        <v>0</v>
      </c>
      <c r="H39" s="70">
        <v>0</v>
      </c>
      <c r="I39" s="71">
        <v>0</v>
      </c>
    </row>
    <row r="40" spans="1:9" ht="18" customHeight="1">
      <c r="A40" s="129"/>
      <c r="B40" s="129"/>
      <c r="C40" s="31" t="s">
        <v>17</v>
      </c>
      <c r="D40" s="31"/>
      <c r="E40" s="31"/>
      <c r="F40" s="70">
        <f>SUM(F23,F27,F34)</f>
        <v>383129</v>
      </c>
      <c r="G40" s="71">
        <f>F40/$F$40*100</f>
        <v>100</v>
      </c>
      <c r="H40" s="70">
        <f>SUM(H23,H27,H34)</f>
        <v>379048</v>
      </c>
      <c r="I40" s="71">
        <f t="shared" si="2"/>
        <v>1.0766446465882984</v>
      </c>
    </row>
    <row r="41" spans="1:9" ht="18" customHeight="1">
      <c r="A41" s="27" t="s">
        <v>18</v>
      </c>
      <c r="B41" s="27"/>
    </row>
    <row r="42" spans="1:9" ht="18" customHeight="1">
      <c r="A42" s="28" t="s">
        <v>19</v>
      </c>
      <c r="B42" s="27"/>
    </row>
    <row r="52" spans="10:10">
      <c r="J52" s="8"/>
    </row>
    <row r="53" spans="10:10">
      <c r="J53" s="8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F47" sqref="F47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110" t="s">
        <v>298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37" t="s">
        <v>44</v>
      </c>
      <c r="B6" s="138"/>
      <c r="C6" s="138"/>
      <c r="D6" s="138"/>
      <c r="E6" s="138"/>
      <c r="F6" s="142" t="s">
        <v>289</v>
      </c>
      <c r="G6" s="142"/>
      <c r="H6" s="142" t="s">
        <v>290</v>
      </c>
      <c r="I6" s="142"/>
      <c r="J6" s="142" t="s">
        <v>291</v>
      </c>
      <c r="K6" s="142"/>
      <c r="L6" s="142" t="s">
        <v>292</v>
      </c>
      <c r="M6" s="142"/>
      <c r="N6" s="142" t="s">
        <v>293</v>
      </c>
      <c r="O6" s="142"/>
    </row>
    <row r="7" spans="1:25" ht="15.95" customHeight="1">
      <c r="A7" s="138"/>
      <c r="B7" s="138"/>
      <c r="C7" s="138"/>
      <c r="D7" s="138"/>
      <c r="E7" s="138"/>
      <c r="F7" s="67" t="s">
        <v>276</v>
      </c>
      <c r="G7" s="79" t="s">
        <v>277</v>
      </c>
      <c r="H7" s="67" t="s">
        <v>276</v>
      </c>
      <c r="I7" s="79" t="s">
        <v>277</v>
      </c>
      <c r="J7" s="67" t="s">
        <v>276</v>
      </c>
      <c r="K7" s="79" t="s">
        <v>277</v>
      </c>
      <c r="L7" s="67" t="s">
        <v>276</v>
      </c>
      <c r="M7" s="79" t="s">
        <v>277</v>
      </c>
      <c r="N7" s="67" t="s">
        <v>276</v>
      </c>
      <c r="O7" s="79" t="s">
        <v>277</v>
      </c>
    </row>
    <row r="8" spans="1:25" ht="15.95" customHeight="1">
      <c r="A8" s="134" t="s">
        <v>83</v>
      </c>
      <c r="B8" s="75" t="s">
        <v>45</v>
      </c>
      <c r="C8" s="69"/>
      <c r="D8" s="69"/>
      <c r="E8" s="80" t="s">
        <v>36</v>
      </c>
      <c r="F8" s="81">
        <v>15510</v>
      </c>
      <c r="G8" s="81">
        <v>14727</v>
      </c>
      <c r="H8" s="81">
        <v>13923</v>
      </c>
      <c r="I8" s="81">
        <v>14064</v>
      </c>
      <c r="J8" s="81">
        <v>20554</v>
      </c>
      <c r="K8" s="81">
        <v>20376</v>
      </c>
      <c r="L8" s="81">
        <v>7</v>
      </c>
      <c r="M8" s="81">
        <v>7</v>
      </c>
      <c r="N8" s="81">
        <v>2368</v>
      </c>
      <c r="O8" s="81">
        <v>2027</v>
      </c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4"/>
      <c r="B9" s="77"/>
      <c r="C9" s="69" t="s">
        <v>46</v>
      </c>
      <c r="D9" s="69"/>
      <c r="E9" s="80" t="s">
        <v>37</v>
      </c>
      <c r="F9" s="81">
        <v>15331</v>
      </c>
      <c r="G9" s="81">
        <v>14292</v>
      </c>
      <c r="H9" s="81">
        <v>13920</v>
      </c>
      <c r="I9" s="81">
        <v>14061</v>
      </c>
      <c r="J9" s="81">
        <v>20472</v>
      </c>
      <c r="K9" s="81">
        <v>20355</v>
      </c>
      <c r="L9" s="81">
        <v>7</v>
      </c>
      <c r="M9" s="81">
        <v>7</v>
      </c>
      <c r="N9" s="81">
        <v>2358</v>
      </c>
      <c r="O9" s="81">
        <v>2015</v>
      </c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4"/>
      <c r="B10" s="76"/>
      <c r="C10" s="69" t="s">
        <v>47</v>
      </c>
      <c r="D10" s="69"/>
      <c r="E10" s="80" t="s">
        <v>38</v>
      </c>
      <c r="F10" s="81">
        <v>179</v>
      </c>
      <c r="G10" s="81">
        <v>435</v>
      </c>
      <c r="H10" s="81">
        <v>3</v>
      </c>
      <c r="I10" s="81">
        <v>3</v>
      </c>
      <c r="J10" s="82">
        <v>82</v>
      </c>
      <c r="K10" s="82">
        <v>21</v>
      </c>
      <c r="L10" s="81">
        <v>0</v>
      </c>
      <c r="M10" s="81">
        <v>0</v>
      </c>
      <c r="N10" s="81">
        <v>10</v>
      </c>
      <c r="O10" s="81">
        <v>12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4"/>
      <c r="B11" s="75" t="s">
        <v>48</v>
      </c>
      <c r="C11" s="69"/>
      <c r="D11" s="69"/>
      <c r="E11" s="80" t="s">
        <v>39</v>
      </c>
      <c r="F11" s="81">
        <v>16062</v>
      </c>
      <c r="G11" s="81">
        <v>15640</v>
      </c>
      <c r="H11" s="81">
        <v>11440</v>
      </c>
      <c r="I11" s="81">
        <v>11335</v>
      </c>
      <c r="J11" s="81">
        <v>17923</v>
      </c>
      <c r="K11" s="81">
        <v>18456</v>
      </c>
      <c r="L11" s="81">
        <v>7</v>
      </c>
      <c r="M11" s="81">
        <v>7</v>
      </c>
      <c r="N11" s="81">
        <v>2295</v>
      </c>
      <c r="O11" s="81">
        <v>2212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4"/>
      <c r="B12" s="77"/>
      <c r="C12" s="69" t="s">
        <v>49</v>
      </c>
      <c r="D12" s="69"/>
      <c r="E12" s="80" t="s">
        <v>40</v>
      </c>
      <c r="F12" s="81">
        <v>15481</v>
      </c>
      <c r="G12" s="81">
        <v>15059</v>
      </c>
      <c r="H12" s="81">
        <v>11383</v>
      </c>
      <c r="I12" s="81">
        <v>11322</v>
      </c>
      <c r="J12" s="81">
        <v>17861</v>
      </c>
      <c r="K12" s="81">
        <v>18420</v>
      </c>
      <c r="L12" s="81">
        <v>6</v>
      </c>
      <c r="M12" s="81">
        <v>6</v>
      </c>
      <c r="N12" s="81">
        <v>2295</v>
      </c>
      <c r="O12" s="81">
        <v>2207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4"/>
      <c r="B13" s="76"/>
      <c r="C13" s="69" t="s">
        <v>50</v>
      </c>
      <c r="D13" s="69"/>
      <c r="E13" s="80" t="s">
        <v>41</v>
      </c>
      <c r="F13" s="81">
        <v>569</v>
      </c>
      <c r="G13" s="81">
        <v>569</v>
      </c>
      <c r="H13" s="82">
        <v>52</v>
      </c>
      <c r="I13" s="82">
        <v>8</v>
      </c>
      <c r="J13" s="82">
        <v>56</v>
      </c>
      <c r="K13" s="82">
        <v>31</v>
      </c>
      <c r="L13" s="81">
        <v>0</v>
      </c>
      <c r="M13" s="81">
        <v>0</v>
      </c>
      <c r="N13" s="81">
        <v>0</v>
      </c>
      <c r="O13" s="81">
        <v>5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4"/>
      <c r="B14" s="69" t="s">
        <v>51</v>
      </c>
      <c r="C14" s="69"/>
      <c r="D14" s="69"/>
      <c r="E14" s="80" t="s">
        <v>87</v>
      </c>
      <c r="F14" s="81">
        <f t="shared" ref="F14:O14" si="0">F9-F12</f>
        <v>-150</v>
      </c>
      <c r="G14" s="81">
        <f t="shared" si="0"/>
        <v>-767</v>
      </c>
      <c r="H14" s="81">
        <f t="shared" si="0"/>
        <v>2537</v>
      </c>
      <c r="I14" s="81">
        <f t="shared" si="0"/>
        <v>2739</v>
      </c>
      <c r="J14" s="81">
        <f t="shared" si="0"/>
        <v>2611</v>
      </c>
      <c r="K14" s="81">
        <f t="shared" si="0"/>
        <v>1935</v>
      </c>
      <c r="L14" s="81">
        <f t="shared" si="0"/>
        <v>1</v>
      </c>
      <c r="M14" s="81">
        <f t="shared" si="0"/>
        <v>1</v>
      </c>
      <c r="N14" s="81">
        <f t="shared" si="0"/>
        <v>63</v>
      </c>
      <c r="O14" s="81">
        <f t="shared" si="0"/>
        <v>-192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4"/>
      <c r="B15" s="69" t="s">
        <v>52</v>
      </c>
      <c r="C15" s="69"/>
      <c r="D15" s="69"/>
      <c r="E15" s="80" t="s">
        <v>88</v>
      </c>
      <c r="F15" s="81">
        <f t="shared" ref="F15:O15" si="1">F10-F13</f>
        <v>-390</v>
      </c>
      <c r="G15" s="81">
        <f t="shared" si="1"/>
        <v>-134</v>
      </c>
      <c r="H15" s="81">
        <f t="shared" si="1"/>
        <v>-49</v>
      </c>
      <c r="I15" s="81">
        <f t="shared" si="1"/>
        <v>-5</v>
      </c>
      <c r="J15" s="81">
        <f t="shared" si="1"/>
        <v>26</v>
      </c>
      <c r="K15" s="81">
        <f t="shared" si="1"/>
        <v>-10</v>
      </c>
      <c r="L15" s="81">
        <f t="shared" si="1"/>
        <v>0</v>
      </c>
      <c r="M15" s="81">
        <f t="shared" si="1"/>
        <v>0</v>
      </c>
      <c r="N15" s="81">
        <f t="shared" si="1"/>
        <v>10</v>
      </c>
      <c r="O15" s="81">
        <f t="shared" si="1"/>
        <v>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4"/>
      <c r="B16" s="69" t="s">
        <v>53</v>
      </c>
      <c r="C16" s="69"/>
      <c r="D16" s="69"/>
      <c r="E16" s="80" t="s">
        <v>89</v>
      </c>
      <c r="F16" s="81">
        <f t="shared" ref="F16:O16" si="2">F8-F11</f>
        <v>-552</v>
      </c>
      <c r="G16" s="81">
        <f t="shared" si="2"/>
        <v>-913</v>
      </c>
      <c r="H16" s="81">
        <f t="shared" si="2"/>
        <v>2483</v>
      </c>
      <c r="I16" s="81">
        <f t="shared" si="2"/>
        <v>2729</v>
      </c>
      <c r="J16" s="81">
        <f t="shared" si="2"/>
        <v>2631</v>
      </c>
      <c r="K16" s="81">
        <f t="shared" si="2"/>
        <v>1920</v>
      </c>
      <c r="L16" s="81">
        <f t="shared" si="2"/>
        <v>0</v>
      </c>
      <c r="M16" s="81">
        <f t="shared" si="2"/>
        <v>0</v>
      </c>
      <c r="N16" s="81">
        <f t="shared" si="2"/>
        <v>73</v>
      </c>
      <c r="O16" s="81">
        <f t="shared" si="2"/>
        <v>-185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4"/>
      <c r="B17" s="69" t="s">
        <v>54</v>
      </c>
      <c r="C17" s="69"/>
      <c r="D17" s="69"/>
      <c r="E17" s="67"/>
      <c r="F17" s="81">
        <v>19323</v>
      </c>
      <c r="G17" s="81">
        <v>23888</v>
      </c>
      <c r="H17" s="82">
        <v>0</v>
      </c>
      <c r="I17" s="82">
        <v>0</v>
      </c>
      <c r="J17" s="81">
        <v>0</v>
      </c>
      <c r="K17" s="81">
        <v>0</v>
      </c>
      <c r="L17" s="81">
        <v>0</v>
      </c>
      <c r="M17" s="81">
        <v>0</v>
      </c>
      <c r="N17" s="82">
        <v>0</v>
      </c>
      <c r="O17" s="83">
        <v>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4"/>
      <c r="B18" s="69" t="s">
        <v>55</v>
      </c>
      <c r="C18" s="69"/>
      <c r="D18" s="69"/>
      <c r="E18" s="67"/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4" t="s">
        <v>84</v>
      </c>
      <c r="B19" s="75" t="s">
        <v>56</v>
      </c>
      <c r="C19" s="69"/>
      <c r="D19" s="69"/>
      <c r="E19" s="80"/>
      <c r="F19" s="81">
        <v>757</v>
      </c>
      <c r="G19" s="81">
        <v>589</v>
      </c>
      <c r="H19" s="81">
        <v>1781</v>
      </c>
      <c r="I19" s="81">
        <v>1647</v>
      </c>
      <c r="J19" s="81">
        <v>12223</v>
      </c>
      <c r="K19" s="81">
        <v>12066</v>
      </c>
      <c r="L19" s="81">
        <v>0</v>
      </c>
      <c r="M19" s="81">
        <v>0</v>
      </c>
      <c r="N19" s="81">
        <v>570</v>
      </c>
      <c r="O19" s="81">
        <v>908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4"/>
      <c r="B20" s="76"/>
      <c r="C20" s="69" t="s">
        <v>57</v>
      </c>
      <c r="D20" s="69"/>
      <c r="E20" s="80"/>
      <c r="F20" s="81">
        <v>301</v>
      </c>
      <c r="G20" s="81">
        <v>276</v>
      </c>
      <c r="H20" s="81">
        <v>1000</v>
      </c>
      <c r="I20" s="81">
        <v>1000</v>
      </c>
      <c r="J20" s="81">
        <v>7080</v>
      </c>
      <c r="K20" s="82">
        <v>7181</v>
      </c>
      <c r="L20" s="81">
        <v>0</v>
      </c>
      <c r="M20" s="81">
        <v>0</v>
      </c>
      <c r="N20" s="81">
        <v>320</v>
      </c>
      <c r="O20" s="81">
        <v>536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4"/>
      <c r="B21" s="69" t="s">
        <v>58</v>
      </c>
      <c r="C21" s="69"/>
      <c r="D21" s="69"/>
      <c r="E21" s="80" t="s">
        <v>90</v>
      </c>
      <c r="F21" s="81">
        <v>757</v>
      </c>
      <c r="G21" s="81">
        <v>589</v>
      </c>
      <c r="H21" s="81">
        <v>1781</v>
      </c>
      <c r="I21" s="81">
        <v>1647</v>
      </c>
      <c r="J21" s="81">
        <v>12223</v>
      </c>
      <c r="K21" s="81">
        <v>12066</v>
      </c>
      <c r="L21" s="81">
        <v>0</v>
      </c>
      <c r="M21" s="81">
        <v>0</v>
      </c>
      <c r="N21" s="81">
        <v>570</v>
      </c>
      <c r="O21" s="81">
        <v>908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4"/>
      <c r="B22" s="75" t="s">
        <v>59</v>
      </c>
      <c r="C22" s="69"/>
      <c r="D22" s="69"/>
      <c r="E22" s="80" t="s">
        <v>91</v>
      </c>
      <c r="F22" s="81">
        <v>1284</v>
      </c>
      <c r="G22" s="81">
        <v>1109</v>
      </c>
      <c r="H22" s="81">
        <v>15241</v>
      </c>
      <c r="I22" s="81">
        <v>9578</v>
      </c>
      <c r="J22" s="81">
        <v>21057</v>
      </c>
      <c r="K22" s="81">
        <v>20822</v>
      </c>
      <c r="L22" s="81">
        <v>1</v>
      </c>
      <c r="M22" s="81">
        <v>2</v>
      </c>
      <c r="N22" s="81">
        <v>891</v>
      </c>
      <c r="O22" s="81">
        <v>1332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4"/>
      <c r="B23" s="76" t="s">
        <v>60</v>
      </c>
      <c r="C23" s="69" t="s">
        <v>61</v>
      </c>
      <c r="D23" s="69"/>
      <c r="E23" s="80"/>
      <c r="F23" s="81">
        <v>876</v>
      </c>
      <c r="G23" s="81">
        <v>776</v>
      </c>
      <c r="H23" s="81">
        <v>2031</v>
      </c>
      <c r="I23" s="81">
        <v>1903</v>
      </c>
      <c r="J23" s="81">
        <v>9055</v>
      </c>
      <c r="K23" s="81">
        <v>9072</v>
      </c>
      <c r="L23" s="81">
        <v>0</v>
      </c>
      <c r="M23" s="81">
        <v>0</v>
      </c>
      <c r="N23" s="81">
        <v>322</v>
      </c>
      <c r="O23" s="81">
        <v>329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4"/>
      <c r="B24" s="69" t="s">
        <v>92</v>
      </c>
      <c r="C24" s="69"/>
      <c r="D24" s="69"/>
      <c r="E24" s="80" t="s">
        <v>93</v>
      </c>
      <c r="F24" s="81">
        <f t="shared" ref="F24:O24" si="3">F21-F22</f>
        <v>-527</v>
      </c>
      <c r="G24" s="81">
        <f t="shared" si="3"/>
        <v>-520</v>
      </c>
      <c r="H24" s="81">
        <f t="shared" si="3"/>
        <v>-13460</v>
      </c>
      <c r="I24" s="81">
        <f t="shared" si="3"/>
        <v>-7931</v>
      </c>
      <c r="J24" s="81">
        <f t="shared" si="3"/>
        <v>-8834</v>
      </c>
      <c r="K24" s="81">
        <f t="shared" si="3"/>
        <v>-8756</v>
      </c>
      <c r="L24" s="81">
        <f t="shared" si="3"/>
        <v>-1</v>
      </c>
      <c r="M24" s="81">
        <f t="shared" si="3"/>
        <v>-2</v>
      </c>
      <c r="N24" s="81">
        <f t="shared" si="3"/>
        <v>-321</v>
      </c>
      <c r="O24" s="81">
        <f t="shared" si="3"/>
        <v>-424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4"/>
      <c r="B25" s="75" t="s">
        <v>62</v>
      </c>
      <c r="C25" s="75"/>
      <c r="D25" s="75"/>
      <c r="E25" s="139" t="s">
        <v>94</v>
      </c>
      <c r="F25" s="132">
        <v>527</v>
      </c>
      <c r="G25" s="132">
        <v>496</v>
      </c>
      <c r="H25" s="132">
        <v>13460</v>
      </c>
      <c r="I25" s="132">
        <v>7931</v>
      </c>
      <c r="J25" s="132">
        <v>8834</v>
      </c>
      <c r="K25" s="132">
        <v>8756</v>
      </c>
      <c r="L25" s="132">
        <v>1</v>
      </c>
      <c r="M25" s="132">
        <v>2</v>
      </c>
      <c r="N25" s="132">
        <v>321</v>
      </c>
      <c r="O25" s="132">
        <v>424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4"/>
      <c r="B26" s="98" t="s">
        <v>63</v>
      </c>
      <c r="C26" s="98"/>
      <c r="D26" s="98"/>
      <c r="E26" s="140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4"/>
      <c r="B27" s="69" t="s">
        <v>95</v>
      </c>
      <c r="C27" s="69"/>
      <c r="D27" s="69"/>
      <c r="E27" s="80" t="s">
        <v>96</v>
      </c>
      <c r="F27" s="81">
        <f t="shared" ref="F27:O27" si="4">F24+F25</f>
        <v>0</v>
      </c>
      <c r="G27" s="81">
        <f t="shared" si="4"/>
        <v>-24</v>
      </c>
      <c r="H27" s="81">
        <f t="shared" si="4"/>
        <v>0</v>
      </c>
      <c r="I27" s="81">
        <f t="shared" si="4"/>
        <v>0</v>
      </c>
      <c r="J27" s="81">
        <f t="shared" si="4"/>
        <v>0</v>
      </c>
      <c r="K27" s="81">
        <f t="shared" si="4"/>
        <v>0</v>
      </c>
      <c r="L27" s="81">
        <f t="shared" si="4"/>
        <v>0</v>
      </c>
      <c r="M27" s="81">
        <f t="shared" si="4"/>
        <v>0</v>
      </c>
      <c r="N27" s="81">
        <f t="shared" si="4"/>
        <v>0</v>
      </c>
      <c r="O27" s="81">
        <f t="shared" si="4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6" t="s">
        <v>64</v>
      </c>
      <c r="B30" s="136"/>
      <c r="C30" s="136"/>
      <c r="D30" s="136"/>
      <c r="E30" s="136"/>
      <c r="F30" s="143" t="s">
        <v>300</v>
      </c>
      <c r="G30" s="143"/>
      <c r="H30" s="143"/>
      <c r="I30" s="143"/>
      <c r="J30" s="143"/>
      <c r="K30" s="143"/>
      <c r="L30" s="143"/>
      <c r="M30" s="143"/>
      <c r="N30" s="143"/>
      <c r="O30" s="143"/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36"/>
      <c r="B31" s="136"/>
      <c r="C31" s="136"/>
      <c r="D31" s="136"/>
      <c r="E31" s="136"/>
      <c r="F31" s="67" t="s">
        <v>276</v>
      </c>
      <c r="G31" s="79" t="s">
        <v>277</v>
      </c>
      <c r="H31" s="67" t="s">
        <v>276</v>
      </c>
      <c r="I31" s="79" t="s">
        <v>277</v>
      </c>
      <c r="J31" s="67" t="s">
        <v>276</v>
      </c>
      <c r="K31" s="79" t="s">
        <v>277</v>
      </c>
      <c r="L31" s="67" t="s">
        <v>276</v>
      </c>
      <c r="M31" s="79" t="s">
        <v>277</v>
      </c>
      <c r="N31" s="67" t="s">
        <v>276</v>
      </c>
      <c r="O31" s="79" t="s">
        <v>277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34" t="s">
        <v>85</v>
      </c>
      <c r="B32" s="75" t="s">
        <v>45</v>
      </c>
      <c r="C32" s="69"/>
      <c r="D32" s="69"/>
      <c r="E32" s="80" t="s">
        <v>36</v>
      </c>
      <c r="F32" s="81">
        <v>371</v>
      </c>
      <c r="G32" s="81">
        <v>370</v>
      </c>
      <c r="H32" s="81"/>
      <c r="I32" s="81"/>
      <c r="J32" s="81"/>
      <c r="K32" s="81"/>
      <c r="L32" s="81"/>
      <c r="M32" s="81"/>
      <c r="N32" s="81"/>
      <c r="O32" s="81"/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41"/>
      <c r="B33" s="77"/>
      <c r="C33" s="75" t="s">
        <v>65</v>
      </c>
      <c r="D33" s="69"/>
      <c r="E33" s="80"/>
      <c r="F33" s="81">
        <v>34</v>
      </c>
      <c r="G33" s="81">
        <v>34</v>
      </c>
      <c r="H33" s="81"/>
      <c r="I33" s="81"/>
      <c r="J33" s="81"/>
      <c r="K33" s="81"/>
      <c r="L33" s="81"/>
      <c r="M33" s="81"/>
      <c r="N33" s="81"/>
      <c r="O33" s="81"/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41"/>
      <c r="B34" s="77"/>
      <c r="C34" s="76"/>
      <c r="D34" s="69" t="s">
        <v>66</v>
      </c>
      <c r="E34" s="80"/>
      <c r="F34" s="81">
        <v>34</v>
      </c>
      <c r="G34" s="81">
        <v>34</v>
      </c>
      <c r="H34" s="81"/>
      <c r="I34" s="81"/>
      <c r="J34" s="81"/>
      <c r="K34" s="81"/>
      <c r="L34" s="81"/>
      <c r="M34" s="81"/>
      <c r="N34" s="81"/>
      <c r="O34" s="81"/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41"/>
      <c r="B35" s="76"/>
      <c r="C35" s="69" t="s">
        <v>67</v>
      </c>
      <c r="D35" s="69"/>
      <c r="E35" s="80"/>
      <c r="F35" s="81">
        <v>337</v>
      </c>
      <c r="G35" s="81">
        <v>337</v>
      </c>
      <c r="H35" s="81"/>
      <c r="I35" s="81"/>
      <c r="J35" s="83"/>
      <c r="K35" s="83"/>
      <c r="L35" s="81"/>
      <c r="M35" s="81"/>
      <c r="N35" s="81"/>
      <c r="O35" s="81"/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41"/>
      <c r="B36" s="75" t="s">
        <v>48</v>
      </c>
      <c r="C36" s="69"/>
      <c r="D36" s="69"/>
      <c r="E36" s="80" t="s">
        <v>37</v>
      </c>
      <c r="F36" s="81">
        <v>277</v>
      </c>
      <c r="G36" s="81">
        <v>278</v>
      </c>
      <c r="H36" s="81"/>
      <c r="I36" s="81"/>
      <c r="J36" s="81"/>
      <c r="K36" s="81"/>
      <c r="L36" s="81"/>
      <c r="M36" s="81"/>
      <c r="N36" s="81"/>
      <c r="O36" s="81"/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41"/>
      <c r="B37" s="77"/>
      <c r="C37" s="69" t="s">
        <v>68</v>
      </c>
      <c r="D37" s="69"/>
      <c r="E37" s="80"/>
      <c r="F37" s="81">
        <v>264</v>
      </c>
      <c r="G37" s="81">
        <v>262</v>
      </c>
      <c r="H37" s="81"/>
      <c r="I37" s="81"/>
      <c r="J37" s="81"/>
      <c r="K37" s="81"/>
      <c r="L37" s="81"/>
      <c r="M37" s="81"/>
      <c r="N37" s="81"/>
      <c r="O37" s="81"/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41"/>
      <c r="B38" s="76"/>
      <c r="C38" s="69" t="s">
        <v>69</v>
      </c>
      <c r="D38" s="69"/>
      <c r="E38" s="80"/>
      <c r="F38" s="81">
        <v>13</v>
      </c>
      <c r="G38" s="81">
        <v>16</v>
      </c>
      <c r="H38" s="81"/>
      <c r="I38" s="81"/>
      <c r="J38" s="81"/>
      <c r="K38" s="83"/>
      <c r="L38" s="81"/>
      <c r="M38" s="81"/>
      <c r="N38" s="81"/>
      <c r="O38" s="81"/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41"/>
      <c r="B39" s="31" t="s">
        <v>70</v>
      </c>
      <c r="C39" s="31"/>
      <c r="D39" s="31"/>
      <c r="E39" s="80" t="s">
        <v>97</v>
      </c>
      <c r="F39" s="81">
        <f t="shared" ref="F39:O39" si="5">F32-F36</f>
        <v>94</v>
      </c>
      <c r="G39" s="81">
        <f t="shared" si="5"/>
        <v>92</v>
      </c>
      <c r="H39" s="81">
        <f t="shared" si="5"/>
        <v>0</v>
      </c>
      <c r="I39" s="81">
        <f t="shared" si="5"/>
        <v>0</v>
      </c>
      <c r="J39" s="81">
        <f t="shared" si="5"/>
        <v>0</v>
      </c>
      <c r="K39" s="81">
        <f t="shared" si="5"/>
        <v>0</v>
      </c>
      <c r="L39" s="81">
        <f t="shared" si="5"/>
        <v>0</v>
      </c>
      <c r="M39" s="81">
        <f t="shared" si="5"/>
        <v>0</v>
      </c>
      <c r="N39" s="81">
        <f t="shared" si="5"/>
        <v>0</v>
      </c>
      <c r="O39" s="81">
        <f t="shared" si="5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34" t="s">
        <v>86</v>
      </c>
      <c r="B40" s="75" t="s">
        <v>71</v>
      </c>
      <c r="C40" s="69"/>
      <c r="D40" s="69"/>
      <c r="E40" s="80" t="s">
        <v>39</v>
      </c>
      <c r="F40" s="81">
        <v>0</v>
      </c>
      <c r="G40" s="81">
        <v>0</v>
      </c>
      <c r="H40" s="81"/>
      <c r="I40" s="81"/>
      <c r="J40" s="81"/>
      <c r="K40" s="81"/>
      <c r="L40" s="81"/>
      <c r="M40" s="81"/>
      <c r="N40" s="81"/>
      <c r="O40" s="81"/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35"/>
      <c r="B41" s="76"/>
      <c r="C41" s="69" t="s">
        <v>72</v>
      </c>
      <c r="D41" s="69"/>
      <c r="E41" s="80"/>
      <c r="F41" s="83">
        <v>0</v>
      </c>
      <c r="G41" s="83">
        <v>0</v>
      </c>
      <c r="H41" s="83"/>
      <c r="I41" s="83"/>
      <c r="J41" s="81"/>
      <c r="K41" s="81"/>
      <c r="L41" s="81"/>
      <c r="M41" s="81"/>
      <c r="N41" s="81"/>
      <c r="O41" s="81"/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35"/>
      <c r="B42" s="75" t="s">
        <v>59</v>
      </c>
      <c r="C42" s="69"/>
      <c r="D42" s="69"/>
      <c r="E42" s="80" t="s">
        <v>40</v>
      </c>
      <c r="F42" s="81">
        <v>94</v>
      </c>
      <c r="G42" s="81">
        <v>92</v>
      </c>
      <c r="H42" s="81"/>
      <c r="I42" s="81"/>
      <c r="J42" s="81"/>
      <c r="K42" s="81"/>
      <c r="L42" s="81"/>
      <c r="M42" s="81"/>
      <c r="N42" s="81"/>
      <c r="O42" s="81"/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35"/>
      <c r="B43" s="76"/>
      <c r="C43" s="69" t="s">
        <v>73</v>
      </c>
      <c r="D43" s="69"/>
      <c r="E43" s="80"/>
      <c r="F43" s="81">
        <v>94</v>
      </c>
      <c r="G43" s="81">
        <v>92</v>
      </c>
      <c r="H43" s="81"/>
      <c r="I43" s="81"/>
      <c r="J43" s="83"/>
      <c r="K43" s="83"/>
      <c r="L43" s="81"/>
      <c r="M43" s="81"/>
      <c r="N43" s="81"/>
      <c r="O43" s="81"/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35"/>
      <c r="B44" s="69" t="s">
        <v>70</v>
      </c>
      <c r="C44" s="69"/>
      <c r="D44" s="69"/>
      <c r="E44" s="80" t="s">
        <v>98</v>
      </c>
      <c r="F44" s="83">
        <f t="shared" ref="F44:O44" si="6">F40-F42</f>
        <v>-94</v>
      </c>
      <c r="G44" s="83">
        <f t="shared" si="6"/>
        <v>-92</v>
      </c>
      <c r="H44" s="83">
        <f t="shared" si="6"/>
        <v>0</v>
      </c>
      <c r="I44" s="83">
        <f t="shared" si="6"/>
        <v>0</v>
      </c>
      <c r="J44" s="83">
        <f t="shared" si="6"/>
        <v>0</v>
      </c>
      <c r="K44" s="83">
        <f t="shared" si="6"/>
        <v>0</v>
      </c>
      <c r="L44" s="83">
        <f t="shared" si="6"/>
        <v>0</v>
      </c>
      <c r="M44" s="83">
        <f t="shared" si="6"/>
        <v>0</v>
      </c>
      <c r="N44" s="83">
        <f t="shared" si="6"/>
        <v>0</v>
      </c>
      <c r="O44" s="83">
        <f t="shared" si="6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34" t="s">
        <v>78</v>
      </c>
      <c r="B45" s="31" t="s">
        <v>74</v>
      </c>
      <c r="C45" s="31"/>
      <c r="D45" s="31"/>
      <c r="E45" s="80" t="s">
        <v>99</v>
      </c>
      <c r="F45" s="81">
        <f>F39+F44</f>
        <v>0</v>
      </c>
      <c r="G45" s="81">
        <f t="shared" ref="G45:O45" si="7">G39+G44</f>
        <v>0</v>
      </c>
      <c r="H45" s="81">
        <f t="shared" si="7"/>
        <v>0</v>
      </c>
      <c r="I45" s="81">
        <f t="shared" si="7"/>
        <v>0</v>
      </c>
      <c r="J45" s="81">
        <f t="shared" si="7"/>
        <v>0</v>
      </c>
      <c r="K45" s="81">
        <f t="shared" si="7"/>
        <v>0</v>
      </c>
      <c r="L45" s="81">
        <f t="shared" si="7"/>
        <v>0</v>
      </c>
      <c r="M45" s="81">
        <f t="shared" si="7"/>
        <v>0</v>
      </c>
      <c r="N45" s="81">
        <f t="shared" si="7"/>
        <v>0</v>
      </c>
      <c r="O45" s="81">
        <f t="shared" si="7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35"/>
      <c r="B46" s="69" t="s">
        <v>75</v>
      </c>
      <c r="C46" s="69"/>
      <c r="D46" s="69"/>
      <c r="E46" s="69"/>
      <c r="F46" s="83">
        <v>0</v>
      </c>
      <c r="G46" s="83">
        <v>0</v>
      </c>
      <c r="H46" s="83"/>
      <c r="I46" s="83"/>
      <c r="J46" s="83"/>
      <c r="K46" s="83"/>
      <c r="L46" s="81"/>
      <c r="M46" s="81"/>
      <c r="N46" s="83"/>
      <c r="O46" s="83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35"/>
      <c r="B47" s="69" t="s">
        <v>76</v>
      </c>
      <c r="C47" s="69"/>
      <c r="D47" s="69"/>
      <c r="E47" s="69"/>
      <c r="F47" s="81">
        <v>0</v>
      </c>
      <c r="G47" s="81">
        <v>0</v>
      </c>
      <c r="H47" s="81"/>
      <c r="I47" s="81"/>
      <c r="J47" s="81"/>
      <c r="K47" s="81"/>
      <c r="L47" s="81"/>
      <c r="M47" s="81"/>
      <c r="N47" s="81"/>
      <c r="O47" s="81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35"/>
      <c r="B48" s="69" t="s">
        <v>77</v>
      </c>
      <c r="C48" s="69"/>
      <c r="D48" s="69"/>
      <c r="E48" s="69"/>
      <c r="F48" s="81">
        <v>0</v>
      </c>
      <c r="G48" s="81">
        <v>0</v>
      </c>
      <c r="H48" s="81"/>
      <c r="I48" s="81"/>
      <c r="J48" s="81"/>
      <c r="K48" s="81"/>
      <c r="L48" s="81"/>
      <c r="M48" s="81"/>
      <c r="N48" s="81"/>
      <c r="O48" s="81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27" t="s">
        <v>0</v>
      </c>
      <c r="B1" s="127"/>
      <c r="C1" s="127"/>
      <c r="D1" s="127"/>
      <c r="E1" s="111" t="s">
        <v>299</v>
      </c>
      <c r="F1" s="2"/>
      <c r="AA1" s="126" t="s">
        <v>128</v>
      </c>
      <c r="AB1" s="126"/>
    </row>
    <row r="2" spans="1:38">
      <c r="AA2" s="114" t="s">
        <v>105</v>
      </c>
      <c r="AB2" s="114"/>
      <c r="AC2" s="117" t="s">
        <v>106</v>
      </c>
      <c r="AD2" s="115" t="s">
        <v>107</v>
      </c>
      <c r="AE2" s="124"/>
      <c r="AF2" s="125"/>
      <c r="AG2" s="114" t="s">
        <v>108</v>
      </c>
      <c r="AH2" s="114" t="s">
        <v>109</v>
      </c>
      <c r="AI2" s="114" t="s">
        <v>110</v>
      </c>
      <c r="AJ2" s="114" t="s">
        <v>111</v>
      </c>
      <c r="AK2" s="114" t="s">
        <v>112</v>
      </c>
    </row>
    <row r="3" spans="1:38" ht="14.25">
      <c r="A3" s="11" t="s">
        <v>129</v>
      </c>
      <c r="AA3" s="114"/>
      <c r="AB3" s="114"/>
      <c r="AC3" s="119"/>
      <c r="AD3" s="30"/>
      <c r="AE3" s="29" t="s">
        <v>125</v>
      </c>
      <c r="AF3" s="29" t="s">
        <v>126</v>
      </c>
      <c r="AG3" s="114"/>
      <c r="AH3" s="114"/>
      <c r="AI3" s="114"/>
      <c r="AJ3" s="114"/>
      <c r="AK3" s="114"/>
    </row>
    <row r="4" spans="1:38">
      <c r="AA4" s="31" t="str">
        <f>E1</f>
        <v>熊本市</v>
      </c>
      <c r="AB4" s="31" t="s">
        <v>130</v>
      </c>
      <c r="AC4" s="32">
        <f>SUM(F22)</f>
        <v>459325</v>
      </c>
      <c r="AD4" s="32">
        <f>F9</f>
        <v>116857</v>
      </c>
      <c r="AE4" s="32">
        <f>F10</f>
        <v>61805</v>
      </c>
      <c r="AF4" s="32">
        <f>F13</f>
        <v>43505</v>
      </c>
      <c r="AG4" s="32">
        <f>F14</f>
        <v>2574</v>
      </c>
      <c r="AH4" s="32">
        <f>F15</f>
        <v>45543</v>
      </c>
      <c r="AI4" s="32">
        <f>F17</f>
        <v>170584</v>
      </c>
      <c r="AJ4" s="32">
        <f>F20</f>
        <v>37295</v>
      </c>
      <c r="AK4" s="32">
        <f>F21</f>
        <v>50961</v>
      </c>
      <c r="AL4" s="33"/>
    </row>
    <row r="5" spans="1:38" ht="14.25">
      <c r="A5" s="10" t="s">
        <v>278</v>
      </c>
      <c r="E5" s="3"/>
      <c r="AA5" s="31" t="str">
        <f>E1</f>
        <v>熊本市</v>
      </c>
      <c r="AB5" s="31" t="s">
        <v>114</v>
      </c>
      <c r="AC5" s="34"/>
      <c r="AD5" s="34">
        <f>G9</f>
        <v>25.441027594840254</v>
      </c>
      <c r="AE5" s="34">
        <f>G10</f>
        <v>13.455614216513363</v>
      </c>
      <c r="AF5" s="34">
        <f>G13</f>
        <v>9.4715071028139111</v>
      </c>
      <c r="AG5" s="34">
        <f>G14</f>
        <v>0.56038752517280788</v>
      </c>
      <c r="AH5" s="34">
        <f>G15</f>
        <v>9.9152016546018622</v>
      </c>
      <c r="AI5" s="34">
        <f>G17</f>
        <v>37.137974201273607</v>
      </c>
      <c r="AJ5" s="34">
        <f>G20</f>
        <v>8.119523213410984</v>
      </c>
      <c r="AK5" s="34">
        <f>G21</f>
        <v>11.094758613182387</v>
      </c>
    </row>
    <row r="6" spans="1:38" ht="14.25">
      <c r="A6" s="3"/>
      <c r="G6" s="130" t="s">
        <v>131</v>
      </c>
      <c r="H6" s="131"/>
      <c r="I6" s="13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AA6" s="31" t="str">
        <f>E1</f>
        <v>熊本市</v>
      </c>
      <c r="AB6" s="31" t="s">
        <v>115</v>
      </c>
      <c r="AC6" s="34">
        <f>SUM(I22)</f>
        <v>12.835195393489185</v>
      </c>
      <c r="AD6" s="34">
        <f>I9</f>
        <v>-0.80387762724525302</v>
      </c>
      <c r="AE6" s="34">
        <f>I10</f>
        <v>0.14258632143493433</v>
      </c>
      <c r="AF6" s="34">
        <f>I13</f>
        <v>4.9071618037135334</v>
      </c>
      <c r="AG6" s="34">
        <f>I14</f>
        <v>19.609665427509306</v>
      </c>
      <c r="AH6" s="34">
        <f>I15</f>
        <v>-2.9782066849875388</v>
      </c>
      <c r="AI6" s="34">
        <f>I17</f>
        <v>97.675415725128929</v>
      </c>
      <c r="AJ6" s="34">
        <f>I20</f>
        <v>-38.923734503709284</v>
      </c>
      <c r="AK6" s="34">
        <f>I21</f>
        <v>-8.0839781397110571</v>
      </c>
    </row>
    <row r="7" spans="1:38" ht="27" customHeight="1">
      <c r="A7" s="9"/>
      <c r="B7" s="4"/>
      <c r="C7" s="4"/>
      <c r="D7" s="4"/>
      <c r="E7" s="73"/>
      <c r="F7" s="65" t="s">
        <v>279</v>
      </c>
      <c r="G7" s="65"/>
      <c r="H7" s="65" t="s">
        <v>280</v>
      </c>
      <c r="I7" s="84" t="s">
        <v>20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38" ht="17.100000000000001" customHeight="1">
      <c r="A8" s="5"/>
      <c r="B8" s="6"/>
      <c r="C8" s="6"/>
      <c r="D8" s="6"/>
      <c r="E8" s="74"/>
      <c r="F8" s="67" t="s">
        <v>288</v>
      </c>
      <c r="G8" s="67" t="s">
        <v>1</v>
      </c>
      <c r="H8" s="67" t="s">
        <v>288</v>
      </c>
      <c r="I8" s="6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38" ht="18" customHeight="1">
      <c r="A9" s="128" t="s">
        <v>79</v>
      </c>
      <c r="B9" s="128" t="s">
        <v>80</v>
      </c>
      <c r="C9" s="75" t="s">
        <v>2</v>
      </c>
      <c r="D9" s="69"/>
      <c r="E9" s="69"/>
      <c r="F9" s="70">
        <v>116857</v>
      </c>
      <c r="G9" s="71">
        <f t="shared" ref="G9:G22" si="0">F9/$F$22*100</f>
        <v>25.441027594840254</v>
      </c>
      <c r="H9" s="70">
        <v>117804</v>
      </c>
      <c r="I9" s="71">
        <f t="shared" ref="I9:I40" si="1">(F9/H9-1)*100</f>
        <v>-0.80387762724525302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AA9" s="121" t="s">
        <v>128</v>
      </c>
      <c r="AB9" s="122"/>
      <c r="AC9" s="123" t="s">
        <v>116</v>
      </c>
    </row>
    <row r="10" spans="1:38" ht="18" customHeight="1">
      <c r="A10" s="129"/>
      <c r="B10" s="129"/>
      <c r="C10" s="77"/>
      <c r="D10" s="75" t="s">
        <v>21</v>
      </c>
      <c r="E10" s="69"/>
      <c r="F10" s="70">
        <v>61805</v>
      </c>
      <c r="G10" s="71">
        <f t="shared" si="0"/>
        <v>13.455614216513363</v>
      </c>
      <c r="H10" s="70">
        <v>61717</v>
      </c>
      <c r="I10" s="71">
        <f t="shared" si="1"/>
        <v>0.14258632143493433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AA10" s="114" t="s">
        <v>105</v>
      </c>
      <c r="AB10" s="114"/>
      <c r="AC10" s="123"/>
      <c r="AD10" s="115" t="s">
        <v>117</v>
      </c>
      <c r="AE10" s="124"/>
      <c r="AF10" s="125"/>
      <c r="AG10" s="115" t="s">
        <v>118</v>
      </c>
      <c r="AH10" s="120"/>
      <c r="AI10" s="116"/>
      <c r="AJ10" s="115" t="s">
        <v>119</v>
      </c>
      <c r="AK10" s="116"/>
    </row>
    <row r="11" spans="1:38" ht="18" customHeight="1">
      <c r="A11" s="129"/>
      <c r="B11" s="129"/>
      <c r="C11" s="64"/>
      <c r="D11" s="64"/>
      <c r="E11" s="31" t="s">
        <v>22</v>
      </c>
      <c r="F11" s="70">
        <v>52228</v>
      </c>
      <c r="G11" s="71">
        <f t="shared" si="0"/>
        <v>11.370598160343983</v>
      </c>
      <c r="H11" s="70">
        <v>50257</v>
      </c>
      <c r="I11" s="71">
        <f t="shared" si="1"/>
        <v>3.9218417334898614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14"/>
      <c r="AB11" s="114"/>
      <c r="AC11" s="121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29"/>
      <c r="B12" s="129"/>
      <c r="C12" s="64"/>
      <c r="D12" s="63"/>
      <c r="E12" s="31" t="s">
        <v>23</v>
      </c>
      <c r="F12" s="70">
        <v>5369</v>
      </c>
      <c r="G12" s="71">
        <f t="shared" si="0"/>
        <v>1.1688891307897458</v>
      </c>
      <c r="H12" s="70">
        <v>7340</v>
      </c>
      <c r="I12" s="71">
        <f t="shared" si="1"/>
        <v>-26.85286103542235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AA12" s="31" t="str">
        <f>E1</f>
        <v>熊本市</v>
      </c>
      <c r="AB12" s="31" t="s">
        <v>130</v>
      </c>
      <c r="AC12" s="32">
        <f>F40</f>
        <v>448374</v>
      </c>
      <c r="AD12" s="32">
        <f>F23</f>
        <v>221690</v>
      </c>
      <c r="AE12" s="32">
        <f>F24</f>
        <v>85266</v>
      </c>
      <c r="AF12" s="32">
        <f>F26</f>
        <v>30397</v>
      </c>
      <c r="AG12" s="32">
        <f>F27</f>
        <v>180878</v>
      </c>
      <c r="AH12" s="32">
        <f>F28</f>
        <v>40745</v>
      </c>
      <c r="AI12" s="32">
        <f>F32</f>
        <v>7676</v>
      </c>
      <c r="AJ12" s="32">
        <f>F34</f>
        <v>45806</v>
      </c>
      <c r="AK12" s="32">
        <f>F35</f>
        <v>40438</v>
      </c>
      <c r="AL12" s="36"/>
    </row>
    <row r="13" spans="1:38" ht="18" customHeight="1">
      <c r="A13" s="129"/>
      <c r="B13" s="129"/>
      <c r="C13" s="76"/>
      <c r="D13" s="69" t="s">
        <v>24</v>
      </c>
      <c r="E13" s="69"/>
      <c r="F13" s="70">
        <v>43505</v>
      </c>
      <c r="G13" s="71">
        <f t="shared" si="0"/>
        <v>9.4715071028139111</v>
      </c>
      <c r="H13" s="70">
        <v>41470</v>
      </c>
      <c r="I13" s="71">
        <f t="shared" si="1"/>
        <v>4.9071618037135334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31" t="str">
        <f>E1</f>
        <v>熊本市</v>
      </c>
      <c r="AB13" s="31" t="s">
        <v>114</v>
      </c>
      <c r="AC13" s="34"/>
      <c r="AD13" s="34">
        <f>G23</f>
        <v>49.443098841592068</v>
      </c>
      <c r="AE13" s="34">
        <f>G24</f>
        <v>19.016713725595149</v>
      </c>
      <c r="AF13" s="34">
        <f>G26</f>
        <v>6.7793850669307325</v>
      </c>
      <c r="AG13" s="34">
        <f>G27</f>
        <v>40.340876143576565</v>
      </c>
      <c r="AH13" s="34">
        <f>G28</f>
        <v>9.0872798155111578</v>
      </c>
      <c r="AI13" s="34">
        <f>G32</f>
        <v>1.7119636731835479</v>
      </c>
      <c r="AJ13" s="34">
        <f>G34</f>
        <v>10.216025014831368</v>
      </c>
      <c r="AK13" s="34">
        <f>G35</f>
        <v>9.0188101897076987</v>
      </c>
    </row>
    <row r="14" spans="1:38" ht="18" customHeight="1">
      <c r="A14" s="129"/>
      <c r="B14" s="129"/>
      <c r="C14" s="69" t="s">
        <v>3</v>
      </c>
      <c r="D14" s="69"/>
      <c r="E14" s="69"/>
      <c r="F14" s="70">
        <v>2574</v>
      </c>
      <c r="G14" s="71">
        <f t="shared" si="0"/>
        <v>0.56038752517280788</v>
      </c>
      <c r="H14" s="70">
        <v>2152</v>
      </c>
      <c r="I14" s="71">
        <f t="shared" si="1"/>
        <v>19.609665427509306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AA14" s="31" t="str">
        <f>E1</f>
        <v>熊本市</v>
      </c>
      <c r="AB14" s="31" t="s">
        <v>115</v>
      </c>
      <c r="AC14" s="34">
        <f>I40</f>
        <v>12.514868181339111</v>
      </c>
      <c r="AD14" s="34">
        <f>I23</f>
        <v>1.0889093578718034</v>
      </c>
      <c r="AE14" s="34">
        <f>I24</f>
        <v>4.7390919811320709</v>
      </c>
      <c r="AF14" s="34">
        <f>I26</f>
        <v>-16.941279339836601</v>
      </c>
      <c r="AG14" s="34">
        <f>I27</f>
        <v>75.349238509786431</v>
      </c>
      <c r="AH14" s="34">
        <f>I28</f>
        <v>7.5548399018029233</v>
      </c>
      <c r="AI14" s="34">
        <f>I32</f>
        <v>-1.627579136229651</v>
      </c>
      <c r="AJ14" s="34">
        <f>I34</f>
        <v>-39.766197220140178</v>
      </c>
      <c r="AK14" s="34">
        <f>I35</f>
        <v>-39.913818722139673</v>
      </c>
    </row>
    <row r="15" spans="1:38" ht="18" customHeight="1">
      <c r="A15" s="129"/>
      <c r="B15" s="129"/>
      <c r="C15" s="69" t="s">
        <v>4</v>
      </c>
      <c r="D15" s="69"/>
      <c r="E15" s="69"/>
      <c r="F15" s="70">
        <v>45543</v>
      </c>
      <c r="G15" s="71">
        <f t="shared" si="0"/>
        <v>9.9152016546018622</v>
      </c>
      <c r="H15" s="70">
        <v>46941</v>
      </c>
      <c r="I15" s="71">
        <f t="shared" si="1"/>
        <v>-2.9782066849875388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8" ht="18" customHeight="1">
      <c r="A16" s="129"/>
      <c r="B16" s="129"/>
      <c r="C16" s="69" t="s">
        <v>25</v>
      </c>
      <c r="D16" s="69"/>
      <c r="E16" s="69"/>
      <c r="F16" s="70">
        <v>7665</v>
      </c>
      <c r="G16" s="71">
        <f t="shared" si="0"/>
        <v>1.6687530615577206</v>
      </c>
      <c r="H16" s="70">
        <v>8635</v>
      </c>
      <c r="I16" s="71">
        <f t="shared" si="1"/>
        <v>-11.233352634626515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8" customHeight="1">
      <c r="A17" s="129"/>
      <c r="B17" s="129"/>
      <c r="C17" s="69" t="s">
        <v>5</v>
      </c>
      <c r="D17" s="69"/>
      <c r="E17" s="69"/>
      <c r="F17" s="70">
        <v>170584</v>
      </c>
      <c r="G17" s="71">
        <f t="shared" si="0"/>
        <v>37.137974201273607</v>
      </c>
      <c r="H17" s="70">
        <v>86295</v>
      </c>
      <c r="I17" s="71">
        <f t="shared" si="1"/>
        <v>97.675415725128929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8" customHeight="1">
      <c r="A18" s="129"/>
      <c r="B18" s="129"/>
      <c r="C18" s="69" t="s">
        <v>26</v>
      </c>
      <c r="D18" s="69"/>
      <c r="E18" s="69"/>
      <c r="F18" s="70">
        <v>24522</v>
      </c>
      <c r="G18" s="71">
        <f t="shared" si="0"/>
        <v>5.3387035323572629</v>
      </c>
      <c r="H18" s="70">
        <v>27578</v>
      </c>
      <c r="I18" s="71">
        <f t="shared" si="1"/>
        <v>-11.08129668576402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8" customHeight="1">
      <c r="A19" s="129"/>
      <c r="B19" s="129"/>
      <c r="C19" s="69" t="s">
        <v>27</v>
      </c>
      <c r="D19" s="69"/>
      <c r="E19" s="69"/>
      <c r="F19" s="70">
        <v>3324</v>
      </c>
      <c r="G19" s="71">
        <f t="shared" si="0"/>
        <v>0.7236706036031133</v>
      </c>
      <c r="H19" s="70">
        <v>1165</v>
      </c>
      <c r="I19" s="71">
        <f t="shared" si="1"/>
        <v>185.32188841201719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8" customHeight="1">
      <c r="A20" s="129"/>
      <c r="B20" s="129"/>
      <c r="C20" s="69" t="s">
        <v>6</v>
      </c>
      <c r="D20" s="69"/>
      <c r="E20" s="69"/>
      <c r="F20" s="70">
        <v>37295</v>
      </c>
      <c r="G20" s="71">
        <f t="shared" si="0"/>
        <v>8.119523213410984</v>
      </c>
      <c r="H20" s="70">
        <v>61063</v>
      </c>
      <c r="I20" s="71">
        <f t="shared" si="1"/>
        <v>-38.923734503709284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8" customHeight="1">
      <c r="A21" s="129"/>
      <c r="B21" s="129"/>
      <c r="C21" s="69" t="s">
        <v>7</v>
      </c>
      <c r="D21" s="69"/>
      <c r="E21" s="69"/>
      <c r="F21" s="70">
        <f>459325-F9-F14-F15-F16-F17-F18-F19-F20</f>
        <v>50961</v>
      </c>
      <c r="G21" s="71">
        <f t="shared" si="0"/>
        <v>11.094758613182387</v>
      </c>
      <c r="H21" s="113">
        <f>407076-H9-H14-H15-H16-H17-H18-H19-H20</f>
        <v>55443</v>
      </c>
      <c r="I21" s="71">
        <f t="shared" si="1"/>
        <v>-8.0839781397110571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8" customHeight="1">
      <c r="A22" s="129"/>
      <c r="B22" s="129"/>
      <c r="C22" s="69" t="s">
        <v>8</v>
      </c>
      <c r="D22" s="69"/>
      <c r="E22" s="69"/>
      <c r="F22" s="70">
        <f>SUM(F9,F14:F21)</f>
        <v>459325</v>
      </c>
      <c r="G22" s="71">
        <f t="shared" si="0"/>
        <v>100</v>
      </c>
      <c r="H22" s="70">
        <f>SUM(H9,H14:H21)</f>
        <v>407076</v>
      </c>
      <c r="I22" s="71">
        <f t="shared" si="1"/>
        <v>12.835195393489185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" customHeight="1">
      <c r="A23" s="129"/>
      <c r="B23" s="128" t="s">
        <v>81</v>
      </c>
      <c r="C23" s="78" t="s">
        <v>9</v>
      </c>
      <c r="D23" s="31"/>
      <c r="E23" s="31"/>
      <c r="F23" s="70">
        <v>221690</v>
      </c>
      <c r="G23" s="71">
        <f t="shared" ref="G23:G40" si="2">F23/$F$40*100</f>
        <v>49.443098841592068</v>
      </c>
      <c r="H23" s="70">
        <v>219302</v>
      </c>
      <c r="I23" s="71">
        <f t="shared" si="1"/>
        <v>1.0889093578718034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" customHeight="1">
      <c r="A24" s="129"/>
      <c r="B24" s="129"/>
      <c r="C24" s="77"/>
      <c r="D24" s="31" t="s">
        <v>10</v>
      </c>
      <c r="E24" s="31"/>
      <c r="F24" s="70">
        <v>85266</v>
      </c>
      <c r="G24" s="71">
        <f t="shared" si="2"/>
        <v>19.016713725595149</v>
      </c>
      <c r="H24" s="70">
        <v>81408</v>
      </c>
      <c r="I24" s="71">
        <f t="shared" si="1"/>
        <v>4.7390919811320709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" customHeight="1">
      <c r="A25" s="129"/>
      <c r="B25" s="129"/>
      <c r="C25" s="77"/>
      <c r="D25" s="31" t="s">
        <v>28</v>
      </c>
      <c r="E25" s="31"/>
      <c r="F25" s="70">
        <v>106027</v>
      </c>
      <c r="G25" s="71">
        <f t="shared" si="2"/>
        <v>23.647000049066179</v>
      </c>
      <c r="H25" s="70">
        <v>101297</v>
      </c>
      <c r="I25" s="71">
        <f t="shared" si="1"/>
        <v>4.6694373969614178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8" customHeight="1">
      <c r="A26" s="129"/>
      <c r="B26" s="129"/>
      <c r="C26" s="76"/>
      <c r="D26" s="31" t="s">
        <v>11</v>
      </c>
      <c r="E26" s="31"/>
      <c r="F26" s="70">
        <v>30397</v>
      </c>
      <c r="G26" s="71">
        <f t="shared" si="2"/>
        <v>6.7793850669307325</v>
      </c>
      <c r="H26" s="70">
        <v>36597</v>
      </c>
      <c r="I26" s="71">
        <f t="shared" si="1"/>
        <v>-16.941279339836601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8" customHeight="1">
      <c r="A27" s="129"/>
      <c r="B27" s="129"/>
      <c r="C27" s="78" t="s">
        <v>12</v>
      </c>
      <c r="D27" s="31"/>
      <c r="E27" s="31"/>
      <c r="F27" s="70">
        <v>180878</v>
      </c>
      <c r="G27" s="71">
        <f t="shared" si="2"/>
        <v>40.340876143576565</v>
      </c>
      <c r="H27" s="70">
        <v>103153</v>
      </c>
      <c r="I27" s="71">
        <f t="shared" si="1"/>
        <v>75.349238509786431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8" customHeight="1">
      <c r="A28" s="129"/>
      <c r="B28" s="129"/>
      <c r="C28" s="77"/>
      <c r="D28" s="31" t="s">
        <v>13</v>
      </c>
      <c r="E28" s="31"/>
      <c r="F28" s="70">
        <v>40745</v>
      </c>
      <c r="G28" s="71">
        <f t="shared" si="2"/>
        <v>9.0872798155111578</v>
      </c>
      <c r="H28" s="70">
        <v>37883</v>
      </c>
      <c r="I28" s="71">
        <f t="shared" si="1"/>
        <v>7.5548399018029233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8" customHeight="1">
      <c r="A29" s="129"/>
      <c r="B29" s="129"/>
      <c r="C29" s="77"/>
      <c r="D29" s="31" t="s">
        <v>29</v>
      </c>
      <c r="E29" s="31"/>
      <c r="F29" s="70">
        <v>3086</v>
      </c>
      <c r="G29" s="71">
        <f t="shared" si="2"/>
        <v>0.68826470758786185</v>
      </c>
      <c r="H29" s="70">
        <v>3268</v>
      </c>
      <c r="I29" s="71">
        <f t="shared" si="1"/>
        <v>-5.5691554467564242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8" customHeight="1">
      <c r="A30" s="129"/>
      <c r="B30" s="129"/>
      <c r="C30" s="77"/>
      <c r="D30" s="31" t="s">
        <v>30</v>
      </c>
      <c r="E30" s="31"/>
      <c r="F30" s="70">
        <v>94617</v>
      </c>
      <c r="G30" s="71">
        <f t="shared" si="2"/>
        <v>21.102249461387146</v>
      </c>
      <c r="H30" s="70">
        <v>20296</v>
      </c>
      <c r="I30" s="71">
        <f t="shared" si="1"/>
        <v>366.18545526212063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8" customHeight="1">
      <c r="A31" s="129"/>
      <c r="B31" s="129"/>
      <c r="C31" s="77"/>
      <c r="D31" s="31" t="s">
        <v>31</v>
      </c>
      <c r="E31" s="31"/>
      <c r="F31" s="70">
        <v>29279</v>
      </c>
      <c r="G31" s="71">
        <f t="shared" si="2"/>
        <v>6.5300396543956616</v>
      </c>
      <c r="H31" s="70">
        <v>28589</v>
      </c>
      <c r="I31" s="71">
        <f t="shared" si="1"/>
        <v>2.4135156878519748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8" customHeight="1">
      <c r="A32" s="129"/>
      <c r="B32" s="129"/>
      <c r="C32" s="77"/>
      <c r="D32" s="31" t="s">
        <v>14</v>
      </c>
      <c r="E32" s="31"/>
      <c r="F32" s="70">
        <v>7676</v>
      </c>
      <c r="G32" s="71">
        <f t="shared" si="2"/>
        <v>1.7119636731835479</v>
      </c>
      <c r="H32" s="70">
        <v>7803</v>
      </c>
      <c r="I32" s="71">
        <f t="shared" si="1"/>
        <v>-1.627579136229651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8" customHeight="1">
      <c r="A33" s="129"/>
      <c r="B33" s="129"/>
      <c r="C33" s="76"/>
      <c r="D33" s="31" t="s">
        <v>32</v>
      </c>
      <c r="E33" s="31"/>
      <c r="F33" s="70">
        <v>5475</v>
      </c>
      <c r="G33" s="71">
        <f t="shared" si="2"/>
        <v>1.2210788315111938</v>
      </c>
      <c r="H33" s="70">
        <v>5314</v>
      </c>
      <c r="I33" s="71">
        <f t="shared" si="1"/>
        <v>3.0297327813323394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8" customHeight="1">
      <c r="A34" s="129"/>
      <c r="B34" s="129"/>
      <c r="C34" s="78" t="s">
        <v>15</v>
      </c>
      <c r="D34" s="31"/>
      <c r="E34" s="31"/>
      <c r="F34" s="70">
        <v>45806</v>
      </c>
      <c r="G34" s="71">
        <f t="shared" si="2"/>
        <v>10.216025014831368</v>
      </c>
      <c r="H34" s="70">
        <v>76047</v>
      </c>
      <c r="I34" s="71">
        <f t="shared" si="1"/>
        <v>-39.766197220140178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8" customHeight="1">
      <c r="A35" s="129"/>
      <c r="B35" s="129"/>
      <c r="C35" s="77"/>
      <c r="D35" s="78" t="s">
        <v>16</v>
      </c>
      <c r="E35" s="31"/>
      <c r="F35" s="70">
        <v>40438</v>
      </c>
      <c r="G35" s="71">
        <f t="shared" si="2"/>
        <v>9.0188101897076987</v>
      </c>
      <c r="H35" s="70">
        <v>67300</v>
      </c>
      <c r="I35" s="71">
        <f t="shared" si="1"/>
        <v>-39.913818722139673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8" customHeight="1">
      <c r="A36" s="129"/>
      <c r="B36" s="129"/>
      <c r="C36" s="77"/>
      <c r="D36" s="77"/>
      <c r="E36" s="72" t="s">
        <v>102</v>
      </c>
      <c r="F36" s="70">
        <v>23749</v>
      </c>
      <c r="G36" s="71">
        <f t="shared" si="2"/>
        <v>5.2966942775450851</v>
      </c>
      <c r="H36" s="70">
        <v>41049</v>
      </c>
      <c r="I36" s="71">
        <f t="shared" si="1"/>
        <v>-42.144753830787593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8" customHeight="1">
      <c r="A37" s="129"/>
      <c r="B37" s="129"/>
      <c r="C37" s="77"/>
      <c r="D37" s="76"/>
      <c r="E37" s="31" t="s">
        <v>33</v>
      </c>
      <c r="F37" s="70">
        <v>16689</v>
      </c>
      <c r="G37" s="71">
        <f t="shared" si="2"/>
        <v>3.7221159121626144</v>
      </c>
      <c r="H37" s="70">
        <v>26251</v>
      </c>
      <c r="I37" s="71">
        <f t="shared" si="1"/>
        <v>-36.425279036989068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8" customHeight="1">
      <c r="A38" s="129"/>
      <c r="B38" s="129"/>
      <c r="C38" s="77"/>
      <c r="D38" s="69" t="s">
        <v>34</v>
      </c>
      <c r="E38" s="69"/>
      <c r="F38" s="70">
        <v>5368</v>
      </c>
      <c r="G38" s="71">
        <f t="shared" si="2"/>
        <v>1.1972148251236692</v>
      </c>
      <c r="H38" s="70">
        <v>8746</v>
      </c>
      <c r="I38" s="71">
        <f t="shared" si="1"/>
        <v>-38.623370683741143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8" customHeight="1">
      <c r="A39" s="129"/>
      <c r="B39" s="129"/>
      <c r="C39" s="76"/>
      <c r="D39" s="69" t="s">
        <v>35</v>
      </c>
      <c r="E39" s="69"/>
      <c r="F39" s="70">
        <v>0</v>
      </c>
      <c r="G39" s="71">
        <f t="shared" si="2"/>
        <v>0</v>
      </c>
      <c r="H39" s="70">
        <v>0</v>
      </c>
      <c r="I39" s="71"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8" customHeight="1">
      <c r="A40" s="129"/>
      <c r="B40" s="129"/>
      <c r="C40" s="31" t="s">
        <v>17</v>
      </c>
      <c r="D40" s="31"/>
      <c r="E40" s="31"/>
      <c r="F40" s="70">
        <f>SUM(F23,F27,F34)</f>
        <v>448374</v>
      </c>
      <c r="G40" s="71">
        <f t="shared" si="2"/>
        <v>100</v>
      </c>
      <c r="H40" s="70">
        <f>SUM(H23,H27,H34)</f>
        <v>398502</v>
      </c>
      <c r="I40" s="71">
        <f t="shared" si="1"/>
        <v>12.514868181339111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8" customHeight="1">
      <c r="A41" s="27" t="s">
        <v>18</v>
      </c>
    </row>
    <row r="42" spans="1:25" ht="18" customHeight="1">
      <c r="A42" s="28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L72" sqref="L72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2" t="s">
        <v>0</v>
      </c>
      <c r="B1" s="42"/>
      <c r="C1" s="111" t="s">
        <v>299</v>
      </c>
      <c r="D1" s="43"/>
      <c r="E1" s="43"/>
      <c r="AA1" s="1" t="str">
        <f>C1</f>
        <v>熊本市</v>
      </c>
      <c r="AB1" s="1" t="s">
        <v>132</v>
      </c>
      <c r="AC1" s="1" t="s">
        <v>133</v>
      </c>
      <c r="AD1" s="44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5">
        <f>I7</f>
        <v>459325</v>
      </c>
      <c r="AC2" s="45">
        <f>I9</f>
        <v>448374</v>
      </c>
      <c r="AD2" s="45">
        <f>I10</f>
        <v>10951</v>
      </c>
      <c r="AE2" s="45">
        <f>I11</f>
        <v>5399</v>
      </c>
      <c r="AF2" s="45">
        <f>I12</f>
        <v>5551</v>
      </c>
      <c r="AG2" s="45">
        <f>I13</f>
        <v>-1119</v>
      </c>
      <c r="AH2" s="1">
        <f>I14</f>
        <v>0</v>
      </c>
      <c r="AI2" s="45">
        <f>I15</f>
        <v>-1516</v>
      </c>
      <c r="AJ2" s="45">
        <f>I25</f>
        <v>195249</v>
      </c>
      <c r="AK2" s="46">
        <f>I26</f>
        <v>0.71</v>
      </c>
      <c r="AL2" s="47">
        <f>I27</f>
        <v>2.8</v>
      </c>
      <c r="AM2" s="47">
        <f>I28</f>
        <v>91</v>
      </c>
      <c r="AN2" s="47">
        <f>I29</f>
        <v>33.299999999999997</v>
      </c>
      <c r="AO2" s="47">
        <f>I33</f>
        <v>121.9</v>
      </c>
      <c r="AP2" s="45">
        <f>I16</f>
        <v>25133</v>
      </c>
      <c r="AQ2" s="45">
        <f>I17</f>
        <v>68554</v>
      </c>
      <c r="AR2" s="45">
        <f>I18</f>
        <v>490423</v>
      </c>
      <c r="AS2" s="48">
        <f>I21</f>
        <v>2.3880615709448123</v>
      </c>
    </row>
    <row r="3" spans="1:45">
      <c r="AA3" s="1" t="s">
        <v>150</v>
      </c>
      <c r="AB3" s="45">
        <f>H7</f>
        <v>407076</v>
      </c>
      <c r="AC3" s="45">
        <f>H9</f>
        <v>398501</v>
      </c>
      <c r="AD3" s="45">
        <f>H10</f>
        <v>8575</v>
      </c>
      <c r="AE3" s="45">
        <f>H11</f>
        <v>1904</v>
      </c>
      <c r="AF3" s="45">
        <f>H12</f>
        <v>6671</v>
      </c>
      <c r="AG3" s="45">
        <f>H13</f>
        <v>250</v>
      </c>
      <c r="AH3" s="1">
        <f>H14</f>
        <v>0</v>
      </c>
      <c r="AI3" s="45">
        <f>H15</f>
        <v>-434</v>
      </c>
      <c r="AJ3" s="45">
        <f>H25</f>
        <v>147367</v>
      </c>
      <c r="AK3" s="46">
        <f>H26</f>
        <v>0.7</v>
      </c>
      <c r="AL3" s="47">
        <f>H27</f>
        <v>3.5</v>
      </c>
      <c r="AM3" s="47">
        <f>H28</f>
        <v>91.6</v>
      </c>
      <c r="AN3" s="47">
        <f>H29</f>
        <v>40.200000000000003</v>
      </c>
      <c r="AO3" s="47">
        <f>H33</f>
        <v>126.7</v>
      </c>
      <c r="AP3" s="45">
        <f>H16</f>
        <v>22545</v>
      </c>
      <c r="AQ3" s="45">
        <f>H17</f>
        <v>66147</v>
      </c>
      <c r="AR3" s="45">
        <f>H18</f>
        <v>481313</v>
      </c>
      <c r="AS3" s="48">
        <f>H21</f>
        <v>2.3608662408923271</v>
      </c>
    </row>
    <row r="4" spans="1:45">
      <c r="A4" s="10" t="s">
        <v>151</v>
      </c>
      <c r="AP4" s="45"/>
      <c r="AQ4" s="45"/>
      <c r="AR4" s="45"/>
    </row>
    <row r="5" spans="1:45">
      <c r="I5" s="49" t="s">
        <v>152</v>
      </c>
    </row>
    <row r="6" spans="1:45" s="37" customFormat="1" ht="29.25" customHeight="1">
      <c r="A6" s="85" t="s">
        <v>153</v>
      </c>
      <c r="B6" s="86"/>
      <c r="C6" s="86"/>
      <c r="D6" s="86"/>
      <c r="E6" s="62" t="s">
        <v>270</v>
      </c>
      <c r="F6" s="62" t="s">
        <v>271</v>
      </c>
      <c r="G6" s="62" t="s">
        <v>272</v>
      </c>
      <c r="H6" s="62" t="s">
        <v>273</v>
      </c>
      <c r="I6" s="62" t="s">
        <v>281</v>
      </c>
    </row>
    <row r="7" spans="1:45" ht="27" customHeight="1">
      <c r="A7" s="128" t="s">
        <v>154</v>
      </c>
      <c r="B7" s="75" t="s">
        <v>155</v>
      </c>
      <c r="C7" s="69"/>
      <c r="D7" s="80" t="s">
        <v>156</v>
      </c>
      <c r="E7" s="35">
        <v>375756</v>
      </c>
      <c r="F7" s="62">
        <v>422783</v>
      </c>
      <c r="G7" s="62">
        <v>393708</v>
      </c>
      <c r="H7" s="62">
        <v>407076</v>
      </c>
      <c r="I7" s="62">
        <v>459325</v>
      </c>
    </row>
    <row r="8" spans="1:45" ht="27" customHeight="1">
      <c r="A8" s="129"/>
      <c r="B8" s="98"/>
      <c r="C8" s="69" t="s">
        <v>157</v>
      </c>
      <c r="D8" s="80" t="s">
        <v>37</v>
      </c>
      <c r="E8" s="87">
        <v>157216</v>
      </c>
      <c r="F8" s="87">
        <v>207454</v>
      </c>
      <c r="G8" s="87">
        <v>222700</v>
      </c>
      <c r="H8" s="87">
        <v>222340</v>
      </c>
      <c r="I8" s="88">
        <v>223547</v>
      </c>
    </row>
    <row r="9" spans="1:45" ht="27" customHeight="1">
      <c r="A9" s="129"/>
      <c r="B9" s="69" t="s">
        <v>158</v>
      </c>
      <c r="C9" s="69"/>
      <c r="D9" s="80"/>
      <c r="E9" s="87">
        <v>364823</v>
      </c>
      <c r="F9" s="87">
        <v>410086</v>
      </c>
      <c r="G9" s="87">
        <v>382888</v>
      </c>
      <c r="H9" s="87">
        <v>398501</v>
      </c>
      <c r="I9" s="89">
        <v>448374</v>
      </c>
    </row>
    <row r="10" spans="1:45" ht="27" customHeight="1">
      <c r="A10" s="129"/>
      <c r="B10" s="69" t="s">
        <v>159</v>
      </c>
      <c r="C10" s="69"/>
      <c r="D10" s="80"/>
      <c r="E10" s="87">
        <v>10934</v>
      </c>
      <c r="F10" s="87">
        <v>12697</v>
      </c>
      <c r="G10" s="87">
        <v>10820</v>
      </c>
      <c r="H10" s="87">
        <v>8575</v>
      </c>
      <c r="I10" s="89">
        <v>10951</v>
      </c>
    </row>
    <row r="11" spans="1:45" ht="27" customHeight="1">
      <c r="A11" s="129"/>
      <c r="B11" s="69" t="s">
        <v>160</v>
      </c>
      <c r="C11" s="69"/>
      <c r="D11" s="80"/>
      <c r="E11" s="87">
        <v>5847</v>
      </c>
      <c r="F11" s="87">
        <v>6439</v>
      </c>
      <c r="G11" s="87">
        <v>4399</v>
      </c>
      <c r="H11" s="87">
        <v>1904</v>
      </c>
      <c r="I11" s="89">
        <v>5399</v>
      </c>
    </row>
    <row r="12" spans="1:45" ht="27" customHeight="1">
      <c r="A12" s="129"/>
      <c r="B12" s="69" t="s">
        <v>161</v>
      </c>
      <c r="C12" s="69"/>
      <c r="D12" s="80"/>
      <c r="E12" s="87">
        <v>5087</v>
      </c>
      <c r="F12" s="87">
        <v>6258</v>
      </c>
      <c r="G12" s="87">
        <v>6421</v>
      </c>
      <c r="H12" s="87">
        <v>6671</v>
      </c>
      <c r="I12" s="89">
        <v>5551</v>
      </c>
    </row>
    <row r="13" spans="1:45" ht="27" customHeight="1">
      <c r="A13" s="129"/>
      <c r="B13" s="69" t="s">
        <v>162</v>
      </c>
      <c r="C13" s="69"/>
      <c r="D13" s="80"/>
      <c r="E13" s="87">
        <v>989</v>
      </c>
      <c r="F13" s="87">
        <v>3251</v>
      </c>
      <c r="G13" s="87">
        <v>163</v>
      </c>
      <c r="H13" s="87">
        <v>250</v>
      </c>
      <c r="I13" s="89">
        <v>-1119</v>
      </c>
    </row>
    <row r="14" spans="1:45" ht="27" customHeight="1">
      <c r="A14" s="129"/>
      <c r="B14" s="69" t="s">
        <v>163</v>
      </c>
      <c r="C14" s="69"/>
      <c r="D14" s="80"/>
      <c r="E14" s="87">
        <v>0</v>
      </c>
      <c r="F14" s="87">
        <v>0</v>
      </c>
      <c r="G14" s="87">
        <v>0</v>
      </c>
      <c r="H14" s="87">
        <v>0</v>
      </c>
      <c r="I14" s="89">
        <v>0</v>
      </c>
    </row>
    <row r="15" spans="1:45" ht="27" customHeight="1">
      <c r="A15" s="129"/>
      <c r="B15" s="69" t="s">
        <v>164</v>
      </c>
      <c r="C15" s="69"/>
      <c r="D15" s="80"/>
      <c r="E15" s="87">
        <v>-1997</v>
      </c>
      <c r="F15" s="87">
        <v>936</v>
      </c>
      <c r="G15" s="87">
        <v>168</v>
      </c>
      <c r="H15" s="87">
        <v>-434</v>
      </c>
      <c r="I15" s="89">
        <v>-1516</v>
      </c>
    </row>
    <row r="16" spans="1:45" ht="27" customHeight="1">
      <c r="A16" s="129"/>
      <c r="B16" s="69" t="s">
        <v>165</v>
      </c>
      <c r="C16" s="69"/>
      <c r="D16" s="80" t="s">
        <v>38</v>
      </c>
      <c r="E16" s="87">
        <v>17095</v>
      </c>
      <c r="F16" s="87">
        <v>19211</v>
      </c>
      <c r="G16" s="87">
        <v>22960</v>
      </c>
      <c r="H16" s="87">
        <v>22545</v>
      </c>
      <c r="I16" s="89">
        <v>25133</v>
      </c>
    </row>
    <row r="17" spans="1:9" ht="27" customHeight="1">
      <c r="A17" s="129"/>
      <c r="B17" s="69" t="s">
        <v>166</v>
      </c>
      <c r="C17" s="69"/>
      <c r="D17" s="80" t="s">
        <v>39</v>
      </c>
      <c r="E17" s="87">
        <v>82076</v>
      </c>
      <c r="F17" s="87">
        <v>71120</v>
      </c>
      <c r="G17" s="87">
        <v>88295</v>
      </c>
      <c r="H17" s="87">
        <v>66147</v>
      </c>
      <c r="I17" s="89">
        <v>68554</v>
      </c>
    </row>
    <row r="18" spans="1:9" ht="27" customHeight="1">
      <c r="A18" s="129"/>
      <c r="B18" s="69" t="s">
        <v>167</v>
      </c>
      <c r="C18" s="69"/>
      <c r="D18" s="80" t="s">
        <v>40</v>
      </c>
      <c r="E18" s="87">
        <v>397939</v>
      </c>
      <c r="F18" s="87">
        <v>432065</v>
      </c>
      <c r="G18" s="87">
        <v>454325</v>
      </c>
      <c r="H18" s="87">
        <v>481313</v>
      </c>
      <c r="I18" s="89">
        <v>490423</v>
      </c>
    </row>
    <row r="19" spans="1:9" ht="27" customHeight="1">
      <c r="A19" s="129"/>
      <c r="B19" s="69" t="s">
        <v>168</v>
      </c>
      <c r="C19" s="69"/>
      <c r="D19" s="80" t="s">
        <v>169</v>
      </c>
      <c r="E19" s="87">
        <f>E17+E18-E16</f>
        <v>462920</v>
      </c>
      <c r="F19" s="87">
        <f>F17+F18-F16</f>
        <v>483974</v>
      </c>
      <c r="G19" s="87">
        <f>G17+G18-G16</f>
        <v>519660</v>
      </c>
      <c r="H19" s="87">
        <f>H17+H18-H16</f>
        <v>524915</v>
      </c>
      <c r="I19" s="87">
        <f>I17+I18-I16</f>
        <v>533844</v>
      </c>
    </row>
    <row r="20" spans="1:9" ht="27" customHeight="1">
      <c r="A20" s="129"/>
      <c r="B20" s="69" t="s">
        <v>170</v>
      </c>
      <c r="C20" s="69"/>
      <c r="D20" s="80" t="s">
        <v>171</v>
      </c>
      <c r="E20" s="90">
        <f>E18/E8</f>
        <v>2.5311609505393853</v>
      </c>
      <c r="F20" s="90">
        <f>F18/F8</f>
        <v>2.0827026714355954</v>
      </c>
      <c r="G20" s="90">
        <f>G18/G8</f>
        <v>2.0400763358778624</v>
      </c>
      <c r="H20" s="90">
        <f>H18/H8</f>
        <v>2.1647611765764143</v>
      </c>
      <c r="I20" s="90">
        <f>I18/I8</f>
        <v>2.1938250121898304</v>
      </c>
    </row>
    <row r="21" spans="1:9" ht="27" customHeight="1">
      <c r="A21" s="129"/>
      <c r="B21" s="69" t="s">
        <v>172</v>
      </c>
      <c r="C21" s="69"/>
      <c r="D21" s="80" t="s">
        <v>173</v>
      </c>
      <c r="E21" s="90">
        <f>E19/E8</f>
        <v>2.9444840219824955</v>
      </c>
      <c r="F21" s="90">
        <f>F19/F8</f>
        <v>2.3329219971656365</v>
      </c>
      <c r="G21" s="90">
        <f>G19/G8</f>
        <v>2.3334530758868435</v>
      </c>
      <c r="H21" s="90">
        <f>H19/H8</f>
        <v>2.3608662408923271</v>
      </c>
      <c r="I21" s="90">
        <f>I19/I8</f>
        <v>2.3880615709448123</v>
      </c>
    </row>
    <row r="22" spans="1:9" ht="27" customHeight="1">
      <c r="A22" s="129"/>
      <c r="B22" s="69" t="s">
        <v>174</v>
      </c>
      <c r="C22" s="69"/>
      <c r="D22" s="80" t="s">
        <v>175</v>
      </c>
      <c r="E22" s="87">
        <f>E18/E24*1000000</f>
        <v>541241.29188802477</v>
      </c>
      <c r="F22" s="87">
        <f>F18/F24*1000000</f>
        <v>587656.44679108961</v>
      </c>
      <c r="G22" s="87">
        <f>G18/G24*1000000</f>
        <v>617932.52216301206</v>
      </c>
      <c r="H22" s="87">
        <f>H18/H24*1000000</f>
        <v>654639.20330126188</v>
      </c>
      <c r="I22" s="87">
        <f>I18/I24*1000000</f>
        <v>667029.81635778549</v>
      </c>
    </row>
    <row r="23" spans="1:9" ht="27" customHeight="1">
      <c r="A23" s="129"/>
      <c r="B23" s="69" t="s">
        <v>176</v>
      </c>
      <c r="C23" s="69"/>
      <c r="D23" s="80" t="s">
        <v>177</v>
      </c>
      <c r="E23" s="87">
        <f>E19/E24*1000000</f>
        <v>629622.67795014929</v>
      </c>
      <c r="F23" s="87">
        <f>F19/F24*1000000</f>
        <v>658258.45921162516</v>
      </c>
      <c r="G23" s="87">
        <f>G19/G24*1000000</f>
        <v>706795.38759088947</v>
      </c>
      <c r="H23" s="87">
        <f>H19/H24*1000000</f>
        <v>713942.77196103556</v>
      </c>
      <c r="I23" s="87">
        <f>I19/I24*1000000</f>
        <v>726087.20488987176</v>
      </c>
    </row>
    <row r="24" spans="1:9" ht="27" customHeight="1">
      <c r="A24" s="129"/>
      <c r="B24" s="91" t="s">
        <v>178</v>
      </c>
      <c r="C24" s="92"/>
      <c r="D24" s="80" t="s">
        <v>179</v>
      </c>
      <c r="E24" s="87">
        <v>735234</v>
      </c>
      <c r="F24" s="87">
        <v>735234</v>
      </c>
      <c r="G24" s="87">
        <v>735234</v>
      </c>
      <c r="H24" s="87">
        <v>735234</v>
      </c>
      <c r="I24" s="89">
        <f>H24</f>
        <v>735234</v>
      </c>
    </row>
    <row r="25" spans="1:9" ht="27" customHeight="1">
      <c r="A25" s="129"/>
      <c r="B25" s="31" t="s">
        <v>180</v>
      </c>
      <c r="C25" s="31"/>
      <c r="D25" s="31"/>
      <c r="E25" s="87">
        <v>161218</v>
      </c>
      <c r="F25" s="87">
        <v>189205</v>
      </c>
      <c r="G25" s="87">
        <v>143060</v>
      </c>
      <c r="H25" s="87">
        <v>147367</v>
      </c>
      <c r="I25" s="81">
        <v>195249</v>
      </c>
    </row>
    <row r="26" spans="1:9" ht="27" customHeight="1">
      <c r="A26" s="129"/>
      <c r="B26" s="31" t="s">
        <v>181</v>
      </c>
      <c r="C26" s="31"/>
      <c r="D26" s="31"/>
      <c r="E26" s="93">
        <v>0.72499999999999998</v>
      </c>
      <c r="F26" s="93">
        <v>0.72</v>
      </c>
      <c r="G26" s="93">
        <v>0.71</v>
      </c>
      <c r="H26" s="93">
        <v>0.7</v>
      </c>
      <c r="I26" s="94">
        <v>0.71</v>
      </c>
    </row>
    <row r="27" spans="1:9" ht="27" customHeight="1">
      <c r="A27" s="129"/>
      <c r="B27" s="31" t="s">
        <v>182</v>
      </c>
      <c r="C27" s="31"/>
      <c r="D27" s="31"/>
      <c r="E27" s="95">
        <v>3.2</v>
      </c>
      <c r="F27" s="95">
        <v>3.3</v>
      </c>
      <c r="G27" s="95">
        <v>3.4</v>
      </c>
      <c r="H27" s="95">
        <v>3.5</v>
      </c>
      <c r="I27" s="96">
        <v>2.8</v>
      </c>
    </row>
    <row r="28" spans="1:9" ht="27" customHeight="1">
      <c r="A28" s="129"/>
      <c r="B28" s="31" t="s">
        <v>183</v>
      </c>
      <c r="C28" s="31"/>
      <c r="D28" s="31"/>
      <c r="E28" s="95">
        <v>92.4</v>
      </c>
      <c r="F28" s="95">
        <v>92.2</v>
      </c>
      <c r="G28" s="95">
        <v>90</v>
      </c>
      <c r="H28" s="95">
        <v>91.6</v>
      </c>
      <c r="I28" s="96">
        <v>91</v>
      </c>
    </row>
    <row r="29" spans="1:9" ht="27" customHeight="1">
      <c r="A29" s="129"/>
      <c r="B29" s="31" t="s">
        <v>184</v>
      </c>
      <c r="C29" s="31"/>
      <c r="D29" s="31"/>
      <c r="E29" s="95">
        <v>35.6</v>
      </c>
      <c r="F29" s="95">
        <v>32.700000000000003</v>
      </c>
      <c r="G29" s="95">
        <v>38.799999999999997</v>
      </c>
      <c r="H29" s="95">
        <v>40.200000000000003</v>
      </c>
      <c r="I29" s="96">
        <v>33.299999999999997</v>
      </c>
    </row>
    <row r="30" spans="1:9" ht="27" customHeight="1">
      <c r="A30" s="129"/>
      <c r="B30" s="128" t="s">
        <v>185</v>
      </c>
      <c r="C30" s="31" t="s">
        <v>186</v>
      </c>
      <c r="D30" s="31"/>
      <c r="E30" s="95">
        <v>0</v>
      </c>
      <c r="F30" s="95">
        <v>0</v>
      </c>
      <c r="G30" s="95">
        <v>0</v>
      </c>
      <c r="H30" s="95">
        <v>0</v>
      </c>
      <c r="I30" s="96">
        <v>0</v>
      </c>
    </row>
    <row r="31" spans="1:9" ht="27" customHeight="1">
      <c r="A31" s="129"/>
      <c r="B31" s="129"/>
      <c r="C31" s="31" t="s">
        <v>187</v>
      </c>
      <c r="D31" s="31"/>
      <c r="E31" s="95">
        <v>0</v>
      </c>
      <c r="F31" s="95">
        <v>0</v>
      </c>
      <c r="G31" s="95">
        <v>0</v>
      </c>
      <c r="H31" s="95">
        <v>0</v>
      </c>
      <c r="I31" s="96">
        <v>0</v>
      </c>
    </row>
    <row r="32" spans="1:9" ht="27" customHeight="1">
      <c r="A32" s="129"/>
      <c r="B32" s="129"/>
      <c r="C32" s="31" t="s">
        <v>188</v>
      </c>
      <c r="D32" s="31"/>
      <c r="E32" s="95">
        <v>9.3000000000000007</v>
      </c>
      <c r="F32" s="95">
        <v>8.8000000000000007</v>
      </c>
      <c r="G32" s="95">
        <v>7.7</v>
      </c>
      <c r="H32" s="95">
        <v>6.6</v>
      </c>
      <c r="I32" s="96">
        <v>6</v>
      </c>
    </row>
    <row r="33" spans="1:9" ht="27" customHeight="1">
      <c r="A33" s="129"/>
      <c r="B33" s="129"/>
      <c r="C33" s="31" t="s">
        <v>189</v>
      </c>
      <c r="D33" s="31"/>
      <c r="E33" s="95">
        <v>124</v>
      </c>
      <c r="F33" s="95">
        <v>127.8</v>
      </c>
      <c r="G33" s="95">
        <v>116.6</v>
      </c>
      <c r="H33" s="95">
        <v>126.7</v>
      </c>
      <c r="I33" s="97">
        <v>121.9</v>
      </c>
    </row>
    <row r="34" spans="1:9" ht="27" customHeight="1">
      <c r="A34" s="59" t="s">
        <v>286</v>
      </c>
      <c r="B34" s="61"/>
      <c r="C34" s="61"/>
      <c r="D34" s="8"/>
      <c r="E34" s="50"/>
      <c r="F34" s="50"/>
      <c r="G34" s="50"/>
      <c r="H34" s="50"/>
      <c r="I34" s="51"/>
    </row>
    <row r="35" spans="1:9" ht="27" customHeight="1">
      <c r="A35" s="12" t="s">
        <v>190</v>
      </c>
    </row>
    <row r="36" spans="1:9">
      <c r="A36" s="5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N41" sqref="N41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110" t="s">
        <v>299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37" t="s">
        <v>44</v>
      </c>
      <c r="B6" s="138"/>
      <c r="C6" s="138"/>
      <c r="D6" s="138"/>
      <c r="E6" s="138"/>
      <c r="F6" s="142" t="s">
        <v>289</v>
      </c>
      <c r="G6" s="142"/>
      <c r="H6" s="142" t="s">
        <v>295</v>
      </c>
      <c r="I6" s="142"/>
      <c r="J6" s="142" t="s">
        <v>296</v>
      </c>
      <c r="K6" s="142"/>
      <c r="L6" s="142" t="s">
        <v>297</v>
      </c>
      <c r="M6" s="142"/>
      <c r="N6" s="142" t="s">
        <v>294</v>
      </c>
      <c r="O6" s="142"/>
    </row>
    <row r="7" spans="1:25" ht="15.95" customHeight="1">
      <c r="A7" s="138"/>
      <c r="B7" s="138"/>
      <c r="C7" s="138"/>
      <c r="D7" s="138"/>
      <c r="E7" s="138"/>
      <c r="F7" s="67" t="s">
        <v>279</v>
      </c>
      <c r="G7" s="99" t="s">
        <v>283</v>
      </c>
      <c r="H7" s="67" t="s">
        <v>279</v>
      </c>
      <c r="I7" s="100" t="s">
        <v>283</v>
      </c>
      <c r="J7" s="67" t="s">
        <v>279</v>
      </c>
      <c r="K7" s="100" t="s">
        <v>283</v>
      </c>
      <c r="L7" s="67" t="s">
        <v>279</v>
      </c>
      <c r="M7" s="100" t="s">
        <v>283</v>
      </c>
      <c r="N7" s="67" t="s">
        <v>279</v>
      </c>
      <c r="O7" s="100" t="s">
        <v>283</v>
      </c>
    </row>
    <row r="8" spans="1:25" ht="15.95" customHeight="1">
      <c r="A8" s="134" t="s">
        <v>83</v>
      </c>
      <c r="B8" s="75" t="s">
        <v>45</v>
      </c>
      <c r="C8" s="69"/>
      <c r="D8" s="69"/>
      <c r="E8" s="80" t="s">
        <v>36</v>
      </c>
      <c r="F8" s="81">
        <v>16075</v>
      </c>
      <c r="G8" s="81">
        <v>7490</v>
      </c>
      <c r="H8" s="81">
        <v>13094</v>
      </c>
      <c r="I8" s="81">
        <v>13316</v>
      </c>
      <c r="J8" s="81">
        <v>19312</v>
      </c>
      <c r="K8" s="81">
        <v>19972</v>
      </c>
      <c r="L8" s="81">
        <v>5</v>
      </c>
      <c r="M8" s="81">
        <v>5</v>
      </c>
      <c r="N8" s="81">
        <v>1816</v>
      </c>
      <c r="O8" s="81">
        <v>2235</v>
      </c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4"/>
      <c r="B9" s="77"/>
      <c r="C9" s="69" t="s">
        <v>46</v>
      </c>
      <c r="D9" s="69"/>
      <c r="E9" s="80" t="s">
        <v>37</v>
      </c>
      <c r="F9" s="81">
        <v>15543</v>
      </c>
      <c r="G9" s="81">
        <v>6370</v>
      </c>
      <c r="H9" s="81">
        <v>13089</v>
      </c>
      <c r="I9" s="81">
        <v>13313</v>
      </c>
      <c r="J9" s="81">
        <v>19278</v>
      </c>
      <c r="K9" s="81">
        <v>19847</v>
      </c>
      <c r="L9" s="81">
        <v>5</v>
      </c>
      <c r="M9" s="81">
        <v>5</v>
      </c>
      <c r="N9" s="81">
        <v>1796</v>
      </c>
      <c r="O9" s="81">
        <v>2201</v>
      </c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4"/>
      <c r="B10" s="76"/>
      <c r="C10" s="69" t="s">
        <v>47</v>
      </c>
      <c r="D10" s="69"/>
      <c r="E10" s="80" t="s">
        <v>38</v>
      </c>
      <c r="F10" s="81">
        <v>531</v>
      </c>
      <c r="G10" s="81">
        <v>1120</v>
      </c>
      <c r="H10" s="81">
        <v>5</v>
      </c>
      <c r="I10" s="81">
        <v>3</v>
      </c>
      <c r="J10" s="82">
        <v>34</v>
      </c>
      <c r="K10" s="82">
        <v>125</v>
      </c>
      <c r="L10" s="81">
        <v>0</v>
      </c>
      <c r="M10" s="81">
        <v>0</v>
      </c>
      <c r="N10" s="81">
        <v>20</v>
      </c>
      <c r="O10" s="81">
        <v>34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4"/>
      <c r="B11" s="75" t="s">
        <v>48</v>
      </c>
      <c r="C11" s="69"/>
      <c r="D11" s="69"/>
      <c r="E11" s="80" t="s">
        <v>39</v>
      </c>
      <c r="F11" s="81">
        <v>14273</v>
      </c>
      <c r="G11" s="81">
        <v>12077</v>
      </c>
      <c r="H11" s="81">
        <v>10259</v>
      </c>
      <c r="I11" s="81">
        <v>10586</v>
      </c>
      <c r="J11" s="81">
        <v>17535</v>
      </c>
      <c r="K11" s="81">
        <v>17843</v>
      </c>
      <c r="L11" s="81">
        <v>5</v>
      </c>
      <c r="M11" s="81">
        <v>5</v>
      </c>
      <c r="N11" s="81">
        <v>2021</v>
      </c>
      <c r="O11" s="81">
        <v>1996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4"/>
      <c r="B12" s="77"/>
      <c r="C12" s="69" t="s">
        <v>49</v>
      </c>
      <c r="D12" s="69"/>
      <c r="E12" s="80" t="s">
        <v>40</v>
      </c>
      <c r="F12" s="81">
        <v>14002</v>
      </c>
      <c r="G12" s="81">
        <v>9146</v>
      </c>
      <c r="H12" s="81">
        <v>10243</v>
      </c>
      <c r="I12" s="81">
        <v>10548</v>
      </c>
      <c r="J12" s="81">
        <v>17511</v>
      </c>
      <c r="K12" s="81">
        <v>17793</v>
      </c>
      <c r="L12" s="81">
        <v>5</v>
      </c>
      <c r="M12" s="81">
        <v>5</v>
      </c>
      <c r="N12" s="81">
        <v>1992</v>
      </c>
      <c r="O12" s="81">
        <v>1983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4"/>
      <c r="B13" s="76"/>
      <c r="C13" s="69" t="s">
        <v>50</v>
      </c>
      <c r="D13" s="69"/>
      <c r="E13" s="80" t="s">
        <v>41</v>
      </c>
      <c r="F13" s="81">
        <v>270</v>
      </c>
      <c r="G13" s="81">
        <v>2931</v>
      </c>
      <c r="H13" s="82">
        <v>16</v>
      </c>
      <c r="I13" s="82">
        <v>38</v>
      </c>
      <c r="J13" s="82">
        <v>24</v>
      </c>
      <c r="K13" s="82">
        <v>50</v>
      </c>
      <c r="L13" s="81">
        <v>0</v>
      </c>
      <c r="M13" s="81">
        <v>0</v>
      </c>
      <c r="N13" s="81">
        <v>29</v>
      </c>
      <c r="O13" s="81">
        <v>13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4"/>
      <c r="B14" s="69" t="s">
        <v>51</v>
      </c>
      <c r="C14" s="69"/>
      <c r="D14" s="69"/>
      <c r="E14" s="80" t="s">
        <v>192</v>
      </c>
      <c r="F14" s="81">
        <f>F9-F12</f>
        <v>1541</v>
      </c>
      <c r="G14" s="81">
        <f t="shared" ref="F14:O15" si="0">G9-G12</f>
        <v>-2776</v>
      </c>
      <c r="H14" s="81">
        <f t="shared" si="0"/>
        <v>2846</v>
      </c>
      <c r="I14" s="81">
        <f t="shared" si="0"/>
        <v>2765</v>
      </c>
      <c r="J14" s="81">
        <f t="shared" si="0"/>
        <v>1767</v>
      </c>
      <c r="K14" s="81">
        <f t="shared" si="0"/>
        <v>2054</v>
      </c>
      <c r="L14" s="81">
        <f t="shared" si="0"/>
        <v>0</v>
      </c>
      <c r="M14" s="81">
        <f t="shared" si="0"/>
        <v>0</v>
      </c>
      <c r="N14" s="81">
        <f t="shared" si="0"/>
        <v>-196</v>
      </c>
      <c r="O14" s="81">
        <f t="shared" si="0"/>
        <v>218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4"/>
      <c r="B15" s="69" t="s">
        <v>52</v>
      </c>
      <c r="C15" s="69"/>
      <c r="D15" s="69"/>
      <c r="E15" s="80" t="s">
        <v>193</v>
      </c>
      <c r="F15" s="81">
        <f t="shared" si="0"/>
        <v>261</v>
      </c>
      <c r="G15" s="81">
        <f t="shared" si="0"/>
        <v>-1811</v>
      </c>
      <c r="H15" s="81">
        <f t="shared" si="0"/>
        <v>-11</v>
      </c>
      <c r="I15" s="81">
        <f t="shared" si="0"/>
        <v>-35</v>
      </c>
      <c r="J15" s="81">
        <f t="shared" si="0"/>
        <v>10</v>
      </c>
      <c r="K15" s="81">
        <f t="shared" si="0"/>
        <v>75</v>
      </c>
      <c r="L15" s="81">
        <f t="shared" si="0"/>
        <v>0</v>
      </c>
      <c r="M15" s="81">
        <f t="shared" si="0"/>
        <v>0</v>
      </c>
      <c r="N15" s="81">
        <f t="shared" si="0"/>
        <v>-9</v>
      </c>
      <c r="O15" s="81">
        <f t="shared" si="0"/>
        <v>21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4"/>
      <c r="B16" s="69" t="s">
        <v>53</v>
      </c>
      <c r="C16" s="69"/>
      <c r="D16" s="69"/>
      <c r="E16" s="80" t="s">
        <v>194</v>
      </c>
      <c r="F16" s="81">
        <f t="shared" ref="F16:O16" si="1">F8-F11</f>
        <v>1802</v>
      </c>
      <c r="G16" s="81">
        <f t="shared" si="1"/>
        <v>-4587</v>
      </c>
      <c r="H16" s="81">
        <f t="shared" si="1"/>
        <v>2835</v>
      </c>
      <c r="I16" s="81">
        <f t="shared" si="1"/>
        <v>2730</v>
      </c>
      <c r="J16" s="81">
        <f t="shared" si="1"/>
        <v>1777</v>
      </c>
      <c r="K16" s="81">
        <f t="shared" si="1"/>
        <v>2129</v>
      </c>
      <c r="L16" s="81">
        <f t="shared" si="1"/>
        <v>0</v>
      </c>
      <c r="M16" s="81">
        <f t="shared" si="1"/>
        <v>0</v>
      </c>
      <c r="N16" s="81">
        <f t="shared" si="1"/>
        <v>-205</v>
      </c>
      <c r="O16" s="81">
        <f t="shared" si="1"/>
        <v>239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4"/>
      <c r="B17" s="69" t="s">
        <v>54</v>
      </c>
      <c r="C17" s="69"/>
      <c r="D17" s="69"/>
      <c r="E17" s="67"/>
      <c r="F17" s="82">
        <v>20332</v>
      </c>
      <c r="G17" s="82">
        <v>22134</v>
      </c>
      <c r="H17" s="82">
        <v>0</v>
      </c>
      <c r="I17" s="82">
        <v>0</v>
      </c>
      <c r="J17" s="81">
        <v>0</v>
      </c>
      <c r="K17" s="81">
        <v>0</v>
      </c>
      <c r="L17" s="81">
        <v>0</v>
      </c>
      <c r="M17" s="81">
        <v>0</v>
      </c>
      <c r="N17" s="82">
        <v>0</v>
      </c>
      <c r="O17" s="83">
        <v>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4"/>
      <c r="B18" s="69" t="s">
        <v>55</v>
      </c>
      <c r="C18" s="69"/>
      <c r="D18" s="69"/>
      <c r="E18" s="67"/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4" t="s">
        <v>84</v>
      </c>
      <c r="B19" s="75" t="s">
        <v>56</v>
      </c>
      <c r="C19" s="69"/>
      <c r="D19" s="69"/>
      <c r="E19" s="80"/>
      <c r="F19" s="81">
        <v>540</v>
      </c>
      <c r="G19" s="81">
        <v>9022</v>
      </c>
      <c r="H19" s="81">
        <v>1751</v>
      </c>
      <c r="I19" s="81">
        <v>2076</v>
      </c>
      <c r="J19" s="81">
        <v>14036</v>
      </c>
      <c r="K19" s="81">
        <v>15407</v>
      </c>
      <c r="L19" s="81">
        <v>0</v>
      </c>
      <c r="M19" s="81">
        <v>0</v>
      </c>
      <c r="N19" s="81">
        <v>353</v>
      </c>
      <c r="O19" s="81">
        <v>683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4"/>
      <c r="B20" s="76"/>
      <c r="C20" s="69" t="s">
        <v>57</v>
      </c>
      <c r="D20" s="69"/>
      <c r="E20" s="80"/>
      <c r="F20" s="81">
        <v>96</v>
      </c>
      <c r="G20" s="81">
        <v>4918</v>
      </c>
      <c r="H20" s="81">
        <v>1000</v>
      </c>
      <c r="I20" s="81">
        <v>1300</v>
      </c>
      <c r="J20" s="81">
        <v>8578</v>
      </c>
      <c r="K20" s="82">
        <v>8795</v>
      </c>
      <c r="L20" s="81">
        <v>0</v>
      </c>
      <c r="M20" s="81">
        <v>0</v>
      </c>
      <c r="N20" s="81">
        <v>142</v>
      </c>
      <c r="O20" s="81">
        <v>520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4"/>
      <c r="B21" s="69" t="s">
        <v>58</v>
      </c>
      <c r="C21" s="69"/>
      <c r="D21" s="69"/>
      <c r="E21" s="80" t="s">
        <v>195</v>
      </c>
      <c r="F21" s="81">
        <v>540</v>
      </c>
      <c r="G21" s="81">
        <v>9022</v>
      </c>
      <c r="H21" s="81">
        <v>1751</v>
      </c>
      <c r="I21" s="81">
        <v>2076</v>
      </c>
      <c r="J21" s="81">
        <v>14036</v>
      </c>
      <c r="K21" s="81">
        <v>15332</v>
      </c>
      <c r="L21" s="81">
        <v>0</v>
      </c>
      <c r="M21" s="81">
        <v>0</v>
      </c>
      <c r="N21" s="81">
        <v>353</v>
      </c>
      <c r="O21" s="81">
        <v>683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4"/>
      <c r="B22" s="75" t="s">
        <v>59</v>
      </c>
      <c r="C22" s="69"/>
      <c r="D22" s="69"/>
      <c r="E22" s="80" t="s">
        <v>196</v>
      </c>
      <c r="F22" s="81">
        <v>1114</v>
      </c>
      <c r="G22" s="81">
        <v>9432</v>
      </c>
      <c r="H22" s="81">
        <v>9123</v>
      </c>
      <c r="I22" s="81">
        <v>7517</v>
      </c>
      <c r="J22" s="81">
        <v>22147</v>
      </c>
      <c r="K22" s="81">
        <v>22146</v>
      </c>
      <c r="L22" s="81">
        <v>0.2</v>
      </c>
      <c r="M22" s="81">
        <v>0</v>
      </c>
      <c r="N22" s="81">
        <v>774</v>
      </c>
      <c r="O22" s="81">
        <v>1091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4"/>
      <c r="B23" s="76" t="s">
        <v>60</v>
      </c>
      <c r="C23" s="69" t="s">
        <v>61</v>
      </c>
      <c r="D23" s="69"/>
      <c r="E23" s="80"/>
      <c r="F23" s="81">
        <v>864</v>
      </c>
      <c r="G23" s="81">
        <v>687</v>
      </c>
      <c r="H23" s="81">
        <v>1863</v>
      </c>
      <c r="I23" s="81">
        <v>1794</v>
      </c>
      <c r="J23" s="81">
        <v>8991</v>
      </c>
      <c r="K23" s="81">
        <v>8877</v>
      </c>
      <c r="L23" s="81">
        <v>0.1</v>
      </c>
      <c r="M23" s="81">
        <v>0</v>
      </c>
      <c r="N23" s="81">
        <v>360</v>
      </c>
      <c r="O23" s="81">
        <v>353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4"/>
      <c r="B24" s="69" t="s">
        <v>197</v>
      </c>
      <c r="C24" s="69"/>
      <c r="D24" s="69"/>
      <c r="E24" s="80" t="s">
        <v>198</v>
      </c>
      <c r="F24" s="81">
        <f>F21-F22</f>
        <v>-574</v>
      </c>
      <c r="G24" s="81">
        <f t="shared" ref="G24:O24" si="2">G21-G22</f>
        <v>-410</v>
      </c>
      <c r="H24" s="81">
        <f t="shared" si="2"/>
        <v>-7372</v>
      </c>
      <c r="I24" s="81">
        <f t="shared" si="2"/>
        <v>-5441</v>
      </c>
      <c r="J24" s="81">
        <f t="shared" si="2"/>
        <v>-8111</v>
      </c>
      <c r="K24" s="81">
        <f t="shared" si="2"/>
        <v>-6814</v>
      </c>
      <c r="L24" s="81">
        <f t="shared" si="2"/>
        <v>-0.2</v>
      </c>
      <c r="M24" s="81">
        <f t="shared" si="2"/>
        <v>0</v>
      </c>
      <c r="N24" s="81">
        <f t="shared" si="2"/>
        <v>-421</v>
      </c>
      <c r="O24" s="81">
        <f t="shared" si="2"/>
        <v>-408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4"/>
      <c r="B25" s="75" t="s">
        <v>62</v>
      </c>
      <c r="C25" s="75"/>
      <c r="D25" s="75"/>
      <c r="E25" s="139" t="s">
        <v>199</v>
      </c>
      <c r="F25" s="132">
        <v>574</v>
      </c>
      <c r="G25" s="132">
        <v>410</v>
      </c>
      <c r="H25" s="132">
        <v>7372</v>
      </c>
      <c r="I25" s="132">
        <v>5441</v>
      </c>
      <c r="J25" s="132">
        <v>8111</v>
      </c>
      <c r="K25" s="132">
        <v>6814</v>
      </c>
      <c r="L25" s="132">
        <v>0.2</v>
      </c>
      <c r="M25" s="132">
        <v>0</v>
      </c>
      <c r="N25" s="132">
        <v>421</v>
      </c>
      <c r="O25" s="132">
        <v>408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4"/>
      <c r="B26" s="98" t="s">
        <v>63</v>
      </c>
      <c r="C26" s="98"/>
      <c r="D26" s="98"/>
      <c r="E26" s="140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4"/>
      <c r="B27" s="69" t="s">
        <v>200</v>
      </c>
      <c r="C27" s="69"/>
      <c r="D27" s="69"/>
      <c r="E27" s="80" t="s">
        <v>201</v>
      </c>
      <c r="F27" s="81">
        <f t="shared" ref="F27:O27" si="3">F24+F25</f>
        <v>0</v>
      </c>
      <c r="G27" s="81">
        <f t="shared" si="3"/>
        <v>0</v>
      </c>
      <c r="H27" s="81">
        <f t="shared" si="3"/>
        <v>0</v>
      </c>
      <c r="I27" s="81">
        <f t="shared" si="3"/>
        <v>0</v>
      </c>
      <c r="J27" s="81">
        <f t="shared" si="3"/>
        <v>0</v>
      </c>
      <c r="K27" s="81">
        <f t="shared" si="3"/>
        <v>0</v>
      </c>
      <c r="L27" s="81">
        <f t="shared" si="3"/>
        <v>0</v>
      </c>
      <c r="M27" s="81">
        <f t="shared" si="3"/>
        <v>0</v>
      </c>
      <c r="N27" s="81">
        <f t="shared" si="3"/>
        <v>0</v>
      </c>
      <c r="O27" s="81">
        <f t="shared" si="3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6" t="s">
        <v>64</v>
      </c>
      <c r="B30" s="136"/>
      <c r="C30" s="136"/>
      <c r="D30" s="136"/>
      <c r="E30" s="136"/>
      <c r="F30" s="143" t="s">
        <v>300</v>
      </c>
      <c r="G30" s="143"/>
      <c r="H30" s="143" t="s">
        <v>301</v>
      </c>
      <c r="I30" s="143"/>
      <c r="J30" s="143" t="s">
        <v>302</v>
      </c>
      <c r="K30" s="143"/>
      <c r="L30" s="143"/>
      <c r="M30" s="143"/>
      <c r="N30" s="143"/>
      <c r="O30" s="143"/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36"/>
      <c r="B31" s="136"/>
      <c r="C31" s="136"/>
      <c r="D31" s="136"/>
      <c r="E31" s="136"/>
      <c r="F31" s="67" t="s">
        <v>279</v>
      </c>
      <c r="G31" s="100" t="s">
        <v>283</v>
      </c>
      <c r="H31" s="67" t="s">
        <v>279</v>
      </c>
      <c r="I31" s="100" t="s">
        <v>283</v>
      </c>
      <c r="J31" s="67" t="s">
        <v>279</v>
      </c>
      <c r="K31" s="100" t="s">
        <v>283</v>
      </c>
      <c r="L31" s="67" t="s">
        <v>279</v>
      </c>
      <c r="M31" s="100" t="s">
        <v>283</v>
      </c>
      <c r="N31" s="67" t="s">
        <v>279</v>
      </c>
      <c r="O31" s="100" t="s">
        <v>283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34" t="s">
        <v>85</v>
      </c>
      <c r="B32" s="75" t="s">
        <v>45</v>
      </c>
      <c r="C32" s="69"/>
      <c r="D32" s="69"/>
      <c r="E32" s="80" t="s">
        <v>36</v>
      </c>
      <c r="F32" s="81">
        <v>359</v>
      </c>
      <c r="G32" s="81">
        <v>279</v>
      </c>
      <c r="H32" s="81">
        <v>4</v>
      </c>
      <c r="I32" s="81">
        <v>6</v>
      </c>
      <c r="J32" s="81">
        <v>0</v>
      </c>
      <c r="K32" s="81">
        <v>0</v>
      </c>
      <c r="L32" s="81"/>
      <c r="M32" s="81"/>
      <c r="N32" s="81"/>
      <c r="O32" s="81"/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41"/>
      <c r="B33" s="77"/>
      <c r="C33" s="75" t="s">
        <v>65</v>
      </c>
      <c r="D33" s="69"/>
      <c r="E33" s="80"/>
      <c r="F33" s="81">
        <v>33</v>
      </c>
      <c r="G33" s="81">
        <v>33</v>
      </c>
      <c r="H33" s="81">
        <v>0</v>
      </c>
      <c r="I33" s="81">
        <v>0</v>
      </c>
      <c r="J33" s="81">
        <v>0</v>
      </c>
      <c r="K33" s="81">
        <v>0</v>
      </c>
      <c r="L33" s="81"/>
      <c r="M33" s="81"/>
      <c r="N33" s="81"/>
      <c r="O33" s="81"/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41"/>
      <c r="B34" s="77"/>
      <c r="C34" s="76"/>
      <c r="D34" s="69" t="s">
        <v>66</v>
      </c>
      <c r="E34" s="80"/>
      <c r="F34" s="81">
        <v>33</v>
      </c>
      <c r="G34" s="81">
        <v>33</v>
      </c>
      <c r="H34" s="81">
        <v>0</v>
      </c>
      <c r="I34" s="81">
        <v>0</v>
      </c>
      <c r="J34" s="81">
        <v>0</v>
      </c>
      <c r="K34" s="81">
        <v>0</v>
      </c>
      <c r="L34" s="81"/>
      <c r="M34" s="81"/>
      <c r="N34" s="81"/>
      <c r="O34" s="81"/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41"/>
      <c r="B35" s="76"/>
      <c r="C35" s="69" t="s">
        <v>67</v>
      </c>
      <c r="D35" s="69"/>
      <c r="E35" s="80"/>
      <c r="F35" s="81">
        <v>325</v>
      </c>
      <c r="G35" s="81">
        <v>246</v>
      </c>
      <c r="H35" s="81">
        <v>4</v>
      </c>
      <c r="I35" s="81">
        <v>6</v>
      </c>
      <c r="J35" s="83">
        <v>0</v>
      </c>
      <c r="K35" s="83">
        <v>0</v>
      </c>
      <c r="L35" s="81"/>
      <c r="M35" s="81"/>
      <c r="N35" s="81"/>
      <c r="O35" s="81"/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41"/>
      <c r="B36" s="75" t="s">
        <v>48</v>
      </c>
      <c r="C36" s="69"/>
      <c r="D36" s="69"/>
      <c r="E36" s="80" t="s">
        <v>37</v>
      </c>
      <c r="F36" s="81">
        <v>260</v>
      </c>
      <c r="G36" s="81">
        <v>175</v>
      </c>
      <c r="H36" s="81">
        <v>4</v>
      </c>
      <c r="I36" s="81">
        <v>6</v>
      </c>
      <c r="J36" s="81">
        <v>0</v>
      </c>
      <c r="K36" s="81">
        <v>0</v>
      </c>
      <c r="L36" s="81"/>
      <c r="M36" s="81"/>
      <c r="N36" s="81"/>
      <c r="O36" s="81"/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41"/>
      <c r="B37" s="77"/>
      <c r="C37" s="69" t="s">
        <v>68</v>
      </c>
      <c r="D37" s="69"/>
      <c r="E37" s="80"/>
      <c r="F37" s="81">
        <v>244</v>
      </c>
      <c r="G37" s="81">
        <v>157</v>
      </c>
      <c r="H37" s="81">
        <v>0</v>
      </c>
      <c r="I37" s="81">
        <v>0</v>
      </c>
      <c r="J37" s="81">
        <v>0</v>
      </c>
      <c r="K37" s="81">
        <v>0</v>
      </c>
      <c r="L37" s="81"/>
      <c r="M37" s="81"/>
      <c r="N37" s="81"/>
      <c r="O37" s="81"/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41"/>
      <c r="B38" s="76"/>
      <c r="C38" s="69" t="s">
        <v>69</v>
      </c>
      <c r="D38" s="69"/>
      <c r="E38" s="80"/>
      <c r="F38" s="81">
        <v>16</v>
      </c>
      <c r="G38" s="81">
        <v>18</v>
      </c>
      <c r="H38" s="81">
        <v>4</v>
      </c>
      <c r="I38" s="81">
        <v>6</v>
      </c>
      <c r="J38" s="81">
        <v>0</v>
      </c>
      <c r="K38" s="83">
        <v>0</v>
      </c>
      <c r="L38" s="81"/>
      <c r="M38" s="81"/>
      <c r="N38" s="81"/>
      <c r="O38" s="81"/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41"/>
      <c r="B39" s="31" t="s">
        <v>70</v>
      </c>
      <c r="C39" s="31"/>
      <c r="D39" s="31"/>
      <c r="E39" s="80" t="s">
        <v>203</v>
      </c>
      <c r="F39" s="81">
        <f t="shared" ref="F39:O39" si="4">F32-F36</f>
        <v>99</v>
      </c>
      <c r="G39" s="81">
        <f t="shared" si="4"/>
        <v>104</v>
      </c>
      <c r="H39" s="81">
        <f t="shared" si="4"/>
        <v>0</v>
      </c>
      <c r="I39" s="81">
        <f t="shared" si="4"/>
        <v>0</v>
      </c>
      <c r="J39" s="81">
        <f t="shared" si="4"/>
        <v>0</v>
      </c>
      <c r="K39" s="81">
        <f t="shared" si="4"/>
        <v>0</v>
      </c>
      <c r="L39" s="81">
        <f t="shared" si="4"/>
        <v>0</v>
      </c>
      <c r="M39" s="81">
        <f t="shared" si="4"/>
        <v>0</v>
      </c>
      <c r="N39" s="81">
        <f t="shared" si="4"/>
        <v>0</v>
      </c>
      <c r="O39" s="81">
        <f t="shared" si="4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34" t="s">
        <v>86</v>
      </c>
      <c r="B40" s="75" t="s">
        <v>71</v>
      </c>
      <c r="C40" s="69"/>
      <c r="D40" s="69"/>
      <c r="E40" s="80" t="s">
        <v>39</v>
      </c>
      <c r="F40" s="81">
        <v>0</v>
      </c>
      <c r="G40" s="81">
        <v>0</v>
      </c>
      <c r="H40" s="81">
        <v>36</v>
      </c>
      <c r="I40" s="81">
        <v>39</v>
      </c>
      <c r="J40" s="81">
        <v>0</v>
      </c>
      <c r="K40" s="81">
        <v>0</v>
      </c>
      <c r="L40" s="81"/>
      <c r="M40" s="81"/>
      <c r="N40" s="81"/>
      <c r="O40" s="81"/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35"/>
      <c r="B41" s="76"/>
      <c r="C41" s="69" t="s">
        <v>72</v>
      </c>
      <c r="D41" s="69"/>
      <c r="E41" s="80"/>
      <c r="F41" s="83">
        <v>0</v>
      </c>
      <c r="G41" s="83">
        <v>0</v>
      </c>
      <c r="H41" s="83">
        <v>0</v>
      </c>
      <c r="I41" s="83">
        <v>0</v>
      </c>
      <c r="J41" s="81">
        <v>0</v>
      </c>
      <c r="K41" s="81">
        <v>0</v>
      </c>
      <c r="L41" s="81"/>
      <c r="M41" s="81"/>
      <c r="N41" s="81"/>
      <c r="O41" s="81"/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35"/>
      <c r="B42" s="75" t="s">
        <v>59</v>
      </c>
      <c r="C42" s="69"/>
      <c r="D42" s="69"/>
      <c r="E42" s="80" t="s">
        <v>40</v>
      </c>
      <c r="F42" s="81">
        <v>90</v>
      </c>
      <c r="G42" s="81">
        <v>88</v>
      </c>
      <c r="H42" s="81">
        <v>36</v>
      </c>
      <c r="I42" s="81">
        <v>39</v>
      </c>
      <c r="J42" s="81">
        <v>0</v>
      </c>
      <c r="K42" s="81">
        <v>0</v>
      </c>
      <c r="L42" s="81"/>
      <c r="M42" s="81"/>
      <c r="N42" s="81"/>
      <c r="O42" s="81"/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35"/>
      <c r="B43" s="76"/>
      <c r="C43" s="69" t="s">
        <v>73</v>
      </c>
      <c r="D43" s="69"/>
      <c r="E43" s="80"/>
      <c r="F43" s="81">
        <v>90</v>
      </c>
      <c r="G43" s="81">
        <v>88</v>
      </c>
      <c r="H43" s="81">
        <v>36</v>
      </c>
      <c r="I43" s="81">
        <v>39</v>
      </c>
      <c r="J43" s="83">
        <v>0</v>
      </c>
      <c r="K43" s="83">
        <v>0</v>
      </c>
      <c r="L43" s="81"/>
      <c r="M43" s="81"/>
      <c r="N43" s="81"/>
      <c r="O43" s="81"/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35"/>
      <c r="B44" s="69" t="s">
        <v>70</v>
      </c>
      <c r="C44" s="69"/>
      <c r="D44" s="69"/>
      <c r="E44" s="80" t="s">
        <v>204</v>
      </c>
      <c r="F44" s="83">
        <f t="shared" ref="F44:O44" si="5">F40-F42</f>
        <v>-90</v>
      </c>
      <c r="G44" s="83">
        <f t="shared" si="5"/>
        <v>-88</v>
      </c>
      <c r="H44" s="83">
        <f t="shared" si="5"/>
        <v>0</v>
      </c>
      <c r="I44" s="83">
        <f t="shared" si="5"/>
        <v>0</v>
      </c>
      <c r="J44" s="83">
        <f t="shared" si="5"/>
        <v>0</v>
      </c>
      <c r="K44" s="83">
        <f t="shared" si="5"/>
        <v>0</v>
      </c>
      <c r="L44" s="83">
        <f t="shared" si="5"/>
        <v>0</v>
      </c>
      <c r="M44" s="83">
        <f t="shared" si="5"/>
        <v>0</v>
      </c>
      <c r="N44" s="83">
        <f t="shared" si="5"/>
        <v>0</v>
      </c>
      <c r="O44" s="83">
        <f t="shared" si="5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34" t="s">
        <v>78</v>
      </c>
      <c r="B45" s="31" t="s">
        <v>74</v>
      </c>
      <c r="C45" s="31"/>
      <c r="D45" s="31"/>
      <c r="E45" s="80" t="s">
        <v>205</v>
      </c>
      <c r="F45" s="81">
        <f t="shared" ref="F45:O45" si="6">F39+F44</f>
        <v>9</v>
      </c>
      <c r="G45" s="81">
        <f t="shared" si="6"/>
        <v>16</v>
      </c>
      <c r="H45" s="81">
        <f t="shared" si="6"/>
        <v>0</v>
      </c>
      <c r="I45" s="81">
        <f t="shared" si="6"/>
        <v>0</v>
      </c>
      <c r="J45" s="81">
        <f t="shared" si="6"/>
        <v>0</v>
      </c>
      <c r="K45" s="81">
        <f t="shared" si="6"/>
        <v>0</v>
      </c>
      <c r="L45" s="81">
        <f t="shared" si="6"/>
        <v>0</v>
      </c>
      <c r="M45" s="81">
        <f t="shared" si="6"/>
        <v>0</v>
      </c>
      <c r="N45" s="81">
        <f t="shared" si="6"/>
        <v>0</v>
      </c>
      <c r="O45" s="81">
        <f t="shared" si="6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35"/>
      <c r="B46" s="69" t="s">
        <v>75</v>
      </c>
      <c r="C46" s="69"/>
      <c r="D46" s="69"/>
      <c r="E46" s="69"/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1"/>
      <c r="M46" s="81"/>
      <c r="N46" s="83"/>
      <c r="O46" s="83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35"/>
      <c r="B47" s="69" t="s">
        <v>76</v>
      </c>
      <c r="C47" s="69"/>
      <c r="D47" s="69"/>
      <c r="E47" s="69"/>
      <c r="F47" s="81">
        <v>13</v>
      </c>
      <c r="G47" s="81">
        <v>22</v>
      </c>
      <c r="H47" s="81">
        <v>0</v>
      </c>
      <c r="I47" s="81">
        <v>0</v>
      </c>
      <c r="J47" s="81">
        <v>0</v>
      </c>
      <c r="K47" s="81">
        <v>0</v>
      </c>
      <c r="L47" s="81"/>
      <c r="M47" s="81"/>
      <c r="N47" s="81"/>
      <c r="O47" s="81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35"/>
      <c r="B48" s="69" t="s">
        <v>77</v>
      </c>
      <c r="C48" s="69"/>
      <c r="D48" s="69"/>
      <c r="E48" s="69"/>
      <c r="F48" s="81">
        <v>-8</v>
      </c>
      <c r="G48" s="81">
        <v>5</v>
      </c>
      <c r="H48" s="81">
        <v>0</v>
      </c>
      <c r="I48" s="81">
        <v>0</v>
      </c>
      <c r="J48" s="81">
        <v>0</v>
      </c>
      <c r="K48" s="81">
        <v>0</v>
      </c>
      <c r="L48" s="81"/>
      <c r="M48" s="81"/>
      <c r="N48" s="81"/>
      <c r="O48" s="81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5" ht="15.95" customHeight="1">
      <c r="A49" s="12" t="s">
        <v>206</v>
      </c>
      <c r="O49" s="4"/>
    </row>
    <row r="50" spans="1:15" ht="15.95" customHeight="1">
      <c r="A50" s="12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2" sqref="C2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2" t="s">
        <v>0</v>
      </c>
      <c r="B1" s="42"/>
      <c r="C1" s="112" t="s">
        <v>299</v>
      </c>
      <c r="D1" s="53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4"/>
      <c r="B5" s="54" t="s">
        <v>284</v>
      </c>
      <c r="C5" s="54"/>
      <c r="D5" s="54"/>
      <c r="H5" s="17"/>
      <c r="L5" s="17"/>
      <c r="N5" s="17" t="s">
        <v>208</v>
      </c>
    </row>
    <row r="6" spans="1:14" ht="15" customHeight="1">
      <c r="A6" s="55"/>
      <c r="B6" s="56"/>
      <c r="C6" s="56"/>
      <c r="D6" s="108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15" customHeight="1">
      <c r="A7" s="57"/>
      <c r="B7" s="58"/>
      <c r="C7" s="58"/>
      <c r="D7" s="109"/>
      <c r="E7" s="62" t="s">
        <v>279</v>
      </c>
      <c r="F7" s="101" t="s">
        <v>283</v>
      </c>
      <c r="G7" s="62" t="s">
        <v>279</v>
      </c>
      <c r="H7" s="62" t="s">
        <v>283</v>
      </c>
      <c r="I7" s="62" t="s">
        <v>279</v>
      </c>
      <c r="J7" s="62" t="s">
        <v>283</v>
      </c>
      <c r="K7" s="62" t="s">
        <v>279</v>
      </c>
      <c r="L7" s="62" t="s">
        <v>283</v>
      </c>
      <c r="M7" s="62" t="s">
        <v>279</v>
      </c>
      <c r="N7" s="62" t="s">
        <v>283</v>
      </c>
    </row>
    <row r="8" spans="1:14" ht="18" customHeight="1">
      <c r="A8" s="129" t="s">
        <v>209</v>
      </c>
      <c r="B8" s="102" t="s">
        <v>210</v>
      </c>
      <c r="C8" s="103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8" customHeight="1">
      <c r="A9" s="129"/>
      <c r="B9" s="129" t="s">
        <v>211</v>
      </c>
      <c r="C9" s="69" t="s">
        <v>212</v>
      </c>
      <c r="D9" s="69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ht="18" customHeight="1">
      <c r="A10" s="129"/>
      <c r="B10" s="129"/>
      <c r="C10" s="69" t="s">
        <v>213</v>
      </c>
      <c r="D10" s="69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 ht="18" customHeight="1">
      <c r="A11" s="129"/>
      <c r="B11" s="129"/>
      <c r="C11" s="69" t="s">
        <v>214</v>
      </c>
      <c r="D11" s="69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18" customHeight="1">
      <c r="A12" s="129"/>
      <c r="B12" s="129"/>
      <c r="C12" s="69" t="s">
        <v>215</v>
      </c>
      <c r="D12" s="69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ht="18" customHeight="1">
      <c r="A13" s="129"/>
      <c r="B13" s="129"/>
      <c r="C13" s="69" t="s">
        <v>216</v>
      </c>
      <c r="D13" s="69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ht="18" customHeight="1">
      <c r="A14" s="129"/>
      <c r="B14" s="129"/>
      <c r="C14" s="69" t="s">
        <v>78</v>
      </c>
      <c r="D14" s="69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ht="18" customHeight="1">
      <c r="A15" s="128" t="s">
        <v>217</v>
      </c>
      <c r="B15" s="129" t="s">
        <v>218</v>
      </c>
      <c r="C15" s="69" t="s">
        <v>219</v>
      </c>
      <c r="D15" s="69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 ht="18" customHeight="1">
      <c r="A16" s="129"/>
      <c r="B16" s="129"/>
      <c r="C16" s="69" t="s">
        <v>220</v>
      </c>
      <c r="D16" s="69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5" ht="18" customHeight="1">
      <c r="A17" s="129"/>
      <c r="B17" s="129"/>
      <c r="C17" s="69" t="s">
        <v>221</v>
      </c>
      <c r="D17" s="69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5" ht="18" customHeight="1">
      <c r="A18" s="129"/>
      <c r="B18" s="129"/>
      <c r="C18" s="69" t="s">
        <v>222</v>
      </c>
      <c r="D18" s="69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5" ht="18" customHeight="1">
      <c r="A19" s="129"/>
      <c r="B19" s="129" t="s">
        <v>223</v>
      </c>
      <c r="C19" s="69" t="s">
        <v>224</v>
      </c>
      <c r="D19" s="69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5" ht="18" customHeight="1">
      <c r="A20" s="129"/>
      <c r="B20" s="129"/>
      <c r="C20" s="69" t="s">
        <v>225</v>
      </c>
      <c r="D20" s="69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5" s="59" customFormat="1" ht="18" customHeight="1">
      <c r="A21" s="129"/>
      <c r="B21" s="129"/>
      <c r="C21" s="105" t="s">
        <v>226</v>
      </c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5" ht="18" customHeight="1">
      <c r="A22" s="129"/>
      <c r="B22" s="129"/>
      <c r="C22" s="31" t="s">
        <v>227</v>
      </c>
      <c r="D22" s="3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15" ht="18" customHeight="1">
      <c r="A23" s="129"/>
      <c r="B23" s="129" t="s">
        <v>228</v>
      </c>
      <c r="C23" s="69" t="s">
        <v>229</v>
      </c>
      <c r="D23" s="69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5" ht="18" customHeight="1">
      <c r="A24" s="129"/>
      <c r="B24" s="129"/>
      <c r="C24" s="69" t="s">
        <v>230</v>
      </c>
      <c r="D24" s="69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5" ht="18" customHeight="1">
      <c r="A25" s="129"/>
      <c r="B25" s="129"/>
      <c r="C25" s="69" t="s">
        <v>231</v>
      </c>
      <c r="D25" s="69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5" ht="18" customHeight="1">
      <c r="A26" s="129"/>
      <c r="B26" s="129"/>
      <c r="C26" s="69" t="s">
        <v>232</v>
      </c>
      <c r="D26" s="69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5" ht="18" customHeight="1">
      <c r="A27" s="129"/>
      <c r="B27" s="69" t="s">
        <v>233</v>
      </c>
      <c r="C27" s="69"/>
      <c r="D27" s="69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5" ht="18" customHeight="1">
      <c r="A28" s="129" t="s">
        <v>234</v>
      </c>
      <c r="B28" s="129" t="s">
        <v>235</v>
      </c>
      <c r="C28" s="69" t="s">
        <v>236</v>
      </c>
      <c r="D28" s="107" t="s">
        <v>36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1:15" ht="18" customHeight="1">
      <c r="A29" s="129"/>
      <c r="B29" s="129"/>
      <c r="C29" s="69" t="s">
        <v>237</v>
      </c>
      <c r="D29" s="107" t="s">
        <v>37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5" ht="18" customHeight="1">
      <c r="A30" s="129"/>
      <c r="B30" s="129"/>
      <c r="C30" s="69" t="s">
        <v>238</v>
      </c>
      <c r="D30" s="107" t="s">
        <v>239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5" ht="18" customHeight="1">
      <c r="A31" s="129"/>
      <c r="B31" s="129"/>
      <c r="C31" s="31" t="s">
        <v>240</v>
      </c>
      <c r="D31" s="107" t="s">
        <v>241</v>
      </c>
      <c r="E31" s="81">
        <f t="shared" ref="E31:N31" si="0">E28-E29-E30</f>
        <v>0</v>
      </c>
      <c r="F31" s="81">
        <f t="shared" si="0"/>
        <v>0</v>
      </c>
      <c r="G31" s="81">
        <f t="shared" si="0"/>
        <v>0</v>
      </c>
      <c r="H31" s="81">
        <f t="shared" si="0"/>
        <v>0</v>
      </c>
      <c r="I31" s="81">
        <f t="shared" si="0"/>
        <v>0</v>
      </c>
      <c r="J31" s="81">
        <f t="shared" si="0"/>
        <v>0</v>
      </c>
      <c r="K31" s="81">
        <f t="shared" si="0"/>
        <v>0</v>
      </c>
      <c r="L31" s="81">
        <f t="shared" si="0"/>
        <v>0</v>
      </c>
      <c r="M31" s="81">
        <f t="shared" si="0"/>
        <v>0</v>
      </c>
      <c r="N31" s="81">
        <f t="shared" si="0"/>
        <v>0</v>
      </c>
      <c r="O31" s="7"/>
    </row>
    <row r="32" spans="1:15" ht="18" customHeight="1">
      <c r="A32" s="129"/>
      <c r="B32" s="129"/>
      <c r="C32" s="69" t="s">
        <v>242</v>
      </c>
      <c r="D32" s="107" t="s">
        <v>243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ht="18" customHeight="1">
      <c r="A33" s="129"/>
      <c r="B33" s="129"/>
      <c r="C33" s="69" t="s">
        <v>244</v>
      </c>
      <c r="D33" s="107" t="s">
        <v>245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ht="18" customHeight="1">
      <c r="A34" s="129"/>
      <c r="B34" s="129"/>
      <c r="C34" s="31" t="s">
        <v>246</v>
      </c>
      <c r="D34" s="107" t="s">
        <v>247</v>
      </c>
      <c r="E34" s="81">
        <f t="shared" ref="E34:N34" si="1">E31+E32-E33</f>
        <v>0</v>
      </c>
      <c r="F34" s="81">
        <f t="shared" si="1"/>
        <v>0</v>
      </c>
      <c r="G34" s="81">
        <f t="shared" si="1"/>
        <v>0</v>
      </c>
      <c r="H34" s="81">
        <f t="shared" si="1"/>
        <v>0</v>
      </c>
      <c r="I34" s="81">
        <f t="shared" si="1"/>
        <v>0</v>
      </c>
      <c r="J34" s="81">
        <f t="shared" si="1"/>
        <v>0</v>
      </c>
      <c r="K34" s="81">
        <f t="shared" si="1"/>
        <v>0</v>
      </c>
      <c r="L34" s="81">
        <f t="shared" si="1"/>
        <v>0</v>
      </c>
      <c r="M34" s="81">
        <f t="shared" si="1"/>
        <v>0</v>
      </c>
      <c r="N34" s="81">
        <f t="shared" si="1"/>
        <v>0</v>
      </c>
    </row>
    <row r="35" spans="1:14" ht="18" customHeight="1">
      <c r="A35" s="129"/>
      <c r="B35" s="129" t="s">
        <v>248</v>
      </c>
      <c r="C35" s="69" t="s">
        <v>249</v>
      </c>
      <c r="D35" s="107" t="s">
        <v>250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ht="18" customHeight="1">
      <c r="A36" s="129"/>
      <c r="B36" s="129"/>
      <c r="C36" s="69" t="s">
        <v>251</v>
      </c>
      <c r="D36" s="107" t="s">
        <v>252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ht="18" customHeight="1">
      <c r="A37" s="129"/>
      <c r="B37" s="129"/>
      <c r="C37" s="69" t="s">
        <v>253</v>
      </c>
      <c r="D37" s="107" t="s">
        <v>254</v>
      </c>
      <c r="E37" s="81">
        <f t="shared" ref="E37:N37" si="2">E34+E35-E36</f>
        <v>0</v>
      </c>
      <c r="F37" s="81">
        <f t="shared" si="2"/>
        <v>0</v>
      </c>
      <c r="G37" s="81">
        <f t="shared" si="2"/>
        <v>0</v>
      </c>
      <c r="H37" s="81">
        <f t="shared" si="2"/>
        <v>0</v>
      </c>
      <c r="I37" s="81">
        <f t="shared" si="2"/>
        <v>0</v>
      </c>
      <c r="J37" s="81">
        <f t="shared" si="2"/>
        <v>0</v>
      </c>
      <c r="K37" s="81">
        <f t="shared" si="2"/>
        <v>0</v>
      </c>
      <c r="L37" s="81">
        <f t="shared" si="2"/>
        <v>0</v>
      </c>
      <c r="M37" s="81">
        <f t="shared" si="2"/>
        <v>0</v>
      </c>
      <c r="N37" s="81">
        <f t="shared" si="2"/>
        <v>0</v>
      </c>
    </row>
    <row r="38" spans="1:14" ht="18" customHeight="1">
      <c r="A38" s="129"/>
      <c r="B38" s="129"/>
      <c r="C38" s="69" t="s">
        <v>255</v>
      </c>
      <c r="D38" s="107" t="s">
        <v>256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ht="18" customHeight="1">
      <c r="A39" s="129"/>
      <c r="B39" s="129"/>
      <c r="C39" s="69" t="s">
        <v>257</v>
      </c>
      <c r="D39" s="107" t="s">
        <v>258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ht="18" customHeight="1">
      <c r="A40" s="129"/>
      <c r="B40" s="129"/>
      <c r="C40" s="69" t="s">
        <v>259</v>
      </c>
      <c r="D40" s="107" t="s">
        <v>260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ht="18" customHeight="1">
      <c r="A41" s="129"/>
      <c r="B41" s="129"/>
      <c r="C41" s="31" t="s">
        <v>261</v>
      </c>
      <c r="D41" s="107" t="s">
        <v>262</v>
      </c>
      <c r="E41" s="81">
        <f t="shared" ref="E41:N41" si="3">E34+E35-E36-E40</f>
        <v>0</v>
      </c>
      <c r="F41" s="81">
        <f t="shared" si="3"/>
        <v>0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  <c r="L41" s="81">
        <f t="shared" si="3"/>
        <v>0</v>
      </c>
      <c r="M41" s="81">
        <f t="shared" si="3"/>
        <v>0</v>
      </c>
      <c r="N41" s="81">
        <f t="shared" si="3"/>
        <v>0</v>
      </c>
    </row>
    <row r="42" spans="1:14" ht="18" customHeight="1">
      <c r="A42" s="129"/>
      <c r="B42" s="129"/>
      <c r="C42" s="144" t="s">
        <v>263</v>
      </c>
      <c r="D42" s="144"/>
      <c r="E42" s="81">
        <f t="shared" ref="E42:N42" si="4">E37+E38-E39-E40</f>
        <v>0</v>
      </c>
      <c r="F42" s="81">
        <f t="shared" si="4"/>
        <v>0</v>
      </c>
      <c r="G42" s="81">
        <f t="shared" si="4"/>
        <v>0</v>
      </c>
      <c r="H42" s="81">
        <f t="shared" si="4"/>
        <v>0</v>
      </c>
      <c r="I42" s="81">
        <f t="shared" si="4"/>
        <v>0</v>
      </c>
      <c r="J42" s="81">
        <f t="shared" si="4"/>
        <v>0</v>
      </c>
      <c r="K42" s="81">
        <f t="shared" si="4"/>
        <v>0</v>
      </c>
      <c r="L42" s="81">
        <f t="shared" si="4"/>
        <v>0</v>
      </c>
      <c r="M42" s="81">
        <f t="shared" si="4"/>
        <v>0</v>
      </c>
      <c r="N42" s="81">
        <f t="shared" si="4"/>
        <v>0</v>
      </c>
    </row>
    <row r="43" spans="1:14" ht="18" customHeight="1">
      <c r="A43" s="129"/>
      <c r="B43" s="129"/>
      <c r="C43" s="69" t="s">
        <v>264</v>
      </c>
      <c r="D43" s="107" t="s">
        <v>265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4" ht="18" customHeight="1">
      <c r="A44" s="129"/>
      <c r="B44" s="129"/>
      <c r="C44" s="31" t="s">
        <v>266</v>
      </c>
      <c r="D44" s="80" t="s">
        <v>267</v>
      </c>
      <c r="E44" s="81">
        <f t="shared" ref="E44:N44" si="5">E41+E43</f>
        <v>0</v>
      </c>
      <c r="F44" s="81">
        <f t="shared" si="5"/>
        <v>0</v>
      </c>
      <c r="G44" s="81">
        <f t="shared" si="5"/>
        <v>0</v>
      </c>
      <c r="H44" s="81">
        <f t="shared" si="5"/>
        <v>0</v>
      </c>
      <c r="I44" s="81">
        <f t="shared" si="5"/>
        <v>0</v>
      </c>
      <c r="J44" s="81">
        <f t="shared" si="5"/>
        <v>0</v>
      </c>
      <c r="K44" s="81">
        <f t="shared" si="5"/>
        <v>0</v>
      </c>
      <c r="L44" s="81">
        <f t="shared" si="5"/>
        <v>0</v>
      </c>
      <c r="M44" s="81">
        <f t="shared" si="5"/>
        <v>0</v>
      </c>
      <c r="N44" s="81">
        <f t="shared" si="5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0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2022-09-02T02:43:16Z</cp:lastPrinted>
  <dcterms:modified xsi:type="dcterms:W3CDTF">2022-09-20T11:40:54Z</dcterms:modified>
</cp:coreProperties>
</file>