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130.46\share\b-tyousa\16_県債借入（公募債を除く）\06_地方債協会\都道府県及び指定都市の財政状況\R5\03_回答\"/>
    </mc:Choice>
  </mc:AlternateContent>
  <bookViews>
    <workbookView xWindow="0" yWindow="0" windowWidth="16560" windowHeight="6840" tabRatio="663" activeTab="1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7" l="1"/>
  <c r="H39" i="7"/>
  <c r="H44" i="7"/>
  <c r="L15" i="7"/>
  <c r="L14" i="7"/>
  <c r="H22" i="6" l="1"/>
  <c r="J44" i="7" l="1"/>
  <c r="J45" i="7"/>
  <c r="H14" i="7"/>
  <c r="L16" i="7"/>
  <c r="L24" i="4" l="1"/>
  <c r="F24" i="4"/>
  <c r="F14" i="4"/>
  <c r="F27" i="2" l="1"/>
  <c r="F32" i="2"/>
  <c r="F38" i="2"/>
  <c r="H45" i="2"/>
  <c r="F39" i="2"/>
  <c r="F41" i="2"/>
  <c r="I9" i="2" l="1"/>
  <c r="F45" i="2"/>
  <c r="G45" i="2" s="1"/>
  <c r="G27" i="2"/>
  <c r="F24" i="6"/>
  <c r="F22" i="6" s="1"/>
  <c r="E22" i="6"/>
  <c r="E19" i="6"/>
  <c r="E23" i="6" s="1"/>
  <c r="H45" i="5"/>
  <c r="F45" i="5"/>
  <c r="G44" i="5" s="1"/>
  <c r="H27" i="5"/>
  <c r="F27" i="5"/>
  <c r="G19" i="5" s="1"/>
  <c r="F44" i="4"/>
  <c r="F45" i="4" s="1"/>
  <c r="F39" i="4"/>
  <c r="H27" i="2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 s="1"/>
  <c r="G41" i="8" s="1"/>
  <c r="G44" i="8" s="1"/>
  <c r="F31" i="8"/>
  <c r="F34" i="8" s="1"/>
  <c r="E31" i="8"/>
  <c r="E34" i="8" s="1"/>
  <c r="O44" i="7"/>
  <c r="N44" i="7"/>
  <c r="M44" i="7"/>
  <c r="M45" i="7" s="1"/>
  <c r="L44" i="7"/>
  <c r="K44" i="7"/>
  <c r="I44" i="7"/>
  <c r="G44" i="7"/>
  <c r="F44" i="7"/>
  <c r="O39" i="7"/>
  <c r="O45" i="7" s="1"/>
  <c r="N39" i="7"/>
  <c r="M39" i="7"/>
  <c r="L39" i="7"/>
  <c r="K39" i="7"/>
  <c r="J39" i="7"/>
  <c r="I39" i="7"/>
  <c r="G39" i="7"/>
  <c r="F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K16" i="7"/>
  <c r="J16" i="7"/>
  <c r="I16" i="7"/>
  <c r="H16" i="7"/>
  <c r="G16" i="7"/>
  <c r="F16" i="7"/>
  <c r="O15" i="7"/>
  <c r="N15" i="7"/>
  <c r="M15" i="7"/>
  <c r="K15" i="7"/>
  <c r="J15" i="7"/>
  <c r="I15" i="7"/>
  <c r="H15" i="7"/>
  <c r="G15" i="7"/>
  <c r="F15" i="7"/>
  <c r="O14" i="7"/>
  <c r="N14" i="7"/>
  <c r="M14" i="7"/>
  <c r="K14" i="7"/>
  <c r="J14" i="7"/>
  <c r="I14" i="7"/>
  <c r="G14" i="7"/>
  <c r="F14" i="7"/>
  <c r="I20" i="6"/>
  <c r="H20" i="6"/>
  <c r="G20" i="6"/>
  <c r="F20" i="6"/>
  <c r="E20" i="6"/>
  <c r="I19" i="6"/>
  <c r="I21" i="6" s="1"/>
  <c r="H19" i="6"/>
  <c r="H21" i="6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L39" i="4"/>
  <c r="L44" i="4"/>
  <c r="K39" i="4"/>
  <c r="K44" i="4"/>
  <c r="J39" i="4"/>
  <c r="J44" i="4"/>
  <c r="I39" i="4"/>
  <c r="I44" i="4"/>
  <c r="H39" i="4"/>
  <c r="H44" i="4"/>
  <c r="G39" i="4"/>
  <c r="G44" i="4"/>
  <c r="O24" i="4"/>
  <c r="O27" i="4" s="1"/>
  <c r="N24" i="4"/>
  <c r="N27" i="4"/>
  <c r="M24" i="4"/>
  <c r="M27" i="4" s="1"/>
  <c r="L27" i="4"/>
  <c r="K24" i="4"/>
  <c r="K27" i="4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7" i="4"/>
  <c r="F16" i="4"/>
  <c r="F15" i="4"/>
  <c r="E21" i="6"/>
  <c r="G41" i="5"/>
  <c r="G34" i="5"/>
  <c r="G39" i="5" l="1"/>
  <c r="G37" i="5"/>
  <c r="G42" i="5"/>
  <c r="G40" i="5"/>
  <c r="G30" i="5"/>
  <c r="G35" i="5"/>
  <c r="G28" i="5"/>
  <c r="G38" i="5"/>
  <c r="G33" i="5"/>
  <c r="L45" i="4"/>
  <c r="G14" i="2"/>
  <c r="G29" i="2"/>
  <c r="G41" i="2"/>
  <c r="G24" i="6"/>
  <c r="M45" i="4"/>
  <c r="K45" i="4"/>
  <c r="I45" i="4"/>
  <c r="G45" i="4"/>
  <c r="I45" i="5"/>
  <c r="G45" i="5"/>
  <c r="G29" i="5"/>
  <c r="G28" i="2"/>
  <c r="J37" i="8"/>
  <c r="J42" i="8" s="1"/>
  <c r="H45" i="4"/>
  <c r="G21" i="2"/>
  <c r="G43" i="5"/>
  <c r="G16" i="2"/>
  <c r="G45" i="7"/>
  <c r="G18" i="2"/>
  <c r="G36" i="5"/>
  <c r="G31" i="5"/>
  <c r="K45" i="7"/>
  <c r="G32" i="5"/>
  <c r="G9" i="2"/>
  <c r="J45" i="4"/>
  <c r="O45" i="4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G26" i="2"/>
  <c r="G32" i="2"/>
  <c r="G13" i="2"/>
  <c r="G40" i="2"/>
  <c r="I45" i="7"/>
  <c r="G20" i="2"/>
  <c r="G17" i="2"/>
  <c r="G10" i="2"/>
  <c r="G31" i="2"/>
  <c r="N45" i="7"/>
  <c r="I23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<sst xmlns="http://schemas.openxmlformats.org/spreadsheetml/2006/main" count="442" uniqueCount="270">
  <si>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</si>
  <si>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</si>
  <si>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</si>
  <si>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</si>
  <si>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</si>
  <si>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</si>
  <si>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</si>
  <si>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</si>
  <si>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</si>
  <si>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</si>
  <si>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</si>
  <si>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</si>
  <si>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</si>
  <si>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</si>
  <si>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</si>
  <si>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</si>
  <si>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</si>
  <si>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</si>
  <si>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</si>
  <si>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</si>
  <si>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</si>
  <si>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</si>
  <si>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</si>
  <si>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</si>
  <si>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</si>
  <si>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</si>
  <si>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</si>
  <si>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</si>
  <si>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</si>
  <si>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</si>
  <si>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</si>
  <si>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</si>
  <si>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</si>
  <si>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</si>
  <si>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</si>
  <si>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</si>
  <si>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</si>
  <si>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</si>
  <si>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</si>
  <si>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</si>
  <si>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</si>
  <si>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</si>
  <si>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</si>
  <si>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</si>
  <si>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</si>
  <si>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</si>
  <si>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</si>
  <si>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</si>
  <si>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</si>
  <si>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</si>
  <si>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</si>
  <si>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</si>
  <si>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</si>
  <si>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</si>
  <si>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</si>
  <si>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</si>
  <si>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</si>
  <si>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</si>
  <si>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</si>
  <si>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</si>
  <si>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</si>
  <si>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</si>
  <si>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</si>
  <si>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</si>
  <si>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</si>
  <si>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</si>
  <si>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</si>
  <si>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</si>
  <si>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</si>
  <si>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</si>
  <si>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</si>
  <si>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</si>
  <si>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</si>
  <si>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</si>
  <si>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</si>
  <si>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</si>
  <si>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</si>
  <si>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</si>
  <si>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</si>
  <si>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</si>
  <si>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</si>
  <si>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</si>
  <si>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</si>
  <si>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</si>
  <si>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</si>
  <si>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</si>
  <si>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</si>
  <si>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</si>
  <si>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</si>
  <si>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</si>
  <si>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</si>
  <si>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</si>
  <si>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</si>
  <si>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</si>
  <si>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</si>
  <si>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</si>
  <si>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</si>
  <si>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</si>
  <si>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</si>
  <si>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</si>
  <si>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</si>
  <si>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</si>
  <si>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</si>
  <si>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</si>
  <si>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</si>
  <si>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</si>
  <si>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</si>
  <si>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</si>
  <si>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</si>
  <si>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</si>
  <si>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</si>
  <si>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</si>
  <si>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</si>
  <si>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</si>
  <si>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</si>
  <si>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</si>
  <si>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</si>
  <si>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</si>
  <si>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</si>
  <si>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</si>
  <si>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</si>
  <si>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</si>
  <si>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</si>
  <si>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</si>
  <si>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</si>
  <si>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</si>
  <si>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</si>
  <si>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</si>
  <si>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</si>
  <si>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</si>
  <si>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</si>
  <si>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</si>
  <si>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</si>
  <si>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</si>
  <si>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</si>
  <si>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</si>
  <si>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</si>
  <si>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</si>
  <si>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</si>
  <si>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</si>
  <si>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</si>
  <si>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</si>
  <si>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</si>
  <si>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</si>
  <si>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</si>
  <si>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</si>
  <si>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</si>
  <si>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</si>
  <si>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</si>
  <si>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</si>
  <si>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</si>
  <si>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</si>
  <si>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</si>
  <si>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</si>
  <si>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</si>
  <si>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</si>
  <si>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</si>
  <si>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</si>
  <si>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</si>
  <si>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</si>
  <si>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</si>
  <si>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</si>
  <si>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</si>
  <si>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</si>
  <si>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</si>
  <si>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</si>
  <si>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</si>
  <si>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</si>
  <si>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</si>
  <si>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</si>
  <si>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</si>
  <si>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</si>
  <si>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</si>
  <si>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</si>
  <si>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</si>
  <si>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</si>
  <si>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</si>
  <si>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</si>
  <si>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</si>
  <si>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</si>
  <si>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</si>
  <si>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</si>
  <si>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</si>
  <si>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</si>
  <si>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</si>
  <si>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</si>
  <si>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</si>
  <si>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</si>
  <si>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</si>
  <si>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</si>
  <si>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</si>
  <si>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</si>
  <si>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</si>
  <si>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</si>
  <si>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</si>
  <si>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</si>
  <si>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</si>
  <si>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</si>
  <si>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</si>
  <si>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</si>
  <si>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</si>
  <si>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</si>
  <si>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</si>
  <si>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</si>
  <si>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</si>
  <si>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</si>
  <si>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</si>
  <si>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</si>
  <si>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</si>
  <si>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</si>
  <si>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</si>
  <si>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</si>
  <si>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</si>
  <si>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</si>
  <si>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</si>
  <si>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</si>
  <si>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</si>
  <si>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</si>
  <si>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</si>
  <si>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</si>
  <si>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</si>
  <si>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</si>
  <si>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</si>
  <si>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</si>
  <si>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</si>
  <si>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</si>
  <si>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</si>
  <si>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</si>
  <si>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</si>
  <si>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</si>
  <si>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</si>
  <si>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</si>
  <si>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</si>
  <si>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</si>
  <si>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</si>
  <si>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</si>
  <si>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</si>
  <si>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</si>
  <si>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</si>
  <si>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</si>
  <si>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</si>
  <si>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</si>
  <si>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</si>
  <si>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</si>
  <si>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</si>
  <si>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</si>
  <si>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</si>
  <si>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</si>
  <si>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</si>
  <si>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</si>
  <si>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岩手県</t>
    <rPh sb="0" eb="3">
      <t>イワテケン</t>
    </rPh>
    <phoneticPr fontId="9"/>
  </si>
  <si>
    <t>岩手県</t>
    <rPh sb="0" eb="3">
      <t>イワテケン</t>
    </rPh>
    <phoneticPr fontId="16"/>
  </si>
  <si>
    <t>電気事業</t>
    <rPh sb="0" eb="4">
      <t>デンキジギョウ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</si>
  <si>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</si>
  <si>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病院事業</t>
    <rPh sb="0" eb="4">
      <t>ビョウインジギョウ</t>
    </rPh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</si>
  <si>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</si>
  <si>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下水道事業（特定環境保全）</t>
    <rPh sb="0" eb="5">
      <t>ゲスイドウジギョウ</t>
    </rPh>
    <rPh sb="6" eb="8">
      <t>トクテイ</t>
    </rPh>
    <rPh sb="8" eb="10">
      <t>カンキョウ</t>
    </rPh>
    <rPh sb="10" eb="12">
      <t>ホゼン</t>
    </rPh>
    <phoneticPr fontId="9"/>
  </si>
  <si>
    <t>港湾整備事業</t>
    <rPh sb="0" eb="2">
      <t>コウワン</t>
    </rPh>
    <rPh sb="2" eb="4">
      <t>セイビ</t>
    </rPh>
    <rPh sb="4" eb="6">
      <t>ジギョウ</t>
    </rPh>
    <phoneticPr fontId="9"/>
  </si>
  <si>
    <t>宅地造成事業（臨海土地造成）</t>
    <rPh sb="0" eb="2">
      <t>タクチ</t>
    </rPh>
    <rPh sb="2" eb="4">
      <t>ゾウセイ</t>
    </rPh>
    <rPh sb="4" eb="6">
      <t>ジギョウ</t>
    </rPh>
    <rPh sb="7" eb="9">
      <t>リンカイ</t>
    </rPh>
    <rPh sb="9" eb="11">
      <t>トチ</t>
    </rPh>
    <rPh sb="11" eb="13">
      <t>ゾウセイ</t>
    </rPh>
    <phoneticPr fontId="9"/>
  </si>
  <si>
    <t>下水道事業（漁業集落排水）</t>
    <rPh sb="0" eb="5">
      <t>ゲスイドウジギョウ</t>
    </rPh>
    <rPh sb="6" eb="10">
      <t>ギョギョウシュウラク</t>
    </rPh>
    <rPh sb="10" eb="12">
      <t>ハイスイ</t>
    </rPh>
    <phoneticPr fontId="9"/>
  </si>
  <si>
    <t>電気事業</t>
    <rPh sb="0" eb="4">
      <t>デンキジギョウ</t>
    </rPh>
    <phoneticPr fontId="16"/>
  </si>
  <si>
    <t>工業用水道事業</t>
    <rPh sb="0" eb="3">
      <t>コウギョウヨウ</t>
    </rPh>
    <rPh sb="3" eb="7">
      <t>スイドウジギョウ</t>
    </rPh>
    <phoneticPr fontId="16"/>
  </si>
  <si>
    <t>病院事業</t>
    <rPh sb="0" eb="4">
      <t>ビョウインジギョウ</t>
    </rPh>
    <phoneticPr fontId="16"/>
  </si>
  <si>
    <t>流域下水道事業</t>
    <rPh sb="0" eb="5">
      <t>リュウイキゲスイドウ</t>
    </rPh>
    <rPh sb="5" eb="7">
      <t>ジギョウ</t>
    </rPh>
    <phoneticPr fontId="16"/>
  </si>
  <si>
    <t>下水道事業（特定環境保全）</t>
    <rPh sb="0" eb="5">
      <t>ゲスイドウジギョウ</t>
    </rPh>
    <rPh sb="6" eb="8">
      <t>トクテイ</t>
    </rPh>
    <rPh sb="8" eb="10">
      <t>カンキョウ</t>
    </rPh>
    <rPh sb="10" eb="12">
      <t>ホゼン</t>
    </rPh>
    <phoneticPr fontId="14"/>
  </si>
  <si>
    <t>港湾整備事業</t>
    <rPh sb="0" eb="2">
      <t>コウワン</t>
    </rPh>
    <rPh sb="2" eb="4">
      <t>セイビ</t>
    </rPh>
    <rPh sb="4" eb="6">
      <t>ジギョウ</t>
    </rPh>
    <phoneticPr fontId="14"/>
  </si>
  <si>
    <t>宅地造成事業（臨海土地造成）</t>
    <rPh sb="0" eb="4">
      <t>タクチゾウセイ</t>
    </rPh>
    <rPh sb="4" eb="6">
      <t>ジギョウ</t>
    </rPh>
    <rPh sb="7" eb="13">
      <t>リンカイトチゾウセイ</t>
    </rPh>
    <phoneticPr fontId="14"/>
  </si>
  <si>
    <t>下水道事業（漁業集落排水）</t>
    <rPh sb="0" eb="5">
      <t>ゲスイドウジギョウ</t>
    </rPh>
    <rPh sb="6" eb="10">
      <t>ギョギョウシュウラク</t>
    </rPh>
    <rPh sb="10" eb="12">
      <t>ハイスイ</t>
    </rPh>
    <phoneticPr fontId="14"/>
  </si>
  <si>
    <t>土地開発公社</t>
    <rPh sb="0" eb="2">
      <t>トチ</t>
    </rPh>
    <rPh sb="2" eb="4">
      <t>カイハツ</t>
    </rPh>
    <rPh sb="4" eb="6">
      <t>コウシャ</t>
    </rPh>
    <phoneticPr fontId="14"/>
  </si>
  <si>
    <t>IGRいわて銀河鉄道</t>
    <rPh sb="6" eb="8">
      <t>ギンガ</t>
    </rPh>
    <rPh sb="8" eb="10">
      <t>テツドウ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</si>
</sst>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5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26" sqref="E26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9" style="2"/>
    <col min="12" max="12" width="9.88671875" style="2" customWidth="1"/>
    <col min="13" max="16384" width="9" style="2"/>
  </cols>
  <sheetData>
    <row r="1" spans="1:11" ht="33.9" customHeight="1">
      <c r="A1" s="16" t="s">
        <v>0</v>
      </c>
      <c r="B1" s="16"/>
      <c r="C1" s="16"/>
      <c r="D1" s="16"/>
      <c r="E1" s="21" t="s">
        <v>250</v>
      </c>
      <c r="F1" s="1"/>
    </row>
    <row r="3" spans="1:11" ht="14.4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239</v>
      </c>
      <c r="G7" s="48"/>
      <c r="H7" s="48" t="s">
        <v>248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90" t="s">
        <v>87</v>
      </c>
      <c r="B9" s="90" t="s">
        <v>89</v>
      </c>
      <c r="C9" s="61" t="s">
        <v>3</v>
      </c>
      <c r="D9" s="53"/>
      <c r="E9" s="53"/>
      <c r="F9" s="54">
        <v>168505</v>
      </c>
      <c r="G9" s="55">
        <f>F9/$F$27*100</f>
        <v>22.397274658202477</v>
      </c>
      <c r="H9" s="54">
        <v>165548</v>
      </c>
      <c r="I9" s="55">
        <f>(F9/H9-1)*100</f>
        <v>1.7861888998961017</v>
      </c>
      <c r="K9" s="25"/>
    </row>
    <row r="10" spans="1:11" ht="18" customHeight="1">
      <c r="A10" s="90"/>
      <c r="B10" s="90"/>
      <c r="C10" s="63"/>
      <c r="D10" s="65" t="s">
        <v>22</v>
      </c>
      <c r="E10" s="53"/>
      <c r="F10" s="54">
        <v>40604</v>
      </c>
      <c r="G10" s="55">
        <f t="shared" ref="G10:G26" si="0">F10/$F$27*100</f>
        <v>5.3969848979060169</v>
      </c>
      <c r="H10" s="54">
        <v>40371</v>
      </c>
      <c r="I10" s="55">
        <f t="shared" ref="I10:I27" si="1">(F10/H10-1)*100</f>
        <v>0.57714696192812109</v>
      </c>
    </row>
    <row r="11" spans="1:11" ht="18" customHeight="1">
      <c r="A11" s="90"/>
      <c r="B11" s="90"/>
      <c r="C11" s="63"/>
      <c r="D11" s="63"/>
      <c r="E11" s="47" t="s">
        <v>23</v>
      </c>
      <c r="F11" s="54">
        <v>34606</v>
      </c>
      <c r="G11" s="55">
        <f t="shared" si="0"/>
        <v>4.5997453299412774</v>
      </c>
      <c r="H11" s="54">
        <v>34656</v>
      </c>
      <c r="I11" s="55">
        <f t="shared" si="1"/>
        <v>-0.14427516158818099</v>
      </c>
    </row>
    <row r="12" spans="1:11" ht="18" customHeight="1">
      <c r="A12" s="90"/>
      <c r="B12" s="90"/>
      <c r="C12" s="63"/>
      <c r="D12" s="63"/>
      <c r="E12" s="47" t="s">
        <v>24</v>
      </c>
      <c r="F12" s="54">
        <v>1639</v>
      </c>
      <c r="G12" s="55">
        <f t="shared" si="0"/>
        <v>0.21785189261323912</v>
      </c>
      <c r="H12" s="54">
        <v>1586</v>
      </c>
      <c r="I12" s="55">
        <f t="shared" si="1"/>
        <v>3.3417402269861229</v>
      </c>
    </row>
    <row r="13" spans="1:11" ht="18" customHeight="1">
      <c r="A13" s="90"/>
      <c r="B13" s="90"/>
      <c r="C13" s="63"/>
      <c r="D13" s="64"/>
      <c r="E13" s="47" t="s">
        <v>25</v>
      </c>
      <c r="F13" s="54">
        <v>70</v>
      </c>
      <c r="G13" s="55">
        <f t="shared" si="0"/>
        <v>9.304229702822903E-3</v>
      </c>
      <c r="H13" s="54">
        <v>133</v>
      </c>
      <c r="I13" s="55">
        <f t="shared" si="1"/>
        <v>-47.368421052631582</v>
      </c>
    </row>
    <row r="14" spans="1:11" ht="18" customHeight="1">
      <c r="A14" s="90"/>
      <c r="B14" s="90"/>
      <c r="C14" s="63"/>
      <c r="D14" s="61" t="s">
        <v>26</v>
      </c>
      <c r="E14" s="53"/>
      <c r="F14" s="54">
        <v>28956</v>
      </c>
      <c r="G14" s="55">
        <f t="shared" si="0"/>
        <v>3.8487610753562858</v>
      </c>
      <c r="H14" s="54">
        <v>29611</v>
      </c>
      <c r="I14" s="55">
        <f t="shared" si="1"/>
        <v>-2.2120158049373506</v>
      </c>
    </row>
    <row r="15" spans="1:11" ht="18" customHeight="1">
      <c r="A15" s="90"/>
      <c r="B15" s="90"/>
      <c r="C15" s="63"/>
      <c r="D15" s="63"/>
      <c r="E15" s="47" t="s">
        <v>27</v>
      </c>
      <c r="F15" s="54">
        <v>1099</v>
      </c>
      <c r="G15" s="55">
        <f t="shared" si="0"/>
        <v>0.14607640633431956</v>
      </c>
      <c r="H15" s="54">
        <v>1126</v>
      </c>
      <c r="I15" s="55">
        <f t="shared" si="1"/>
        <v>-2.3978685612788597</v>
      </c>
    </row>
    <row r="16" spans="1:11" ht="18" customHeight="1">
      <c r="A16" s="90"/>
      <c r="B16" s="90"/>
      <c r="C16" s="63"/>
      <c r="D16" s="64"/>
      <c r="E16" s="47" t="s">
        <v>28</v>
      </c>
      <c r="F16" s="54">
        <v>27857</v>
      </c>
      <c r="G16" s="55">
        <f t="shared" si="0"/>
        <v>3.7026846690219664</v>
      </c>
      <c r="H16" s="54">
        <v>28485</v>
      </c>
      <c r="I16" s="55">
        <f t="shared" si="1"/>
        <v>-2.2046691241004002</v>
      </c>
      <c r="K16" s="26"/>
    </row>
    <row r="17" spans="1:26" ht="18" customHeight="1">
      <c r="A17" s="90"/>
      <c r="B17" s="90"/>
      <c r="C17" s="63"/>
      <c r="D17" s="91" t="s">
        <v>29</v>
      </c>
      <c r="E17" s="92"/>
      <c r="F17" s="54">
        <v>63458</v>
      </c>
      <c r="G17" s="55">
        <f t="shared" si="0"/>
        <v>8.4346829783105122</v>
      </c>
      <c r="H17" s="54">
        <v>59508</v>
      </c>
      <c r="I17" s="55">
        <f t="shared" si="1"/>
        <v>6.6377629898501045</v>
      </c>
    </row>
    <row r="18" spans="1:26" ht="18" customHeight="1">
      <c r="A18" s="90"/>
      <c r="B18" s="90"/>
      <c r="C18" s="63"/>
      <c r="D18" s="91" t="s">
        <v>93</v>
      </c>
      <c r="E18" s="93"/>
      <c r="F18" s="54">
        <v>2291</v>
      </c>
      <c r="G18" s="55">
        <f t="shared" si="0"/>
        <v>0.30451414641667529</v>
      </c>
      <c r="H18" s="54">
        <v>2338</v>
      </c>
      <c r="I18" s="55">
        <f t="shared" si="1"/>
        <v>-2.0102651839178809</v>
      </c>
    </row>
    <row r="19" spans="1:26" ht="18" customHeight="1">
      <c r="A19" s="90"/>
      <c r="B19" s="90"/>
      <c r="C19" s="62"/>
      <c r="D19" s="91" t="s">
        <v>94</v>
      </c>
      <c r="E19" s="93"/>
      <c r="F19" s="56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90"/>
      <c r="B20" s="90"/>
      <c r="C20" s="53" t="s">
        <v>4</v>
      </c>
      <c r="D20" s="53"/>
      <c r="E20" s="53"/>
      <c r="F20" s="54">
        <v>25216</v>
      </c>
      <c r="G20" s="55">
        <f t="shared" si="0"/>
        <v>3.3516493740911764</v>
      </c>
      <c r="H20" s="54">
        <v>25503</v>
      </c>
      <c r="I20" s="55">
        <f t="shared" si="1"/>
        <v>-1.1253578010430143</v>
      </c>
    </row>
    <row r="21" spans="1:26" ht="18" customHeight="1">
      <c r="A21" s="90"/>
      <c r="B21" s="90"/>
      <c r="C21" s="53" t="s">
        <v>5</v>
      </c>
      <c r="D21" s="53"/>
      <c r="E21" s="53"/>
      <c r="F21" s="54">
        <v>221297</v>
      </c>
      <c r="G21" s="55">
        <f t="shared" si="0"/>
        <v>29.414258864937143</v>
      </c>
      <c r="H21" s="54">
        <v>216844</v>
      </c>
      <c r="I21" s="55">
        <f t="shared" si="1"/>
        <v>2.0535500175241195</v>
      </c>
    </row>
    <row r="22" spans="1:26" ht="18" customHeight="1">
      <c r="A22" s="90"/>
      <c r="B22" s="90"/>
      <c r="C22" s="53" t="s">
        <v>30</v>
      </c>
      <c r="D22" s="53"/>
      <c r="E22" s="53"/>
      <c r="F22" s="54">
        <v>7569</v>
      </c>
      <c r="G22" s="55">
        <f t="shared" si="0"/>
        <v>1.0060530660095222</v>
      </c>
      <c r="H22" s="54">
        <v>7687</v>
      </c>
      <c r="I22" s="55">
        <f t="shared" si="1"/>
        <v>-1.5350591908416811</v>
      </c>
    </row>
    <row r="23" spans="1:26" ht="18" customHeight="1">
      <c r="A23" s="90"/>
      <c r="B23" s="90"/>
      <c r="C23" s="53" t="s">
        <v>6</v>
      </c>
      <c r="D23" s="53"/>
      <c r="E23" s="53"/>
      <c r="F23" s="54">
        <v>124602</v>
      </c>
      <c r="G23" s="55">
        <f t="shared" si="0"/>
        <v>16.561794706159134</v>
      </c>
      <c r="H23" s="54">
        <v>127043</v>
      </c>
      <c r="I23" s="55">
        <f t="shared" si="1"/>
        <v>-1.9213966924584547</v>
      </c>
    </row>
    <row r="24" spans="1:26" ht="18" customHeight="1">
      <c r="A24" s="90"/>
      <c r="B24" s="90"/>
      <c r="C24" s="53" t="s">
        <v>31</v>
      </c>
      <c r="D24" s="53"/>
      <c r="E24" s="53"/>
      <c r="F24" s="54">
        <v>1280</v>
      </c>
      <c r="G24" s="55">
        <f t="shared" si="0"/>
        <v>0.17013448599447595</v>
      </c>
      <c r="H24" s="54">
        <v>958</v>
      </c>
      <c r="I24" s="55">
        <f t="shared" si="1"/>
        <v>33.611691022964507</v>
      </c>
    </row>
    <row r="25" spans="1:26" ht="18" customHeight="1">
      <c r="A25" s="90"/>
      <c r="B25" s="90"/>
      <c r="C25" s="53" t="s">
        <v>7</v>
      </c>
      <c r="D25" s="53"/>
      <c r="E25" s="53"/>
      <c r="F25" s="54">
        <v>41904</v>
      </c>
      <c r="G25" s="55">
        <f t="shared" si="0"/>
        <v>5.5697777352441564</v>
      </c>
      <c r="H25" s="54">
        <v>54481</v>
      </c>
      <c r="I25" s="55">
        <f t="shared" si="1"/>
        <v>-23.085112240964744</v>
      </c>
    </row>
    <row r="26" spans="1:26" ht="18" customHeight="1">
      <c r="A26" s="90"/>
      <c r="B26" s="90"/>
      <c r="C26" s="53" t="s">
        <v>8</v>
      </c>
      <c r="D26" s="53"/>
      <c r="E26" s="53"/>
      <c r="F26" s="54">
        <v>161973</v>
      </c>
      <c r="G26" s="55">
        <f t="shared" si="0"/>
        <v>21.529057109361915</v>
      </c>
      <c r="H26" s="54">
        <v>175614</v>
      </c>
      <c r="I26" s="55">
        <f t="shared" si="1"/>
        <v>-7.7676039495712228</v>
      </c>
    </row>
    <row r="27" spans="1:26" ht="18" customHeight="1">
      <c r="A27" s="90"/>
      <c r="B27" s="90"/>
      <c r="C27" s="53" t="s">
        <v>9</v>
      </c>
      <c r="D27" s="53"/>
      <c r="E27" s="53"/>
      <c r="F27" s="54">
        <f>SUM(F9,F20:F26)</f>
        <v>752346</v>
      </c>
      <c r="G27" s="55">
        <f>F27/$F$27*100</f>
        <v>100</v>
      </c>
      <c r="H27" s="54">
        <f>SUM(H9,H20:H26)</f>
        <v>773678</v>
      </c>
      <c r="I27" s="55">
        <f t="shared" si="1"/>
        <v>-2.7572194116932347</v>
      </c>
    </row>
    <row r="28" spans="1:26" ht="18" customHeight="1">
      <c r="A28" s="90"/>
      <c r="B28" s="90" t="s">
        <v>88</v>
      </c>
      <c r="C28" s="61" t="s">
        <v>10</v>
      </c>
      <c r="D28" s="53"/>
      <c r="E28" s="53"/>
      <c r="F28" s="54">
        <v>272774</v>
      </c>
      <c r="G28" s="55">
        <f>F28/$F$45*100</f>
        <v>36.256456470825924</v>
      </c>
      <c r="H28" s="54">
        <v>286917</v>
      </c>
      <c r="I28" s="55">
        <f>(F28/H28-1)*100</f>
        <v>-4.9293001111819779</v>
      </c>
    </row>
    <row r="29" spans="1:26" ht="18" customHeight="1">
      <c r="A29" s="90"/>
      <c r="B29" s="90"/>
      <c r="C29" s="63"/>
      <c r="D29" s="53" t="s">
        <v>11</v>
      </c>
      <c r="E29" s="53"/>
      <c r="F29" s="54">
        <v>163660</v>
      </c>
      <c r="G29" s="55">
        <f t="shared" ref="G29:G44" si="2">F29/$F$45*100</f>
        <v>21.753289045199946</v>
      </c>
      <c r="H29" s="54">
        <v>175493</v>
      </c>
      <c r="I29" s="55">
        <f t="shared" ref="I29:I45" si="3">(F29/H29-1)*100</f>
        <v>-6.742719082812421</v>
      </c>
    </row>
    <row r="30" spans="1:26" ht="18" customHeight="1">
      <c r="A30" s="90"/>
      <c r="B30" s="90"/>
      <c r="C30" s="63"/>
      <c r="D30" s="53" t="s">
        <v>32</v>
      </c>
      <c r="E30" s="53"/>
      <c r="F30" s="54">
        <v>13982</v>
      </c>
      <c r="G30" s="55">
        <f t="shared" si="2"/>
        <v>1.8584534243552835</v>
      </c>
      <c r="H30" s="54">
        <v>13836</v>
      </c>
      <c r="I30" s="55">
        <f t="shared" si="3"/>
        <v>1.05521827117665</v>
      </c>
    </row>
    <row r="31" spans="1:26" ht="18" customHeight="1">
      <c r="A31" s="90"/>
      <c r="B31" s="90"/>
      <c r="C31" s="62"/>
      <c r="D31" s="53" t="s">
        <v>12</v>
      </c>
      <c r="E31" s="53"/>
      <c r="F31" s="54">
        <v>95132</v>
      </c>
      <c r="G31" s="55">
        <f t="shared" si="2"/>
        <v>12.644714001270692</v>
      </c>
      <c r="H31" s="54">
        <v>97588</v>
      </c>
      <c r="I31" s="55">
        <f t="shared" si="3"/>
        <v>-2.5167028733040997</v>
      </c>
    </row>
    <row r="32" spans="1:26" ht="18" customHeight="1">
      <c r="A32" s="90"/>
      <c r="B32" s="90"/>
      <c r="C32" s="61" t="s">
        <v>13</v>
      </c>
      <c r="D32" s="53"/>
      <c r="E32" s="53"/>
      <c r="F32" s="54">
        <f>385698+600</f>
        <v>386298</v>
      </c>
      <c r="G32" s="55">
        <f t="shared" si="2"/>
        <v>51.345790367729741</v>
      </c>
      <c r="H32" s="54">
        <v>397348</v>
      </c>
      <c r="I32" s="55">
        <f t="shared" si="3"/>
        <v>-2.7809376163967059</v>
      </c>
    </row>
    <row r="33" spans="1:9" ht="18" customHeight="1">
      <c r="A33" s="90"/>
      <c r="B33" s="90"/>
      <c r="C33" s="63"/>
      <c r="D33" s="53" t="s">
        <v>14</v>
      </c>
      <c r="E33" s="53"/>
      <c r="F33" s="54">
        <v>36938</v>
      </c>
      <c r="G33" s="55">
        <f t="shared" si="2"/>
        <v>4.9097090966124624</v>
      </c>
      <c r="H33" s="54">
        <v>33857</v>
      </c>
      <c r="I33" s="55">
        <f t="shared" si="3"/>
        <v>9.1000383967864806</v>
      </c>
    </row>
    <row r="34" spans="1:9" ht="18" customHeight="1">
      <c r="A34" s="90"/>
      <c r="B34" s="90"/>
      <c r="C34" s="63"/>
      <c r="D34" s="53" t="s">
        <v>33</v>
      </c>
      <c r="E34" s="53"/>
      <c r="F34" s="54">
        <v>15213</v>
      </c>
      <c r="G34" s="55">
        <f t="shared" si="2"/>
        <v>2.022074949557783</v>
      </c>
      <c r="H34" s="54">
        <v>14389</v>
      </c>
      <c r="I34" s="55">
        <f t="shared" si="3"/>
        <v>5.7265967058169442</v>
      </c>
    </row>
    <row r="35" spans="1:9" ht="18" customHeight="1">
      <c r="A35" s="90"/>
      <c r="B35" s="90"/>
      <c r="C35" s="63"/>
      <c r="D35" s="53" t="s">
        <v>34</v>
      </c>
      <c r="E35" s="53"/>
      <c r="F35" s="54">
        <v>188544</v>
      </c>
      <c r="G35" s="55">
        <f t="shared" si="2"/>
        <v>25.060809786986304</v>
      </c>
      <c r="H35" s="54">
        <v>197035</v>
      </c>
      <c r="I35" s="55">
        <f t="shared" si="3"/>
        <v>-4.3093866571928814</v>
      </c>
    </row>
    <row r="36" spans="1:9" ht="18" customHeight="1">
      <c r="A36" s="90"/>
      <c r="B36" s="90"/>
      <c r="C36" s="63"/>
      <c r="D36" s="53" t="s">
        <v>35</v>
      </c>
      <c r="E36" s="53"/>
      <c r="F36" s="54">
        <v>7228</v>
      </c>
      <c r="G36" s="55">
        <f t="shared" si="2"/>
        <v>0.9607281756000563</v>
      </c>
      <c r="H36" s="54">
        <v>7101</v>
      </c>
      <c r="I36" s="55">
        <f t="shared" si="3"/>
        <v>1.7884804957048361</v>
      </c>
    </row>
    <row r="37" spans="1:9" ht="18" customHeight="1">
      <c r="A37" s="90"/>
      <c r="B37" s="90"/>
      <c r="C37" s="63"/>
      <c r="D37" s="53" t="s">
        <v>15</v>
      </c>
      <c r="E37" s="53"/>
      <c r="F37" s="54">
        <v>8913</v>
      </c>
      <c r="G37" s="55">
        <f t="shared" si="2"/>
        <v>1.184694276303722</v>
      </c>
      <c r="H37" s="54">
        <v>3588</v>
      </c>
      <c r="I37" s="55">
        <f t="shared" si="3"/>
        <v>148.41137123745818</v>
      </c>
    </row>
    <row r="38" spans="1:9" ht="18" customHeight="1">
      <c r="A38" s="90"/>
      <c r="B38" s="90"/>
      <c r="C38" s="62"/>
      <c r="D38" s="53" t="s">
        <v>36</v>
      </c>
      <c r="E38" s="53"/>
      <c r="F38" s="54">
        <f>93+128769</f>
        <v>128862</v>
      </c>
      <c r="G38" s="55">
        <f t="shared" si="2"/>
        <v>17.1280235423595</v>
      </c>
      <c r="H38" s="54">
        <v>140778</v>
      </c>
      <c r="I38" s="55">
        <f t="shared" si="3"/>
        <v>-8.4643907428717533</v>
      </c>
    </row>
    <row r="39" spans="1:9" ht="18" customHeight="1">
      <c r="A39" s="90"/>
      <c r="B39" s="90"/>
      <c r="C39" s="61" t="s">
        <v>16</v>
      </c>
      <c r="D39" s="53"/>
      <c r="E39" s="53"/>
      <c r="F39" s="54">
        <f>F40+F43</f>
        <v>93274</v>
      </c>
      <c r="G39" s="55">
        <f t="shared" si="2"/>
        <v>12.397753161444335</v>
      </c>
      <c r="H39" s="54">
        <v>89413</v>
      </c>
      <c r="I39" s="55">
        <f t="shared" si="3"/>
        <v>4.3181640253654452</v>
      </c>
    </row>
    <row r="40" spans="1:9" ht="18" customHeight="1">
      <c r="A40" s="90"/>
      <c r="B40" s="90"/>
      <c r="C40" s="63"/>
      <c r="D40" s="61" t="s">
        <v>17</v>
      </c>
      <c r="E40" s="53"/>
      <c r="F40" s="54">
        <v>81356</v>
      </c>
      <c r="G40" s="55">
        <f t="shared" si="2"/>
        <v>10.813641595755143</v>
      </c>
      <c r="H40" s="54">
        <v>74081</v>
      </c>
      <c r="I40" s="55">
        <f t="shared" si="3"/>
        <v>9.8203317989767882</v>
      </c>
    </row>
    <row r="41" spans="1:9" ht="18" customHeight="1">
      <c r="A41" s="90"/>
      <c r="B41" s="90"/>
      <c r="C41" s="63"/>
      <c r="D41" s="63"/>
      <c r="E41" s="57" t="s">
        <v>91</v>
      </c>
      <c r="F41" s="54">
        <f>53800+6470</f>
        <v>60270</v>
      </c>
      <c r="G41" s="55">
        <f t="shared" si="2"/>
        <v>8.0109417741305204</v>
      </c>
      <c r="H41" s="54">
        <v>49428</v>
      </c>
      <c r="I41" s="58">
        <f t="shared" si="3"/>
        <v>21.934935663996114</v>
      </c>
    </row>
    <row r="42" spans="1:9" ht="18" customHeight="1">
      <c r="A42" s="90"/>
      <c r="B42" s="90"/>
      <c r="C42" s="63"/>
      <c r="D42" s="62"/>
      <c r="E42" s="47" t="s">
        <v>37</v>
      </c>
      <c r="F42" s="54">
        <v>21086</v>
      </c>
      <c r="G42" s="55">
        <f t="shared" si="2"/>
        <v>2.8026998216246248</v>
      </c>
      <c r="H42" s="54">
        <v>24653</v>
      </c>
      <c r="I42" s="58">
        <f t="shared" si="3"/>
        <v>-14.46882732324667</v>
      </c>
    </row>
    <row r="43" spans="1:9" ht="18" customHeight="1">
      <c r="A43" s="90"/>
      <c r="B43" s="90"/>
      <c r="C43" s="63"/>
      <c r="D43" s="53" t="s">
        <v>38</v>
      </c>
      <c r="E43" s="53"/>
      <c r="F43" s="54">
        <v>11918</v>
      </c>
      <c r="G43" s="55">
        <f t="shared" si="2"/>
        <v>1.5841115656891909</v>
      </c>
      <c r="H43" s="54">
        <v>15332</v>
      </c>
      <c r="I43" s="58">
        <f t="shared" si="3"/>
        <v>-22.267153665536132</v>
      </c>
    </row>
    <row r="44" spans="1:9" ht="18" customHeight="1">
      <c r="A44" s="90"/>
      <c r="B44" s="90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90"/>
      <c r="B45" s="90"/>
      <c r="C45" s="47" t="s">
        <v>18</v>
      </c>
      <c r="D45" s="47"/>
      <c r="E45" s="47"/>
      <c r="F45" s="54">
        <f>SUM(F28,F32,F39)</f>
        <v>752346</v>
      </c>
      <c r="G45" s="55">
        <f>F45/$F$45*100</f>
        <v>100</v>
      </c>
      <c r="H45" s="54">
        <f>SUM(H28,H32,H39)</f>
        <v>773678</v>
      </c>
      <c r="I45" s="55">
        <f t="shared" si="3"/>
        <v>-2.7572194116932347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view="pageBreakPreview" zoomScale="85" zoomScaleNormal="100" zoomScaleSheetLayoutView="85" workbookViewId="0">
      <pane xSplit="5" ySplit="7" topLeftCell="F8" activePane="bottomRight" state="frozen"/>
      <selection activeCell="D19" sqref="D19:E19"/>
      <selection pane="topRight" activeCell="D19" sqref="D19:E19"/>
      <selection pane="bottomLeft" activeCell="D19" sqref="D19:E19"/>
      <selection pane="bottomRight" activeCell="J44" sqref="J44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5" width="12" style="2" customWidth="1"/>
    <col min="26" max="16384" width="9" style="2"/>
  </cols>
  <sheetData>
    <row r="1" spans="1:25" ht="33.9" customHeight="1">
      <c r="A1" s="20" t="s">
        <v>0</v>
      </c>
      <c r="B1" s="11"/>
      <c r="C1" s="11"/>
      <c r="D1" s="22" t="s">
        <v>250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" customHeight="1">
      <c r="A6" s="102" t="s">
        <v>48</v>
      </c>
      <c r="B6" s="103"/>
      <c r="C6" s="103"/>
      <c r="D6" s="103"/>
      <c r="E6" s="103"/>
      <c r="F6" s="97" t="s">
        <v>252</v>
      </c>
      <c r="G6" s="96"/>
      <c r="H6" s="97" t="s">
        <v>253</v>
      </c>
      <c r="I6" s="96"/>
      <c r="J6" s="97" t="s">
        <v>254</v>
      </c>
      <c r="K6" s="96"/>
      <c r="L6" s="97" t="s">
        <v>255</v>
      </c>
      <c r="M6" s="96"/>
      <c r="N6" s="96"/>
      <c r="O6" s="96"/>
    </row>
    <row r="7" spans="1:25" ht="15.9" customHeight="1">
      <c r="A7" s="103"/>
      <c r="B7" s="103"/>
      <c r="C7" s="103"/>
      <c r="D7" s="103"/>
      <c r="E7" s="103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</row>
    <row r="8" spans="1:25" ht="15.9" customHeight="1">
      <c r="A8" s="100" t="s">
        <v>82</v>
      </c>
      <c r="B8" s="61" t="s">
        <v>49</v>
      </c>
      <c r="C8" s="53"/>
      <c r="D8" s="53"/>
      <c r="E8" s="66" t="s">
        <v>40</v>
      </c>
      <c r="F8" s="54">
        <v>8041</v>
      </c>
      <c r="G8" s="54">
        <v>8124</v>
      </c>
      <c r="H8" s="54">
        <v>1117</v>
      </c>
      <c r="I8" s="88">
        <v>1495</v>
      </c>
      <c r="J8" s="54">
        <v>118734</v>
      </c>
      <c r="K8" s="88">
        <v>114073</v>
      </c>
      <c r="L8" s="54">
        <v>9270</v>
      </c>
      <c r="M8" s="88">
        <v>9376</v>
      </c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" customHeight="1">
      <c r="A9" s="100"/>
      <c r="B9" s="63"/>
      <c r="C9" s="53" t="s">
        <v>50</v>
      </c>
      <c r="D9" s="53"/>
      <c r="E9" s="66" t="s">
        <v>41</v>
      </c>
      <c r="F9" s="54">
        <v>8041</v>
      </c>
      <c r="G9" s="54">
        <v>8124</v>
      </c>
      <c r="H9" s="54">
        <v>1117</v>
      </c>
      <c r="I9" s="88">
        <v>1495</v>
      </c>
      <c r="J9" s="54">
        <v>118734</v>
      </c>
      <c r="K9" s="88">
        <v>114073</v>
      </c>
      <c r="L9" s="54">
        <v>9270</v>
      </c>
      <c r="M9" s="88">
        <v>9376</v>
      </c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" customHeight="1">
      <c r="A10" s="100"/>
      <c r="B10" s="62"/>
      <c r="C10" s="53" t="s">
        <v>51</v>
      </c>
      <c r="D10" s="53"/>
      <c r="E10" s="66" t="s">
        <v>42</v>
      </c>
      <c r="F10" s="54">
        <v>0</v>
      </c>
      <c r="G10" s="54">
        <v>0</v>
      </c>
      <c r="H10" s="54">
        <v>0</v>
      </c>
      <c r="I10" s="88">
        <v>0</v>
      </c>
      <c r="J10" s="67">
        <v>0</v>
      </c>
      <c r="K10" s="67">
        <v>0</v>
      </c>
      <c r="L10" s="54">
        <v>0</v>
      </c>
      <c r="M10" s="88">
        <v>0</v>
      </c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" customHeight="1">
      <c r="A11" s="100"/>
      <c r="B11" s="61" t="s">
        <v>52</v>
      </c>
      <c r="C11" s="53"/>
      <c r="D11" s="53"/>
      <c r="E11" s="66" t="s">
        <v>43</v>
      </c>
      <c r="F11" s="54">
        <v>7132</v>
      </c>
      <c r="G11" s="54">
        <v>6670</v>
      </c>
      <c r="H11" s="54">
        <v>1697</v>
      </c>
      <c r="I11" s="88">
        <v>917</v>
      </c>
      <c r="J11" s="54">
        <v>118941</v>
      </c>
      <c r="K11" s="88">
        <v>114445</v>
      </c>
      <c r="L11" s="54">
        <v>9225</v>
      </c>
      <c r="M11" s="88">
        <v>9325</v>
      </c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" customHeight="1">
      <c r="A12" s="100"/>
      <c r="B12" s="63"/>
      <c r="C12" s="53" t="s">
        <v>53</v>
      </c>
      <c r="D12" s="53"/>
      <c r="E12" s="66" t="s">
        <v>44</v>
      </c>
      <c r="F12" s="54">
        <v>7132</v>
      </c>
      <c r="G12" s="54">
        <v>6670</v>
      </c>
      <c r="H12" s="54">
        <v>1697</v>
      </c>
      <c r="I12" s="88">
        <v>917</v>
      </c>
      <c r="J12" s="54">
        <v>118542</v>
      </c>
      <c r="K12" s="88">
        <v>114002</v>
      </c>
      <c r="L12" s="54">
        <v>9225</v>
      </c>
      <c r="M12" s="88">
        <v>9325</v>
      </c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" customHeight="1">
      <c r="A13" s="100"/>
      <c r="B13" s="62"/>
      <c r="C13" s="53" t="s">
        <v>54</v>
      </c>
      <c r="D13" s="53"/>
      <c r="E13" s="66" t="s">
        <v>45</v>
      </c>
      <c r="F13" s="54">
        <v>0</v>
      </c>
      <c r="G13" s="54">
        <v>0</v>
      </c>
      <c r="H13" s="67">
        <v>0</v>
      </c>
      <c r="I13" s="67">
        <v>0</v>
      </c>
      <c r="J13" s="67">
        <v>399</v>
      </c>
      <c r="K13" s="67">
        <v>443</v>
      </c>
      <c r="L13" s="54">
        <v>0</v>
      </c>
      <c r="M13" s="88">
        <v>0</v>
      </c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" customHeight="1">
      <c r="A14" s="100"/>
      <c r="B14" s="53" t="s">
        <v>55</v>
      </c>
      <c r="C14" s="53"/>
      <c r="D14" s="53"/>
      <c r="E14" s="66" t="s">
        <v>96</v>
      </c>
      <c r="F14" s="54">
        <f>F9-F12</f>
        <v>909</v>
      </c>
      <c r="G14" s="54">
        <f t="shared" ref="G14:O14" si="0">G9-G12</f>
        <v>1454</v>
      </c>
      <c r="H14" s="54">
        <f t="shared" si="0"/>
        <v>-580</v>
      </c>
      <c r="I14" s="54">
        <f t="shared" si="0"/>
        <v>578</v>
      </c>
      <c r="J14" s="54">
        <f t="shared" si="0"/>
        <v>192</v>
      </c>
      <c r="K14" s="54">
        <f t="shared" si="0"/>
        <v>71</v>
      </c>
      <c r="L14" s="54">
        <f t="shared" si="0"/>
        <v>45</v>
      </c>
      <c r="M14" s="54">
        <f t="shared" si="0"/>
        <v>51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" customHeight="1">
      <c r="A15" s="100"/>
      <c r="B15" s="53" t="s">
        <v>56</v>
      </c>
      <c r="C15" s="53"/>
      <c r="D15" s="53"/>
      <c r="E15" s="66" t="s">
        <v>97</v>
      </c>
      <c r="F15" s="54">
        <f t="shared" ref="F15:O15" si="1">F10-F13</f>
        <v>0</v>
      </c>
      <c r="G15" s="54">
        <f t="shared" si="1"/>
        <v>0</v>
      </c>
      <c r="H15" s="54">
        <f t="shared" si="1"/>
        <v>0</v>
      </c>
      <c r="I15" s="54">
        <f t="shared" si="1"/>
        <v>0</v>
      </c>
      <c r="J15" s="54">
        <f t="shared" si="1"/>
        <v>-399</v>
      </c>
      <c r="K15" s="54">
        <f t="shared" si="1"/>
        <v>-443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" customHeight="1">
      <c r="A16" s="100"/>
      <c r="B16" s="53" t="s">
        <v>57</v>
      </c>
      <c r="C16" s="53"/>
      <c r="D16" s="53"/>
      <c r="E16" s="66" t="s">
        <v>98</v>
      </c>
      <c r="F16" s="54">
        <f t="shared" ref="F16:O16" si="2">F8-F11</f>
        <v>909</v>
      </c>
      <c r="G16" s="54">
        <f t="shared" si="2"/>
        <v>1454</v>
      </c>
      <c r="H16" s="54">
        <f t="shared" si="2"/>
        <v>-580</v>
      </c>
      <c r="I16" s="54">
        <f t="shared" si="2"/>
        <v>578</v>
      </c>
      <c r="J16" s="54">
        <f t="shared" si="2"/>
        <v>-207</v>
      </c>
      <c r="K16" s="54">
        <f t="shared" si="2"/>
        <v>-372</v>
      </c>
      <c r="L16" s="54">
        <f t="shared" si="2"/>
        <v>45</v>
      </c>
      <c r="M16" s="54">
        <f t="shared" si="2"/>
        <v>51</v>
      </c>
      <c r="N16" s="54">
        <f t="shared" si="2"/>
        <v>0</v>
      </c>
      <c r="O16" s="54">
        <f t="shared" si="2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" customHeight="1">
      <c r="A17" s="100"/>
      <c r="B17" s="53" t="s">
        <v>58</v>
      </c>
      <c r="C17" s="53"/>
      <c r="D17" s="53"/>
      <c r="E17" s="51"/>
      <c r="F17" s="54">
        <v>0</v>
      </c>
      <c r="G17" s="88">
        <v>0</v>
      </c>
      <c r="H17" s="67">
        <v>0</v>
      </c>
      <c r="I17" s="67">
        <v>0</v>
      </c>
      <c r="J17" s="54">
        <v>41706</v>
      </c>
      <c r="K17" s="88">
        <v>43374</v>
      </c>
      <c r="L17" s="54">
        <v>0</v>
      </c>
      <c r="M17" s="88">
        <v>0</v>
      </c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" customHeight="1">
      <c r="A18" s="100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" customHeight="1">
      <c r="A19" s="100" t="s">
        <v>83</v>
      </c>
      <c r="B19" s="61" t="s">
        <v>60</v>
      </c>
      <c r="C19" s="53"/>
      <c r="D19" s="53"/>
      <c r="E19" s="66"/>
      <c r="F19" s="54">
        <v>103</v>
      </c>
      <c r="G19" s="88">
        <v>20</v>
      </c>
      <c r="H19" s="54">
        <v>1098</v>
      </c>
      <c r="I19" s="88">
        <v>6453</v>
      </c>
      <c r="J19" s="54">
        <v>14007</v>
      </c>
      <c r="K19" s="88">
        <v>14895</v>
      </c>
      <c r="L19" s="54">
        <v>1982</v>
      </c>
      <c r="M19" s="88">
        <v>2098</v>
      </c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" customHeight="1">
      <c r="A20" s="100"/>
      <c r="B20" s="62"/>
      <c r="C20" s="53" t="s">
        <v>61</v>
      </c>
      <c r="D20" s="53"/>
      <c r="E20" s="66"/>
      <c r="F20" s="54">
        <v>0</v>
      </c>
      <c r="G20" s="88">
        <v>0</v>
      </c>
      <c r="H20" s="54">
        <v>1098</v>
      </c>
      <c r="I20" s="88">
        <v>6452</v>
      </c>
      <c r="J20" s="54">
        <v>7312</v>
      </c>
      <c r="K20" s="88">
        <v>7464</v>
      </c>
      <c r="L20" s="54">
        <v>782</v>
      </c>
      <c r="M20" s="88">
        <v>984</v>
      </c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" customHeight="1">
      <c r="A21" s="100"/>
      <c r="B21" s="53" t="s">
        <v>62</v>
      </c>
      <c r="C21" s="53"/>
      <c r="D21" s="53"/>
      <c r="E21" s="66" t="s">
        <v>99</v>
      </c>
      <c r="F21" s="54">
        <v>103</v>
      </c>
      <c r="G21" s="88">
        <v>20</v>
      </c>
      <c r="H21" s="54">
        <v>1098</v>
      </c>
      <c r="I21" s="88">
        <v>6453</v>
      </c>
      <c r="J21" s="54">
        <v>14007</v>
      </c>
      <c r="K21" s="88">
        <v>14895</v>
      </c>
      <c r="L21" s="54">
        <v>1982</v>
      </c>
      <c r="M21" s="88">
        <v>2098</v>
      </c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" customHeight="1">
      <c r="A22" s="100"/>
      <c r="B22" s="61" t="s">
        <v>63</v>
      </c>
      <c r="C22" s="53"/>
      <c r="D22" s="53"/>
      <c r="E22" s="66" t="s">
        <v>100</v>
      </c>
      <c r="F22" s="54">
        <v>4851</v>
      </c>
      <c r="G22" s="88">
        <v>3213</v>
      </c>
      <c r="H22" s="54">
        <v>1474</v>
      </c>
      <c r="I22" s="88">
        <v>6818</v>
      </c>
      <c r="J22" s="54">
        <v>21172</v>
      </c>
      <c r="K22" s="88">
        <v>21018</v>
      </c>
      <c r="L22" s="54">
        <v>2914</v>
      </c>
      <c r="M22" s="88">
        <v>3084</v>
      </c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" customHeight="1">
      <c r="A23" s="100"/>
      <c r="B23" s="62" t="s">
        <v>64</v>
      </c>
      <c r="C23" s="53" t="s">
        <v>65</v>
      </c>
      <c r="D23" s="53"/>
      <c r="E23" s="66"/>
      <c r="F23" s="54">
        <v>465</v>
      </c>
      <c r="G23" s="88">
        <v>462</v>
      </c>
      <c r="H23" s="54">
        <v>376</v>
      </c>
      <c r="I23" s="88">
        <v>365</v>
      </c>
      <c r="J23" s="54">
        <v>12866</v>
      </c>
      <c r="K23" s="88">
        <v>12340</v>
      </c>
      <c r="L23" s="54">
        <v>1280</v>
      </c>
      <c r="M23" s="88">
        <v>1552</v>
      </c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" customHeight="1">
      <c r="A24" s="100"/>
      <c r="B24" s="53" t="s">
        <v>101</v>
      </c>
      <c r="C24" s="53"/>
      <c r="D24" s="53"/>
      <c r="E24" s="66" t="s">
        <v>102</v>
      </c>
      <c r="F24" s="54">
        <f>F21-F22</f>
        <v>-4748</v>
      </c>
      <c r="G24" s="54">
        <f t="shared" ref="G24:O24" si="3">G21-G22</f>
        <v>-3193</v>
      </c>
      <c r="H24" s="54">
        <f t="shared" si="3"/>
        <v>-376</v>
      </c>
      <c r="I24" s="54">
        <f t="shared" si="3"/>
        <v>-365</v>
      </c>
      <c r="J24" s="54">
        <f t="shared" si="3"/>
        <v>-7165</v>
      </c>
      <c r="K24" s="54">
        <f t="shared" si="3"/>
        <v>-6123</v>
      </c>
      <c r="L24" s="54">
        <f>L21-L22</f>
        <v>-932</v>
      </c>
      <c r="M24" s="54">
        <f t="shared" si="3"/>
        <v>-986</v>
      </c>
      <c r="N24" s="54">
        <f t="shared" si="3"/>
        <v>0</v>
      </c>
      <c r="O24" s="54">
        <f t="shared" si="3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" customHeight="1">
      <c r="A25" s="100"/>
      <c r="B25" s="61" t="s">
        <v>66</v>
      </c>
      <c r="C25" s="61"/>
      <c r="D25" s="61"/>
      <c r="E25" s="104" t="s">
        <v>103</v>
      </c>
      <c r="F25" s="94">
        <v>4748</v>
      </c>
      <c r="G25" s="94">
        <v>3193</v>
      </c>
      <c r="H25" s="94">
        <v>376</v>
      </c>
      <c r="I25" s="94">
        <v>365</v>
      </c>
      <c r="J25" s="94">
        <v>7165</v>
      </c>
      <c r="K25" s="94">
        <v>6123</v>
      </c>
      <c r="L25" s="94">
        <v>932</v>
      </c>
      <c r="M25" s="94">
        <v>986</v>
      </c>
      <c r="N25" s="94"/>
      <c r="O25" s="94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" customHeight="1">
      <c r="A26" s="100"/>
      <c r="B26" s="80" t="s">
        <v>67</v>
      </c>
      <c r="C26" s="80"/>
      <c r="D26" s="80"/>
      <c r="E26" s="10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" customHeight="1">
      <c r="A27" s="100"/>
      <c r="B27" s="53" t="s">
        <v>104</v>
      </c>
      <c r="C27" s="53"/>
      <c r="D27" s="53"/>
      <c r="E27" s="66" t="s">
        <v>105</v>
      </c>
      <c r="F27" s="54">
        <f>F24+F25</f>
        <v>0</v>
      </c>
      <c r="G27" s="54">
        <f t="shared" ref="G27:O27" si="4">G24+G25</f>
        <v>0</v>
      </c>
      <c r="H27" s="54">
        <f t="shared" si="4"/>
        <v>0</v>
      </c>
      <c r="I27" s="54">
        <f t="shared" si="4"/>
        <v>0</v>
      </c>
      <c r="J27" s="54">
        <f t="shared" si="4"/>
        <v>0</v>
      </c>
      <c r="K27" s="54">
        <f t="shared" si="4"/>
        <v>0</v>
      </c>
      <c r="L27" s="54">
        <f t="shared" si="4"/>
        <v>0</v>
      </c>
      <c r="M27" s="54">
        <f t="shared" si="4"/>
        <v>0</v>
      </c>
      <c r="N27" s="54">
        <f t="shared" si="4"/>
        <v>0</v>
      </c>
      <c r="O27" s="54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" customHeight="1">
      <c r="A30" s="103" t="s">
        <v>68</v>
      </c>
      <c r="B30" s="103"/>
      <c r="C30" s="103"/>
      <c r="D30" s="103"/>
      <c r="E30" s="103"/>
      <c r="F30" s="99" t="s">
        <v>256</v>
      </c>
      <c r="G30" s="98"/>
      <c r="H30" s="99" t="s">
        <v>257</v>
      </c>
      <c r="I30" s="98"/>
      <c r="J30" s="99" t="s">
        <v>258</v>
      </c>
      <c r="K30" s="98"/>
      <c r="L30" s="99" t="s">
        <v>259</v>
      </c>
      <c r="M30" s="98"/>
      <c r="N30" s="98"/>
      <c r="O30" s="98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" customHeight="1">
      <c r="A31" s="103"/>
      <c r="B31" s="103"/>
      <c r="C31" s="103"/>
      <c r="D31" s="103"/>
      <c r="E31" s="103"/>
      <c r="F31" s="51" t="s">
        <v>241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" customHeight="1">
      <c r="A32" s="100" t="s">
        <v>84</v>
      </c>
      <c r="B32" s="61" t="s">
        <v>49</v>
      </c>
      <c r="C32" s="53"/>
      <c r="D32" s="53"/>
      <c r="E32" s="66" t="s">
        <v>40</v>
      </c>
      <c r="F32" s="54">
        <v>0</v>
      </c>
      <c r="G32" s="54">
        <v>0</v>
      </c>
      <c r="H32" s="54">
        <v>272</v>
      </c>
      <c r="I32" s="88">
        <v>297</v>
      </c>
      <c r="J32" s="85">
        <v>7</v>
      </c>
      <c r="K32" s="85">
        <v>7</v>
      </c>
      <c r="L32" s="54">
        <v>0</v>
      </c>
      <c r="M32" s="54">
        <v>0</v>
      </c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" customHeight="1">
      <c r="A33" s="106"/>
      <c r="B33" s="63"/>
      <c r="C33" s="61" t="s">
        <v>69</v>
      </c>
      <c r="D33" s="53"/>
      <c r="E33" s="66"/>
      <c r="F33" s="54">
        <v>0</v>
      </c>
      <c r="G33" s="54">
        <v>0</v>
      </c>
      <c r="H33" s="54">
        <v>272</v>
      </c>
      <c r="I33" s="88">
        <v>297</v>
      </c>
      <c r="J33" s="85">
        <v>7</v>
      </c>
      <c r="K33" s="85">
        <v>0</v>
      </c>
      <c r="L33" s="54">
        <v>0</v>
      </c>
      <c r="M33" s="54">
        <v>0</v>
      </c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" customHeight="1">
      <c r="A34" s="106"/>
      <c r="B34" s="63"/>
      <c r="C34" s="62"/>
      <c r="D34" s="53" t="s">
        <v>70</v>
      </c>
      <c r="E34" s="66"/>
      <c r="F34" s="54">
        <v>0</v>
      </c>
      <c r="G34" s="54">
        <v>0</v>
      </c>
      <c r="H34" s="54">
        <v>272</v>
      </c>
      <c r="I34" s="88">
        <v>297</v>
      </c>
      <c r="J34" s="85">
        <v>7</v>
      </c>
      <c r="K34" s="85">
        <v>0</v>
      </c>
      <c r="L34" s="54">
        <v>0</v>
      </c>
      <c r="M34" s="54">
        <v>0</v>
      </c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" customHeight="1">
      <c r="A35" s="106"/>
      <c r="B35" s="62"/>
      <c r="C35" s="53" t="s">
        <v>71</v>
      </c>
      <c r="D35" s="53"/>
      <c r="E35" s="66"/>
      <c r="F35" s="54">
        <v>0</v>
      </c>
      <c r="G35" s="54">
        <v>0</v>
      </c>
      <c r="H35" s="54">
        <v>0</v>
      </c>
      <c r="I35" s="88">
        <v>0</v>
      </c>
      <c r="J35" s="89">
        <v>0</v>
      </c>
      <c r="K35" s="89">
        <v>7</v>
      </c>
      <c r="L35" s="54">
        <v>0</v>
      </c>
      <c r="M35" s="54">
        <v>0</v>
      </c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" customHeight="1">
      <c r="A36" s="106"/>
      <c r="B36" s="61" t="s">
        <v>52</v>
      </c>
      <c r="C36" s="53"/>
      <c r="D36" s="53"/>
      <c r="E36" s="66" t="s">
        <v>41</v>
      </c>
      <c r="F36" s="54">
        <v>0</v>
      </c>
      <c r="G36" s="54">
        <v>0</v>
      </c>
      <c r="H36" s="54">
        <v>147</v>
      </c>
      <c r="I36" s="88">
        <v>163</v>
      </c>
      <c r="J36" s="85">
        <v>7</v>
      </c>
      <c r="K36" s="85">
        <v>7</v>
      </c>
      <c r="L36" s="54">
        <v>0</v>
      </c>
      <c r="M36" s="54">
        <v>0</v>
      </c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" customHeight="1">
      <c r="A37" s="106"/>
      <c r="B37" s="63"/>
      <c r="C37" s="53" t="s">
        <v>72</v>
      </c>
      <c r="D37" s="53"/>
      <c r="E37" s="66"/>
      <c r="F37" s="54">
        <v>0</v>
      </c>
      <c r="G37" s="54">
        <v>0</v>
      </c>
      <c r="H37" s="54">
        <v>94</v>
      </c>
      <c r="I37" s="88">
        <v>107</v>
      </c>
      <c r="J37" s="85">
        <v>7</v>
      </c>
      <c r="K37" s="85">
        <v>7</v>
      </c>
      <c r="L37" s="54">
        <v>0</v>
      </c>
      <c r="M37" s="54">
        <v>0</v>
      </c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" customHeight="1">
      <c r="A38" s="106"/>
      <c r="B38" s="62"/>
      <c r="C38" s="53" t="s">
        <v>73</v>
      </c>
      <c r="D38" s="53"/>
      <c r="E38" s="66"/>
      <c r="F38" s="54">
        <v>0</v>
      </c>
      <c r="G38" s="54">
        <v>0</v>
      </c>
      <c r="H38" s="54">
        <v>53</v>
      </c>
      <c r="I38" s="88">
        <v>56</v>
      </c>
      <c r="J38" s="85">
        <v>0</v>
      </c>
      <c r="K38" s="85">
        <v>0</v>
      </c>
      <c r="L38" s="54">
        <v>0</v>
      </c>
      <c r="M38" s="54">
        <v>0</v>
      </c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" customHeight="1">
      <c r="A39" s="106"/>
      <c r="B39" s="47" t="s">
        <v>74</v>
      </c>
      <c r="C39" s="47"/>
      <c r="D39" s="47"/>
      <c r="E39" s="66" t="s">
        <v>107</v>
      </c>
      <c r="F39" s="54">
        <f>F32-F36</f>
        <v>0</v>
      </c>
      <c r="G39" s="54">
        <f t="shared" ref="G39:O39" si="5">G32-G36</f>
        <v>0</v>
      </c>
      <c r="H39" s="54">
        <f t="shared" si="5"/>
        <v>125</v>
      </c>
      <c r="I39" s="54">
        <f t="shared" si="5"/>
        <v>134</v>
      </c>
      <c r="J39" s="85">
        <f t="shared" si="5"/>
        <v>0</v>
      </c>
      <c r="K39" s="54">
        <f t="shared" si="5"/>
        <v>0</v>
      </c>
      <c r="L39" s="54">
        <f t="shared" si="5"/>
        <v>0</v>
      </c>
      <c r="M39" s="54">
        <f t="shared" si="5"/>
        <v>0</v>
      </c>
      <c r="N39" s="54">
        <f t="shared" si="5"/>
        <v>0</v>
      </c>
      <c r="O39" s="54">
        <f t="shared" si="5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" customHeight="1">
      <c r="A40" s="100" t="s">
        <v>85</v>
      </c>
      <c r="B40" s="61" t="s">
        <v>75</v>
      </c>
      <c r="C40" s="53"/>
      <c r="D40" s="53"/>
      <c r="E40" s="66" t="s">
        <v>43</v>
      </c>
      <c r="F40" s="54">
        <v>152</v>
      </c>
      <c r="G40" s="54">
        <v>149</v>
      </c>
      <c r="H40" s="54">
        <v>463</v>
      </c>
      <c r="I40" s="88">
        <v>524</v>
      </c>
      <c r="J40" s="85">
        <v>7</v>
      </c>
      <c r="K40" s="85">
        <v>7</v>
      </c>
      <c r="L40" s="54">
        <v>3</v>
      </c>
      <c r="M40" s="54">
        <v>3</v>
      </c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" customHeight="1">
      <c r="A41" s="101"/>
      <c r="B41" s="62"/>
      <c r="C41" s="53" t="s">
        <v>76</v>
      </c>
      <c r="D41" s="53"/>
      <c r="E41" s="66"/>
      <c r="F41" s="68">
        <v>0</v>
      </c>
      <c r="G41" s="68">
        <v>0</v>
      </c>
      <c r="H41" s="68">
        <v>93</v>
      </c>
      <c r="I41" s="68">
        <v>158</v>
      </c>
      <c r="J41" s="85">
        <v>0</v>
      </c>
      <c r="K41" s="85">
        <v>0</v>
      </c>
      <c r="L41" s="54">
        <v>0</v>
      </c>
      <c r="M41" s="54">
        <v>0</v>
      </c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" customHeight="1">
      <c r="A42" s="101"/>
      <c r="B42" s="61" t="s">
        <v>63</v>
      </c>
      <c r="C42" s="53"/>
      <c r="D42" s="53"/>
      <c r="E42" s="66" t="s">
        <v>44</v>
      </c>
      <c r="F42" s="54">
        <v>152</v>
      </c>
      <c r="G42" s="54">
        <v>149</v>
      </c>
      <c r="H42" s="54">
        <v>588</v>
      </c>
      <c r="I42" s="88">
        <v>658</v>
      </c>
      <c r="J42" s="85">
        <v>7</v>
      </c>
      <c r="K42" s="85">
        <v>7</v>
      </c>
      <c r="L42" s="54">
        <v>3</v>
      </c>
      <c r="M42" s="54">
        <v>3</v>
      </c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" customHeight="1">
      <c r="A43" s="101"/>
      <c r="B43" s="62"/>
      <c r="C43" s="53" t="s">
        <v>77</v>
      </c>
      <c r="D43" s="53"/>
      <c r="E43" s="66"/>
      <c r="F43" s="54">
        <v>152</v>
      </c>
      <c r="G43" s="54">
        <v>149</v>
      </c>
      <c r="H43" s="54">
        <v>588</v>
      </c>
      <c r="I43" s="88">
        <v>590</v>
      </c>
      <c r="J43" s="89">
        <v>7</v>
      </c>
      <c r="K43" s="89">
        <v>7</v>
      </c>
      <c r="L43" s="54">
        <v>3</v>
      </c>
      <c r="M43" s="54">
        <v>3</v>
      </c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" customHeight="1">
      <c r="A44" s="101"/>
      <c r="B44" s="53" t="s">
        <v>74</v>
      </c>
      <c r="C44" s="53"/>
      <c r="D44" s="53"/>
      <c r="E44" s="66" t="s">
        <v>108</v>
      </c>
      <c r="F44" s="68">
        <f>F40-F42</f>
        <v>0</v>
      </c>
      <c r="G44" s="68">
        <f t="shared" ref="G44:O44" si="6">G40-G42</f>
        <v>0</v>
      </c>
      <c r="H44" s="68">
        <f t="shared" si="6"/>
        <v>-125</v>
      </c>
      <c r="I44" s="68">
        <f t="shared" si="6"/>
        <v>-134</v>
      </c>
      <c r="J44" s="89">
        <f t="shared" si="6"/>
        <v>0</v>
      </c>
      <c r="K44" s="68">
        <f t="shared" si="6"/>
        <v>0</v>
      </c>
      <c r="L44" s="68">
        <f t="shared" si="6"/>
        <v>0</v>
      </c>
      <c r="M44" s="68">
        <f t="shared" si="6"/>
        <v>0</v>
      </c>
      <c r="N44" s="68">
        <f t="shared" si="6"/>
        <v>0</v>
      </c>
      <c r="O44" s="68">
        <f t="shared" si="6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" customHeight="1">
      <c r="A45" s="100" t="s">
        <v>86</v>
      </c>
      <c r="B45" s="47" t="s">
        <v>78</v>
      </c>
      <c r="C45" s="47"/>
      <c r="D45" s="47"/>
      <c r="E45" s="66" t="s">
        <v>109</v>
      </c>
      <c r="F45" s="54">
        <f>F39+F44</f>
        <v>0</v>
      </c>
      <c r="G45" s="54">
        <f t="shared" ref="G45:O45" si="7">G39+G44</f>
        <v>0</v>
      </c>
      <c r="H45" s="54">
        <f t="shared" si="7"/>
        <v>0</v>
      </c>
      <c r="I45" s="54">
        <f t="shared" si="7"/>
        <v>0</v>
      </c>
      <c r="J45" s="85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" customHeight="1">
      <c r="A46" s="101"/>
      <c r="B46" s="53" t="s">
        <v>79</v>
      </c>
      <c r="C46" s="53"/>
      <c r="D46" s="53"/>
      <c r="E46" s="53"/>
      <c r="F46" s="68">
        <v>0</v>
      </c>
      <c r="G46" s="68">
        <v>0</v>
      </c>
      <c r="H46" s="68">
        <v>0</v>
      </c>
      <c r="I46" s="68">
        <v>0</v>
      </c>
      <c r="J46" s="89">
        <v>0</v>
      </c>
      <c r="K46" s="68">
        <v>0</v>
      </c>
      <c r="L46" s="54">
        <v>0</v>
      </c>
      <c r="M46" s="54">
        <v>0</v>
      </c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" customHeight="1">
      <c r="A47" s="101"/>
      <c r="B47" s="53" t="s">
        <v>80</v>
      </c>
      <c r="C47" s="53"/>
      <c r="D47" s="53"/>
      <c r="E47" s="53"/>
      <c r="F47" s="54">
        <v>0</v>
      </c>
      <c r="G47" s="54">
        <v>0</v>
      </c>
      <c r="H47" s="54">
        <v>0</v>
      </c>
      <c r="I47" s="54">
        <v>0</v>
      </c>
      <c r="J47" s="85">
        <v>0</v>
      </c>
      <c r="K47" s="54">
        <v>0</v>
      </c>
      <c r="L47" s="54">
        <v>0</v>
      </c>
      <c r="M47" s="54">
        <v>0</v>
      </c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" customHeight="1">
      <c r="A48" s="101"/>
      <c r="B48" s="53" t="s">
        <v>81</v>
      </c>
      <c r="C48" s="53"/>
      <c r="D48" s="53"/>
      <c r="E48" s="53"/>
      <c r="F48" s="54">
        <v>0</v>
      </c>
      <c r="G48" s="54">
        <v>0</v>
      </c>
      <c r="H48" s="54">
        <v>0</v>
      </c>
      <c r="I48" s="54">
        <v>0</v>
      </c>
      <c r="J48" s="85">
        <v>0</v>
      </c>
      <c r="K48" s="54">
        <v>0</v>
      </c>
      <c r="L48" s="54">
        <v>0</v>
      </c>
      <c r="M48" s="54">
        <v>0</v>
      </c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" customHeight="1">
      <c r="A49" s="8" t="s">
        <v>110</v>
      </c>
    </row>
    <row r="50" spans="1:1" ht="15.9" customHeight="1">
      <c r="A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21" activePane="bottomRight" state="frozen"/>
      <selection activeCell="D19" sqref="D19:E19"/>
      <selection pane="topRight" activeCell="D19" sqref="D19:E19"/>
      <selection pane="bottomLeft" activeCell="D19" sqref="D19:E19"/>
      <selection pane="bottomRight" activeCell="F26" sqref="F26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9" style="2"/>
    <col min="12" max="12" width="9.88671875" style="2" customWidth="1"/>
    <col min="13" max="16384" width="9" style="2"/>
  </cols>
  <sheetData>
    <row r="1" spans="1:9" ht="33.9" customHeight="1">
      <c r="A1" s="16" t="s">
        <v>0</v>
      </c>
      <c r="B1" s="16"/>
      <c r="C1" s="16"/>
      <c r="D1" s="16"/>
      <c r="E1" s="21" t="s">
        <v>251</v>
      </c>
      <c r="F1" s="1"/>
    </row>
    <row r="3" spans="1:9" ht="14.4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243</v>
      </c>
      <c r="G7" s="48"/>
      <c r="H7" s="48" t="s">
        <v>246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90" t="s">
        <v>87</v>
      </c>
      <c r="B9" s="90" t="s">
        <v>89</v>
      </c>
      <c r="C9" s="61" t="s">
        <v>3</v>
      </c>
      <c r="D9" s="53"/>
      <c r="E9" s="53"/>
      <c r="F9" s="54">
        <v>168550</v>
      </c>
      <c r="G9" s="55">
        <f>F9/$F$27*100</f>
        <v>17.26511555489088</v>
      </c>
      <c r="H9" s="54">
        <v>160294</v>
      </c>
      <c r="I9" s="55">
        <f t="shared" ref="I9:I45" si="0">(F9/H9-1)*100</f>
        <v>5.1505358903015663</v>
      </c>
    </row>
    <row r="10" spans="1:9" ht="18" customHeight="1">
      <c r="A10" s="90"/>
      <c r="B10" s="90"/>
      <c r="C10" s="63"/>
      <c r="D10" s="61" t="s">
        <v>22</v>
      </c>
      <c r="E10" s="53"/>
      <c r="F10" s="54">
        <v>40974</v>
      </c>
      <c r="G10" s="55">
        <f t="shared" ref="G10:G27" si="1">F10/$F$27*100</f>
        <v>4.1970978626288868</v>
      </c>
      <c r="H10" s="54">
        <v>41293</v>
      </c>
      <c r="I10" s="55">
        <f t="shared" si="0"/>
        <v>-0.77252803138546655</v>
      </c>
    </row>
    <row r="11" spans="1:9" ht="18" customHeight="1">
      <c r="A11" s="90"/>
      <c r="B11" s="90"/>
      <c r="C11" s="63"/>
      <c r="D11" s="63"/>
      <c r="E11" s="47" t="s">
        <v>23</v>
      </c>
      <c r="F11" s="54">
        <v>34379</v>
      </c>
      <c r="G11" s="55">
        <f t="shared" si="1"/>
        <v>3.5215509205671522</v>
      </c>
      <c r="H11" s="54">
        <v>35048</v>
      </c>
      <c r="I11" s="55">
        <f t="shared" si="0"/>
        <v>-1.9088107737959326</v>
      </c>
    </row>
    <row r="12" spans="1:9" ht="18" customHeight="1">
      <c r="A12" s="90"/>
      <c r="B12" s="90"/>
      <c r="C12" s="63"/>
      <c r="D12" s="63"/>
      <c r="E12" s="47" t="s">
        <v>24</v>
      </c>
      <c r="F12" s="54">
        <v>1764</v>
      </c>
      <c r="G12" s="55">
        <f t="shared" si="1"/>
        <v>0.18069216160680812</v>
      </c>
      <c r="H12" s="54">
        <v>1985</v>
      </c>
      <c r="I12" s="55">
        <f t="shared" si="0"/>
        <v>-11.133501259445843</v>
      </c>
    </row>
    <row r="13" spans="1:9" ht="18" customHeight="1">
      <c r="A13" s="90"/>
      <c r="B13" s="90"/>
      <c r="C13" s="63"/>
      <c r="D13" s="62"/>
      <c r="E13" s="47" t="s">
        <v>25</v>
      </c>
      <c r="F13" s="54">
        <v>134</v>
      </c>
      <c r="G13" s="55">
        <f t="shared" si="1"/>
        <v>1.3726048557433269E-2</v>
      </c>
      <c r="H13" s="54">
        <v>169</v>
      </c>
      <c r="I13" s="55">
        <f t="shared" si="0"/>
        <v>-20.710059171597628</v>
      </c>
    </row>
    <row r="14" spans="1:9" ht="18" customHeight="1">
      <c r="A14" s="90"/>
      <c r="B14" s="90"/>
      <c r="C14" s="63"/>
      <c r="D14" s="61" t="s">
        <v>26</v>
      </c>
      <c r="E14" s="53"/>
      <c r="F14" s="54">
        <v>29472</v>
      </c>
      <c r="G14" s="55">
        <f t="shared" si="1"/>
        <v>3.0189112170498009</v>
      </c>
      <c r="H14" s="54">
        <v>25541</v>
      </c>
      <c r="I14" s="55">
        <f t="shared" si="0"/>
        <v>15.390940057162993</v>
      </c>
    </row>
    <row r="15" spans="1:9" ht="18" customHeight="1">
      <c r="A15" s="90"/>
      <c r="B15" s="90"/>
      <c r="C15" s="63"/>
      <c r="D15" s="63"/>
      <c r="E15" s="47" t="s">
        <v>27</v>
      </c>
      <c r="F15" s="54">
        <v>1157</v>
      </c>
      <c r="G15" s="55">
        <f t="shared" si="1"/>
        <v>0.11851521030559919</v>
      </c>
      <c r="H15" s="54">
        <v>1151</v>
      </c>
      <c r="I15" s="55">
        <f t="shared" si="0"/>
        <v>0.52128583840138631</v>
      </c>
    </row>
    <row r="16" spans="1:9" ht="18" customHeight="1">
      <c r="A16" s="90"/>
      <c r="B16" s="90"/>
      <c r="C16" s="63"/>
      <c r="D16" s="62"/>
      <c r="E16" s="47" t="s">
        <v>28</v>
      </c>
      <c r="F16" s="54">
        <v>28315</v>
      </c>
      <c r="G16" s="55">
        <f t="shared" si="1"/>
        <v>2.9003960067442014</v>
      </c>
      <c r="H16" s="54">
        <v>24390</v>
      </c>
      <c r="I16" s="55">
        <f t="shared" si="0"/>
        <v>16.092660926609259</v>
      </c>
    </row>
    <row r="17" spans="1:9" ht="18" customHeight="1">
      <c r="A17" s="90"/>
      <c r="B17" s="90"/>
      <c r="C17" s="63"/>
      <c r="D17" s="91" t="s">
        <v>29</v>
      </c>
      <c r="E17" s="92"/>
      <c r="F17" s="54">
        <v>60810</v>
      </c>
      <c r="G17" s="55">
        <f t="shared" si="1"/>
        <v>6.2289627819217692</v>
      </c>
      <c r="H17" s="54">
        <v>55539</v>
      </c>
      <c r="I17" s="55">
        <f t="shared" si="0"/>
        <v>9.4906282072057415</v>
      </c>
    </row>
    <row r="18" spans="1:9" ht="18" customHeight="1">
      <c r="A18" s="90"/>
      <c r="B18" s="90"/>
      <c r="C18" s="63"/>
      <c r="D18" s="91" t="s">
        <v>93</v>
      </c>
      <c r="E18" s="93"/>
      <c r="F18" s="54">
        <v>2630</v>
      </c>
      <c r="G18" s="55">
        <f t="shared" si="1"/>
        <v>0.26939931123917538</v>
      </c>
      <c r="H18" s="54">
        <v>2596</v>
      </c>
      <c r="I18" s="55">
        <f t="shared" si="0"/>
        <v>1.3097072419106404</v>
      </c>
    </row>
    <row r="19" spans="1:9" ht="18" customHeight="1">
      <c r="A19" s="90"/>
      <c r="B19" s="90"/>
      <c r="C19" s="62"/>
      <c r="D19" s="91" t="s">
        <v>94</v>
      </c>
      <c r="E19" s="93"/>
      <c r="F19" s="54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90"/>
      <c r="B20" s="90"/>
      <c r="C20" s="53" t="s">
        <v>4</v>
      </c>
      <c r="D20" s="53"/>
      <c r="E20" s="53"/>
      <c r="F20" s="54">
        <v>23655</v>
      </c>
      <c r="G20" s="55">
        <f t="shared" si="1"/>
        <v>2.4230573031797311</v>
      </c>
      <c r="H20" s="54">
        <v>21727</v>
      </c>
      <c r="I20" s="55">
        <f t="shared" si="0"/>
        <v>8.8737515533667821</v>
      </c>
    </row>
    <row r="21" spans="1:9" ht="18" customHeight="1">
      <c r="A21" s="90"/>
      <c r="B21" s="90"/>
      <c r="C21" s="53" t="s">
        <v>5</v>
      </c>
      <c r="D21" s="53"/>
      <c r="E21" s="53"/>
      <c r="F21" s="54">
        <v>240823</v>
      </c>
      <c r="G21" s="55">
        <f t="shared" si="1"/>
        <v>24.668270087662332</v>
      </c>
      <c r="H21" s="54">
        <v>282983</v>
      </c>
      <c r="I21" s="55">
        <f t="shared" si="0"/>
        <v>-14.898421459946354</v>
      </c>
    </row>
    <row r="22" spans="1:9" ht="18" customHeight="1">
      <c r="A22" s="90"/>
      <c r="B22" s="90"/>
      <c r="C22" s="53" t="s">
        <v>30</v>
      </c>
      <c r="D22" s="53"/>
      <c r="E22" s="53"/>
      <c r="F22" s="54">
        <v>7482</v>
      </c>
      <c r="G22" s="55">
        <f t="shared" si="1"/>
        <v>0.76640518885608744</v>
      </c>
      <c r="H22" s="54">
        <v>7416</v>
      </c>
      <c r="I22" s="55">
        <f t="shared" si="0"/>
        <v>0.88996763754045638</v>
      </c>
    </row>
    <row r="23" spans="1:9" ht="18" customHeight="1">
      <c r="A23" s="90"/>
      <c r="B23" s="90"/>
      <c r="C23" s="53" t="s">
        <v>6</v>
      </c>
      <c r="D23" s="53"/>
      <c r="E23" s="53"/>
      <c r="F23" s="54">
        <v>193866</v>
      </c>
      <c r="G23" s="55">
        <f t="shared" si="1"/>
        <v>19.858314400263868</v>
      </c>
      <c r="H23" s="54">
        <v>217923</v>
      </c>
      <c r="I23" s="55">
        <f t="shared" si="0"/>
        <v>-11.039220275051276</v>
      </c>
    </row>
    <row r="24" spans="1:9" ht="18" customHeight="1">
      <c r="A24" s="90"/>
      <c r="B24" s="90"/>
      <c r="C24" s="53" t="s">
        <v>31</v>
      </c>
      <c r="D24" s="53"/>
      <c r="E24" s="53"/>
      <c r="F24" s="54">
        <v>1444</v>
      </c>
      <c r="G24" s="55">
        <f t="shared" si="1"/>
        <v>0.14791353818607195</v>
      </c>
      <c r="H24" s="54">
        <v>1520</v>
      </c>
      <c r="I24" s="55">
        <f t="shared" si="0"/>
        <v>-5.0000000000000044</v>
      </c>
    </row>
    <row r="25" spans="1:9" ht="18" customHeight="1">
      <c r="A25" s="90"/>
      <c r="B25" s="90"/>
      <c r="C25" s="53" t="s">
        <v>7</v>
      </c>
      <c r="D25" s="53"/>
      <c r="E25" s="53"/>
      <c r="F25" s="54">
        <v>83586</v>
      </c>
      <c r="G25" s="55">
        <f t="shared" si="1"/>
        <v>8.5619813038926669</v>
      </c>
      <c r="H25" s="54">
        <v>98607</v>
      </c>
      <c r="I25" s="55">
        <f t="shared" si="0"/>
        <v>-15.233198454470775</v>
      </c>
    </row>
    <row r="26" spans="1:9" ht="18" customHeight="1">
      <c r="A26" s="90"/>
      <c r="B26" s="90"/>
      <c r="C26" s="53" t="s">
        <v>8</v>
      </c>
      <c r="D26" s="53"/>
      <c r="E26" s="53"/>
      <c r="F26" s="54">
        <v>256840</v>
      </c>
      <c r="G26" s="55">
        <f t="shared" si="1"/>
        <v>26.308942623068365</v>
      </c>
      <c r="H26" s="54">
        <v>308241</v>
      </c>
      <c r="I26" s="55">
        <f t="shared" si="0"/>
        <v>-16.675588257240282</v>
      </c>
    </row>
    <row r="27" spans="1:9" ht="18" customHeight="1">
      <c r="A27" s="90"/>
      <c r="B27" s="90"/>
      <c r="C27" s="53" t="s">
        <v>9</v>
      </c>
      <c r="D27" s="53"/>
      <c r="E27" s="53"/>
      <c r="F27" s="54">
        <f>SUM(F9,F20:F26)</f>
        <v>976246</v>
      </c>
      <c r="G27" s="55">
        <f t="shared" si="1"/>
        <v>100</v>
      </c>
      <c r="H27" s="54">
        <f>SUM(H9,H20:H26)</f>
        <v>1098711</v>
      </c>
      <c r="I27" s="55">
        <f t="shared" si="0"/>
        <v>-11.146243188609194</v>
      </c>
    </row>
    <row r="28" spans="1:9" ht="18" customHeight="1">
      <c r="A28" s="90"/>
      <c r="B28" s="90" t="s">
        <v>88</v>
      </c>
      <c r="C28" s="61" t="s">
        <v>10</v>
      </c>
      <c r="D28" s="53"/>
      <c r="E28" s="53"/>
      <c r="F28" s="54">
        <v>287912</v>
      </c>
      <c r="G28" s="55">
        <f t="shared" ref="G28:G45" si="2">F28/$F$45*100</f>
        <v>31.409564080913078</v>
      </c>
      <c r="H28" s="54">
        <v>286714</v>
      </c>
      <c r="I28" s="55">
        <f t="shared" si="0"/>
        <v>0.41783798489085644</v>
      </c>
    </row>
    <row r="29" spans="1:9" ht="18" customHeight="1">
      <c r="A29" s="90"/>
      <c r="B29" s="90"/>
      <c r="C29" s="63"/>
      <c r="D29" s="53" t="s">
        <v>11</v>
      </c>
      <c r="E29" s="53"/>
      <c r="F29" s="54">
        <v>172895</v>
      </c>
      <c r="G29" s="55">
        <f t="shared" si="2"/>
        <v>18.861862589157333</v>
      </c>
      <c r="H29" s="54">
        <v>173087</v>
      </c>
      <c r="I29" s="55">
        <f t="shared" si="0"/>
        <v>-0.11092687492416653</v>
      </c>
    </row>
    <row r="30" spans="1:9" ht="18" customHeight="1">
      <c r="A30" s="90"/>
      <c r="B30" s="90"/>
      <c r="C30" s="63"/>
      <c r="D30" s="53" t="s">
        <v>32</v>
      </c>
      <c r="E30" s="53"/>
      <c r="F30" s="54">
        <v>13388</v>
      </c>
      <c r="G30" s="55">
        <f t="shared" si="2"/>
        <v>1.4605547664399687</v>
      </c>
      <c r="H30" s="54">
        <v>13150</v>
      </c>
      <c r="I30" s="55">
        <f t="shared" si="0"/>
        <v>1.80988593155893</v>
      </c>
    </row>
    <row r="31" spans="1:9" ht="18" customHeight="1">
      <c r="A31" s="90"/>
      <c r="B31" s="90"/>
      <c r="C31" s="62"/>
      <c r="D31" s="53" t="s">
        <v>12</v>
      </c>
      <c r="E31" s="53"/>
      <c r="F31" s="54">
        <v>101629</v>
      </c>
      <c r="G31" s="55">
        <f t="shared" si="2"/>
        <v>11.087146725315772</v>
      </c>
      <c r="H31" s="54">
        <v>100477</v>
      </c>
      <c r="I31" s="55">
        <f t="shared" si="0"/>
        <v>1.1465310469062517</v>
      </c>
    </row>
    <row r="32" spans="1:9" ht="18" customHeight="1">
      <c r="A32" s="90"/>
      <c r="B32" s="90"/>
      <c r="C32" s="61" t="s">
        <v>13</v>
      </c>
      <c r="D32" s="53"/>
      <c r="E32" s="53"/>
      <c r="F32" s="54">
        <v>429878</v>
      </c>
      <c r="G32" s="55">
        <f t="shared" si="2"/>
        <v>46.897248423041596</v>
      </c>
      <c r="H32" s="54">
        <v>451880</v>
      </c>
      <c r="I32" s="55">
        <f t="shared" si="0"/>
        <v>-4.8689917677259498</v>
      </c>
    </row>
    <row r="33" spans="1:9" ht="18" customHeight="1">
      <c r="A33" s="90"/>
      <c r="B33" s="90"/>
      <c r="C33" s="63"/>
      <c r="D33" s="53" t="s">
        <v>14</v>
      </c>
      <c r="E33" s="53"/>
      <c r="F33" s="54">
        <v>33394</v>
      </c>
      <c r="G33" s="55">
        <f t="shared" si="2"/>
        <v>3.6430957477215649</v>
      </c>
      <c r="H33" s="54">
        <v>28938</v>
      </c>
      <c r="I33" s="55">
        <f t="shared" si="0"/>
        <v>15.398438039947472</v>
      </c>
    </row>
    <row r="34" spans="1:9" ht="18" customHeight="1">
      <c r="A34" s="90"/>
      <c r="B34" s="90"/>
      <c r="C34" s="63"/>
      <c r="D34" s="53" t="s">
        <v>33</v>
      </c>
      <c r="E34" s="53"/>
      <c r="F34" s="54">
        <v>15116</v>
      </c>
      <c r="G34" s="55">
        <f t="shared" si="2"/>
        <v>1.6490697527268128</v>
      </c>
      <c r="H34" s="54">
        <v>15240</v>
      </c>
      <c r="I34" s="55">
        <f t="shared" si="0"/>
        <v>-0.81364829396325389</v>
      </c>
    </row>
    <row r="35" spans="1:9" ht="18" customHeight="1">
      <c r="A35" s="90"/>
      <c r="B35" s="90"/>
      <c r="C35" s="63"/>
      <c r="D35" s="53" t="s">
        <v>34</v>
      </c>
      <c r="E35" s="53"/>
      <c r="F35" s="54">
        <v>208256</v>
      </c>
      <c r="G35" s="55">
        <f t="shared" si="2"/>
        <v>22.719546865829258</v>
      </c>
      <c r="H35" s="54">
        <v>194525</v>
      </c>
      <c r="I35" s="55">
        <f t="shared" si="0"/>
        <v>7.0587328106927139</v>
      </c>
    </row>
    <row r="36" spans="1:9" ht="18" customHeight="1">
      <c r="A36" s="90"/>
      <c r="B36" s="90"/>
      <c r="C36" s="63"/>
      <c r="D36" s="53" t="s">
        <v>35</v>
      </c>
      <c r="E36" s="53"/>
      <c r="F36" s="54">
        <v>7259</v>
      </c>
      <c r="G36" s="55">
        <f t="shared" si="2"/>
        <v>0.79191567445381938</v>
      </c>
      <c r="H36" s="54">
        <v>7420</v>
      </c>
      <c r="I36" s="55">
        <f t="shared" si="0"/>
        <v>-2.1698113207547221</v>
      </c>
    </row>
    <row r="37" spans="1:9" ht="18" customHeight="1">
      <c r="A37" s="90"/>
      <c r="B37" s="90"/>
      <c r="C37" s="63"/>
      <c r="D37" s="53" t="s">
        <v>15</v>
      </c>
      <c r="E37" s="53"/>
      <c r="F37" s="54">
        <v>43311</v>
      </c>
      <c r="G37" s="55">
        <f t="shared" si="2"/>
        <v>4.7249841267763282</v>
      </c>
      <c r="H37" s="54">
        <v>15110</v>
      </c>
      <c r="I37" s="55">
        <f t="shared" si="0"/>
        <v>186.63798808735939</v>
      </c>
    </row>
    <row r="38" spans="1:9" ht="18" customHeight="1">
      <c r="A38" s="90"/>
      <c r="B38" s="90"/>
      <c r="C38" s="62"/>
      <c r="D38" s="53" t="s">
        <v>36</v>
      </c>
      <c r="E38" s="53"/>
      <c r="F38" s="54">
        <v>122542</v>
      </c>
      <c r="G38" s="55">
        <f t="shared" si="2"/>
        <v>13.368636255533808</v>
      </c>
      <c r="H38" s="54">
        <v>190647</v>
      </c>
      <c r="I38" s="55">
        <f t="shared" si="0"/>
        <v>-35.723090318756654</v>
      </c>
    </row>
    <row r="39" spans="1:9" ht="18" customHeight="1">
      <c r="A39" s="90"/>
      <c r="B39" s="90"/>
      <c r="C39" s="61" t="s">
        <v>16</v>
      </c>
      <c r="D39" s="53"/>
      <c r="E39" s="53"/>
      <c r="F39" s="54">
        <v>198848</v>
      </c>
      <c r="G39" s="55">
        <f t="shared" si="2"/>
        <v>21.693187496045329</v>
      </c>
      <c r="H39" s="54">
        <v>264661</v>
      </c>
      <c r="I39" s="55">
        <f t="shared" si="0"/>
        <v>-24.86690521081686</v>
      </c>
    </row>
    <row r="40" spans="1:9" ht="18" customHeight="1">
      <c r="A40" s="90"/>
      <c r="B40" s="90"/>
      <c r="C40" s="63"/>
      <c r="D40" s="61" t="s">
        <v>17</v>
      </c>
      <c r="E40" s="53"/>
      <c r="F40" s="54">
        <v>165705</v>
      </c>
      <c r="G40" s="55">
        <f t="shared" si="2"/>
        <v>18.077474422836495</v>
      </c>
      <c r="H40" s="54">
        <v>202014</v>
      </c>
      <c r="I40" s="55">
        <f t="shared" si="0"/>
        <v>-17.973506786658355</v>
      </c>
    </row>
    <row r="41" spans="1:9" ht="18" customHeight="1">
      <c r="A41" s="90"/>
      <c r="B41" s="90"/>
      <c r="C41" s="63"/>
      <c r="D41" s="63"/>
      <c r="E41" s="57" t="s">
        <v>91</v>
      </c>
      <c r="F41" s="54">
        <v>138855</v>
      </c>
      <c r="G41" s="55">
        <f t="shared" si="2"/>
        <v>15.148291910219738</v>
      </c>
      <c r="H41" s="54">
        <v>171485</v>
      </c>
      <c r="I41" s="58">
        <f t="shared" si="0"/>
        <v>-19.027903315158756</v>
      </c>
    </row>
    <row r="42" spans="1:9" ht="18" customHeight="1">
      <c r="A42" s="90"/>
      <c r="B42" s="90"/>
      <c r="C42" s="63"/>
      <c r="D42" s="62"/>
      <c r="E42" s="47" t="s">
        <v>37</v>
      </c>
      <c r="F42" s="54">
        <v>26850</v>
      </c>
      <c r="G42" s="55">
        <f t="shared" si="2"/>
        <v>2.9291825126167579</v>
      </c>
      <c r="H42" s="54">
        <v>30529</v>
      </c>
      <c r="I42" s="58">
        <f t="shared" si="0"/>
        <v>-12.050836909168329</v>
      </c>
    </row>
    <row r="43" spans="1:9" ht="18" customHeight="1">
      <c r="A43" s="90"/>
      <c r="B43" s="90"/>
      <c r="C43" s="63"/>
      <c r="D43" s="53" t="s">
        <v>38</v>
      </c>
      <c r="E43" s="53"/>
      <c r="F43" s="54">
        <v>33143</v>
      </c>
      <c r="G43" s="55">
        <f t="shared" si="2"/>
        <v>3.6157130732088349</v>
      </c>
      <c r="H43" s="54">
        <v>62647</v>
      </c>
      <c r="I43" s="58">
        <f t="shared" si="0"/>
        <v>-47.095631075709932</v>
      </c>
    </row>
    <row r="44" spans="1:9" ht="18" customHeight="1">
      <c r="A44" s="90"/>
      <c r="B44" s="90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90"/>
      <c r="B45" s="90"/>
      <c r="C45" s="47" t="s">
        <v>18</v>
      </c>
      <c r="D45" s="47"/>
      <c r="E45" s="47"/>
      <c r="F45" s="54">
        <f>SUM(F28,F32,F39)</f>
        <v>916638</v>
      </c>
      <c r="G45" s="55">
        <f t="shared" si="2"/>
        <v>100</v>
      </c>
      <c r="H45" s="54">
        <f>SUM(H28,H32,H39)</f>
        <v>1003255</v>
      </c>
      <c r="I45" s="55">
        <f t="shared" si="0"/>
        <v>-8.6335976396828329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D19" sqref="D19:E19"/>
      <selection pane="topRight" activeCell="D19" sqref="D19:E19"/>
      <selection pane="bottomLeft" activeCell="D19" sqref="D19:E19"/>
      <selection pane="bottomRight" activeCell="I27" sqref="I27"/>
    </sheetView>
  </sheetViews>
  <sheetFormatPr defaultColWidth="9" defaultRowHeight="13.2"/>
  <cols>
    <col min="1" max="1" width="5.33203125" style="2" customWidth="1"/>
    <col min="2" max="2" width="3.109375" style="2" customWidth="1"/>
    <col min="3" max="3" width="34.77734375" style="2" customWidth="1"/>
    <col min="4" max="9" width="11.88671875" style="2" customWidth="1"/>
    <col min="10" max="16384" width="9" style="2"/>
  </cols>
  <sheetData>
    <row r="1" spans="1:9" ht="33.9" customHeight="1">
      <c r="A1" s="33" t="s">
        <v>0</v>
      </c>
      <c r="B1" s="33"/>
      <c r="C1" s="21" t="s">
        <v>251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90" t="s">
        <v>115</v>
      </c>
      <c r="B7" s="61" t="s">
        <v>116</v>
      </c>
      <c r="C7" s="53"/>
      <c r="D7" s="66" t="s">
        <v>117</v>
      </c>
      <c r="E7" s="70">
        <v>1074873</v>
      </c>
      <c r="F7" s="36">
        <v>1032512</v>
      </c>
      <c r="G7" s="36">
        <v>993872</v>
      </c>
      <c r="H7" s="36">
        <v>1098711</v>
      </c>
      <c r="I7" s="36">
        <v>975881</v>
      </c>
    </row>
    <row r="8" spans="1:9" ht="27" customHeight="1">
      <c r="A8" s="90"/>
      <c r="B8" s="80"/>
      <c r="C8" s="53" t="s">
        <v>118</v>
      </c>
      <c r="D8" s="66" t="s">
        <v>41</v>
      </c>
      <c r="E8" s="71">
        <v>468035</v>
      </c>
      <c r="F8" s="71">
        <v>472086</v>
      </c>
      <c r="G8" s="71">
        <v>467457</v>
      </c>
      <c r="H8" s="71">
        <v>465737</v>
      </c>
      <c r="I8" s="72">
        <v>433728</v>
      </c>
    </row>
    <row r="9" spans="1:9" ht="27" customHeight="1">
      <c r="A9" s="90"/>
      <c r="B9" s="53" t="s">
        <v>119</v>
      </c>
      <c r="C9" s="53"/>
      <c r="D9" s="66"/>
      <c r="E9" s="71">
        <v>986984</v>
      </c>
      <c r="F9" s="71">
        <v>957754</v>
      </c>
      <c r="G9" s="71">
        <v>919329</v>
      </c>
      <c r="H9" s="71">
        <v>1003255</v>
      </c>
      <c r="I9" s="73">
        <v>916638</v>
      </c>
    </row>
    <row r="10" spans="1:9" ht="27" customHeight="1">
      <c r="A10" s="90"/>
      <c r="B10" s="53" t="s">
        <v>120</v>
      </c>
      <c r="C10" s="53"/>
      <c r="D10" s="66"/>
      <c r="E10" s="71">
        <v>87889</v>
      </c>
      <c r="F10" s="71">
        <v>74758</v>
      </c>
      <c r="G10" s="71">
        <v>74544</v>
      </c>
      <c r="H10" s="71">
        <v>95457</v>
      </c>
      <c r="I10" s="73">
        <v>59243</v>
      </c>
    </row>
    <row r="11" spans="1:9" ht="27" customHeight="1">
      <c r="A11" s="90"/>
      <c r="B11" s="53" t="s">
        <v>121</v>
      </c>
      <c r="C11" s="53"/>
      <c r="D11" s="66"/>
      <c r="E11" s="71">
        <v>63574</v>
      </c>
      <c r="F11" s="71">
        <v>55706</v>
      </c>
      <c r="G11" s="71">
        <v>61457</v>
      </c>
      <c r="H11" s="71">
        <v>70860</v>
      </c>
      <c r="I11" s="73">
        <v>41627</v>
      </c>
    </row>
    <row r="12" spans="1:9" ht="27" customHeight="1">
      <c r="A12" s="90"/>
      <c r="B12" s="53" t="s">
        <v>122</v>
      </c>
      <c r="C12" s="53"/>
      <c r="D12" s="66"/>
      <c r="E12" s="71">
        <v>24315</v>
      </c>
      <c r="F12" s="71">
        <v>19051</v>
      </c>
      <c r="G12" s="71">
        <v>13086</v>
      </c>
      <c r="H12" s="71">
        <v>24597</v>
      </c>
      <c r="I12" s="73">
        <v>17616</v>
      </c>
    </row>
    <row r="13" spans="1:9" ht="27" customHeight="1">
      <c r="A13" s="90"/>
      <c r="B13" s="53" t="s">
        <v>123</v>
      </c>
      <c r="C13" s="53"/>
      <c r="D13" s="66"/>
      <c r="E13" s="71">
        <v>2483</v>
      </c>
      <c r="F13" s="71">
        <v>-5264</v>
      </c>
      <c r="G13" s="71">
        <v>-5965</v>
      </c>
      <c r="H13" s="71">
        <v>11510</v>
      </c>
      <c r="I13" s="73">
        <v>-6981</v>
      </c>
    </row>
    <row r="14" spans="1:9" ht="27" customHeight="1">
      <c r="A14" s="90"/>
      <c r="B14" s="53" t="s">
        <v>124</v>
      </c>
      <c r="C14" s="53"/>
      <c r="D14" s="66"/>
      <c r="E14" s="71">
        <v>0</v>
      </c>
      <c r="F14" s="71">
        <v>0</v>
      </c>
      <c r="G14" s="71">
        <v>0</v>
      </c>
      <c r="H14" s="71">
        <v>67</v>
      </c>
      <c r="I14" s="73">
        <v>5080</v>
      </c>
    </row>
    <row r="15" spans="1:9" ht="27" customHeight="1">
      <c r="A15" s="90"/>
      <c r="B15" s="53" t="s">
        <v>125</v>
      </c>
      <c r="C15" s="53"/>
      <c r="D15" s="66"/>
      <c r="E15" s="71">
        <v>509</v>
      </c>
      <c r="F15" s="71">
        <v>-3134</v>
      </c>
      <c r="G15" s="71">
        <v>-10588</v>
      </c>
      <c r="H15" s="71">
        <v>10957</v>
      </c>
      <c r="I15" s="73">
        <v>15041</v>
      </c>
    </row>
    <row r="16" spans="1:9" ht="27" customHeight="1">
      <c r="A16" s="90"/>
      <c r="B16" s="53" t="s">
        <v>126</v>
      </c>
      <c r="C16" s="53"/>
      <c r="D16" s="66" t="s">
        <v>42</v>
      </c>
      <c r="E16" s="71">
        <v>116984</v>
      </c>
      <c r="F16" s="71">
        <v>97065</v>
      </c>
      <c r="G16" s="71">
        <v>87010</v>
      </c>
      <c r="H16" s="71">
        <v>73487</v>
      </c>
      <c r="I16" s="73">
        <v>101343</v>
      </c>
    </row>
    <row r="17" spans="1:9" ht="27" customHeight="1">
      <c r="A17" s="90"/>
      <c r="B17" s="53" t="s">
        <v>127</v>
      </c>
      <c r="C17" s="53"/>
      <c r="D17" s="66" t="s">
        <v>43</v>
      </c>
      <c r="E17" s="71">
        <v>414441</v>
      </c>
      <c r="F17" s="71">
        <v>295339</v>
      </c>
      <c r="G17" s="71">
        <v>228761</v>
      </c>
      <c r="H17" s="71">
        <v>131069</v>
      </c>
      <c r="I17" s="73">
        <v>87096</v>
      </c>
    </row>
    <row r="18" spans="1:9" ht="27" customHeight="1">
      <c r="A18" s="90"/>
      <c r="B18" s="53" t="s">
        <v>128</v>
      </c>
      <c r="C18" s="53"/>
      <c r="D18" s="66" t="s">
        <v>44</v>
      </c>
      <c r="E18" s="71">
        <v>1368750</v>
      </c>
      <c r="F18" s="71">
        <v>1347437</v>
      </c>
      <c r="G18" s="71">
        <v>1335815</v>
      </c>
      <c r="H18" s="71">
        <v>1343469</v>
      </c>
      <c r="I18" s="73">
        <v>1333677</v>
      </c>
    </row>
    <row r="19" spans="1:9" ht="27" customHeight="1">
      <c r="A19" s="90"/>
      <c r="B19" s="53" t="s">
        <v>129</v>
      </c>
      <c r="C19" s="53"/>
      <c r="D19" s="66" t="s">
        <v>130</v>
      </c>
      <c r="E19" s="71">
        <f>E17+E18-E16</f>
        <v>1666207</v>
      </c>
      <c r="F19" s="71">
        <f>F17+F18-F16</f>
        <v>1545711</v>
      </c>
      <c r="G19" s="71">
        <f>G17+G18-G16</f>
        <v>1477566</v>
      </c>
      <c r="H19" s="71">
        <f>H17+H18-H16</f>
        <v>1401051</v>
      </c>
      <c r="I19" s="71">
        <f>I17+I18-I16</f>
        <v>1319430</v>
      </c>
    </row>
    <row r="20" spans="1:9" ht="27" customHeight="1">
      <c r="A20" s="90"/>
      <c r="B20" s="53" t="s">
        <v>131</v>
      </c>
      <c r="C20" s="53"/>
      <c r="D20" s="66" t="s">
        <v>132</v>
      </c>
      <c r="E20" s="74">
        <f>E18/E8</f>
        <v>2.9244607775059559</v>
      </c>
      <c r="F20" s="74">
        <f>F18/F8</f>
        <v>2.8542193583372519</v>
      </c>
      <c r="G20" s="74">
        <f>G18/G8</f>
        <v>2.8576211287883164</v>
      </c>
      <c r="H20" s="74">
        <f>H18/H8</f>
        <v>2.8846086954654666</v>
      </c>
      <c r="I20" s="74">
        <f>I18/I8</f>
        <v>3.0749156153165118</v>
      </c>
    </row>
    <row r="21" spans="1:9" ht="27" customHeight="1">
      <c r="A21" s="90"/>
      <c r="B21" s="53" t="s">
        <v>133</v>
      </c>
      <c r="C21" s="53"/>
      <c r="D21" s="66" t="s">
        <v>134</v>
      </c>
      <c r="E21" s="74">
        <f>E19/E8</f>
        <v>3.5600051278216371</v>
      </c>
      <c r="F21" s="74">
        <f>F19/F8</f>
        <v>3.2742148676300507</v>
      </c>
      <c r="G21" s="74">
        <f>G19/G8</f>
        <v>3.160859715439067</v>
      </c>
      <c r="H21" s="74">
        <f>H19/H8</f>
        <v>3.0082449966397347</v>
      </c>
      <c r="I21" s="74">
        <f>I19/I8</f>
        <v>3.0420678397521028</v>
      </c>
    </row>
    <row r="22" spans="1:9" ht="27" customHeight="1">
      <c r="A22" s="90"/>
      <c r="B22" s="53" t="s">
        <v>135</v>
      </c>
      <c r="C22" s="53"/>
      <c r="D22" s="66" t="s">
        <v>136</v>
      </c>
      <c r="E22" s="71">
        <f>E18/E24*1000000</f>
        <v>1069675.2251104647</v>
      </c>
      <c r="F22" s="71">
        <f>F18/F24*1000000</f>
        <v>1053019.1607650551</v>
      </c>
      <c r="G22" s="71">
        <f>G18/G24*1000000</f>
        <v>1043936.592387898</v>
      </c>
      <c r="H22" s="71">
        <f>H18/H24*1000000</f>
        <v>1109815.1724776009</v>
      </c>
      <c r="I22" s="71">
        <f>I18/I24*1000000</f>
        <v>1101726.1803468552</v>
      </c>
    </row>
    <row r="23" spans="1:9" ht="27" customHeight="1">
      <c r="A23" s="90"/>
      <c r="B23" s="53" t="s">
        <v>137</v>
      </c>
      <c r="C23" s="53"/>
      <c r="D23" s="66" t="s">
        <v>138</v>
      </c>
      <c r="E23" s="71">
        <f>E19/E24*1000000</f>
        <v>1302137.2404059411</v>
      </c>
      <c r="F23" s="71">
        <f>F19/F24*1000000</f>
        <v>1207969.8716936777</v>
      </c>
      <c r="G23" s="71">
        <f>G19/G24*1000000</f>
        <v>1154714.6985684521</v>
      </c>
      <c r="H23" s="71">
        <f>H19/H24*1000000</f>
        <v>1157382.6096582168</v>
      </c>
      <c r="I23" s="71">
        <f>I19/I24*1000000</f>
        <v>1089956.994186037</v>
      </c>
    </row>
    <row r="24" spans="1:9" ht="27" customHeight="1">
      <c r="A24" s="90"/>
      <c r="B24" s="75" t="s">
        <v>139</v>
      </c>
      <c r="C24" s="76"/>
      <c r="D24" s="66" t="s">
        <v>140</v>
      </c>
      <c r="E24" s="71">
        <v>1279594</v>
      </c>
      <c r="F24" s="71">
        <f>E24</f>
        <v>1279594</v>
      </c>
      <c r="G24" s="71">
        <f>F24</f>
        <v>1279594</v>
      </c>
      <c r="H24" s="73">
        <v>1210534</v>
      </c>
      <c r="I24" s="73">
        <v>1210534</v>
      </c>
    </row>
    <row r="25" spans="1:9" ht="27" customHeight="1">
      <c r="A25" s="90"/>
      <c r="B25" s="47" t="s">
        <v>141</v>
      </c>
      <c r="C25" s="47"/>
      <c r="D25" s="47"/>
      <c r="E25" s="71">
        <v>398812</v>
      </c>
      <c r="F25" s="71">
        <v>396972</v>
      </c>
      <c r="G25" s="71">
        <v>393036</v>
      </c>
      <c r="H25" s="71">
        <v>393973</v>
      </c>
      <c r="I25" s="54">
        <v>405635</v>
      </c>
    </row>
    <row r="26" spans="1:9" ht="27" customHeight="1">
      <c r="A26" s="90"/>
      <c r="B26" s="47" t="s">
        <v>142</v>
      </c>
      <c r="C26" s="47"/>
      <c r="D26" s="47"/>
      <c r="E26" s="77">
        <v>0.36241000000000001</v>
      </c>
      <c r="F26" s="77">
        <v>0.36254999999999998</v>
      </c>
      <c r="G26" s="77">
        <v>0.37</v>
      </c>
      <c r="H26" s="77">
        <v>0.372</v>
      </c>
      <c r="I26" s="78">
        <v>0.35899999999999999</v>
      </c>
    </row>
    <row r="27" spans="1:9" ht="27" customHeight="1">
      <c r="A27" s="90"/>
      <c r="B27" s="47" t="s">
        <v>143</v>
      </c>
      <c r="C27" s="47"/>
      <c r="D27" s="47"/>
      <c r="E27" s="58">
        <v>6.1</v>
      </c>
      <c r="F27" s="58">
        <v>4.8</v>
      </c>
      <c r="G27" s="58">
        <v>3.3</v>
      </c>
      <c r="H27" s="58">
        <v>6.2</v>
      </c>
      <c r="I27" s="55">
        <v>4.3</v>
      </c>
    </row>
    <row r="28" spans="1:9" ht="27" customHeight="1">
      <c r="A28" s="90"/>
      <c r="B28" s="47" t="s">
        <v>144</v>
      </c>
      <c r="C28" s="47"/>
      <c r="D28" s="47"/>
      <c r="E28" s="58">
        <v>97.6</v>
      </c>
      <c r="F28" s="58">
        <v>96.2</v>
      </c>
      <c r="G28" s="58">
        <v>96.3</v>
      </c>
      <c r="H28" s="58">
        <v>94.9</v>
      </c>
      <c r="I28" s="55">
        <v>88.2</v>
      </c>
    </row>
    <row r="29" spans="1:9" ht="27" customHeight="1">
      <c r="A29" s="90"/>
      <c r="B29" s="47" t="s">
        <v>145</v>
      </c>
      <c r="C29" s="47"/>
      <c r="D29" s="47"/>
      <c r="E29" s="58">
        <v>45.3</v>
      </c>
      <c r="F29" s="58">
        <v>43.3</v>
      </c>
      <c r="G29" s="58">
        <v>41.2</v>
      </c>
      <c r="H29" s="58">
        <v>43.4</v>
      </c>
      <c r="I29" s="55">
        <v>44.4</v>
      </c>
    </row>
    <row r="30" spans="1:9" ht="27" customHeight="1">
      <c r="A30" s="90"/>
      <c r="B30" s="90" t="s">
        <v>146</v>
      </c>
      <c r="C30" s="47" t="s">
        <v>147</v>
      </c>
      <c r="D30" s="47"/>
      <c r="E30" s="58">
        <v>0</v>
      </c>
      <c r="F30" s="58">
        <v>0</v>
      </c>
      <c r="G30" s="58">
        <v>0</v>
      </c>
      <c r="H30" s="58">
        <v>0</v>
      </c>
      <c r="I30" s="55">
        <v>0</v>
      </c>
    </row>
    <row r="31" spans="1:9" ht="27" customHeight="1">
      <c r="A31" s="90"/>
      <c r="B31" s="90"/>
      <c r="C31" s="47" t="s">
        <v>148</v>
      </c>
      <c r="D31" s="47"/>
      <c r="E31" s="58">
        <v>0</v>
      </c>
      <c r="F31" s="58">
        <v>0</v>
      </c>
      <c r="G31" s="58">
        <v>0</v>
      </c>
      <c r="H31" s="58">
        <v>0</v>
      </c>
      <c r="I31" s="55">
        <v>0</v>
      </c>
    </row>
    <row r="32" spans="1:9" ht="27" customHeight="1">
      <c r="A32" s="90"/>
      <c r="B32" s="90"/>
      <c r="C32" s="47" t="s">
        <v>149</v>
      </c>
      <c r="D32" s="47"/>
      <c r="E32" s="58">
        <v>18.2</v>
      </c>
      <c r="F32" s="58">
        <v>16.7</v>
      </c>
      <c r="G32" s="58">
        <v>15.3</v>
      </c>
      <c r="H32" s="58">
        <v>13.7</v>
      </c>
      <c r="I32" s="55">
        <v>13.3</v>
      </c>
    </row>
    <row r="33" spans="1:9" ht="27" customHeight="1">
      <c r="A33" s="90"/>
      <c r="B33" s="90"/>
      <c r="C33" s="47" t="s">
        <v>150</v>
      </c>
      <c r="D33" s="47"/>
      <c r="E33" s="58">
        <v>224.2</v>
      </c>
      <c r="F33" s="58">
        <v>218.3</v>
      </c>
      <c r="G33" s="58">
        <v>221.7</v>
      </c>
      <c r="H33" s="58">
        <v>221.5</v>
      </c>
      <c r="I33" s="79">
        <v>200.6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3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29" activePane="bottomRight" state="frozen"/>
      <selection activeCell="D19" sqref="D19:E19"/>
      <selection pane="topRight" activeCell="D19" sqref="D19:E19"/>
      <selection pane="bottomLeft" activeCell="D19" sqref="D19:E19"/>
      <selection pane="bottomRight" activeCell="H44" sqref="H44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5" width="12" style="2" customWidth="1"/>
    <col min="26" max="16384" width="9" style="2"/>
  </cols>
  <sheetData>
    <row r="1" spans="1:25" ht="33.9" customHeight="1">
      <c r="A1" s="20" t="s">
        <v>0</v>
      </c>
      <c r="B1" s="11"/>
      <c r="C1" s="11"/>
      <c r="D1" s="22" t="s">
        <v>251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" customHeight="1">
      <c r="A6" s="102" t="s">
        <v>48</v>
      </c>
      <c r="B6" s="103"/>
      <c r="C6" s="103"/>
      <c r="D6" s="103"/>
      <c r="E6" s="103"/>
      <c r="F6" s="97" t="s">
        <v>260</v>
      </c>
      <c r="G6" s="96"/>
      <c r="H6" s="97" t="s">
        <v>261</v>
      </c>
      <c r="I6" s="96"/>
      <c r="J6" s="97" t="s">
        <v>262</v>
      </c>
      <c r="K6" s="96"/>
      <c r="L6" s="97" t="s">
        <v>263</v>
      </c>
      <c r="M6" s="96"/>
      <c r="N6" s="96"/>
      <c r="O6" s="96"/>
    </row>
    <row r="7" spans="1:25" ht="15.9" customHeight="1">
      <c r="A7" s="103"/>
      <c r="B7" s="103"/>
      <c r="C7" s="103"/>
      <c r="D7" s="103"/>
      <c r="E7" s="103"/>
      <c r="F7" s="51" t="s">
        <v>243</v>
      </c>
      <c r="G7" s="51" t="s">
        <v>247</v>
      </c>
      <c r="H7" s="51" t="s">
        <v>243</v>
      </c>
      <c r="I7" s="81" t="s">
        <v>246</v>
      </c>
      <c r="J7" s="51" t="s">
        <v>243</v>
      </c>
      <c r="K7" s="81" t="s">
        <v>246</v>
      </c>
      <c r="L7" s="51" t="s">
        <v>243</v>
      </c>
      <c r="M7" s="81" t="s">
        <v>246</v>
      </c>
      <c r="N7" s="51" t="s">
        <v>243</v>
      </c>
      <c r="O7" s="81" t="s">
        <v>246</v>
      </c>
    </row>
    <row r="8" spans="1:25" ht="15.9" customHeight="1">
      <c r="A8" s="100" t="s">
        <v>82</v>
      </c>
      <c r="B8" s="61" t="s">
        <v>49</v>
      </c>
      <c r="C8" s="53"/>
      <c r="D8" s="53"/>
      <c r="E8" s="66" t="s">
        <v>40</v>
      </c>
      <c r="F8" s="54">
        <v>6988</v>
      </c>
      <c r="G8" s="54">
        <v>7108</v>
      </c>
      <c r="H8" s="54">
        <v>870</v>
      </c>
      <c r="I8" s="54">
        <v>800</v>
      </c>
      <c r="J8" s="54">
        <v>117667</v>
      </c>
      <c r="K8" s="54">
        <v>114528</v>
      </c>
      <c r="L8" s="54">
        <v>9390</v>
      </c>
      <c r="M8" s="54">
        <v>9446</v>
      </c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" customHeight="1">
      <c r="A9" s="100"/>
      <c r="B9" s="63"/>
      <c r="C9" s="53" t="s">
        <v>50</v>
      </c>
      <c r="D9" s="53"/>
      <c r="E9" s="66" t="s">
        <v>41</v>
      </c>
      <c r="F9" s="54">
        <v>6988</v>
      </c>
      <c r="G9" s="54">
        <v>7108</v>
      </c>
      <c r="H9" s="54">
        <v>854</v>
      </c>
      <c r="I9" s="54">
        <v>791</v>
      </c>
      <c r="J9" s="54">
        <v>117617</v>
      </c>
      <c r="K9" s="54">
        <v>112839</v>
      </c>
      <c r="L9" s="54">
        <v>9390</v>
      </c>
      <c r="M9" s="54">
        <v>9433</v>
      </c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" customHeight="1">
      <c r="A10" s="100"/>
      <c r="B10" s="62"/>
      <c r="C10" s="53" t="s">
        <v>51</v>
      </c>
      <c r="D10" s="53"/>
      <c r="E10" s="66" t="s">
        <v>42</v>
      </c>
      <c r="F10" s="54">
        <v>0</v>
      </c>
      <c r="G10" s="54">
        <v>0</v>
      </c>
      <c r="H10" s="54">
        <v>16</v>
      </c>
      <c r="I10" s="54">
        <v>9</v>
      </c>
      <c r="J10" s="67">
        <v>50</v>
      </c>
      <c r="K10" s="67">
        <v>1689</v>
      </c>
      <c r="L10" s="54">
        <v>0</v>
      </c>
      <c r="M10" s="54">
        <v>13</v>
      </c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" customHeight="1">
      <c r="A11" s="100"/>
      <c r="B11" s="61" t="s">
        <v>52</v>
      </c>
      <c r="C11" s="53"/>
      <c r="D11" s="53"/>
      <c r="E11" s="66" t="s">
        <v>43</v>
      </c>
      <c r="F11" s="54">
        <v>5427</v>
      </c>
      <c r="G11" s="54">
        <v>4865</v>
      </c>
      <c r="H11" s="54">
        <v>782</v>
      </c>
      <c r="I11" s="54">
        <v>740</v>
      </c>
      <c r="J11" s="54">
        <v>113352</v>
      </c>
      <c r="K11" s="54">
        <v>112037</v>
      </c>
      <c r="L11" s="54">
        <v>9101</v>
      </c>
      <c r="M11" s="54">
        <v>8930</v>
      </c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" customHeight="1">
      <c r="A12" s="100"/>
      <c r="B12" s="63"/>
      <c r="C12" s="53" t="s">
        <v>53</v>
      </c>
      <c r="D12" s="53"/>
      <c r="E12" s="66" t="s">
        <v>44</v>
      </c>
      <c r="F12" s="54">
        <v>5305</v>
      </c>
      <c r="G12" s="54">
        <v>4865</v>
      </c>
      <c r="H12" s="54">
        <v>764</v>
      </c>
      <c r="I12" s="54">
        <v>740</v>
      </c>
      <c r="J12" s="54">
        <v>113296</v>
      </c>
      <c r="K12" s="54">
        <v>110214</v>
      </c>
      <c r="L12" s="54">
        <v>9100</v>
      </c>
      <c r="M12" s="54">
        <v>8874</v>
      </c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" customHeight="1">
      <c r="A13" s="100"/>
      <c r="B13" s="62"/>
      <c r="C13" s="53" t="s">
        <v>54</v>
      </c>
      <c r="D13" s="53"/>
      <c r="E13" s="66" t="s">
        <v>45</v>
      </c>
      <c r="F13" s="54">
        <v>122</v>
      </c>
      <c r="G13" s="54">
        <v>0</v>
      </c>
      <c r="H13" s="67">
        <v>18</v>
      </c>
      <c r="I13" s="67">
        <v>0</v>
      </c>
      <c r="J13" s="67">
        <v>56</v>
      </c>
      <c r="K13" s="67">
        <v>1823</v>
      </c>
      <c r="L13" s="54">
        <v>1</v>
      </c>
      <c r="M13" s="54">
        <v>56</v>
      </c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" customHeight="1">
      <c r="A14" s="100"/>
      <c r="B14" s="53" t="s">
        <v>55</v>
      </c>
      <c r="C14" s="53"/>
      <c r="D14" s="53"/>
      <c r="E14" s="66" t="s">
        <v>152</v>
      </c>
      <c r="F14" s="54">
        <f t="shared" ref="F14:O15" si="0">F9-F12</f>
        <v>1683</v>
      </c>
      <c r="G14" s="54">
        <f t="shared" si="0"/>
        <v>2243</v>
      </c>
      <c r="H14" s="54">
        <f>H9-H12</f>
        <v>90</v>
      </c>
      <c r="I14" s="54">
        <f t="shared" si="0"/>
        <v>51</v>
      </c>
      <c r="J14" s="54">
        <f t="shared" si="0"/>
        <v>4321</v>
      </c>
      <c r="K14" s="54">
        <f t="shared" si="0"/>
        <v>2625</v>
      </c>
      <c r="L14" s="54">
        <f>L9-L12</f>
        <v>290</v>
      </c>
      <c r="M14" s="54">
        <f t="shared" si="0"/>
        <v>559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" customHeight="1">
      <c r="A15" s="100"/>
      <c r="B15" s="53" t="s">
        <v>56</v>
      </c>
      <c r="C15" s="53"/>
      <c r="D15" s="53"/>
      <c r="E15" s="66" t="s">
        <v>153</v>
      </c>
      <c r="F15" s="54">
        <f t="shared" si="0"/>
        <v>-122</v>
      </c>
      <c r="G15" s="54">
        <f t="shared" si="0"/>
        <v>0</v>
      </c>
      <c r="H15" s="54">
        <f t="shared" si="0"/>
        <v>-2</v>
      </c>
      <c r="I15" s="54">
        <f t="shared" si="0"/>
        <v>9</v>
      </c>
      <c r="J15" s="54">
        <f t="shared" si="0"/>
        <v>-6</v>
      </c>
      <c r="K15" s="54">
        <f t="shared" si="0"/>
        <v>-134</v>
      </c>
      <c r="L15" s="54">
        <f>L10-L13</f>
        <v>-1</v>
      </c>
      <c r="M15" s="54">
        <f t="shared" si="0"/>
        <v>-43</v>
      </c>
      <c r="N15" s="54">
        <f t="shared" si="0"/>
        <v>0</v>
      </c>
      <c r="O15" s="54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" customHeight="1">
      <c r="A16" s="100"/>
      <c r="B16" s="53" t="s">
        <v>57</v>
      </c>
      <c r="C16" s="53"/>
      <c r="D16" s="53"/>
      <c r="E16" s="66" t="s">
        <v>154</v>
      </c>
      <c r="F16" s="54">
        <f t="shared" ref="F16:O16" si="1">F8-F11</f>
        <v>1561</v>
      </c>
      <c r="G16" s="54">
        <f t="shared" si="1"/>
        <v>2243</v>
      </c>
      <c r="H16" s="54">
        <f t="shared" si="1"/>
        <v>88</v>
      </c>
      <c r="I16" s="54">
        <f t="shared" si="1"/>
        <v>60</v>
      </c>
      <c r="J16" s="54">
        <f t="shared" si="1"/>
        <v>4315</v>
      </c>
      <c r="K16" s="54">
        <f t="shared" si="1"/>
        <v>2491</v>
      </c>
      <c r="L16" s="54">
        <f>L8-L11</f>
        <v>289</v>
      </c>
      <c r="M16" s="54">
        <f t="shared" si="1"/>
        <v>516</v>
      </c>
      <c r="N16" s="54">
        <f t="shared" si="1"/>
        <v>0</v>
      </c>
      <c r="O16" s="54">
        <f t="shared" si="1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" customHeight="1">
      <c r="A17" s="100"/>
      <c r="B17" s="53" t="s">
        <v>58</v>
      </c>
      <c r="C17" s="53"/>
      <c r="D17" s="53"/>
      <c r="E17" s="51"/>
      <c r="F17" s="67">
        <v>0</v>
      </c>
      <c r="G17" s="67">
        <v>0</v>
      </c>
      <c r="H17" s="67">
        <v>0</v>
      </c>
      <c r="I17" s="67">
        <v>0</v>
      </c>
      <c r="J17" s="54">
        <v>41623</v>
      </c>
      <c r="K17" s="88">
        <v>45938</v>
      </c>
      <c r="L17" s="54">
        <v>0</v>
      </c>
      <c r="M17" s="88">
        <v>0</v>
      </c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" customHeight="1">
      <c r="A18" s="100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" customHeight="1">
      <c r="A19" s="100" t="s">
        <v>83</v>
      </c>
      <c r="B19" s="61" t="s">
        <v>60</v>
      </c>
      <c r="C19" s="53"/>
      <c r="D19" s="53"/>
      <c r="E19" s="66"/>
      <c r="F19" s="54">
        <v>14</v>
      </c>
      <c r="G19" s="88">
        <v>62</v>
      </c>
      <c r="H19" s="54">
        <v>5896</v>
      </c>
      <c r="I19" s="88">
        <v>2399</v>
      </c>
      <c r="J19" s="54">
        <v>13676</v>
      </c>
      <c r="K19" s="88">
        <v>14751</v>
      </c>
      <c r="L19" s="54">
        <v>1546</v>
      </c>
      <c r="M19" s="88">
        <v>732</v>
      </c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" customHeight="1">
      <c r="A20" s="100"/>
      <c r="B20" s="62"/>
      <c r="C20" s="53" t="s">
        <v>61</v>
      </c>
      <c r="D20" s="53"/>
      <c r="E20" s="66"/>
      <c r="F20" s="54">
        <v>0</v>
      </c>
      <c r="G20" s="88">
        <v>0</v>
      </c>
      <c r="H20" s="54">
        <v>5891</v>
      </c>
      <c r="I20" s="88">
        <v>2366</v>
      </c>
      <c r="J20" s="54">
        <v>4193</v>
      </c>
      <c r="K20" s="88">
        <v>6112</v>
      </c>
      <c r="L20" s="54">
        <v>0</v>
      </c>
      <c r="M20" s="88">
        <v>124</v>
      </c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" customHeight="1">
      <c r="A21" s="100"/>
      <c r="B21" s="80" t="s">
        <v>62</v>
      </c>
      <c r="C21" s="53"/>
      <c r="D21" s="53"/>
      <c r="E21" s="66" t="s">
        <v>155</v>
      </c>
      <c r="F21" s="54">
        <v>14</v>
      </c>
      <c r="G21" s="88">
        <v>62</v>
      </c>
      <c r="H21" s="54">
        <v>5244</v>
      </c>
      <c r="I21" s="88">
        <v>2288</v>
      </c>
      <c r="J21" s="54">
        <v>13460</v>
      </c>
      <c r="K21" s="88">
        <v>14365</v>
      </c>
      <c r="L21" s="54">
        <v>1250</v>
      </c>
      <c r="M21" s="88">
        <v>343</v>
      </c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" customHeight="1">
      <c r="A22" s="100"/>
      <c r="B22" s="61" t="s">
        <v>63</v>
      </c>
      <c r="C22" s="53"/>
      <c r="D22" s="53"/>
      <c r="E22" s="66" t="s">
        <v>156</v>
      </c>
      <c r="F22" s="54">
        <v>1866</v>
      </c>
      <c r="G22" s="88">
        <v>2114</v>
      </c>
      <c r="H22" s="54">
        <v>5997</v>
      </c>
      <c r="I22" s="88">
        <v>3237</v>
      </c>
      <c r="J22" s="54">
        <v>22498</v>
      </c>
      <c r="K22" s="88">
        <v>21262</v>
      </c>
      <c r="L22" s="54">
        <v>3147</v>
      </c>
      <c r="M22" s="88">
        <v>1462</v>
      </c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" customHeight="1">
      <c r="A23" s="100"/>
      <c r="B23" s="62" t="s">
        <v>64</v>
      </c>
      <c r="C23" s="53" t="s">
        <v>65</v>
      </c>
      <c r="D23" s="53"/>
      <c r="E23" s="66"/>
      <c r="F23" s="54">
        <v>470</v>
      </c>
      <c r="G23" s="88">
        <v>476</v>
      </c>
      <c r="H23" s="54">
        <v>356</v>
      </c>
      <c r="I23" s="88">
        <v>271</v>
      </c>
      <c r="J23" s="54">
        <v>12406</v>
      </c>
      <c r="K23" s="88">
        <v>12857</v>
      </c>
      <c r="L23" s="54">
        <v>1024</v>
      </c>
      <c r="M23" s="88">
        <v>1063</v>
      </c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" customHeight="1">
      <c r="A24" s="100"/>
      <c r="B24" s="53" t="s">
        <v>157</v>
      </c>
      <c r="C24" s="53"/>
      <c r="D24" s="53"/>
      <c r="E24" s="66" t="s">
        <v>158</v>
      </c>
      <c r="F24" s="54">
        <f t="shared" ref="F24:O24" si="2">F21-F22</f>
        <v>-1852</v>
      </c>
      <c r="G24" s="54">
        <f t="shared" si="2"/>
        <v>-2052</v>
      </c>
      <c r="H24" s="54">
        <f t="shared" si="2"/>
        <v>-753</v>
      </c>
      <c r="I24" s="54">
        <f t="shared" si="2"/>
        <v>-949</v>
      </c>
      <c r="J24" s="54">
        <f t="shared" si="2"/>
        <v>-9038</v>
      </c>
      <c r="K24" s="54">
        <f t="shared" si="2"/>
        <v>-6897</v>
      </c>
      <c r="L24" s="54">
        <f t="shared" si="2"/>
        <v>-1897</v>
      </c>
      <c r="M24" s="54">
        <f t="shared" si="2"/>
        <v>-1119</v>
      </c>
      <c r="N24" s="54">
        <f t="shared" si="2"/>
        <v>0</v>
      </c>
      <c r="O24" s="54">
        <f t="shared" si="2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" customHeight="1">
      <c r="A25" s="100"/>
      <c r="B25" s="61" t="s">
        <v>66</v>
      </c>
      <c r="C25" s="61"/>
      <c r="D25" s="61"/>
      <c r="E25" s="104" t="s">
        <v>159</v>
      </c>
      <c r="F25" s="94">
        <v>1852</v>
      </c>
      <c r="G25" s="94">
        <v>2052</v>
      </c>
      <c r="H25" s="94">
        <v>359</v>
      </c>
      <c r="I25" s="94">
        <v>297</v>
      </c>
      <c r="J25" s="94">
        <v>6702</v>
      </c>
      <c r="K25" s="94">
        <v>6681</v>
      </c>
      <c r="L25" s="94">
        <v>1897</v>
      </c>
      <c r="M25" s="94">
        <v>1119</v>
      </c>
      <c r="N25" s="94"/>
      <c r="O25" s="94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" customHeight="1">
      <c r="A26" s="100"/>
      <c r="B26" s="80" t="s">
        <v>67</v>
      </c>
      <c r="C26" s="80"/>
      <c r="D26" s="80"/>
      <c r="E26" s="10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" customHeight="1">
      <c r="A27" s="100"/>
      <c r="B27" s="53" t="s">
        <v>160</v>
      </c>
      <c r="C27" s="53"/>
      <c r="D27" s="53"/>
      <c r="E27" s="66" t="s">
        <v>161</v>
      </c>
      <c r="F27" s="54">
        <f t="shared" ref="F27:O27" si="3">F24+F25</f>
        <v>0</v>
      </c>
      <c r="G27" s="54">
        <f t="shared" si="3"/>
        <v>0</v>
      </c>
      <c r="H27" s="54">
        <f t="shared" si="3"/>
        <v>-394</v>
      </c>
      <c r="I27" s="54">
        <f t="shared" si="3"/>
        <v>-652</v>
      </c>
      <c r="J27" s="54">
        <f t="shared" si="3"/>
        <v>-2336</v>
      </c>
      <c r="K27" s="54">
        <f t="shared" si="3"/>
        <v>-216</v>
      </c>
      <c r="L27" s="54">
        <f t="shared" si="3"/>
        <v>0</v>
      </c>
      <c r="M27" s="54">
        <f t="shared" si="3"/>
        <v>0</v>
      </c>
      <c r="N27" s="54">
        <f t="shared" si="3"/>
        <v>0</v>
      </c>
      <c r="O27" s="54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" customHeight="1">
      <c r="A30" s="103" t="s">
        <v>68</v>
      </c>
      <c r="B30" s="103"/>
      <c r="C30" s="103"/>
      <c r="D30" s="103"/>
      <c r="E30" s="103"/>
      <c r="F30" s="99" t="s">
        <v>264</v>
      </c>
      <c r="G30" s="98"/>
      <c r="H30" s="107" t="s">
        <v>265</v>
      </c>
      <c r="I30" s="108"/>
      <c r="J30" s="107" t="s">
        <v>266</v>
      </c>
      <c r="K30" s="108"/>
      <c r="L30" s="107" t="s">
        <v>267</v>
      </c>
      <c r="M30" s="108"/>
      <c r="N30" s="109"/>
      <c r="O30" s="110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" customHeight="1">
      <c r="A31" s="103"/>
      <c r="B31" s="103"/>
      <c r="C31" s="103"/>
      <c r="D31" s="103"/>
      <c r="E31" s="103"/>
      <c r="F31" s="51" t="s">
        <v>243</v>
      </c>
      <c r="G31" s="81" t="s">
        <v>246</v>
      </c>
      <c r="H31" s="51" t="s">
        <v>243</v>
      </c>
      <c r="I31" s="81" t="s">
        <v>246</v>
      </c>
      <c r="J31" s="51" t="s">
        <v>243</v>
      </c>
      <c r="K31" s="81" t="s">
        <v>246</v>
      </c>
      <c r="L31" s="51" t="s">
        <v>243</v>
      </c>
      <c r="M31" s="81" t="s">
        <v>246</v>
      </c>
      <c r="N31" s="51" t="s">
        <v>243</v>
      </c>
      <c r="O31" s="81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" customHeight="1">
      <c r="A32" s="100" t="s">
        <v>84</v>
      </c>
      <c r="B32" s="61" t="s">
        <v>49</v>
      </c>
      <c r="C32" s="53"/>
      <c r="D32" s="53"/>
      <c r="E32" s="66" t="s">
        <v>40</v>
      </c>
      <c r="F32" s="54">
        <v>0</v>
      </c>
      <c r="G32" s="54">
        <v>0</v>
      </c>
      <c r="H32" s="54">
        <v>271</v>
      </c>
      <c r="I32" s="54">
        <v>280</v>
      </c>
      <c r="J32" s="54">
        <v>8</v>
      </c>
      <c r="K32" s="54">
        <v>285</v>
      </c>
      <c r="L32" s="54">
        <v>0</v>
      </c>
      <c r="M32" s="54">
        <v>0</v>
      </c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" customHeight="1">
      <c r="A33" s="106"/>
      <c r="B33" s="63"/>
      <c r="C33" s="61" t="s">
        <v>69</v>
      </c>
      <c r="D33" s="53"/>
      <c r="E33" s="66"/>
      <c r="F33" s="54">
        <v>0</v>
      </c>
      <c r="G33" s="54">
        <v>0</v>
      </c>
      <c r="H33" s="54">
        <v>248</v>
      </c>
      <c r="I33" s="54">
        <v>272</v>
      </c>
      <c r="J33" s="54">
        <v>1</v>
      </c>
      <c r="K33" s="54">
        <v>274</v>
      </c>
      <c r="L33" s="54">
        <v>0</v>
      </c>
      <c r="M33" s="54">
        <v>0</v>
      </c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" customHeight="1">
      <c r="A34" s="106"/>
      <c r="B34" s="63"/>
      <c r="C34" s="62"/>
      <c r="D34" s="53" t="s">
        <v>70</v>
      </c>
      <c r="E34" s="66"/>
      <c r="F34" s="54">
        <v>0</v>
      </c>
      <c r="G34" s="54">
        <v>0</v>
      </c>
      <c r="H34" s="54">
        <v>248</v>
      </c>
      <c r="I34" s="54">
        <v>272</v>
      </c>
      <c r="J34" s="54">
        <v>0</v>
      </c>
      <c r="K34" s="54">
        <v>274</v>
      </c>
      <c r="L34" s="54">
        <v>0</v>
      </c>
      <c r="M34" s="54">
        <v>0</v>
      </c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" customHeight="1">
      <c r="A35" s="106"/>
      <c r="B35" s="62"/>
      <c r="C35" s="80" t="s">
        <v>71</v>
      </c>
      <c r="D35" s="53"/>
      <c r="E35" s="66"/>
      <c r="F35" s="54">
        <v>0</v>
      </c>
      <c r="G35" s="54">
        <v>0</v>
      </c>
      <c r="H35" s="54">
        <v>22</v>
      </c>
      <c r="I35" s="54">
        <v>8</v>
      </c>
      <c r="J35" s="68">
        <v>7</v>
      </c>
      <c r="K35" s="68">
        <v>11</v>
      </c>
      <c r="L35" s="54">
        <v>0</v>
      </c>
      <c r="M35" s="54">
        <v>0</v>
      </c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" customHeight="1">
      <c r="A36" s="106"/>
      <c r="B36" s="61" t="s">
        <v>52</v>
      </c>
      <c r="C36" s="53"/>
      <c r="D36" s="53"/>
      <c r="E36" s="66" t="s">
        <v>41</v>
      </c>
      <c r="F36" s="54">
        <v>0</v>
      </c>
      <c r="G36" s="54">
        <v>0</v>
      </c>
      <c r="H36" s="54">
        <v>117</v>
      </c>
      <c r="I36" s="54">
        <v>147</v>
      </c>
      <c r="J36" s="54">
        <v>0</v>
      </c>
      <c r="K36" s="54">
        <v>4</v>
      </c>
      <c r="L36" s="54">
        <v>0</v>
      </c>
      <c r="M36" s="54">
        <v>0</v>
      </c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" customHeight="1">
      <c r="A37" s="106"/>
      <c r="B37" s="63"/>
      <c r="C37" s="53" t="s">
        <v>72</v>
      </c>
      <c r="D37" s="53"/>
      <c r="E37" s="66"/>
      <c r="F37" s="54">
        <v>0</v>
      </c>
      <c r="G37" s="54">
        <v>0</v>
      </c>
      <c r="H37" s="54">
        <v>67</v>
      </c>
      <c r="I37" s="54">
        <v>91</v>
      </c>
      <c r="J37" s="54">
        <v>0</v>
      </c>
      <c r="K37" s="54">
        <v>4</v>
      </c>
      <c r="L37" s="54">
        <v>0</v>
      </c>
      <c r="M37" s="54">
        <v>0</v>
      </c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" customHeight="1">
      <c r="A38" s="106"/>
      <c r="B38" s="62"/>
      <c r="C38" s="53" t="s">
        <v>73</v>
      </c>
      <c r="D38" s="53"/>
      <c r="E38" s="66"/>
      <c r="F38" s="54">
        <v>0</v>
      </c>
      <c r="G38" s="54">
        <v>0</v>
      </c>
      <c r="H38" s="54">
        <v>50</v>
      </c>
      <c r="I38" s="54">
        <v>56</v>
      </c>
      <c r="J38" s="54">
        <v>0</v>
      </c>
      <c r="K38" s="68">
        <v>0</v>
      </c>
      <c r="L38" s="54">
        <v>0</v>
      </c>
      <c r="M38" s="54">
        <v>0</v>
      </c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" customHeight="1">
      <c r="A39" s="106"/>
      <c r="B39" s="47" t="s">
        <v>74</v>
      </c>
      <c r="C39" s="47"/>
      <c r="D39" s="47"/>
      <c r="E39" s="66" t="s">
        <v>163</v>
      </c>
      <c r="F39" s="54">
        <f t="shared" ref="F39:O39" si="4">F32-F36</f>
        <v>0</v>
      </c>
      <c r="G39" s="54">
        <f t="shared" si="4"/>
        <v>0</v>
      </c>
      <c r="H39" s="54">
        <f>H32-H36</f>
        <v>154</v>
      </c>
      <c r="I39" s="54">
        <f t="shared" si="4"/>
        <v>133</v>
      </c>
      <c r="J39" s="54">
        <f t="shared" si="4"/>
        <v>8</v>
      </c>
      <c r="K39" s="54">
        <f t="shared" si="4"/>
        <v>281</v>
      </c>
      <c r="L39" s="54">
        <f t="shared" si="4"/>
        <v>0</v>
      </c>
      <c r="M39" s="54">
        <f t="shared" si="4"/>
        <v>0</v>
      </c>
      <c r="N39" s="54">
        <f t="shared" si="4"/>
        <v>0</v>
      </c>
      <c r="O39" s="54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" customHeight="1">
      <c r="A40" s="100" t="s">
        <v>85</v>
      </c>
      <c r="B40" s="61" t="s">
        <v>75</v>
      </c>
      <c r="C40" s="53"/>
      <c r="D40" s="53"/>
      <c r="E40" s="66" t="s">
        <v>43</v>
      </c>
      <c r="F40" s="54">
        <v>175</v>
      </c>
      <c r="G40" s="54">
        <v>175</v>
      </c>
      <c r="H40" s="54">
        <v>754</v>
      </c>
      <c r="I40" s="54">
        <v>1526</v>
      </c>
      <c r="J40" s="54">
        <v>30</v>
      </c>
      <c r="K40" s="88">
        <v>44</v>
      </c>
      <c r="L40" s="54">
        <v>4</v>
      </c>
      <c r="M40" s="88">
        <v>4</v>
      </c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" customHeight="1">
      <c r="A41" s="101"/>
      <c r="B41" s="62"/>
      <c r="C41" s="53" t="s">
        <v>76</v>
      </c>
      <c r="D41" s="53"/>
      <c r="E41" s="66"/>
      <c r="F41" s="68">
        <v>0</v>
      </c>
      <c r="G41" s="68">
        <v>0</v>
      </c>
      <c r="H41" s="68">
        <v>339</v>
      </c>
      <c r="I41" s="68">
        <v>1112</v>
      </c>
      <c r="J41" s="54">
        <v>0</v>
      </c>
      <c r="K41" s="88">
        <v>0</v>
      </c>
      <c r="L41" s="54">
        <v>0</v>
      </c>
      <c r="M41" s="88">
        <v>0</v>
      </c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" customHeight="1">
      <c r="A42" s="101"/>
      <c r="B42" s="61" t="s">
        <v>63</v>
      </c>
      <c r="C42" s="53"/>
      <c r="D42" s="53"/>
      <c r="E42" s="66" t="s">
        <v>44</v>
      </c>
      <c r="F42" s="54">
        <v>175</v>
      </c>
      <c r="G42" s="54">
        <v>175</v>
      </c>
      <c r="H42" s="54">
        <v>1142</v>
      </c>
      <c r="I42" s="54">
        <v>1221</v>
      </c>
      <c r="J42" s="54">
        <v>30</v>
      </c>
      <c r="K42" s="88">
        <v>322</v>
      </c>
      <c r="L42" s="54">
        <v>4</v>
      </c>
      <c r="M42" s="88">
        <v>4</v>
      </c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" customHeight="1">
      <c r="A43" s="101"/>
      <c r="B43" s="62"/>
      <c r="C43" s="53" t="s">
        <v>77</v>
      </c>
      <c r="D43" s="53"/>
      <c r="E43" s="66"/>
      <c r="F43" s="54">
        <v>146</v>
      </c>
      <c r="G43" s="54">
        <v>143</v>
      </c>
      <c r="H43" s="54">
        <v>632</v>
      </c>
      <c r="I43" s="54">
        <v>630</v>
      </c>
      <c r="J43" s="68">
        <v>7</v>
      </c>
      <c r="K43" s="88">
        <v>9</v>
      </c>
      <c r="L43" s="54">
        <v>3</v>
      </c>
      <c r="M43" s="88">
        <v>3</v>
      </c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" customHeight="1">
      <c r="A44" s="101"/>
      <c r="B44" s="53" t="s">
        <v>74</v>
      </c>
      <c r="C44" s="53"/>
      <c r="D44" s="53"/>
      <c r="E44" s="66" t="s">
        <v>164</v>
      </c>
      <c r="F44" s="68">
        <f t="shared" ref="F44:O44" si="5">F40-F42</f>
        <v>0</v>
      </c>
      <c r="G44" s="68">
        <f t="shared" si="5"/>
        <v>0</v>
      </c>
      <c r="H44" s="68">
        <f>H40-H42</f>
        <v>-388</v>
      </c>
      <c r="I44" s="68">
        <f t="shared" si="5"/>
        <v>305</v>
      </c>
      <c r="J44" s="68">
        <f>J40-J42</f>
        <v>0</v>
      </c>
      <c r="K44" s="68">
        <f t="shared" si="5"/>
        <v>-278</v>
      </c>
      <c r="L44" s="68">
        <f t="shared" si="5"/>
        <v>0</v>
      </c>
      <c r="M44" s="68">
        <f t="shared" si="5"/>
        <v>0</v>
      </c>
      <c r="N44" s="68">
        <f t="shared" si="5"/>
        <v>0</v>
      </c>
      <c r="O44" s="68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" customHeight="1">
      <c r="A45" s="100" t="s">
        <v>86</v>
      </c>
      <c r="B45" s="47" t="s">
        <v>78</v>
      </c>
      <c r="C45" s="47"/>
      <c r="D45" s="47"/>
      <c r="E45" s="66" t="s">
        <v>165</v>
      </c>
      <c r="F45" s="54">
        <f t="shared" ref="F45:O45" si="6">F39+F44</f>
        <v>0</v>
      </c>
      <c r="G45" s="54">
        <f t="shared" si="6"/>
        <v>0</v>
      </c>
      <c r="H45" s="54">
        <f>H39+H44</f>
        <v>-234</v>
      </c>
      <c r="I45" s="54">
        <f t="shared" si="6"/>
        <v>438</v>
      </c>
      <c r="J45" s="54">
        <f>J39+J44</f>
        <v>8</v>
      </c>
      <c r="K45" s="54">
        <f t="shared" si="6"/>
        <v>3</v>
      </c>
      <c r="L45" s="54">
        <f t="shared" si="6"/>
        <v>0</v>
      </c>
      <c r="M45" s="54">
        <f t="shared" si="6"/>
        <v>0</v>
      </c>
      <c r="N45" s="54">
        <f t="shared" si="6"/>
        <v>0</v>
      </c>
      <c r="O45" s="54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" customHeight="1">
      <c r="A46" s="101"/>
      <c r="B46" s="53" t="s">
        <v>79</v>
      </c>
      <c r="C46" s="53"/>
      <c r="D46" s="53"/>
      <c r="E46" s="53"/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88">
        <v>0</v>
      </c>
      <c r="L46" s="54">
        <v>0</v>
      </c>
      <c r="M46" s="54">
        <v>0</v>
      </c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" customHeight="1">
      <c r="A47" s="101"/>
      <c r="B47" s="53" t="s">
        <v>80</v>
      </c>
      <c r="C47" s="53"/>
      <c r="D47" s="53"/>
      <c r="E47" s="53"/>
      <c r="F47" s="54">
        <v>0</v>
      </c>
      <c r="G47" s="54">
        <v>0</v>
      </c>
      <c r="H47" s="54">
        <v>252</v>
      </c>
      <c r="I47" s="54">
        <v>484</v>
      </c>
      <c r="J47" s="54">
        <v>8</v>
      </c>
      <c r="K47" s="88">
        <v>3</v>
      </c>
      <c r="L47" s="54">
        <v>0</v>
      </c>
      <c r="M47" s="54">
        <v>0</v>
      </c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" customHeight="1">
      <c r="A48" s="101"/>
      <c r="B48" s="53" t="s">
        <v>81</v>
      </c>
      <c r="C48" s="53"/>
      <c r="D48" s="53"/>
      <c r="E48" s="53"/>
      <c r="F48" s="54">
        <v>0</v>
      </c>
      <c r="G48" s="54">
        <v>0</v>
      </c>
      <c r="H48" s="54">
        <v>235</v>
      </c>
      <c r="I48" s="54">
        <v>44</v>
      </c>
      <c r="J48" s="54">
        <v>8</v>
      </c>
      <c r="K48" s="88">
        <v>3</v>
      </c>
      <c r="L48" s="54">
        <v>0</v>
      </c>
      <c r="M48" s="54">
        <v>0</v>
      </c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" customHeight="1">
      <c r="A49" s="8" t="s">
        <v>166</v>
      </c>
      <c r="O49" s="6"/>
    </row>
    <row r="50" spans="1:15" ht="15.9" customHeight="1">
      <c r="A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topLeftCell="D4" zoomScaleNormal="100" zoomScaleSheetLayoutView="100" workbookViewId="0">
      <selection activeCell="K22" sqref="K22"/>
    </sheetView>
  </sheetViews>
  <sheetFormatPr defaultColWidth="9" defaultRowHeight="13.2"/>
  <cols>
    <col min="1" max="2" width="3.6640625" style="2" customWidth="1"/>
    <col min="3" max="3" width="21.33203125" style="2" customWidth="1"/>
    <col min="4" max="4" width="20" style="2" customWidth="1"/>
    <col min="5" max="14" width="12.6640625" style="2" customWidth="1"/>
    <col min="15" max="16384" width="9" style="2"/>
  </cols>
  <sheetData>
    <row r="1" spans="1:14" ht="33.9" customHeight="1">
      <c r="A1" s="33" t="s">
        <v>0</v>
      </c>
      <c r="B1" s="33"/>
      <c r="C1" s="41" t="s">
        <v>251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7"/>
      <c r="E6" s="112" t="s">
        <v>268</v>
      </c>
      <c r="F6" s="112"/>
      <c r="G6" s="112" t="s">
        <v>269</v>
      </c>
      <c r="H6" s="112"/>
      <c r="I6" s="113"/>
      <c r="J6" s="114"/>
      <c r="K6" s="112"/>
      <c r="L6" s="112"/>
      <c r="M6" s="112"/>
      <c r="N6" s="112"/>
    </row>
    <row r="7" spans="1:14" ht="15" customHeight="1">
      <c r="A7" s="18"/>
      <c r="B7" s="19"/>
      <c r="C7" s="19"/>
      <c r="D7" s="60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90" t="s">
        <v>169</v>
      </c>
      <c r="B8" s="82" t="s">
        <v>170</v>
      </c>
      <c r="C8" s="83"/>
      <c r="D8" s="83"/>
      <c r="E8" s="84">
        <v>1</v>
      </c>
      <c r="F8" s="84">
        <v>1</v>
      </c>
      <c r="G8" s="84">
        <v>49</v>
      </c>
      <c r="H8" s="84">
        <v>49</v>
      </c>
      <c r="I8" s="84"/>
      <c r="J8" s="84"/>
      <c r="K8" s="84"/>
      <c r="L8" s="84"/>
      <c r="M8" s="84"/>
      <c r="N8" s="84"/>
    </row>
    <row r="9" spans="1:14" ht="18" customHeight="1">
      <c r="A9" s="90"/>
      <c r="B9" s="90" t="s">
        <v>171</v>
      </c>
      <c r="C9" s="53" t="s">
        <v>172</v>
      </c>
      <c r="D9" s="53"/>
      <c r="E9" s="84">
        <v>30</v>
      </c>
      <c r="F9" s="84">
        <v>30</v>
      </c>
      <c r="G9" s="84">
        <v>1850</v>
      </c>
      <c r="H9" s="84">
        <v>1850</v>
      </c>
      <c r="I9" s="84"/>
      <c r="J9" s="84"/>
      <c r="K9" s="84"/>
      <c r="L9" s="84"/>
      <c r="M9" s="84"/>
      <c r="N9" s="84"/>
    </row>
    <row r="10" spans="1:14" ht="18" customHeight="1">
      <c r="A10" s="90"/>
      <c r="B10" s="90"/>
      <c r="C10" s="53" t="s">
        <v>173</v>
      </c>
      <c r="D10" s="53"/>
      <c r="E10" s="84">
        <v>30</v>
      </c>
      <c r="F10" s="84">
        <v>30</v>
      </c>
      <c r="G10" s="84">
        <v>1000</v>
      </c>
      <c r="H10" s="84">
        <v>1000</v>
      </c>
      <c r="I10" s="84"/>
      <c r="J10" s="84"/>
      <c r="K10" s="84"/>
      <c r="L10" s="84"/>
      <c r="M10" s="84"/>
      <c r="N10" s="84"/>
    </row>
    <row r="11" spans="1:14" ht="18" customHeight="1">
      <c r="A11" s="90"/>
      <c r="B11" s="90"/>
      <c r="C11" s="53" t="s">
        <v>174</v>
      </c>
      <c r="D11" s="53"/>
      <c r="E11" s="84">
        <v>0</v>
      </c>
      <c r="F11" s="84">
        <v>0</v>
      </c>
      <c r="G11" s="84">
        <v>700</v>
      </c>
      <c r="H11" s="84">
        <v>700</v>
      </c>
      <c r="I11" s="84"/>
      <c r="J11" s="84"/>
      <c r="K11" s="84"/>
      <c r="L11" s="84"/>
      <c r="M11" s="84"/>
      <c r="N11" s="84"/>
    </row>
    <row r="12" spans="1:14" ht="18" customHeight="1">
      <c r="A12" s="90"/>
      <c r="B12" s="90"/>
      <c r="C12" s="53" t="s">
        <v>175</v>
      </c>
      <c r="D12" s="53"/>
      <c r="E12" s="84">
        <v>0</v>
      </c>
      <c r="F12" s="84">
        <v>0</v>
      </c>
      <c r="G12" s="84">
        <v>150</v>
      </c>
      <c r="H12" s="84">
        <v>150</v>
      </c>
      <c r="I12" s="84"/>
      <c r="J12" s="84"/>
      <c r="K12" s="84"/>
      <c r="L12" s="84"/>
      <c r="M12" s="84"/>
      <c r="N12" s="84"/>
    </row>
    <row r="13" spans="1:14" ht="18" customHeight="1">
      <c r="A13" s="90"/>
      <c r="B13" s="90"/>
      <c r="C13" s="53" t="s">
        <v>176</v>
      </c>
      <c r="D13" s="53"/>
      <c r="E13" s="84">
        <v>0</v>
      </c>
      <c r="F13" s="84">
        <v>0</v>
      </c>
      <c r="G13" s="84">
        <v>0</v>
      </c>
      <c r="H13" s="84">
        <v>0</v>
      </c>
      <c r="I13" s="84"/>
      <c r="J13" s="84"/>
      <c r="K13" s="84"/>
      <c r="L13" s="84"/>
      <c r="M13" s="84"/>
      <c r="N13" s="84"/>
    </row>
    <row r="14" spans="1:14" ht="18" customHeight="1">
      <c r="A14" s="90"/>
      <c r="B14" s="90"/>
      <c r="C14" s="53" t="s">
        <v>177</v>
      </c>
      <c r="D14" s="53"/>
      <c r="E14" s="84">
        <v>0</v>
      </c>
      <c r="F14" s="84">
        <v>0</v>
      </c>
      <c r="G14" s="84">
        <v>0</v>
      </c>
      <c r="H14" s="84">
        <v>0</v>
      </c>
      <c r="I14" s="84"/>
      <c r="J14" s="84"/>
      <c r="K14" s="84"/>
      <c r="L14" s="84"/>
      <c r="M14" s="84"/>
      <c r="N14" s="84"/>
    </row>
    <row r="15" spans="1:14" ht="18" customHeight="1">
      <c r="A15" s="90" t="s">
        <v>178</v>
      </c>
      <c r="B15" s="90" t="s">
        <v>179</v>
      </c>
      <c r="C15" s="53" t="s">
        <v>180</v>
      </c>
      <c r="D15" s="53"/>
      <c r="E15" s="54">
        <v>11627</v>
      </c>
      <c r="F15" s="54">
        <v>4900</v>
      </c>
      <c r="G15" s="54">
        <v>1561</v>
      </c>
      <c r="H15" s="88">
        <v>1653</v>
      </c>
      <c r="I15" s="54"/>
      <c r="J15" s="54"/>
      <c r="K15" s="54"/>
      <c r="L15" s="54"/>
      <c r="M15" s="54"/>
      <c r="N15" s="54"/>
    </row>
    <row r="16" spans="1:14" ht="18" customHeight="1">
      <c r="A16" s="90"/>
      <c r="B16" s="90"/>
      <c r="C16" s="53" t="s">
        <v>181</v>
      </c>
      <c r="D16" s="53"/>
      <c r="E16" s="54">
        <v>8192</v>
      </c>
      <c r="F16" s="54">
        <v>7909</v>
      </c>
      <c r="G16" s="54">
        <v>4737</v>
      </c>
      <c r="H16" s="88">
        <v>4696</v>
      </c>
      <c r="I16" s="54"/>
      <c r="J16" s="54"/>
      <c r="K16" s="54"/>
      <c r="L16" s="54"/>
      <c r="M16" s="54"/>
      <c r="N16" s="54"/>
    </row>
    <row r="17" spans="1:15" ht="18" customHeight="1">
      <c r="A17" s="90"/>
      <c r="B17" s="90"/>
      <c r="C17" s="53" t="s">
        <v>182</v>
      </c>
      <c r="D17" s="53"/>
      <c r="E17" s="54">
        <v>0</v>
      </c>
      <c r="F17" s="54">
        <v>0</v>
      </c>
      <c r="G17" s="54">
        <v>0</v>
      </c>
      <c r="H17" s="88">
        <v>0</v>
      </c>
      <c r="I17" s="54"/>
      <c r="J17" s="54"/>
      <c r="K17" s="54"/>
      <c r="L17" s="54"/>
      <c r="M17" s="54"/>
      <c r="N17" s="54"/>
    </row>
    <row r="18" spans="1:15" ht="18" customHeight="1">
      <c r="A18" s="90"/>
      <c r="B18" s="90"/>
      <c r="C18" s="53" t="s">
        <v>183</v>
      </c>
      <c r="D18" s="53"/>
      <c r="E18" s="54">
        <v>19819</v>
      </c>
      <c r="F18" s="54">
        <v>12809</v>
      </c>
      <c r="G18" s="54">
        <v>6298</v>
      </c>
      <c r="H18" s="88">
        <v>6349</v>
      </c>
      <c r="I18" s="54"/>
      <c r="J18" s="54"/>
      <c r="K18" s="54"/>
      <c r="L18" s="54"/>
      <c r="M18" s="54"/>
      <c r="N18" s="54"/>
    </row>
    <row r="19" spans="1:15" ht="18" customHeight="1">
      <c r="A19" s="90"/>
      <c r="B19" s="90" t="s">
        <v>184</v>
      </c>
      <c r="C19" s="53" t="s">
        <v>185</v>
      </c>
      <c r="D19" s="53"/>
      <c r="E19" s="54">
        <v>344</v>
      </c>
      <c r="F19" s="54">
        <v>1265</v>
      </c>
      <c r="G19" s="54">
        <v>2994</v>
      </c>
      <c r="H19" s="88">
        <v>3267</v>
      </c>
      <c r="I19" s="54"/>
      <c r="J19" s="54"/>
      <c r="K19" s="54"/>
      <c r="L19" s="54"/>
      <c r="M19" s="54"/>
      <c r="N19" s="54"/>
    </row>
    <row r="20" spans="1:15" ht="18" customHeight="1">
      <c r="A20" s="90"/>
      <c r="B20" s="90"/>
      <c r="C20" s="53" t="s">
        <v>186</v>
      </c>
      <c r="D20" s="53"/>
      <c r="E20" s="54">
        <v>10013</v>
      </c>
      <c r="F20" s="54">
        <v>2185</v>
      </c>
      <c r="G20" s="54">
        <v>1352</v>
      </c>
      <c r="H20" s="88">
        <v>846</v>
      </c>
      <c r="I20" s="54"/>
      <c r="J20" s="54"/>
      <c r="K20" s="54"/>
      <c r="L20" s="54"/>
      <c r="M20" s="54"/>
      <c r="N20" s="54"/>
    </row>
    <row r="21" spans="1:15" ht="18" customHeight="1">
      <c r="A21" s="90"/>
      <c r="B21" s="90"/>
      <c r="C21" s="53" t="s">
        <v>187</v>
      </c>
      <c r="D21" s="53"/>
      <c r="E21" s="85">
        <v>0</v>
      </c>
      <c r="F21" s="85">
        <v>0</v>
      </c>
      <c r="G21" s="85">
        <v>0</v>
      </c>
      <c r="H21" s="85">
        <v>0</v>
      </c>
      <c r="I21" s="85"/>
      <c r="J21" s="85"/>
      <c r="K21" s="85"/>
      <c r="L21" s="85"/>
      <c r="M21" s="85"/>
      <c r="N21" s="85"/>
    </row>
    <row r="22" spans="1:15" ht="18" customHeight="1">
      <c r="A22" s="90"/>
      <c r="B22" s="90"/>
      <c r="C22" s="47" t="s">
        <v>188</v>
      </c>
      <c r="D22" s="47"/>
      <c r="E22" s="54">
        <v>10357</v>
      </c>
      <c r="F22" s="54">
        <v>3450</v>
      </c>
      <c r="G22" s="54">
        <v>4346</v>
      </c>
      <c r="H22" s="88">
        <v>4113</v>
      </c>
      <c r="I22" s="54"/>
      <c r="J22" s="54"/>
      <c r="K22" s="54"/>
      <c r="L22" s="54"/>
      <c r="M22" s="54"/>
      <c r="N22" s="54"/>
    </row>
    <row r="23" spans="1:15" ht="18" customHeight="1">
      <c r="A23" s="90"/>
      <c r="B23" s="90" t="s">
        <v>189</v>
      </c>
      <c r="C23" s="53" t="s">
        <v>190</v>
      </c>
      <c r="D23" s="53"/>
      <c r="E23" s="54">
        <v>30</v>
      </c>
      <c r="F23" s="54">
        <v>30</v>
      </c>
      <c r="G23" s="54">
        <v>1850</v>
      </c>
      <c r="H23" s="88">
        <v>1850</v>
      </c>
      <c r="I23" s="54"/>
      <c r="J23" s="54"/>
      <c r="K23" s="54"/>
      <c r="L23" s="54"/>
      <c r="M23" s="54"/>
      <c r="N23" s="54"/>
    </row>
    <row r="24" spans="1:15" ht="18" customHeight="1">
      <c r="A24" s="90"/>
      <c r="B24" s="90"/>
      <c r="C24" s="53" t="s">
        <v>191</v>
      </c>
      <c r="D24" s="53"/>
      <c r="E24" s="54">
        <v>9432</v>
      </c>
      <c r="F24" s="54">
        <v>9329</v>
      </c>
      <c r="G24" s="54">
        <v>103</v>
      </c>
      <c r="H24" s="88">
        <v>386</v>
      </c>
      <c r="I24" s="54"/>
      <c r="J24" s="54"/>
      <c r="K24" s="54"/>
      <c r="L24" s="54"/>
      <c r="M24" s="54"/>
      <c r="N24" s="54"/>
    </row>
    <row r="25" spans="1:15" ht="18" customHeight="1">
      <c r="A25" s="90"/>
      <c r="B25" s="90"/>
      <c r="C25" s="53" t="s">
        <v>192</v>
      </c>
      <c r="D25" s="53"/>
      <c r="E25" s="54">
        <v>0</v>
      </c>
      <c r="F25" s="54">
        <v>0</v>
      </c>
      <c r="G25" s="54">
        <v>0</v>
      </c>
      <c r="H25" s="88">
        <v>0</v>
      </c>
      <c r="I25" s="54"/>
      <c r="J25" s="54"/>
      <c r="K25" s="54"/>
      <c r="L25" s="54"/>
      <c r="M25" s="54"/>
      <c r="N25" s="54"/>
    </row>
    <row r="26" spans="1:15" ht="18" customHeight="1">
      <c r="A26" s="90"/>
      <c r="B26" s="90"/>
      <c r="C26" s="53" t="s">
        <v>193</v>
      </c>
      <c r="D26" s="53"/>
      <c r="E26" s="54">
        <v>9462</v>
      </c>
      <c r="F26" s="54">
        <v>9359</v>
      </c>
      <c r="G26" s="54">
        <v>1952</v>
      </c>
      <c r="H26" s="88">
        <v>2236</v>
      </c>
      <c r="I26" s="54"/>
      <c r="J26" s="54"/>
      <c r="K26" s="54"/>
      <c r="L26" s="54"/>
      <c r="M26" s="54"/>
      <c r="N26" s="54"/>
    </row>
    <row r="27" spans="1:15" ht="18" customHeight="1">
      <c r="A27" s="90"/>
      <c r="B27" s="53" t="s">
        <v>194</v>
      </c>
      <c r="C27" s="53"/>
      <c r="D27" s="53"/>
      <c r="E27" s="54">
        <v>19819</v>
      </c>
      <c r="F27" s="54">
        <v>12809</v>
      </c>
      <c r="G27" s="54">
        <v>6298</v>
      </c>
      <c r="H27" s="88">
        <v>6349</v>
      </c>
      <c r="I27" s="54"/>
      <c r="J27" s="54"/>
      <c r="K27" s="54"/>
      <c r="L27" s="54"/>
      <c r="M27" s="54"/>
      <c r="N27" s="54"/>
    </row>
    <row r="28" spans="1:15" ht="18" customHeight="1">
      <c r="A28" s="90" t="s">
        <v>195</v>
      </c>
      <c r="B28" s="90" t="s">
        <v>196</v>
      </c>
      <c r="C28" s="53" t="s">
        <v>197</v>
      </c>
      <c r="D28" s="86" t="s">
        <v>40</v>
      </c>
      <c r="E28" s="54">
        <v>884</v>
      </c>
      <c r="F28" s="88">
        <v>2917</v>
      </c>
      <c r="G28" s="54">
        <v>4049</v>
      </c>
      <c r="H28" s="88">
        <v>4022</v>
      </c>
      <c r="I28" s="54"/>
      <c r="J28" s="54"/>
      <c r="K28" s="54"/>
      <c r="L28" s="54"/>
      <c r="M28" s="54"/>
      <c r="N28" s="54"/>
    </row>
    <row r="29" spans="1:15" ht="18" customHeight="1">
      <c r="A29" s="90"/>
      <c r="B29" s="90"/>
      <c r="C29" s="53" t="s">
        <v>198</v>
      </c>
      <c r="D29" s="86" t="s">
        <v>41</v>
      </c>
      <c r="E29" s="54">
        <v>835</v>
      </c>
      <c r="F29" s="88">
        <v>2865</v>
      </c>
      <c r="G29" s="54">
        <v>4571</v>
      </c>
      <c r="H29" s="88">
        <v>4534</v>
      </c>
      <c r="I29" s="54"/>
      <c r="J29" s="54"/>
      <c r="K29" s="54"/>
      <c r="L29" s="54"/>
      <c r="M29" s="54"/>
      <c r="N29" s="54"/>
    </row>
    <row r="30" spans="1:15" ht="18" customHeight="1">
      <c r="A30" s="90"/>
      <c r="B30" s="90"/>
      <c r="C30" s="53" t="s">
        <v>199</v>
      </c>
      <c r="D30" s="86" t="s">
        <v>200</v>
      </c>
      <c r="E30" s="54">
        <v>45</v>
      </c>
      <c r="F30" s="88">
        <v>83</v>
      </c>
      <c r="G30" s="54">
        <v>0</v>
      </c>
      <c r="H30" s="88">
        <v>0</v>
      </c>
      <c r="I30" s="54"/>
      <c r="J30" s="54"/>
      <c r="K30" s="54"/>
      <c r="L30" s="54"/>
      <c r="M30" s="54"/>
      <c r="N30" s="54"/>
    </row>
    <row r="31" spans="1:15" ht="18" customHeight="1">
      <c r="A31" s="90"/>
      <c r="B31" s="90"/>
      <c r="C31" s="47" t="s">
        <v>201</v>
      </c>
      <c r="D31" s="86" t="s">
        <v>202</v>
      </c>
      <c r="E31" s="54">
        <f t="shared" ref="E31:N31" si="0">E28-E29-E30</f>
        <v>4</v>
      </c>
      <c r="F31" s="54">
        <f t="shared" si="0"/>
        <v>-31</v>
      </c>
      <c r="G31" s="54">
        <f t="shared" si="0"/>
        <v>-522</v>
      </c>
      <c r="H31" s="54">
        <f t="shared" si="0"/>
        <v>-512</v>
      </c>
      <c r="I31" s="54">
        <f t="shared" si="0"/>
        <v>0</v>
      </c>
      <c r="J31" s="54">
        <f t="shared" si="0"/>
        <v>0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90"/>
      <c r="B32" s="90"/>
      <c r="C32" s="53" t="s">
        <v>203</v>
      </c>
      <c r="D32" s="86" t="s">
        <v>204</v>
      </c>
      <c r="E32" s="54">
        <v>99</v>
      </c>
      <c r="F32" s="88">
        <v>99</v>
      </c>
      <c r="G32" s="54">
        <v>193</v>
      </c>
      <c r="H32" s="88">
        <v>192</v>
      </c>
      <c r="I32" s="54"/>
      <c r="J32" s="54"/>
      <c r="K32" s="54"/>
      <c r="L32" s="54"/>
      <c r="M32" s="54"/>
      <c r="N32" s="54"/>
    </row>
    <row r="33" spans="1:14" ht="18" customHeight="1">
      <c r="A33" s="90"/>
      <c r="B33" s="90"/>
      <c r="C33" s="53" t="s">
        <v>205</v>
      </c>
      <c r="D33" s="86" t="s">
        <v>206</v>
      </c>
      <c r="E33" s="54">
        <v>0</v>
      </c>
      <c r="F33" s="88">
        <v>0</v>
      </c>
      <c r="G33" s="54">
        <v>12</v>
      </c>
      <c r="H33" s="88">
        <v>11</v>
      </c>
      <c r="I33" s="54"/>
      <c r="J33" s="54"/>
      <c r="K33" s="54"/>
      <c r="L33" s="54"/>
      <c r="M33" s="54"/>
      <c r="N33" s="54"/>
    </row>
    <row r="34" spans="1:14" ht="18" customHeight="1">
      <c r="A34" s="90"/>
      <c r="B34" s="90"/>
      <c r="C34" s="47" t="s">
        <v>207</v>
      </c>
      <c r="D34" s="86" t="s">
        <v>208</v>
      </c>
      <c r="E34" s="54">
        <f t="shared" ref="E34:N34" si="1">E31+E32-E33</f>
        <v>103</v>
      </c>
      <c r="F34" s="54">
        <f t="shared" si="1"/>
        <v>68</v>
      </c>
      <c r="G34" s="54">
        <f t="shared" si="1"/>
        <v>-341</v>
      </c>
      <c r="H34" s="54">
        <f t="shared" si="1"/>
        <v>-331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90"/>
      <c r="B35" s="90" t="s">
        <v>209</v>
      </c>
      <c r="C35" s="53" t="s">
        <v>210</v>
      </c>
      <c r="D35" s="86" t="s">
        <v>211</v>
      </c>
      <c r="E35" s="54">
        <v>0</v>
      </c>
      <c r="F35" s="54">
        <v>0</v>
      </c>
      <c r="G35" s="54">
        <v>184</v>
      </c>
      <c r="H35" s="88">
        <v>398</v>
      </c>
      <c r="I35" s="54"/>
      <c r="J35" s="54"/>
      <c r="K35" s="54"/>
      <c r="L35" s="54"/>
      <c r="M35" s="54"/>
      <c r="N35" s="54"/>
    </row>
    <row r="36" spans="1:14" ht="18" customHeight="1">
      <c r="A36" s="90"/>
      <c r="B36" s="90"/>
      <c r="C36" s="53" t="s">
        <v>212</v>
      </c>
      <c r="D36" s="86" t="s">
        <v>213</v>
      </c>
      <c r="E36" s="54">
        <v>0</v>
      </c>
      <c r="F36" s="54">
        <v>0</v>
      </c>
      <c r="G36" s="54">
        <v>122</v>
      </c>
      <c r="H36" s="88">
        <v>337</v>
      </c>
      <c r="I36" s="54"/>
      <c r="J36" s="54"/>
      <c r="K36" s="54"/>
      <c r="L36" s="54"/>
      <c r="M36" s="54"/>
      <c r="N36" s="54"/>
    </row>
    <row r="37" spans="1:14" ht="18" customHeight="1">
      <c r="A37" s="90"/>
      <c r="B37" s="90"/>
      <c r="C37" s="53" t="s">
        <v>214</v>
      </c>
      <c r="D37" s="86" t="s">
        <v>215</v>
      </c>
      <c r="E37" s="54">
        <f t="shared" ref="E37:N37" si="2">E34+E35-E36</f>
        <v>103</v>
      </c>
      <c r="F37" s="54">
        <f t="shared" si="2"/>
        <v>68</v>
      </c>
      <c r="G37" s="54">
        <f t="shared" si="2"/>
        <v>-279</v>
      </c>
      <c r="H37" s="54">
        <f t="shared" si="2"/>
        <v>-270</v>
      </c>
      <c r="I37" s="54">
        <f t="shared" si="2"/>
        <v>0</v>
      </c>
      <c r="J37" s="54">
        <f t="shared" si="2"/>
        <v>0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90"/>
      <c r="B38" s="90"/>
      <c r="C38" s="53" t="s">
        <v>216</v>
      </c>
      <c r="D38" s="86" t="s">
        <v>217</v>
      </c>
      <c r="E38" s="54">
        <v>0</v>
      </c>
      <c r="F38" s="54">
        <v>0</v>
      </c>
      <c r="G38" s="54">
        <v>0</v>
      </c>
      <c r="H38" s="88">
        <v>0</v>
      </c>
      <c r="I38" s="54"/>
      <c r="J38" s="54"/>
      <c r="K38" s="54"/>
      <c r="L38" s="54"/>
      <c r="M38" s="54"/>
      <c r="N38" s="54"/>
    </row>
    <row r="39" spans="1:14" ht="18" customHeight="1">
      <c r="A39" s="90"/>
      <c r="B39" s="90"/>
      <c r="C39" s="53" t="s">
        <v>218</v>
      </c>
      <c r="D39" s="86" t="s">
        <v>219</v>
      </c>
      <c r="E39" s="54">
        <v>0</v>
      </c>
      <c r="F39" s="54">
        <v>0</v>
      </c>
      <c r="G39" s="54">
        <v>0</v>
      </c>
      <c r="H39" s="88">
        <v>0</v>
      </c>
      <c r="I39" s="54"/>
      <c r="J39" s="54"/>
      <c r="K39" s="54"/>
      <c r="L39" s="54"/>
      <c r="M39" s="54"/>
      <c r="N39" s="54"/>
    </row>
    <row r="40" spans="1:14" ht="18" customHeight="1">
      <c r="A40" s="90"/>
      <c r="B40" s="90"/>
      <c r="C40" s="53" t="s">
        <v>220</v>
      </c>
      <c r="D40" s="86" t="s">
        <v>221</v>
      </c>
      <c r="E40" s="54">
        <v>0</v>
      </c>
      <c r="F40" s="54">
        <v>0</v>
      </c>
      <c r="G40" s="54">
        <v>5</v>
      </c>
      <c r="H40" s="88">
        <v>5</v>
      </c>
      <c r="I40" s="54"/>
      <c r="J40" s="54"/>
      <c r="K40" s="54"/>
      <c r="L40" s="54"/>
      <c r="M40" s="54"/>
      <c r="N40" s="54"/>
    </row>
    <row r="41" spans="1:14" ht="18" customHeight="1">
      <c r="A41" s="90"/>
      <c r="B41" s="90"/>
      <c r="C41" s="47" t="s">
        <v>222</v>
      </c>
      <c r="D41" s="86" t="s">
        <v>223</v>
      </c>
      <c r="E41" s="54">
        <f t="shared" ref="E41:N41" si="3">E34+E35-E36-E40</f>
        <v>103</v>
      </c>
      <c r="F41" s="54">
        <f t="shared" si="3"/>
        <v>68</v>
      </c>
      <c r="G41" s="54">
        <f t="shared" si="3"/>
        <v>-284</v>
      </c>
      <c r="H41" s="54">
        <f t="shared" si="3"/>
        <v>-275</v>
      </c>
      <c r="I41" s="54">
        <f t="shared" si="3"/>
        <v>0</v>
      </c>
      <c r="J41" s="54">
        <f t="shared" si="3"/>
        <v>0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90"/>
      <c r="B42" s="90"/>
      <c r="C42" s="111" t="s">
        <v>224</v>
      </c>
      <c r="D42" s="111"/>
      <c r="E42" s="54">
        <f t="shared" ref="E42:N42" si="4">E37+E38-E39-E40</f>
        <v>103</v>
      </c>
      <c r="F42" s="54">
        <f t="shared" si="4"/>
        <v>68</v>
      </c>
      <c r="G42" s="54">
        <f t="shared" si="4"/>
        <v>-284</v>
      </c>
      <c r="H42" s="54">
        <f t="shared" si="4"/>
        <v>-275</v>
      </c>
      <c r="I42" s="54">
        <f t="shared" si="4"/>
        <v>0</v>
      </c>
      <c r="J42" s="54">
        <f t="shared" si="4"/>
        <v>0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90"/>
      <c r="B43" s="90"/>
      <c r="C43" s="53" t="s">
        <v>225</v>
      </c>
      <c r="D43" s="86" t="s">
        <v>226</v>
      </c>
      <c r="E43" s="54">
        <v>0</v>
      </c>
      <c r="F43" s="54">
        <v>0</v>
      </c>
      <c r="G43" s="54">
        <v>0</v>
      </c>
      <c r="H43" s="88">
        <v>661</v>
      </c>
      <c r="I43" s="54"/>
      <c r="J43" s="54"/>
      <c r="K43" s="54"/>
      <c r="L43" s="54"/>
      <c r="M43" s="54"/>
      <c r="N43" s="54"/>
    </row>
    <row r="44" spans="1:14" ht="18" customHeight="1">
      <c r="A44" s="90"/>
      <c r="B44" s="90"/>
      <c r="C44" s="47" t="s">
        <v>227</v>
      </c>
      <c r="D44" s="66" t="s">
        <v>228</v>
      </c>
      <c r="E44" s="54">
        <f t="shared" ref="E44:N44" si="5">E41+E43</f>
        <v>103</v>
      </c>
      <c r="F44" s="54">
        <f t="shared" si="5"/>
        <v>68</v>
      </c>
      <c r="G44" s="54">
        <f t="shared" si="5"/>
        <v>-284</v>
      </c>
      <c r="H44" s="54">
        <f t="shared" si="5"/>
        <v>386</v>
      </c>
      <c r="I44" s="54">
        <f t="shared" si="5"/>
        <v>0</v>
      </c>
      <c r="J44" s="54">
        <f t="shared" si="5"/>
        <v>0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2023-08-22T05:45:43Z</cp:lastPrinted>
  <dcterms:created xsi:type="dcterms:W3CDTF">1999-07-06T05:17:05Z</dcterms:created>
  <dcterms:modified xsi:type="dcterms:W3CDTF">2023-08-23T02:22:30Z</dcterms:modified>
</cp:coreProperties>
</file>