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okada-t\OneDrive - 群馬県\総務部-財政課\04-県債係\03-県債\040-地方債協会（末席）\03-地方債協会からの照会もの\R05\050706 財政状況\03_回答\"/>
    </mc:Choice>
  </mc:AlternateContent>
  <xr:revisionPtr revIDLastSave="12" documentId="13_ncr:1_{F8ADC114-58F2-4157-B677-72F6600019AC}" xr6:coauthVersionLast="36" xr6:coauthVersionMax="47" xr10:uidLastSave="{6BB757F1-3E42-4402-9D49-18DF26474985}"/>
  <bookViews>
    <workbookView xWindow="-120" yWindow="-120" windowWidth="29040" windowHeight="15840" tabRatio="806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'2.公営企業会計予算(R4-5年度)'!$A$1:$S$49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'4.公営企業会計決算（R2-3年度）'!$A$1:$S$49</definedName>
    <definedName name="_xlnm.Print_Area" localSheetId="5">'5.三セク決算（R2-3年度）'!$A$1:$N$46</definedName>
  </definedNames>
  <calcPr calcId="191029"/>
</workbook>
</file>

<file path=xl/calcChain.xml><?xml version="1.0" encoding="utf-8"?>
<calcChain xmlns="http://schemas.openxmlformats.org/spreadsheetml/2006/main">
  <c r="S27" i="7" l="1"/>
  <c r="R27" i="7"/>
  <c r="S24" i="7"/>
  <c r="R24" i="7"/>
  <c r="S16" i="7"/>
  <c r="R16" i="7"/>
  <c r="S15" i="7"/>
  <c r="R15" i="7"/>
  <c r="S14" i="7"/>
  <c r="R14" i="7"/>
  <c r="S27" i="4"/>
  <c r="S24" i="4"/>
  <c r="R24" i="4"/>
  <c r="R27" i="4" s="1"/>
  <c r="S16" i="4"/>
  <c r="R16" i="4"/>
  <c r="S15" i="4"/>
  <c r="R15" i="4"/>
  <c r="S14" i="4"/>
  <c r="R14" i="4"/>
  <c r="F31" i="8" l="1"/>
  <c r="F34" i="8" s="1"/>
  <c r="E31" i="8"/>
  <c r="E34" i="8" s="1"/>
  <c r="E41" i="8" l="1"/>
  <c r="E44" i="8" s="1"/>
  <c r="E37" i="8"/>
  <c r="E42" i="8" s="1"/>
  <c r="F41" i="8"/>
  <c r="F44" i="8" s="1"/>
  <c r="F37" i="8"/>
  <c r="F42" i="8" s="1"/>
  <c r="P27" i="7" l="1"/>
  <c r="H27" i="7"/>
  <c r="Q24" i="7"/>
  <c r="Q27" i="7" s="1"/>
  <c r="P24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Q16" i="7"/>
  <c r="P16" i="7"/>
  <c r="O16" i="7"/>
  <c r="N16" i="7"/>
  <c r="M16" i="7"/>
  <c r="L16" i="7"/>
  <c r="K16" i="7"/>
  <c r="J16" i="7"/>
  <c r="I16" i="7"/>
  <c r="H16" i="7"/>
  <c r="Q15" i="7"/>
  <c r="P15" i="7"/>
  <c r="O15" i="7"/>
  <c r="N15" i="7"/>
  <c r="M15" i="7"/>
  <c r="L15" i="7"/>
  <c r="K15" i="7"/>
  <c r="J15" i="7"/>
  <c r="I15" i="7"/>
  <c r="H15" i="7"/>
  <c r="Q14" i="7"/>
  <c r="P14" i="7"/>
  <c r="O14" i="7"/>
  <c r="N14" i="7"/>
  <c r="M14" i="7"/>
  <c r="L14" i="7"/>
  <c r="K14" i="7"/>
  <c r="J14" i="7"/>
  <c r="I14" i="7"/>
  <c r="H14" i="7"/>
  <c r="Q24" i="4" l="1"/>
  <c r="P24" i="4"/>
  <c r="O24" i="4"/>
  <c r="N24" i="4"/>
  <c r="M24" i="4"/>
  <c r="L24" i="4"/>
  <c r="K24" i="4"/>
  <c r="J24" i="4"/>
  <c r="I24" i="4"/>
  <c r="H24" i="4"/>
  <c r="Q16" i="4"/>
  <c r="P16" i="4"/>
  <c r="O16" i="4"/>
  <c r="N16" i="4"/>
  <c r="M16" i="4"/>
  <c r="L16" i="4"/>
  <c r="K16" i="4"/>
  <c r="J16" i="4"/>
  <c r="I16" i="4"/>
  <c r="H16" i="4"/>
  <c r="Q15" i="4"/>
  <c r="P15" i="4"/>
  <c r="O15" i="4"/>
  <c r="N15" i="4"/>
  <c r="M15" i="4"/>
  <c r="L15" i="4"/>
  <c r="K15" i="4"/>
  <c r="J15" i="4"/>
  <c r="I15" i="4"/>
  <c r="H15" i="4"/>
  <c r="Q14" i="4"/>
  <c r="P14" i="4"/>
  <c r="O14" i="4"/>
  <c r="N14" i="4"/>
  <c r="M14" i="4"/>
  <c r="L14" i="4"/>
  <c r="K14" i="4"/>
  <c r="J14" i="4"/>
  <c r="I14" i="4"/>
  <c r="H14" i="4"/>
  <c r="F27" i="7" l="1"/>
  <c r="G24" i="7"/>
  <c r="G27" i="7" s="1"/>
  <c r="F24" i="7"/>
  <c r="G16" i="7"/>
  <c r="F16" i="7"/>
  <c r="G15" i="7"/>
  <c r="F15" i="7"/>
  <c r="G14" i="7"/>
  <c r="F14" i="7"/>
  <c r="O44" i="7"/>
  <c r="N44" i="7"/>
  <c r="O39" i="7"/>
  <c r="O45" i="7" s="1"/>
  <c r="N39" i="7"/>
  <c r="N45" i="7" s="1"/>
  <c r="M44" i="7"/>
  <c r="L44" i="7"/>
  <c r="M39" i="7"/>
  <c r="M45" i="7" s="1"/>
  <c r="L39" i="7"/>
  <c r="L45" i="7" s="1"/>
  <c r="M27" i="4"/>
  <c r="K27" i="4"/>
  <c r="J27" i="4"/>
  <c r="Q27" i="4"/>
  <c r="P27" i="4"/>
  <c r="O27" i="4"/>
  <c r="N27" i="4"/>
  <c r="L27" i="4"/>
  <c r="I27" i="4"/>
  <c r="H27" i="4"/>
  <c r="G24" i="4"/>
  <c r="G27" i="4" s="1"/>
  <c r="F24" i="4"/>
  <c r="F27" i="4" s="1"/>
  <c r="G16" i="4"/>
  <c r="F16" i="4"/>
  <c r="G15" i="4"/>
  <c r="F15" i="4"/>
  <c r="G14" i="4"/>
  <c r="F14" i="4"/>
  <c r="O45" i="4"/>
  <c r="O44" i="4"/>
  <c r="N44" i="4"/>
  <c r="O39" i="4"/>
  <c r="N39" i="4"/>
  <c r="N45" i="4" s="1"/>
  <c r="M45" i="4"/>
  <c r="M44" i="4"/>
  <c r="L44" i="4"/>
  <c r="M39" i="4"/>
  <c r="L39" i="4"/>
  <c r="L45" i="4" s="1"/>
  <c r="I27" i="6" l="1"/>
  <c r="H27" i="6"/>
  <c r="F24" i="6"/>
  <c r="G24" i="6" s="1"/>
  <c r="F23" i="6"/>
  <c r="E23" i="6"/>
  <c r="I22" i="6"/>
  <c r="F22" i="6"/>
  <c r="E22" i="6"/>
  <c r="H21" i="6"/>
  <c r="G21" i="6"/>
  <c r="I20" i="6"/>
  <c r="H20" i="6"/>
  <c r="G20" i="6"/>
  <c r="F20" i="6"/>
  <c r="E20" i="6"/>
  <c r="I19" i="6"/>
  <c r="I23" i="6" s="1"/>
  <c r="H19" i="6"/>
  <c r="G19" i="6"/>
  <c r="F19" i="6"/>
  <c r="F21" i="6" s="1"/>
  <c r="E19" i="6"/>
  <c r="E21" i="6" s="1"/>
  <c r="I10" i="6"/>
  <c r="F45" i="5"/>
  <c r="F27" i="5"/>
  <c r="F26" i="5"/>
  <c r="H45" i="5"/>
  <c r="H27" i="5"/>
  <c r="H26" i="5"/>
  <c r="F45" i="2"/>
  <c r="F35" i="2"/>
  <c r="F27" i="2"/>
  <c r="F26" i="2"/>
  <c r="H45" i="2"/>
  <c r="H32" i="2"/>
  <c r="H26" i="2"/>
  <c r="H27" i="2" s="1"/>
  <c r="H24" i="6" l="1"/>
  <c r="H22" i="6" s="1"/>
  <c r="G22" i="6"/>
  <c r="G23" i="6"/>
  <c r="H23" i="6"/>
  <c r="I21" i="6"/>
  <c r="I9" i="2" l="1"/>
  <c r="G45" i="2"/>
  <c r="G27" i="2"/>
  <c r="G44" i="5"/>
  <c r="G19" i="5"/>
  <c r="F44" i="4"/>
  <c r="F39" i="4"/>
  <c r="F45" i="4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S44" i="7"/>
  <c r="R44" i="7"/>
  <c r="Q44" i="7"/>
  <c r="Q45" i="7" s="1"/>
  <c r="P44" i="7"/>
  <c r="K44" i="7"/>
  <c r="J44" i="7"/>
  <c r="I44" i="7"/>
  <c r="H44" i="7"/>
  <c r="G44" i="7"/>
  <c r="F44" i="7"/>
  <c r="S39" i="7"/>
  <c r="S45" i="7" s="1"/>
  <c r="R39" i="7"/>
  <c r="Q39" i="7"/>
  <c r="P39" i="7"/>
  <c r="K39" i="7"/>
  <c r="J39" i="7"/>
  <c r="I39" i="7"/>
  <c r="H39" i="7"/>
  <c r="G39" i="7"/>
  <c r="F39" i="7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S39" i="4"/>
  <c r="S44" i="4"/>
  <c r="R39" i="4"/>
  <c r="R45" i="4" s="1"/>
  <c r="R44" i="4"/>
  <c r="Q39" i="4"/>
  <c r="Q44" i="4"/>
  <c r="Q45" i="4" s="1"/>
  <c r="P39" i="4"/>
  <c r="P44" i="4"/>
  <c r="P45" i="4"/>
  <c r="K39" i="4"/>
  <c r="K44" i="4"/>
  <c r="K45" i="4"/>
  <c r="J39" i="4"/>
  <c r="J44" i="4"/>
  <c r="I39" i="4"/>
  <c r="I44" i="4"/>
  <c r="I45" i="4" s="1"/>
  <c r="H39" i="4"/>
  <c r="H44" i="4"/>
  <c r="G39" i="4"/>
  <c r="G44" i="4"/>
  <c r="G45" i="4" s="1"/>
  <c r="G14" i="2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I45" i="5" l="1"/>
  <c r="G45" i="5"/>
  <c r="G29" i="5"/>
  <c r="G28" i="2"/>
  <c r="J37" i="8"/>
  <c r="J42" i="8" s="1"/>
  <c r="H45" i="4"/>
  <c r="G21" i="2"/>
  <c r="G43" i="5"/>
  <c r="G16" i="2"/>
  <c r="G45" i="7"/>
  <c r="G18" i="2"/>
  <c r="J45" i="7"/>
  <c r="G36" i="5"/>
  <c r="G31" i="5"/>
  <c r="K45" i="7"/>
  <c r="G32" i="5"/>
  <c r="G9" i="2"/>
  <c r="J45" i="4"/>
  <c r="S45" i="4"/>
  <c r="G37" i="8"/>
  <c r="G42" i="8" s="1"/>
  <c r="G19" i="2"/>
  <c r="G25" i="2"/>
  <c r="G24" i="2"/>
  <c r="G36" i="2"/>
  <c r="P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I45" i="7"/>
  <c r="G20" i="2"/>
  <c r="G17" i="2"/>
  <c r="G10" i="2"/>
  <c r="G31" i="2"/>
  <c r="R45" i="7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<sst xmlns="http://schemas.openxmlformats.org/spreadsheetml/2006/main" count="465" uniqueCount="264">
  <si>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</si>
  <si>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</si>
  <si>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</si>
  <si>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</si>
  <si>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</si>
  <si>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</si>
  <si>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</si>
  <si>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</si>
  <si>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</si>
  <si>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</si>
  <si>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</si>
  <si>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</si>
  <si>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</si>
  <si>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</si>
  <si>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</si>
  <si>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</si>
  <si>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</si>
  <si>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</si>
  <si>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</si>
  <si>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</si>
  <si>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</si>
  <si>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</si>
  <si>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</si>
  <si>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</si>
  <si>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</si>
  <si>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</si>
  <si>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</si>
  <si>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</si>
  <si>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</si>
  <si>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</si>
  <si>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</si>
  <si>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</si>
  <si>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</si>
  <si>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</si>
  <si>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</si>
  <si>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</si>
  <si>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</si>
  <si>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</si>
  <si>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</si>
  <si>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</si>
  <si>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</si>
  <si>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</si>
  <si>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</si>
  <si>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</si>
  <si>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</si>
  <si>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</si>
  <si>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</si>
  <si>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</si>
  <si>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</si>
  <si>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</si>
  <si>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</si>
  <si>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</si>
  <si>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</si>
  <si>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</si>
  <si>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</si>
  <si>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</si>
  <si>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</si>
  <si>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</si>
  <si>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</si>
  <si>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</si>
  <si>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</si>
  <si>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</si>
  <si>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</si>
  <si>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</si>
  <si>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</si>
  <si>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</si>
  <si>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</si>
  <si>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</si>
  <si>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</si>
  <si>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</si>
  <si>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</si>
  <si>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</si>
  <si>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</si>
  <si>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</si>
  <si>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</si>
  <si>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</si>
  <si>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</si>
  <si>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</si>
  <si>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</si>
  <si>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</si>
  <si>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</si>
  <si>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</si>
  <si>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</si>
  <si>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</si>
  <si>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</si>
  <si>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</si>
  <si>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</si>
  <si>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</si>
  <si>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</si>
  <si>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</si>
  <si>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</si>
  <si>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</si>
  <si>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</si>
  <si>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</si>
  <si>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</si>
  <si>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</si>
  <si>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</si>
  <si>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</si>
  <si>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</si>
  <si>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</si>
  <si>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</si>
  <si>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</si>
  <si>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</si>
  <si>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</si>
  <si>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</si>
  <si>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</si>
  <si>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</si>
  <si>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</si>
  <si>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</si>
  <si>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</si>
  <si>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</si>
  <si>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</si>
  <si>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</si>
  <si>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</si>
  <si>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</si>
  <si>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</si>
  <si>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</si>
  <si>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</si>
  <si>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</si>
  <si>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</si>
  <si>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</si>
  <si>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</si>
  <si>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</si>
  <si>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</si>
  <si>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</si>
  <si>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</si>
  <si>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</si>
  <si>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</si>
  <si>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</si>
  <si>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</si>
  <si>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</si>
  <si>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</si>
  <si>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</si>
  <si>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</si>
  <si>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</si>
  <si>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</si>
  <si>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</si>
  <si>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</si>
  <si>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</si>
  <si>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</si>
  <si>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</si>
  <si>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</si>
  <si>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</si>
  <si>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</si>
  <si>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</si>
  <si>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</si>
  <si>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</si>
  <si>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</si>
  <si>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</si>
  <si>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</si>
  <si>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</si>
  <si>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</si>
  <si>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</si>
  <si>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</si>
  <si>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</si>
  <si>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</si>
  <si>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</si>
  <si>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</si>
  <si>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</si>
  <si>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</si>
  <si>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</si>
  <si>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</si>
  <si>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</si>
  <si>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</si>
  <si>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</si>
  <si>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</si>
  <si>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</si>
  <si>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</si>
  <si>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</si>
  <si>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</si>
  <si>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</si>
  <si>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</si>
  <si>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</si>
  <si>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</si>
  <si>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</si>
  <si>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</si>
  <si>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</si>
  <si>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</si>
  <si>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</si>
  <si>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</si>
  <si>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</si>
  <si>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</si>
  <si>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</si>
  <si>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</si>
  <si>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</si>
  <si>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</si>
  <si>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</si>
  <si>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</si>
  <si>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</si>
  <si>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</si>
  <si>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</si>
  <si>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</si>
  <si>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</si>
  <si>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</si>
  <si>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</si>
  <si>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</si>
  <si>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</si>
  <si>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</si>
  <si>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</si>
  <si>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</si>
  <si>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</si>
  <si>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</si>
  <si>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</si>
  <si>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</si>
  <si>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</si>
  <si>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</si>
  <si>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</si>
  <si>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</si>
  <si>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</si>
  <si>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</si>
  <si>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</si>
  <si>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</si>
  <si>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</si>
  <si>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</si>
  <si>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</si>
  <si>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</si>
  <si>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</si>
  <si>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</si>
  <si>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</si>
  <si>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</si>
  <si>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</si>
  <si>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</si>
  <si>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</si>
  <si>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</si>
  <si>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</si>
  <si>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</si>
  <si>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</si>
  <si>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</si>
  <si>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</si>
  <si>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</si>
  <si>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</si>
  <si>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</si>
  <si>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</si>
  <si>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</si>
  <si>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</si>
  <si>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</si>
  <si>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</si>
  <si>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</si>
  <si>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</si>
  <si>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</si>
  <si>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</si>
  <si>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</si>
  <si>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</si>
  <si>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</si>
  <si>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</si>
  <si>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</si>
  <si>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</si>
  <si>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</si>
  <si>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</si>
  <si>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群馬県</t>
    <rPh sb="0" eb="3">
      <t>グンマケン</t>
    </rPh>
    <phoneticPr fontId="9"/>
  </si>
  <si>
    <t>-</t>
  </si>
  <si>
    <t>ｰ</t>
  </si>
  <si>
    <t>下水道事業</t>
  </si>
  <si>
    <t>電気事業</t>
  </si>
  <si>
    <t>工業用水道事業</t>
  </si>
  <si>
    <t>水道事業</t>
  </si>
  <si>
    <t>団地造成事業</t>
  </si>
  <si>
    <t>施設管理事業</t>
  </si>
  <si>
    <t>病院事業</t>
  </si>
  <si>
    <t>令和３年度</t>
  </si>
  <si>
    <t>令和２年度</t>
  </si>
  <si>
    <t>令和５年度</t>
  </si>
  <si>
    <t>令和４年度</t>
  </si>
  <si>
    <t>住宅供給公社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</si>
</sst>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0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activeCell="E8" sqref="E8:F44"/>
      <selection pane="topRight" activeCell="E8" sqref="E8:F44"/>
      <selection pane="bottomLeft" activeCell="E8" sqref="E8:F44"/>
      <selection pane="bottomRight" activeCell="E8" sqref="D8:F4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90" t="s">
        <v>249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247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1" t="s">
        <v>87</v>
      </c>
      <c r="B9" s="91" t="s">
        <v>89</v>
      </c>
      <c r="C9" s="61" t="s">
        <v>3</v>
      </c>
      <c r="D9" s="53"/>
      <c r="E9" s="53"/>
      <c r="F9" s="54">
        <v>309851</v>
      </c>
      <c r="G9" s="55">
        <f>F9/$F$27*100</f>
        <v>33.41035787839251</v>
      </c>
      <c r="H9" s="54">
        <v>296694</v>
      </c>
      <c r="I9" s="55">
        <f>(F9/H9-1)*100</f>
        <v>4.434535245067317</v>
      </c>
      <c r="K9" s="25"/>
    </row>
    <row r="10" spans="1:11" ht="18" customHeight="1">
      <c r="A10" s="91"/>
      <c r="B10" s="91"/>
      <c r="C10" s="63"/>
      <c r="D10" s="65" t="s">
        <v>22</v>
      </c>
      <c r="E10" s="53"/>
      <c r="F10" s="54">
        <v>81540</v>
      </c>
      <c r="G10" s="55">
        <f t="shared" ref="G10:G26" si="0">F10/$F$27*100</f>
        <v>8.7922278172545045</v>
      </c>
      <c r="H10" s="54">
        <v>78538</v>
      </c>
      <c r="I10" s="55">
        <f t="shared" ref="I10:I27" si="1">(F10/H10-1)*100</f>
        <v>3.8223535104026096</v>
      </c>
    </row>
    <row r="11" spans="1:11" ht="18" customHeight="1">
      <c r="A11" s="91"/>
      <c r="B11" s="91"/>
      <c r="C11" s="63"/>
      <c r="D11" s="63"/>
      <c r="E11" s="47" t="s">
        <v>23</v>
      </c>
      <c r="F11" s="54">
        <v>68498</v>
      </c>
      <c r="G11" s="55">
        <f t="shared" si="0"/>
        <v>7.3859458060620442</v>
      </c>
      <c r="H11" s="54">
        <v>65214</v>
      </c>
      <c r="I11" s="55">
        <f t="shared" si="1"/>
        <v>5.0357285245499428</v>
      </c>
    </row>
    <row r="12" spans="1:11" ht="18" customHeight="1">
      <c r="A12" s="91"/>
      <c r="B12" s="91"/>
      <c r="C12" s="63"/>
      <c r="D12" s="63"/>
      <c r="E12" s="47" t="s">
        <v>24</v>
      </c>
      <c r="F12" s="54">
        <v>3885</v>
      </c>
      <c r="G12" s="55">
        <f t="shared" si="0"/>
        <v>0.41890857333865283</v>
      </c>
      <c r="H12" s="54">
        <v>3854</v>
      </c>
      <c r="I12" s="55">
        <f t="shared" si="1"/>
        <v>0.80435910742087113</v>
      </c>
    </row>
    <row r="13" spans="1:11" ht="18" customHeight="1">
      <c r="A13" s="91"/>
      <c r="B13" s="91"/>
      <c r="C13" s="63"/>
      <c r="D13" s="64"/>
      <c r="E13" s="47" t="s">
        <v>25</v>
      </c>
      <c r="F13" s="54">
        <v>129</v>
      </c>
      <c r="G13" s="55">
        <f t="shared" si="0"/>
        <v>1.3909705523986154E-2</v>
      </c>
      <c r="H13" s="54">
        <v>167</v>
      </c>
      <c r="I13" s="55">
        <f t="shared" si="1"/>
        <v>-22.754491017964074</v>
      </c>
    </row>
    <row r="14" spans="1:11" ht="18" customHeight="1">
      <c r="A14" s="91"/>
      <c r="B14" s="91"/>
      <c r="C14" s="63"/>
      <c r="D14" s="61" t="s">
        <v>26</v>
      </c>
      <c r="E14" s="53"/>
      <c r="F14" s="54">
        <v>64496</v>
      </c>
      <c r="G14" s="55">
        <f t="shared" si="0"/>
        <v>6.9544214532946595</v>
      </c>
      <c r="H14" s="54">
        <v>64057</v>
      </c>
      <c r="I14" s="55">
        <f t="shared" si="1"/>
        <v>0.68532713052438243</v>
      </c>
    </row>
    <row r="15" spans="1:11" ht="18" customHeight="1">
      <c r="A15" s="91"/>
      <c r="B15" s="91"/>
      <c r="C15" s="63"/>
      <c r="D15" s="63"/>
      <c r="E15" s="47" t="s">
        <v>27</v>
      </c>
      <c r="F15" s="54">
        <v>2325</v>
      </c>
      <c r="G15" s="55">
        <f t="shared" si="0"/>
        <v>0.2506981809555644</v>
      </c>
      <c r="H15" s="54">
        <v>2192</v>
      </c>
      <c r="I15" s="55">
        <f t="shared" si="1"/>
        <v>6.0675182481751744</v>
      </c>
    </row>
    <row r="16" spans="1:11" ht="18" customHeight="1">
      <c r="A16" s="91"/>
      <c r="B16" s="91"/>
      <c r="C16" s="63"/>
      <c r="D16" s="64"/>
      <c r="E16" s="47" t="s">
        <v>28</v>
      </c>
      <c r="F16" s="54">
        <v>62171</v>
      </c>
      <c r="G16" s="55">
        <f t="shared" si="0"/>
        <v>6.7037232723390945</v>
      </c>
      <c r="H16" s="54">
        <v>61865</v>
      </c>
      <c r="I16" s="55">
        <f t="shared" si="1"/>
        <v>0.4946253940030676</v>
      </c>
      <c r="K16" s="26"/>
    </row>
    <row r="17" spans="1:26" ht="18" customHeight="1">
      <c r="A17" s="91"/>
      <c r="B17" s="91"/>
      <c r="C17" s="63"/>
      <c r="D17" s="92" t="s">
        <v>29</v>
      </c>
      <c r="E17" s="93"/>
      <c r="F17" s="54">
        <v>101313</v>
      </c>
      <c r="G17" s="55">
        <f t="shared" si="0"/>
        <v>10.92429454071015</v>
      </c>
      <c r="H17" s="54">
        <v>91650</v>
      </c>
      <c r="I17" s="55">
        <f t="shared" si="1"/>
        <v>10.543371522094924</v>
      </c>
    </row>
    <row r="18" spans="1:26" ht="18" customHeight="1">
      <c r="A18" s="91"/>
      <c r="B18" s="91"/>
      <c r="C18" s="63"/>
      <c r="D18" s="92" t="s">
        <v>93</v>
      </c>
      <c r="E18" s="94"/>
      <c r="F18" s="54">
        <v>6123</v>
      </c>
      <c r="G18" s="55">
        <f t="shared" si="0"/>
        <v>0.66022579010362192</v>
      </c>
      <c r="H18" s="54">
        <v>5805</v>
      </c>
      <c r="I18" s="55">
        <f t="shared" si="1"/>
        <v>5.4780361757105878</v>
      </c>
    </row>
    <row r="19" spans="1:26" ht="18" customHeight="1">
      <c r="A19" s="91"/>
      <c r="B19" s="91"/>
      <c r="C19" s="62"/>
      <c r="D19" s="92" t="s">
        <v>94</v>
      </c>
      <c r="E19" s="94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1"/>
      <c r="B20" s="91"/>
      <c r="C20" s="53" t="s">
        <v>4</v>
      </c>
      <c r="D20" s="53"/>
      <c r="E20" s="53"/>
      <c r="F20" s="54">
        <v>36700</v>
      </c>
      <c r="G20" s="55">
        <f t="shared" si="0"/>
        <v>3.957257307986759</v>
      </c>
      <c r="H20" s="54">
        <v>35400</v>
      </c>
      <c r="I20" s="55">
        <f t="shared" si="1"/>
        <v>3.672316384180796</v>
      </c>
    </row>
    <row r="21" spans="1:26" ht="18" customHeight="1">
      <c r="A21" s="91"/>
      <c r="B21" s="91"/>
      <c r="C21" s="53" t="s">
        <v>5</v>
      </c>
      <c r="D21" s="53"/>
      <c r="E21" s="53"/>
      <c r="F21" s="54">
        <v>139500</v>
      </c>
      <c r="G21" s="55">
        <f t="shared" si="0"/>
        <v>15.041890857333865</v>
      </c>
      <c r="H21" s="54">
        <v>141400</v>
      </c>
      <c r="I21" s="55">
        <f t="shared" si="1"/>
        <v>-1.3437057991513401</v>
      </c>
    </row>
    <row r="22" spans="1:26" ht="18" customHeight="1">
      <c r="A22" s="91"/>
      <c r="B22" s="91"/>
      <c r="C22" s="53" t="s">
        <v>30</v>
      </c>
      <c r="D22" s="53"/>
      <c r="E22" s="53"/>
      <c r="F22" s="54">
        <v>11588</v>
      </c>
      <c r="G22" s="55">
        <f t="shared" si="0"/>
        <v>1.2495012993174541</v>
      </c>
      <c r="H22" s="54">
        <v>11855</v>
      </c>
      <c r="I22" s="55">
        <f t="shared" si="1"/>
        <v>-2.2522142555883584</v>
      </c>
    </row>
    <row r="23" spans="1:26" ht="18" customHeight="1">
      <c r="A23" s="91"/>
      <c r="B23" s="91"/>
      <c r="C23" s="53" t="s">
        <v>6</v>
      </c>
      <c r="D23" s="53"/>
      <c r="E23" s="53"/>
      <c r="F23" s="54">
        <v>154026</v>
      </c>
      <c r="G23" s="55">
        <f t="shared" si="0"/>
        <v>16.60818839563947</v>
      </c>
      <c r="H23" s="54">
        <v>164693</v>
      </c>
      <c r="I23" s="55">
        <f t="shared" si="1"/>
        <v>-6.4768994432064524</v>
      </c>
    </row>
    <row r="24" spans="1:26" ht="18" customHeight="1">
      <c r="A24" s="91"/>
      <c r="B24" s="91"/>
      <c r="C24" s="53" t="s">
        <v>31</v>
      </c>
      <c r="D24" s="53"/>
      <c r="E24" s="53"/>
      <c r="F24" s="54">
        <v>1958</v>
      </c>
      <c r="G24" s="55">
        <f t="shared" si="0"/>
        <v>0.21112560787569681</v>
      </c>
      <c r="H24" s="54">
        <v>2031</v>
      </c>
      <c r="I24" s="55">
        <f t="shared" si="1"/>
        <v>-3.5942885278188119</v>
      </c>
    </row>
    <row r="25" spans="1:26" ht="18" customHeight="1">
      <c r="A25" s="91"/>
      <c r="B25" s="91"/>
      <c r="C25" s="53" t="s">
        <v>7</v>
      </c>
      <c r="D25" s="53"/>
      <c r="E25" s="53"/>
      <c r="F25" s="54">
        <v>49860</v>
      </c>
      <c r="G25" s="55">
        <f t="shared" si="0"/>
        <v>5.376262925782556</v>
      </c>
      <c r="H25" s="54">
        <v>59567</v>
      </c>
      <c r="I25" s="55">
        <f t="shared" si="1"/>
        <v>-16.295935669078521</v>
      </c>
    </row>
    <row r="26" spans="1:26" ht="18" customHeight="1">
      <c r="A26" s="91"/>
      <c r="B26" s="91"/>
      <c r="C26" s="53" t="s">
        <v>8</v>
      </c>
      <c r="D26" s="53"/>
      <c r="E26" s="53"/>
      <c r="F26" s="54">
        <f>927410-F9-SUM(F20:F25)</f>
        <v>223927</v>
      </c>
      <c r="G26" s="55">
        <f t="shared" si="0"/>
        <v>24.145415727671686</v>
      </c>
      <c r="H26" s="54">
        <f>937703-H9-SUM(H20:H25)</f>
        <v>226063</v>
      </c>
      <c r="I26" s="55">
        <f t="shared" si="1"/>
        <v>-0.94486935057925825</v>
      </c>
    </row>
    <row r="27" spans="1:26" ht="18" customHeight="1">
      <c r="A27" s="91"/>
      <c r="B27" s="91"/>
      <c r="C27" s="53" t="s">
        <v>9</v>
      </c>
      <c r="D27" s="53"/>
      <c r="E27" s="53"/>
      <c r="F27" s="54">
        <f>SUM(F9,F20:F26)</f>
        <v>927410</v>
      </c>
      <c r="G27" s="55">
        <f>F27/$F$27*100</f>
        <v>100</v>
      </c>
      <c r="H27" s="54">
        <f>SUM(H9,H20:H26)</f>
        <v>937703</v>
      </c>
      <c r="I27" s="55">
        <f t="shared" si="1"/>
        <v>-1.0976823151893522</v>
      </c>
    </row>
    <row r="28" spans="1:26" ht="18" customHeight="1">
      <c r="A28" s="91"/>
      <c r="B28" s="91" t="s">
        <v>88</v>
      </c>
      <c r="C28" s="61" t="s">
        <v>10</v>
      </c>
      <c r="D28" s="53"/>
      <c r="E28" s="53"/>
      <c r="F28" s="54">
        <v>350148</v>
      </c>
      <c r="G28" s="55">
        <f>F28/$F$45*100</f>
        <v>37.755469533431821</v>
      </c>
      <c r="H28" s="54">
        <v>352594</v>
      </c>
      <c r="I28" s="55">
        <f>(F28/H28-1)*100</f>
        <v>-0.69371571836163159</v>
      </c>
    </row>
    <row r="29" spans="1:26" ht="18" customHeight="1">
      <c r="A29" s="91"/>
      <c r="B29" s="91"/>
      <c r="C29" s="63"/>
      <c r="D29" s="53" t="s">
        <v>11</v>
      </c>
      <c r="E29" s="53"/>
      <c r="F29" s="54">
        <v>212755</v>
      </c>
      <c r="G29" s="55">
        <f t="shared" ref="G29:G44" si="2">F29/$F$45*100</f>
        <v>22.940770532989724</v>
      </c>
      <c r="H29" s="54">
        <v>215977</v>
      </c>
      <c r="I29" s="55">
        <f t="shared" ref="I29:I45" si="3">(F29/H29-1)*100</f>
        <v>-1.4918255184579787</v>
      </c>
    </row>
    <row r="30" spans="1:26" ht="18" customHeight="1">
      <c r="A30" s="91"/>
      <c r="B30" s="91"/>
      <c r="C30" s="63"/>
      <c r="D30" s="53" t="s">
        <v>32</v>
      </c>
      <c r="E30" s="53"/>
      <c r="F30" s="54">
        <v>39215</v>
      </c>
      <c r="G30" s="55">
        <f t="shared" si="2"/>
        <v>4.2284426521171863</v>
      </c>
      <c r="H30" s="54">
        <v>37656</v>
      </c>
      <c r="I30" s="55">
        <f t="shared" si="3"/>
        <v>4.1401104737624816</v>
      </c>
    </row>
    <row r="31" spans="1:26" ht="18" customHeight="1">
      <c r="A31" s="91"/>
      <c r="B31" s="91"/>
      <c r="C31" s="62"/>
      <c r="D31" s="53" t="s">
        <v>12</v>
      </c>
      <c r="E31" s="53"/>
      <c r="F31" s="54">
        <v>98178</v>
      </c>
      <c r="G31" s="55">
        <f t="shared" si="2"/>
        <v>10.586256348324904</v>
      </c>
      <c r="H31" s="54">
        <v>98961</v>
      </c>
      <c r="I31" s="55">
        <f t="shared" si="3"/>
        <v>-0.79122078394519013</v>
      </c>
    </row>
    <row r="32" spans="1:26" ht="18" customHeight="1">
      <c r="A32" s="91"/>
      <c r="B32" s="91"/>
      <c r="C32" s="61" t="s">
        <v>13</v>
      </c>
      <c r="D32" s="53"/>
      <c r="E32" s="53"/>
      <c r="F32" s="54">
        <v>486767</v>
      </c>
      <c r="G32" s="55">
        <f t="shared" si="2"/>
        <v>52.486710300729989</v>
      </c>
      <c r="H32" s="54">
        <f>546124+705-51736</f>
        <v>495093</v>
      </c>
      <c r="I32" s="55">
        <f t="shared" si="3"/>
        <v>-1.6817042454649989</v>
      </c>
    </row>
    <row r="33" spans="1:9" ht="18" customHeight="1">
      <c r="A33" s="91"/>
      <c r="B33" s="91"/>
      <c r="C33" s="63"/>
      <c r="D33" s="53" t="s">
        <v>14</v>
      </c>
      <c r="E33" s="53"/>
      <c r="F33" s="54">
        <v>65337</v>
      </c>
      <c r="G33" s="55">
        <f t="shared" si="2"/>
        <v>7.0451041071370808</v>
      </c>
      <c r="H33" s="54">
        <v>63503</v>
      </c>
      <c r="I33" s="55">
        <f t="shared" si="3"/>
        <v>2.8880525329511908</v>
      </c>
    </row>
    <row r="34" spans="1:9" ht="18" customHeight="1">
      <c r="A34" s="91"/>
      <c r="B34" s="91"/>
      <c r="C34" s="63"/>
      <c r="D34" s="53" t="s">
        <v>33</v>
      </c>
      <c r="E34" s="53"/>
      <c r="F34" s="54">
        <v>7307</v>
      </c>
      <c r="G34" s="55">
        <f t="shared" si="2"/>
        <v>0.78789316483540184</v>
      </c>
      <c r="H34" s="54">
        <v>6852</v>
      </c>
      <c r="I34" s="55">
        <f t="shared" si="3"/>
        <v>6.6403969643899607</v>
      </c>
    </row>
    <row r="35" spans="1:9" ht="18" customHeight="1">
      <c r="A35" s="91"/>
      <c r="B35" s="91"/>
      <c r="C35" s="63"/>
      <c r="D35" s="53" t="s">
        <v>34</v>
      </c>
      <c r="E35" s="53"/>
      <c r="F35" s="54">
        <f>285316-50355</f>
        <v>234961</v>
      </c>
      <c r="G35" s="55">
        <f t="shared" si="2"/>
        <v>25.335180772258227</v>
      </c>
      <c r="H35" s="54">
        <v>235718</v>
      </c>
      <c r="I35" s="55">
        <f t="shared" si="3"/>
        <v>-0.32114645466192471</v>
      </c>
    </row>
    <row r="36" spans="1:9" ht="18" customHeight="1">
      <c r="A36" s="91"/>
      <c r="B36" s="91"/>
      <c r="C36" s="63"/>
      <c r="D36" s="53" t="s">
        <v>35</v>
      </c>
      <c r="E36" s="53"/>
      <c r="F36" s="54">
        <v>11370</v>
      </c>
      <c r="G36" s="55">
        <f t="shared" si="2"/>
        <v>1.2259949752536634</v>
      </c>
      <c r="H36" s="54">
        <v>10472</v>
      </c>
      <c r="I36" s="55">
        <f t="shared" si="3"/>
        <v>8.5752482811306319</v>
      </c>
    </row>
    <row r="37" spans="1:9" ht="18" customHeight="1">
      <c r="A37" s="91"/>
      <c r="B37" s="91"/>
      <c r="C37" s="63"/>
      <c r="D37" s="53" t="s">
        <v>15</v>
      </c>
      <c r="E37" s="53"/>
      <c r="F37" s="54">
        <v>6453</v>
      </c>
      <c r="G37" s="55">
        <f t="shared" si="2"/>
        <v>0.69580875772312145</v>
      </c>
      <c r="H37" s="54">
        <v>7184</v>
      </c>
      <c r="I37" s="55">
        <f t="shared" si="3"/>
        <v>-10.175389755011132</v>
      </c>
    </row>
    <row r="38" spans="1:9" ht="18" customHeight="1">
      <c r="A38" s="91"/>
      <c r="B38" s="91"/>
      <c r="C38" s="62"/>
      <c r="D38" s="53" t="s">
        <v>36</v>
      </c>
      <c r="E38" s="53"/>
      <c r="F38" s="54">
        <v>160634</v>
      </c>
      <c r="G38" s="55">
        <f t="shared" si="2"/>
        <v>17.320710365426294</v>
      </c>
      <c r="H38" s="54">
        <v>170659</v>
      </c>
      <c r="I38" s="55">
        <f t="shared" si="3"/>
        <v>-5.8742873215007707</v>
      </c>
    </row>
    <row r="39" spans="1:9" ht="18" customHeight="1">
      <c r="A39" s="91"/>
      <c r="B39" s="91"/>
      <c r="C39" s="61" t="s">
        <v>16</v>
      </c>
      <c r="D39" s="53"/>
      <c r="E39" s="53"/>
      <c r="F39" s="54">
        <v>90495</v>
      </c>
      <c r="G39" s="55">
        <f t="shared" si="2"/>
        <v>9.7578201658381953</v>
      </c>
      <c r="H39" s="54">
        <v>90016</v>
      </c>
      <c r="I39" s="55">
        <f t="shared" si="3"/>
        <v>0.53212762175613992</v>
      </c>
    </row>
    <row r="40" spans="1:9" ht="18" customHeight="1">
      <c r="A40" s="91"/>
      <c r="B40" s="91"/>
      <c r="C40" s="63"/>
      <c r="D40" s="61" t="s">
        <v>17</v>
      </c>
      <c r="E40" s="53"/>
      <c r="F40" s="54">
        <v>86715</v>
      </c>
      <c r="G40" s="55">
        <f t="shared" si="2"/>
        <v>9.3502334458330179</v>
      </c>
      <c r="H40" s="54">
        <v>86400</v>
      </c>
      <c r="I40" s="55">
        <f t="shared" si="3"/>
        <v>0.36458333333333481</v>
      </c>
    </row>
    <row r="41" spans="1:9" ht="18" customHeight="1">
      <c r="A41" s="91"/>
      <c r="B41" s="91"/>
      <c r="C41" s="63"/>
      <c r="D41" s="63"/>
      <c r="E41" s="57" t="s">
        <v>91</v>
      </c>
      <c r="F41" s="54">
        <v>60437</v>
      </c>
      <c r="G41" s="55">
        <f t="shared" si="2"/>
        <v>6.5167509515748163</v>
      </c>
      <c r="H41" s="54">
        <v>60117</v>
      </c>
      <c r="I41" s="58">
        <f t="shared" si="3"/>
        <v>0.53229535738643641</v>
      </c>
    </row>
    <row r="42" spans="1:9" ht="18" customHeight="1">
      <c r="A42" s="91"/>
      <c r="B42" s="91"/>
      <c r="C42" s="63"/>
      <c r="D42" s="62"/>
      <c r="E42" s="47" t="s">
        <v>37</v>
      </c>
      <c r="F42" s="54">
        <v>25383</v>
      </c>
      <c r="G42" s="55">
        <f t="shared" si="2"/>
        <v>2.7369771729871362</v>
      </c>
      <c r="H42" s="54">
        <v>25504</v>
      </c>
      <c r="I42" s="58">
        <f t="shared" si="3"/>
        <v>-0.4744353826850678</v>
      </c>
    </row>
    <row r="43" spans="1:9" ht="18" customHeight="1">
      <c r="A43" s="91"/>
      <c r="B43" s="91"/>
      <c r="C43" s="63"/>
      <c r="D43" s="53" t="s">
        <v>38</v>
      </c>
      <c r="E43" s="53"/>
      <c r="F43" s="54">
        <v>3780</v>
      </c>
      <c r="G43" s="55">
        <f t="shared" si="2"/>
        <v>0.40758672000517571</v>
      </c>
      <c r="H43" s="54">
        <v>3616</v>
      </c>
      <c r="I43" s="58">
        <f t="shared" si="3"/>
        <v>4.5353982300885054</v>
      </c>
    </row>
    <row r="44" spans="1:9" ht="18" customHeight="1">
      <c r="A44" s="91"/>
      <c r="B44" s="91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1"/>
      <c r="B45" s="91"/>
      <c r="C45" s="47" t="s">
        <v>18</v>
      </c>
      <c r="D45" s="47"/>
      <c r="E45" s="47"/>
      <c r="F45" s="54">
        <f>SUM(F28,F32,F39)</f>
        <v>927410</v>
      </c>
      <c r="G45" s="55">
        <f>F45/$F$45*100</f>
        <v>100</v>
      </c>
      <c r="H45" s="54">
        <f>SUM(H28,H32,H39)</f>
        <v>937703</v>
      </c>
      <c r="I45" s="55">
        <f t="shared" si="3"/>
        <v>-1.0976823151893522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0"/>
  <sheetViews>
    <sheetView view="pageBreakPreview" zoomScale="94" zoomScaleNormal="100" zoomScaleSheetLayoutView="94" workbookViewId="0">
      <pane xSplit="5" ySplit="7" topLeftCell="F8" activePane="bottomRight" state="frozen"/>
      <selection activeCell="E8" sqref="D8:F44"/>
      <selection pane="topRight" activeCell="E8" sqref="D8:F44"/>
      <selection pane="bottomLeft" activeCell="E8" sqref="D8:F44"/>
      <selection pane="bottomRight" activeCell="E8" sqref="D8:F44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5" width="13.625" style="2" customWidth="1"/>
    <col min="26" max="29" width="12" style="2" customWidth="1"/>
    <col min="30" max="16384" width="9" style="2"/>
  </cols>
  <sheetData>
    <row r="1" spans="1:29" ht="33.950000000000003" customHeight="1">
      <c r="A1" s="20" t="s">
        <v>0</v>
      </c>
      <c r="B1" s="11"/>
      <c r="C1" s="11"/>
      <c r="D1" s="22" t="s">
        <v>249</v>
      </c>
      <c r="E1" s="13"/>
      <c r="F1" s="13"/>
      <c r="G1" s="13"/>
    </row>
    <row r="2" spans="1:29" ht="15" customHeight="1"/>
    <row r="3" spans="1:29" ht="15" customHeight="1">
      <c r="A3" s="14" t="s">
        <v>46</v>
      </c>
      <c r="B3" s="14"/>
      <c r="C3" s="14"/>
      <c r="D3" s="14"/>
    </row>
    <row r="4" spans="1:29" ht="15" customHeight="1">
      <c r="A4" s="14"/>
      <c r="B4" s="14"/>
      <c r="C4" s="14"/>
      <c r="D4" s="14"/>
    </row>
    <row r="5" spans="1:29" ht="15.95" customHeight="1">
      <c r="A5" s="12" t="s">
        <v>240</v>
      </c>
      <c r="B5" s="12"/>
      <c r="C5" s="12"/>
      <c r="D5" s="12"/>
      <c r="K5" s="15"/>
      <c r="M5" s="15"/>
      <c r="O5" s="15"/>
      <c r="S5" s="15" t="s">
        <v>47</v>
      </c>
    </row>
    <row r="6" spans="1:29" ht="15.95" customHeight="1">
      <c r="A6" s="101" t="s">
        <v>48</v>
      </c>
      <c r="B6" s="102"/>
      <c r="C6" s="102"/>
      <c r="D6" s="102"/>
      <c r="E6" s="102"/>
      <c r="F6" s="97" t="s">
        <v>252</v>
      </c>
      <c r="G6" s="97"/>
      <c r="H6" s="97" t="s">
        <v>253</v>
      </c>
      <c r="I6" s="97"/>
      <c r="J6" s="97" t="s">
        <v>254</v>
      </c>
      <c r="K6" s="97"/>
      <c r="L6" s="97" t="s">
        <v>255</v>
      </c>
      <c r="M6" s="97"/>
      <c r="N6" s="97" t="s">
        <v>256</v>
      </c>
      <c r="O6" s="97"/>
      <c r="P6" s="97" t="s">
        <v>257</v>
      </c>
      <c r="Q6" s="97"/>
      <c r="R6" s="97" t="s">
        <v>258</v>
      </c>
      <c r="S6" s="97"/>
    </row>
    <row r="7" spans="1:29" ht="15.95" customHeight="1">
      <c r="A7" s="102"/>
      <c r="B7" s="102"/>
      <c r="C7" s="102"/>
      <c r="D7" s="102"/>
      <c r="E7" s="102"/>
      <c r="F7" s="51" t="s">
        <v>261</v>
      </c>
      <c r="G7" s="51" t="s">
        <v>262</v>
      </c>
      <c r="H7" s="51" t="s">
        <v>261</v>
      </c>
      <c r="I7" s="51" t="s">
        <v>262</v>
      </c>
      <c r="J7" s="51" t="s">
        <v>261</v>
      </c>
      <c r="K7" s="51" t="s">
        <v>262</v>
      </c>
      <c r="L7" s="51" t="s">
        <v>261</v>
      </c>
      <c r="M7" s="51" t="s">
        <v>262</v>
      </c>
      <c r="N7" s="51" t="s">
        <v>261</v>
      </c>
      <c r="O7" s="51" t="s">
        <v>262</v>
      </c>
      <c r="P7" s="51" t="s">
        <v>261</v>
      </c>
      <c r="Q7" s="51" t="s">
        <v>262</v>
      </c>
      <c r="R7" s="51" t="s">
        <v>261</v>
      </c>
      <c r="S7" s="51" t="s">
        <v>262</v>
      </c>
    </row>
    <row r="8" spans="1:29" ht="15.95" customHeight="1">
      <c r="A8" s="99" t="s">
        <v>82</v>
      </c>
      <c r="B8" s="61" t="s">
        <v>49</v>
      </c>
      <c r="C8" s="53"/>
      <c r="D8" s="53"/>
      <c r="E8" s="66" t="s">
        <v>40</v>
      </c>
      <c r="F8" s="54">
        <v>10140</v>
      </c>
      <c r="G8" s="54">
        <v>10027</v>
      </c>
      <c r="H8" s="54">
        <v>9897</v>
      </c>
      <c r="I8" s="54">
        <v>9255</v>
      </c>
      <c r="J8" s="54">
        <v>2068</v>
      </c>
      <c r="K8" s="54">
        <v>2069</v>
      </c>
      <c r="L8" s="88">
        <v>4666</v>
      </c>
      <c r="M8" s="88">
        <v>5199</v>
      </c>
      <c r="N8" s="88">
        <v>6207</v>
      </c>
      <c r="O8" s="88">
        <v>2553</v>
      </c>
      <c r="P8" s="54">
        <v>886</v>
      </c>
      <c r="Q8" s="54">
        <v>882</v>
      </c>
      <c r="R8" s="54">
        <v>33340</v>
      </c>
      <c r="S8" s="54">
        <v>32036</v>
      </c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5.95" customHeight="1">
      <c r="A9" s="99"/>
      <c r="B9" s="63"/>
      <c r="C9" s="53" t="s">
        <v>50</v>
      </c>
      <c r="D9" s="53"/>
      <c r="E9" s="66" t="s">
        <v>41</v>
      </c>
      <c r="F9" s="54">
        <v>10140</v>
      </c>
      <c r="G9" s="54">
        <v>10027</v>
      </c>
      <c r="H9" s="54">
        <v>9897</v>
      </c>
      <c r="I9" s="54">
        <v>9255</v>
      </c>
      <c r="J9" s="54">
        <v>2068</v>
      </c>
      <c r="K9" s="54">
        <v>2069</v>
      </c>
      <c r="L9" s="88">
        <v>4659</v>
      </c>
      <c r="M9" s="88">
        <v>5199</v>
      </c>
      <c r="N9" s="88">
        <v>6207</v>
      </c>
      <c r="O9" s="88">
        <v>2553</v>
      </c>
      <c r="P9" s="54">
        <v>886</v>
      </c>
      <c r="Q9" s="54">
        <v>882</v>
      </c>
      <c r="R9" s="54">
        <v>33340</v>
      </c>
      <c r="S9" s="54">
        <v>32036</v>
      </c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95" customHeight="1">
      <c r="A10" s="99"/>
      <c r="B10" s="62"/>
      <c r="C10" s="53" t="s">
        <v>51</v>
      </c>
      <c r="D10" s="53"/>
      <c r="E10" s="66" t="s">
        <v>42</v>
      </c>
      <c r="F10" s="54">
        <v>0</v>
      </c>
      <c r="G10" s="54">
        <v>0</v>
      </c>
      <c r="H10" s="54">
        <v>0</v>
      </c>
      <c r="I10" s="54">
        <v>0</v>
      </c>
      <c r="J10" s="67">
        <v>0</v>
      </c>
      <c r="K10" s="67">
        <v>0</v>
      </c>
      <c r="L10" s="67">
        <v>7</v>
      </c>
      <c r="M10" s="67">
        <v>0</v>
      </c>
      <c r="N10" s="67">
        <v>0</v>
      </c>
      <c r="O10" s="67">
        <v>0</v>
      </c>
      <c r="P10" s="54">
        <v>0</v>
      </c>
      <c r="Q10" s="54">
        <v>0</v>
      </c>
      <c r="R10" s="54">
        <v>0</v>
      </c>
      <c r="S10" s="54">
        <v>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.95" customHeight="1">
      <c r="A11" s="99"/>
      <c r="B11" s="61" t="s">
        <v>52</v>
      </c>
      <c r="C11" s="53"/>
      <c r="D11" s="53"/>
      <c r="E11" s="66" t="s">
        <v>43</v>
      </c>
      <c r="F11" s="54">
        <v>10902</v>
      </c>
      <c r="G11" s="54">
        <v>9893.2000000000007</v>
      </c>
      <c r="H11" s="54">
        <v>7999</v>
      </c>
      <c r="I11" s="54">
        <v>8732</v>
      </c>
      <c r="J11" s="54">
        <v>2157</v>
      </c>
      <c r="K11" s="54">
        <v>2028</v>
      </c>
      <c r="L11" s="88">
        <v>4402</v>
      </c>
      <c r="M11" s="88">
        <v>4528</v>
      </c>
      <c r="N11" s="88">
        <v>5623</v>
      </c>
      <c r="O11" s="88">
        <v>2271</v>
      </c>
      <c r="P11" s="54">
        <v>809</v>
      </c>
      <c r="Q11" s="54">
        <v>733</v>
      </c>
      <c r="R11" s="54">
        <v>34324</v>
      </c>
      <c r="S11" s="54">
        <v>33425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.95" customHeight="1">
      <c r="A12" s="99"/>
      <c r="B12" s="63"/>
      <c r="C12" s="53" t="s">
        <v>53</v>
      </c>
      <c r="D12" s="53"/>
      <c r="E12" s="66" t="s">
        <v>44</v>
      </c>
      <c r="F12" s="54">
        <v>10902</v>
      </c>
      <c r="G12" s="54">
        <v>9893.2000000000007</v>
      </c>
      <c r="H12" s="54">
        <v>7853</v>
      </c>
      <c r="I12" s="54">
        <v>8732</v>
      </c>
      <c r="J12" s="54">
        <v>2157</v>
      </c>
      <c r="K12" s="54">
        <v>2028</v>
      </c>
      <c r="L12" s="88">
        <v>4395</v>
      </c>
      <c r="M12" s="88">
        <v>4528</v>
      </c>
      <c r="N12" s="88">
        <v>5623</v>
      </c>
      <c r="O12" s="88">
        <v>2271</v>
      </c>
      <c r="P12" s="54">
        <v>809</v>
      </c>
      <c r="Q12" s="54">
        <v>733</v>
      </c>
      <c r="R12" s="54">
        <v>34322</v>
      </c>
      <c r="S12" s="54">
        <v>33423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.95" customHeight="1">
      <c r="A13" s="99"/>
      <c r="B13" s="62"/>
      <c r="C13" s="53" t="s">
        <v>54</v>
      </c>
      <c r="D13" s="53"/>
      <c r="E13" s="66" t="s">
        <v>45</v>
      </c>
      <c r="F13" s="54">
        <v>0</v>
      </c>
      <c r="G13" s="54">
        <v>0</v>
      </c>
      <c r="H13" s="67">
        <v>146</v>
      </c>
      <c r="I13" s="67">
        <v>0</v>
      </c>
      <c r="J13" s="67">
        <v>0</v>
      </c>
      <c r="K13" s="67">
        <v>0</v>
      </c>
      <c r="L13" s="67">
        <v>7</v>
      </c>
      <c r="M13" s="67">
        <v>0</v>
      </c>
      <c r="N13" s="67">
        <v>0</v>
      </c>
      <c r="O13" s="67">
        <v>0</v>
      </c>
      <c r="P13" s="54">
        <v>0</v>
      </c>
      <c r="Q13" s="54">
        <v>0</v>
      </c>
      <c r="R13" s="54">
        <v>2</v>
      </c>
      <c r="S13" s="54">
        <v>2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.95" customHeight="1">
      <c r="A14" s="99"/>
      <c r="B14" s="53" t="s">
        <v>55</v>
      </c>
      <c r="C14" s="53"/>
      <c r="D14" s="53"/>
      <c r="E14" s="66" t="s">
        <v>96</v>
      </c>
      <c r="F14" s="54">
        <f t="shared" ref="F14:S15" si="0">F9-F12</f>
        <v>-762</v>
      </c>
      <c r="G14" s="54">
        <f t="shared" si="0"/>
        <v>133.79999999999927</v>
      </c>
      <c r="H14" s="54">
        <f>H9-H12</f>
        <v>2044</v>
      </c>
      <c r="I14" s="54">
        <f t="shared" ref="I14:S15" si="1">I9-I12</f>
        <v>523</v>
      </c>
      <c r="J14" s="54">
        <f t="shared" si="1"/>
        <v>-89</v>
      </c>
      <c r="K14" s="54">
        <f t="shared" si="1"/>
        <v>41</v>
      </c>
      <c r="L14" s="88">
        <f t="shared" si="1"/>
        <v>264</v>
      </c>
      <c r="M14" s="88">
        <f t="shared" si="1"/>
        <v>671</v>
      </c>
      <c r="N14" s="88">
        <f t="shared" si="1"/>
        <v>584</v>
      </c>
      <c r="O14" s="88">
        <f t="shared" si="1"/>
        <v>282</v>
      </c>
      <c r="P14" s="54">
        <f t="shared" si="1"/>
        <v>77</v>
      </c>
      <c r="Q14" s="54">
        <f t="shared" si="1"/>
        <v>149</v>
      </c>
      <c r="R14" s="54">
        <f t="shared" si="1"/>
        <v>-982</v>
      </c>
      <c r="S14" s="54">
        <f t="shared" si="1"/>
        <v>-1387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.95" customHeight="1">
      <c r="A15" s="99"/>
      <c r="B15" s="53" t="s">
        <v>56</v>
      </c>
      <c r="C15" s="53"/>
      <c r="D15" s="53"/>
      <c r="E15" s="66" t="s">
        <v>97</v>
      </c>
      <c r="F15" s="54">
        <f t="shared" si="0"/>
        <v>0</v>
      </c>
      <c r="G15" s="54">
        <f t="shared" si="0"/>
        <v>0</v>
      </c>
      <c r="H15" s="54">
        <f t="shared" si="0"/>
        <v>-146</v>
      </c>
      <c r="I15" s="54">
        <f t="shared" si="1"/>
        <v>0</v>
      </c>
      <c r="J15" s="54">
        <f t="shared" si="1"/>
        <v>0</v>
      </c>
      <c r="K15" s="54">
        <f t="shared" si="1"/>
        <v>0</v>
      </c>
      <c r="L15" s="88">
        <f t="shared" si="1"/>
        <v>0</v>
      </c>
      <c r="M15" s="88">
        <f t="shared" si="1"/>
        <v>0</v>
      </c>
      <c r="N15" s="88">
        <f t="shared" si="0"/>
        <v>0</v>
      </c>
      <c r="O15" s="88">
        <f t="shared" si="1"/>
        <v>0</v>
      </c>
      <c r="P15" s="54">
        <f t="shared" si="0"/>
        <v>0</v>
      </c>
      <c r="Q15" s="54">
        <f t="shared" si="1"/>
        <v>0</v>
      </c>
      <c r="R15" s="54">
        <f t="shared" si="1"/>
        <v>-2</v>
      </c>
      <c r="S15" s="54">
        <f t="shared" si="1"/>
        <v>-2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5.95" customHeight="1">
      <c r="A16" s="99"/>
      <c r="B16" s="53" t="s">
        <v>57</v>
      </c>
      <c r="C16" s="53"/>
      <c r="D16" s="53"/>
      <c r="E16" s="66" t="s">
        <v>98</v>
      </c>
      <c r="F16" s="54">
        <f t="shared" ref="F16:S16" si="2">F8-F11</f>
        <v>-762</v>
      </c>
      <c r="G16" s="54">
        <f t="shared" si="2"/>
        <v>133.79999999999927</v>
      </c>
      <c r="H16" s="54">
        <f t="shared" si="2"/>
        <v>1898</v>
      </c>
      <c r="I16" s="54">
        <f t="shared" si="2"/>
        <v>523</v>
      </c>
      <c r="J16" s="54">
        <f>J8-J11</f>
        <v>-89</v>
      </c>
      <c r="K16" s="54">
        <f t="shared" ref="K16:M16" si="3">K8-K11</f>
        <v>41</v>
      </c>
      <c r="L16" s="88">
        <f t="shared" si="3"/>
        <v>264</v>
      </c>
      <c r="M16" s="88">
        <f t="shared" si="3"/>
        <v>671</v>
      </c>
      <c r="N16" s="88">
        <f t="shared" si="2"/>
        <v>584</v>
      </c>
      <c r="O16" s="88">
        <f t="shared" si="2"/>
        <v>282</v>
      </c>
      <c r="P16" s="54">
        <f t="shared" si="2"/>
        <v>77</v>
      </c>
      <c r="Q16" s="54">
        <f t="shared" si="2"/>
        <v>149</v>
      </c>
      <c r="R16" s="54">
        <f t="shared" si="2"/>
        <v>-984</v>
      </c>
      <c r="S16" s="54">
        <f t="shared" si="2"/>
        <v>-1389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95" customHeight="1">
      <c r="A17" s="99"/>
      <c r="B17" s="53" t="s">
        <v>58</v>
      </c>
      <c r="C17" s="53"/>
      <c r="D17" s="53"/>
      <c r="E17" s="51"/>
      <c r="F17" s="54"/>
      <c r="G17" s="54"/>
      <c r="H17" s="67"/>
      <c r="I17" s="67"/>
      <c r="J17" s="54"/>
      <c r="K17" s="54"/>
      <c r="L17" s="88"/>
      <c r="M17" s="88"/>
      <c r="N17" s="88"/>
      <c r="O17" s="88"/>
      <c r="P17" s="54"/>
      <c r="Q17" s="54"/>
      <c r="R17" s="67">
        <v>8363</v>
      </c>
      <c r="S17" s="68">
        <v>9626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.95" customHeight="1">
      <c r="A18" s="99"/>
      <c r="B18" s="53" t="s">
        <v>59</v>
      </c>
      <c r="C18" s="53"/>
      <c r="D18" s="53"/>
      <c r="E18" s="5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>
        <v>0</v>
      </c>
      <c r="S18" s="68">
        <v>0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.95" customHeight="1">
      <c r="A19" s="99" t="s">
        <v>83</v>
      </c>
      <c r="B19" s="61" t="s">
        <v>60</v>
      </c>
      <c r="C19" s="53"/>
      <c r="D19" s="53"/>
      <c r="E19" s="66"/>
      <c r="F19" s="54">
        <v>4292</v>
      </c>
      <c r="G19" s="54">
        <v>4163</v>
      </c>
      <c r="H19" s="54">
        <v>322</v>
      </c>
      <c r="I19" s="54">
        <v>189</v>
      </c>
      <c r="J19" s="54">
        <v>640</v>
      </c>
      <c r="K19" s="54">
        <v>445</v>
      </c>
      <c r="L19" s="88">
        <v>20</v>
      </c>
      <c r="M19" s="88">
        <v>0</v>
      </c>
      <c r="N19" s="88">
        <v>3</v>
      </c>
      <c r="O19" s="88">
        <v>3</v>
      </c>
      <c r="P19" s="54">
        <v>57</v>
      </c>
      <c r="Q19" s="54">
        <v>63</v>
      </c>
      <c r="R19" s="54">
        <v>2893</v>
      </c>
      <c r="S19" s="54">
        <v>3339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95" customHeight="1">
      <c r="A20" s="99"/>
      <c r="B20" s="62"/>
      <c r="C20" s="53" t="s">
        <v>61</v>
      </c>
      <c r="D20" s="53"/>
      <c r="E20" s="66"/>
      <c r="F20" s="54">
        <v>1369</v>
      </c>
      <c r="G20" s="54">
        <v>1294</v>
      </c>
      <c r="H20" s="54">
        <v>0</v>
      </c>
      <c r="I20" s="54">
        <v>0</v>
      </c>
      <c r="J20" s="54">
        <v>0</v>
      </c>
      <c r="K20" s="67">
        <v>0</v>
      </c>
      <c r="L20" s="88">
        <v>0</v>
      </c>
      <c r="M20" s="67">
        <v>0</v>
      </c>
      <c r="N20" s="88">
        <v>0</v>
      </c>
      <c r="O20" s="67">
        <v>0</v>
      </c>
      <c r="P20" s="54">
        <v>0</v>
      </c>
      <c r="Q20" s="54">
        <v>0</v>
      </c>
      <c r="R20" s="54">
        <v>1648</v>
      </c>
      <c r="S20" s="54">
        <v>1859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.95" customHeight="1">
      <c r="A21" s="99"/>
      <c r="B21" s="53" t="s">
        <v>62</v>
      </c>
      <c r="C21" s="53"/>
      <c r="D21" s="53"/>
      <c r="E21" s="66" t="s">
        <v>99</v>
      </c>
      <c r="F21" s="54">
        <v>4292</v>
      </c>
      <c r="G21" s="54">
        <v>4163</v>
      </c>
      <c r="H21" s="54">
        <v>322</v>
      </c>
      <c r="I21" s="54">
        <v>189</v>
      </c>
      <c r="J21" s="54">
        <v>640</v>
      </c>
      <c r="K21" s="54">
        <v>445</v>
      </c>
      <c r="L21" s="88">
        <v>20</v>
      </c>
      <c r="M21" s="88">
        <v>0</v>
      </c>
      <c r="N21" s="88">
        <v>3</v>
      </c>
      <c r="O21" s="88">
        <v>3</v>
      </c>
      <c r="P21" s="54">
        <v>57</v>
      </c>
      <c r="Q21" s="54">
        <v>63</v>
      </c>
      <c r="R21" s="54">
        <v>2893</v>
      </c>
      <c r="S21" s="54">
        <v>3339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.95" customHeight="1">
      <c r="A22" s="99"/>
      <c r="B22" s="61" t="s">
        <v>63</v>
      </c>
      <c r="C22" s="53"/>
      <c r="D22" s="53"/>
      <c r="E22" s="66" t="s">
        <v>100</v>
      </c>
      <c r="F22" s="54">
        <v>5350</v>
      </c>
      <c r="G22" s="54">
        <v>5258</v>
      </c>
      <c r="H22" s="54">
        <v>10926</v>
      </c>
      <c r="I22" s="54">
        <v>7367</v>
      </c>
      <c r="J22" s="54">
        <v>1360</v>
      </c>
      <c r="K22" s="54">
        <v>1100</v>
      </c>
      <c r="L22" s="88">
        <v>2912</v>
      </c>
      <c r="M22" s="88">
        <v>3197</v>
      </c>
      <c r="N22" s="88">
        <v>5107</v>
      </c>
      <c r="O22" s="88">
        <v>4754</v>
      </c>
      <c r="P22" s="54">
        <v>344</v>
      </c>
      <c r="Q22" s="54">
        <v>380</v>
      </c>
      <c r="R22" s="54">
        <v>4132</v>
      </c>
      <c r="S22" s="54">
        <v>4634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5.95" customHeight="1">
      <c r="A23" s="99"/>
      <c r="B23" s="62" t="s">
        <v>64</v>
      </c>
      <c r="C23" s="53" t="s">
        <v>65</v>
      </c>
      <c r="D23" s="53"/>
      <c r="E23" s="66"/>
      <c r="F23" s="54">
        <v>1393</v>
      </c>
      <c r="G23" s="54">
        <v>1437.5</v>
      </c>
      <c r="H23" s="54">
        <v>75</v>
      </c>
      <c r="I23" s="54">
        <v>79</v>
      </c>
      <c r="J23" s="54">
        <v>507</v>
      </c>
      <c r="K23" s="54">
        <v>564</v>
      </c>
      <c r="L23" s="88">
        <v>923</v>
      </c>
      <c r="M23" s="88">
        <v>964</v>
      </c>
      <c r="N23" s="88">
        <v>15</v>
      </c>
      <c r="O23" s="88">
        <v>39</v>
      </c>
      <c r="P23" s="54">
        <v>0</v>
      </c>
      <c r="Q23" s="54">
        <v>0</v>
      </c>
      <c r="R23" s="54">
        <v>2343</v>
      </c>
      <c r="S23" s="54">
        <v>2713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5.95" customHeight="1">
      <c r="A24" s="99"/>
      <c r="B24" s="53" t="s">
        <v>101</v>
      </c>
      <c r="C24" s="53"/>
      <c r="D24" s="53"/>
      <c r="E24" s="66" t="s">
        <v>102</v>
      </c>
      <c r="F24" s="54">
        <f t="shared" ref="F24:R24" si="4">F21-F22</f>
        <v>-1058</v>
      </c>
      <c r="G24" s="54">
        <f t="shared" si="4"/>
        <v>-1095</v>
      </c>
      <c r="H24" s="54">
        <f t="shared" si="4"/>
        <v>-10604</v>
      </c>
      <c r="I24" s="54">
        <f t="shared" si="4"/>
        <v>-7178</v>
      </c>
      <c r="J24" s="54">
        <f t="shared" si="4"/>
        <v>-720</v>
      </c>
      <c r="K24" s="54">
        <f t="shared" si="4"/>
        <v>-655</v>
      </c>
      <c r="L24" s="88">
        <f t="shared" si="4"/>
        <v>-2892</v>
      </c>
      <c r="M24" s="88">
        <f t="shared" si="4"/>
        <v>-3197</v>
      </c>
      <c r="N24" s="88">
        <f t="shared" si="4"/>
        <v>-5104</v>
      </c>
      <c r="O24" s="88">
        <f t="shared" si="4"/>
        <v>-4751</v>
      </c>
      <c r="P24" s="54">
        <f t="shared" si="4"/>
        <v>-287</v>
      </c>
      <c r="Q24" s="54">
        <f t="shared" si="4"/>
        <v>-317</v>
      </c>
      <c r="R24" s="54">
        <f t="shared" si="4"/>
        <v>-1239</v>
      </c>
      <c r="S24" s="54">
        <f>S21-S22+1</f>
        <v>-1294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.95" customHeight="1">
      <c r="A25" s="99"/>
      <c r="B25" s="61" t="s">
        <v>66</v>
      </c>
      <c r="C25" s="61"/>
      <c r="D25" s="61"/>
      <c r="E25" s="103" t="s">
        <v>103</v>
      </c>
      <c r="F25" s="95">
        <v>1058</v>
      </c>
      <c r="G25" s="95">
        <v>1095</v>
      </c>
      <c r="H25" s="95">
        <v>10604</v>
      </c>
      <c r="I25" s="95">
        <v>7178</v>
      </c>
      <c r="J25" s="95">
        <v>720</v>
      </c>
      <c r="K25" s="95">
        <v>655</v>
      </c>
      <c r="L25" s="95">
        <v>2892</v>
      </c>
      <c r="M25" s="95">
        <v>3197</v>
      </c>
      <c r="N25" s="95">
        <v>5104</v>
      </c>
      <c r="O25" s="95">
        <v>4751</v>
      </c>
      <c r="P25" s="95">
        <v>287</v>
      </c>
      <c r="Q25" s="95">
        <v>317</v>
      </c>
      <c r="R25" s="95">
        <v>1239</v>
      </c>
      <c r="S25" s="95">
        <v>1294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.95" customHeight="1">
      <c r="A26" s="99"/>
      <c r="B26" s="80" t="s">
        <v>67</v>
      </c>
      <c r="C26" s="80"/>
      <c r="D26" s="80"/>
      <c r="E26" s="10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.95" customHeight="1">
      <c r="A27" s="99"/>
      <c r="B27" s="53" t="s">
        <v>104</v>
      </c>
      <c r="C27" s="53"/>
      <c r="D27" s="53"/>
      <c r="E27" s="66" t="s">
        <v>105</v>
      </c>
      <c r="F27" s="54">
        <f>F24+F25</f>
        <v>0</v>
      </c>
      <c r="G27" s="54">
        <f>G24+G25</f>
        <v>0</v>
      </c>
      <c r="H27" s="54">
        <f t="shared" ref="H27:S27" si="5">H24+H25</f>
        <v>0</v>
      </c>
      <c r="I27" s="54">
        <f t="shared" si="5"/>
        <v>0</v>
      </c>
      <c r="J27" s="54">
        <f t="shared" si="5"/>
        <v>0</v>
      </c>
      <c r="K27" s="54">
        <f t="shared" si="5"/>
        <v>0</v>
      </c>
      <c r="L27" s="88">
        <f t="shared" si="5"/>
        <v>0</v>
      </c>
      <c r="M27" s="88">
        <f t="shared" si="5"/>
        <v>0</v>
      </c>
      <c r="N27" s="88">
        <f t="shared" si="5"/>
        <v>0</v>
      </c>
      <c r="O27" s="88">
        <f t="shared" si="5"/>
        <v>0</v>
      </c>
      <c r="P27" s="54">
        <f t="shared" si="5"/>
        <v>0</v>
      </c>
      <c r="Q27" s="54">
        <f t="shared" si="5"/>
        <v>0</v>
      </c>
      <c r="R27" s="54">
        <f t="shared" si="5"/>
        <v>0</v>
      </c>
      <c r="S27" s="54">
        <f t="shared" si="5"/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.95" customHeight="1">
      <c r="A29" s="12"/>
      <c r="F29" s="27"/>
      <c r="G29" s="27"/>
      <c r="H29" s="27"/>
      <c r="I29" s="27"/>
      <c r="J29" s="28"/>
      <c r="K29" s="28"/>
      <c r="L29" s="28"/>
      <c r="M29" s="28"/>
      <c r="N29" s="28"/>
      <c r="O29" s="28"/>
      <c r="P29" s="27"/>
      <c r="Q29" s="27"/>
      <c r="R29" s="27"/>
      <c r="S29" s="28" t="s">
        <v>106</v>
      </c>
      <c r="T29" s="27"/>
      <c r="U29" s="27"/>
      <c r="V29" s="27"/>
      <c r="W29" s="27"/>
      <c r="X29" s="27"/>
      <c r="Y29" s="27"/>
      <c r="Z29" s="27"/>
      <c r="AA29" s="27"/>
      <c r="AB29" s="27"/>
      <c r="AC29" s="28"/>
    </row>
    <row r="30" spans="1:29" ht="15.95" customHeight="1">
      <c r="A30" s="102" t="s">
        <v>68</v>
      </c>
      <c r="B30" s="102"/>
      <c r="C30" s="102"/>
      <c r="D30" s="102"/>
      <c r="E30" s="102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29"/>
      <c r="U30" s="27"/>
      <c r="V30" s="29"/>
      <c r="W30" s="27"/>
      <c r="X30" s="29"/>
      <c r="Y30" s="27"/>
      <c r="Z30" s="29"/>
      <c r="AA30" s="27"/>
      <c r="AB30" s="29"/>
      <c r="AC30" s="27"/>
    </row>
    <row r="31" spans="1:29" ht="15.95" customHeight="1">
      <c r="A31" s="102"/>
      <c r="B31" s="102"/>
      <c r="C31" s="102"/>
      <c r="D31" s="102"/>
      <c r="E31" s="102"/>
      <c r="F31" s="51" t="s">
        <v>241</v>
      </c>
      <c r="G31" s="51" t="s">
        <v>247</v>
      </c>
      <c r="H31" s="51" t="s">
        <v>241</v>
      </c>
      <c r="I31" s="51" t="s">
        <v>247</v>
      </c>
      <c r="J31" s="51" t="s">
        <v>241</v>
      </c>
      <c r="K31" s="51" t="s">
        <v>247</v>
      </c>
      <c r="L31" s="51" t="s">
        <v>241</v>
      </c>
      <c r="M31" s="51" t="s">
        <v>247</v>
      </c>
      <c r="N31" s="51" t="s">
        <v>241</v>
      </c>
      <c r="O31" s="51" t="s">
        <v>247</v>
      </c>
      <c r="P31" s="51" t="s">
        <v>241</v>
      </c>
      <c r="Q31" s="51" t="s">
        <v>247</v>
      </c>
      <c r="R31" s="51" t="s">
        <v>241</v>
      </c>
      <c r="S31" s="51" t="s">
        <v>247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5.95" customHeight="1">
      <c r="A32" s="99" t="s">
        <v>84</v>
      </c>
      <c r="B32" s="61" t="s">
        <v>49</v>
      </c>
      <c r="C32" s="53"/>
      <c r="D32" s="53"/>
      <c r="E32" s="66" t="s">
        <v>40</v>
      </c>
      <c r="F32" s="54"/>
      <c r="G32" s="54"/>
      <c r="H32" s="54"/>
      <c r="I32" s="54"/>
      <c r="J32" s="54"/>
      <c r="K32" s="54"/>
      <c r="L32" s="88"/>
      <c r="M32" s="88"/>
      <c r="N32" s="88"/>
      <c r="O32" s="88"/>
      <c r="P32" s="54"/>
      <c r="Q32" s="54"/>
      <c r="R32" s="54"/>
      <c r="S32" s="54"/>
      <c r="T32" s="31"/>
      <c r="U32" s="31"/>
      <c r="V32" s="31"/>
      <c r="W32" s="31"/>
      <c r="X32" s="32"/>
      <c r="Y32" s="32"/>
      <c r="Z32" s="31"/>
      <c r="AA32" s="31"/>
      <c r="AB32" s="32"/>
      <c r="AC32" s="32"/>
    </row>
    <row r="33" spans="1:29" ht="15.95" customHeight="1">
      <c r="A33" s="105"/>
      <c r="B33" s="63"/>
      <c r="C33" s="61" t="s">
        <v>69</v>
      </c>
      <c r="D33" s="53"/>
      <c r="E33" s="66"/>
      <c r="F33" s="54"/>
      <c r="G33" s="54"/>
      <c r="H33" s="54"/>
      <c r="I33" s="54"/>
      <c r="J33" s="54"/>
      <c r="K33" s="54"/>
      <c r="L33" s="88"/>
      <c r="M33" s="88"/>
      <c r="N33" s="88"/>
      <c r="O33" s="88"/>
      <c r="P33" s="54"/>
      <c r="Q33" s="54"/>
      <c r="R33" s="54"/>
      <c r="S33" s="54"/>
      <c r="T33" s="31"/>
      <c r="U33" s="31"/>
      <c r="V33" s="31"/>
      <c r="W33" s="31"/>
      <c r="X33" s="32"/>
      <c r="Y33" s="32"/>
      <c r="Z33" s="31"/>
      <c r="AA33" s="31"/>
      <c r="AB33" s="32"/>
      <c r="AC33" s="32"/>
    </row>
    <row r="34" spans="1:29" ht="15.95" customHeight="1">
      <c r="A34" s="105"/>
      <c r="B34" s="63"/>
      <c r="C34" s="62"/>
      <c r="D34" s="53" t="s">
        <v>70</v>
      </c>
      <c r="E34" s="66"/>
      <c r="F34" s="54"/>
      <c r="G34" s="54"/>
      <c r="H34" s="54"/>
      <c r="I34" s="54"/>
      <c r="J34" s="54"/>
      <c r="K34" s="54"/>
      <c r="L34" s="88"/>
      <c r="M34" s="88"/>
      <c r="N34" s="88"/>
      <c r="O34" s="88"/>
      <c r="P34" s="54"/>
      <c r="Q34" s="54"/>
      <c r="R34" s="54"/>
      <c r="S34" s="54"/>
      <c r="T34" s="31"/>
      <c r="U34" s="31"/>
      <c r="V34" s="31"/>
      <c r="W34" s="31"/>
      <c r="X34" s="32"/>
      <c r="Y34" s="32"/>
      <c r="Z34" s="31"/>
      <c r="AA34" s="31"/>
      <c r="AB34" s="32"/>
      <c r="AC34" s="32"/>
    </row>
    <row r="35" spans="1:29" ht="15.95" customHeight="1">
      <c r="A35" s="105"/>
      <c r="B35" s="62"/>
      <c r="C35" s="53" t="s">
        <v>71</v>
      </c>
      <c r="D35" s="53"/>
      <c r="E35" s="66"/>
      <c r="F35" s="54"/>
      <c r="G35" s="54"/>
      <c r="H35" s="54"/>
      <c r="I35" s="54"/>
      <c r="J35" s="68"/>
      <c r="K35" s="68"/>
      <c r="L35" s="68"/>
      <c r="M35" s="68"/>
      <c r="N35" s="68"/>
      <c r="O35" s="68"/>
      <c r="P35" s="54"/>
      <c r="Q35" s="54"/>
      <c r="R35" s="54"/>
      <c r="S35" s="54"/>
      <c r="T35" s="31"/>
      <c r="U35" s="31"/>
      <c r="V35" s="31"/>
      <c r="W35" s="31"/>
      <c r="X35" s="32"/>
      <c r="Y35" s="32"/>
      <c r="Z35" s="31"/>
      <c r="AA35" s="31"/>
      <c r="AB35" s="32"/>
      <c r="AC35" s="32"/>
    </row>
    <row r="36" spans="1:29" ht="15.95" customHeight="1">
      <c r="A36" s="105"/>
      <c r="B36" s="61" t="s">
        <v>52</v>
      </c>
      <c r="C36" s="53"/>
      <c r="D36" s="53"/>
      <c r="E36" s="66" t="s">
        <v>41</v>
      </c>
      <c r="F36" s="54"/>
      <c r="G36" s="54"/>
      <c r="H36" s="54"/>
      <c r="I36" s="54"/>
      <c r="J36" s="54"/>
      <c r="K36" s="54"/>
      <c r="L36" s="88"/>
      <c r="M36" s="88"/>
      <c r="N36" s="88"/>
      <c r="O36" s="88"/>
      <c r="P36" s="54"/>
      <c r="Q36" s="54"/>
      <c r="R36" s="54"/>
      <c r="S36" s="54"/>
      <c r="T36" s="31"/>
      <c r="U36" s="31"/>
      <c r="V36" s="31"/>
      <c r="W36" s="31"/>
      <c r="X36" s="31"/>
      <c r="Y36" s="31"/>
      <c r="Z36" s="31"/>
      <c r="AA36" s="31"/>
      <c r="AB36" s="32"/>
      <c r="AC36" s="32"/>
    </row>
    <row r="37" spans="1:29" ht="15.95" customHeight="1">
      <c r="A37" s="105"/>
      <c r="B37" s="63"/>
      <c r="C37" s="53" t="s">
        <v>72</v>
      </c>
      <c r="D37" s="53"/>
      <c r="E37" s="66"/>
      <c r="F37" s="54"/>
      <c r="G37" s="54"/>
      <c r="H37" s="54"/>
      <c r="I37" s="54"/>
      <c r="J37" s="54"/>
      <c r="K37" s="54"/>
      <c r="L37" s="88"/>
      <c r="M37" s="88"/>
      <c r="N37" s="88"/>
      <c r="O37" s="88"/>
      <c r="P37" s="54"/>
      <c r="Q37" s="54"/>
      <c r="R37" s="54"/>
      <c r="S37" s="54"/>
      <c r="T37" s="31"/>
      <c r="U37" s="31"/>
      <c r="V37" s="31"/>
      <c r="W37" s="31"/>
      <c r="X37" s="31"/>
      <c r="Y37" s="31"/>
      <c r="Z37" s="31"/>
      <c r="AA37" s="31"/>
      <c r="AB37" s="32"/>
      <c r="AC37" s="32"/>
    </row>
    <row r="38" spans="1:29" ht="15.95" customHeight="1">
      <c r="A38" s="105"/>
      <c r="B38" s="62"/>
      <c r="C38" s="53" t="s">
        <v>73</v>
      </c>
      <c r="D38" s="53"/>
      <c r="E38" s="66"/>
      <c r="F38" s="54"/>
      <c r="G38" s="54"/>
      <c r="H38" s="54"/>
      <c r="I38" s="54"/>
      <c r="J38" s="54"/>
      <c r="K38" s="68"/>
      <c r="L38" s="88"/>
      <c r="M38" s="68"/>
      <c r="N38" s="88"/>
      <c r="O38" s="68"/>
      <c r="P38" s="54"/>
      <c r="Q38" s="54"/>
      <c r="R38" s="54"/>
      <c r="S38" s="54"/>
      <c r="T38" s="31"/>
      <c r="U38" s="31"/>
      <c r="V38" s="32"/>
      <c r="W38" s="32"/>
      <c r="X38" s="31"/>
      <c r="Y38" s="31"/>
      <c r="Z38" s="31"/>
      <c r="AA38" s="31"/>
      <c r="AB38" s="32"/>
      <c r="AC38" s="32"/>
    </row>
    <row r="39" spans="1:29" ht="15.95" customHeight="1">
      <c r="A39" s="105"/>
      <c r="B39" s="47" t="s">
        <v>74</v>
      </c>
      <c r="C39" s="47"/>
      <c r="D39" s="47"/>
      <c r="E39" s="66" t="s">
        <v>107</v>
      </c>
      <c r="F39" s="54">
        <f>F32-F36</f>
        <v>0</v>
      </c>
      <c r="G39" s="54">
        <f t="shared" ref="G39:S39" si="6">G32-G36</f>
        <v>0</v>
      </c>
      <c r="H39" s="54">
        <f t="shared" si="6"/>
        <v>0</v>
      </c>
      <c r="I39" s="54">
        <f t="shared" si="6"/>
        <v>0</v>
      </c>
      <c r="J39" s="54">
        <f t="shared" si="6"/>
        <v>0</v>
      </c>
      <c r="K39" s="54">
        <f t="shared" si="6"/>
        <v>0</v>
      </c>
      <c r="L39" s="88">
        <f t="shared" ref="L39:O39" si="7">L32-L36</f>
        <v>0</v>
      </c>
      <c r="M39" s="88">
        <f t="shared" si="7"/>
        <v>0</v>
      </c>
      <c r="N39" s="88">
        <f t="shared" si="7"/>
        <v>0</v>
      </c>
      <c r="O39" s="88">
        <f t="shared" si="7"/>
        <v>0</v>
      </c>
      <c r="P39" s="54">
        <f t="shared" si="6"/>
        <v>0</v>
      </c>
      <c r="Q39" s="54">
        <f t="shared" si="6"/>
        <v>0</v>
      </c>
      <c r="R39" s="54">
        <f t="shared" si="6"/>
        <v>0</v>
      </c>
      <c r="S39" s="54">
        <f t="shared" si="6"/>
        <v>0</v>
      </c>
      <c r="T39" s="31"/>
      <c r="U39" s="31"/>
      <c r="V39" s="31"/>
      <c r="W39" s="31"/>
      <c r="X39" s="31"/>
      <c r="Y39" s="31"/>
      <c r="Z39" s="31"/>
      <c r="AA39" s="31"/>
      <c r="AB39" s="32"/>
      <c r="AC39" s="32"/>
    </row>
    <row r="40" spans="1:29" ht="15.95" customHeight="1">
      <c r="A40" s="99" t="s">
        <v>85</v>
      </c>
      <c r="B40" s="61" t="s">
        <v>75</v>
      </c>
      <c r="C40" s="53"/>
      <c r="D40" s="53"/>
      <c r="E40" s="66" t="s">
        <v>43</v>
      </c>
      <c r="F40" s="54"/>
      <c r="G40" s="54"/>
      <c r="H40" s="54"/>
      <c r="I40" s="54"/>
      <c r="J40" s="54"/>
      <c r="K40" s="54"/>
      <c r="L40" s="88"/>
      <c r="M40" s="88"/>
      <c r="N40" s="88"/>
      <c r="O40" s="88"/>
      <c r="P40" s="54"/>
      <c r="Q40" s="54"/>
      <c r="R40" s="54"/>
      <c r="S40" s="54"/>
      <c r="T40" s="31"/>
      <c r="U40" s="31"/>
      <c r="V40" s="31"/>
      <c r="W40" s="31"/>
      <c r="X40" s="32"/>
      <c r="Y40" s="32"/>
      <c r="Z40" s="32"/>
      <c r="AA40" s="32"/>
      <c r="AB40" s="31"/>
      <c r="AC40" s="31"/>
    </row>
    <row r="41" spans="1:29" ht="15.95" customHeight="1">
      <c r="A41" s="100"/>
      <c r="B41" s="62"/>
      <c r="C41" s="53" t="s">
        <v>76</v>
      </c>
      <c r="D41" s="53"/>
      <c r="E41" s="66"/>
      <c r="F41" s="68"/>
      <c r="G41" s="68"/>
      <c r="H41" s="68"/>
      <c r="I41" s="68"/>
      <c r="J41" s="54"/>
      <c r="K41" s="54"/>
      <c r="L41" s="88"/>
      <c r="M41" s="88"/>
      <c r="N41" s="88"/>
      <c r="O41" s="88"/>
      <c r="P41" s="54"/>
      <c r="Q41" s="54"/>
      <c r="R41" s="54"/>
      <c r="S41" s="54"/>
      <c r="T41" s="32"/>
      <c r="U41" s="32"/>
      <c r="V41" s="32"/>
      <c r="W41" s="32"/>
      <c r="X41" s="32"/>
      <c r="Y41" s="32"/>
      <c r="Z41" s="32"/>
      <c r="AA41" s="32"/>
      <c r="AB41" s="31"/>
      <c r="AC41" s="31"/>
    </row>
    <row r="42" spans="1:29" ht="15.95" customHeight="1">
      <c r="A42" s="100"/>
      <c r="B42" s="61" t="s">
        <v>63</v>
      </c>
      <c r="C42" s="53"/>
      <c r="D42" s="53"/>
      <c r="E42" s="66" t="s">
        <v>44</v>
      </c>
      <c r="F42" s="54"/>
      <c r="G42" s="54"/>
      <c r="H42" s="54"/>
      <c r="I42" s="54"/>
      <c r="J42" s="54"/>
      <c r="K42" s="54"/>
      <c r="L42" s="88"/>
      <c r="M42" s="88"/>
      <c r="N42" s="88"/>
      <c r="O42" s="88"/>
      <c r="P42" s="54"/>
      <c r="Q42" s="54"/>
      <c r="R42" s="54"/>
      <c r="S42" s="54"/>
      <c r="T42" s="31"/>
      <c r="U42" s="31"/>
      <c r="V42" s="31"/>
      <c r="W42" s="31"/>
      <c r="X42" s="32"/>
      <c r="Y42" s="32"/>
      <c r="Z42" s="31"/>
      <c r="AA42" s="31"/>
      <c r="AB42" s="31"/>
      <c r="AC42" s="31"/>
    </row>
    <row r="43" spans="1:29" ht="15.95" customHeight="1">
      <c r="A43" s="100"/>
      <c r="B43" s="62"/>
      <c r="C43" s="53" t="s">
        <v>77</v>
      </c>
      <c r="D43" s="53"/>
      <c r="E43" s="66"/>
      <c r="F43" s="54"/>
      <c r="G43" s="54"/>
      <c r="H43" s="54"/>
      <c r="I43" s="54"/>
      <c r="J43" s="68"/>
      <c r="K43" s="68"/>
      <c r="L43" s="68"/>
      <c r="M43" s="68"/>
      <c r="N43" s="68"/>
      <c r="O43" s="68"/>
      <c r="P43" s="54"/>
      <c r="Q43" s="54"/>
      <c r="R43" s="54"/>
      <c r="S43" s="54"/>
      <c r="T43" s="31"/>
      <c r="U43" s="31"/>
      <c r="V43" s="32"/>
      <c r="W43" s="31"/>
      <c r="X43" s="32"/>
      <c r="Y43" s="32"/>
      <c r="Z43" s="31"/>
      <c r="AA43" s="31"/>
      <c r="AB43" s="32"/>
      <c r="AC43" s="32"/>
    </row>
    <row r="44" spans="1:29" ht="15.95" customHeight="1">
      <c r="A44" s="100"/>
      <c r="B44" s="53" t="s">
        <v>74</v>
      </c>
      <c r="C44" s="53"/>
      <c r="D44" s="53"/>
      <c r="E44" s="66" t="s">
        <v>108</v>
      </c>
      <c r="F44" s="68">
        <f>F40-F42</f>
        <v>0</v>
      </c>
      <c r="G44" s="68">
        <f t="shared" ref="G44:S44" si="8">G40-G42</f>
        <v>0</v>
      </c>
      <c r="H44" s="68">
        <f t="shared" si="8"/>
        <v>0</v>
      </c>
      <c r="I44" s="68">
        <f t="shared" si="8"/>
        <v>0</v>
      </c>
      <c r="J44" s="68">
        <f t="shared" si="8"/>
        <v>0</v>
      </c>
      <c r="K44" s="68">
        <f t="shared" si="8"/>
        <v>0</v>
      </c>
      <c r="L44" s="68">
        <f t="shared" ref="L44:O44" si="9">L40-L42</f>
        <v>0</v>
      </c>
      <c r="M44" s="68">
        <f t="shared" si="9"/>
        <v>0</v>
      </c>
      <c r="N44" s="68">
        <f t="shared" si="9"/>
        <v>0</v>
      </c>
      <c r="O44" s="68">
        <f t="shared" si="9"/>
        <v>0</v>
      </c>
      <c r="P44" s="68">
        <f t="shared" si="8"/>
        <v>0</v>
      </c>
      <c r="Q44" s="68">
        <f t="shared" si="8"/>
        <v>0</v>
      </c>
      <c r="R44" s="68">
        <f t="shared" si="8"/>
        <v>0</v>
      </c>
      <c r="S44" s="68">
        <f t="shared" si="8"/>
        <v>0</v>
      </c>
      <c r="T44" s="32"/>
      <c r="U44" s="32"/>
      <c r="V44" s="31"/>
      <c r="W44" s="31"/>
      <c r="X44" s="32"/>
      <c r="Y44" s="32"/>
      <c r="Z44" s="31"/>
      <c r="AA44" s="31"/>
      <c r="AB44" s="31"/>
      <c r="AC44" s="31"/>
    </row>
    <row r="45" spans="1:29" ht="15.95" customHeight="1">
      <c r="A45" s="99" t="s">
        <v>86</v>
      </c>
      <c r="B45" s="47" t="s">
        <v>78</v>
      </c>
      <c r="C45" s="47"/>
      <c r="D45" s="47"/>
      <c r="E45" s="66" t="s">
        <v>109</v>
      </c>
      <c r="F45" s="54">
        <f>F39+F44</f>
        <v>0</v>
      </c>
      <c r="G45" s="54">
        <f t="shared" ref="G45:S45" si="10">G39+G44</f>
        <v>0</v>
      </c>
      <c r="H45" s="54">
        <f t="shared" si="10"/>
        <v>0</v>
      </c>
      <c r="I45" s="54">
        <f t="shared" si="10"/>
        <v>0</v>
      </c>
      <c r="J45" s="54">
        <f t="shared" si="10"/>
        <v>0</v>
      </c>
      <c r="K45" s="54">
        <f t="shared" si="10"/>
        <v>0</v>
      </c>
      <c r="L45" s="88">
        <f t="shared" ref="L45:O45" si="11">L39+L44</f>
        <v>0</v>
      </c>
      <c r="M45" s="88">
        <f t="shared" si="11"/>
        <v>0</v>
      </c>
      <c r="N45" s="88">
        <f t="shared" si="11"/>
        <v>0</v>
      </c>
      <c r="O45" s="88">
        <f t="shared" si="11"/>
        <v>0</v>
      </c>
      <c r="P45" s="54">
        <f t="shared" si="10"/>
        <v>0</v>
      </c>
      <c r="Q45" s="54">
        <f t="shared" si="10"/>
        <v>0</v>
      </c>
      <c r="R45" s="54">
        <f t="shared" si="10"/>
        <v>0</v>
      </c>
      <c r="S45" s="54">
        <f t="shared" si="10"/>
        <v>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.95" customHeight="1">
      <c r="A46" s="100"/>
      <c r="B46" s="53" t="s">
        <v>79</v>
      </c>
      <c r="C46" s="53"/>
      <c r="D46" s="53"/>
      <c r="E46" s="53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54"/>
      <c r="Q46" s="54"/>
      <c r="R46" s="68"/>
      <c r="S46" s="68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5.95" customHeight="1">
      <c r="A47" s="100"/>
      <c r="B47" s="53" t="s">
        <v>80</v>
      </c>
      <c r="C47" s="53"/>
      <c r="D47" s="53"/>
      <c r="E47" s="53"/>
      <c r="F47" s="54"/>
      <c r="G47" s="54"/>
      <c r="H47" s="54"/>
      <c r="I47" s="54"/>
      <c r="J47" s="54"/>
      <c r="K47" s="54"/>
      <c r="L47" s="88"/>
      <c r="M47" s="88"/>
      <c r="N47" s="88"/>
      <c r="O47" s="88"/>
      <c r="P47" s="54"/>
      <c r="Q47" s="54"/>
      <c r="R47" s="54"/>
      <c r="S47" s="54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95" customHeight="1">
      <c r="A48" s="100"/>
      <c r="B48" s="53" t="s">
        <v>81</v>
      </c>
      <c r="C48" s="53"/>
      <c r="D48" s="53"/>
      <c r="E48" s="53"/>
      <c r="F48" s="54"/>
      <c r="G48" s="54"/>
      <c r="H48" s="54"/>
      <c r="I48" s="54"/>
      <c r="J48" s="54"/>
      <c r="K48" s="54"/>
      <c r="L48" s="88"/>
      <c r="M48" s="88"/>
      <c r="N48" s="88"/>
      <c r="O48" s="88"/>
      <c r="P48" s="54"/>
      <c r="Q48" s="54"/>
      <c r="R48" s="54"/>
      <c r="S48" s="54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36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R30:S30"/>
    <mergeCell ref="F30:G30"/>
    <mergeCell ref="H30:I30"/>
    <mergeCell ref="J30:K30"/>
    <mergeCell ref="P30:Q30"/>
    <mergeCell ref="L30:M30"/>
    <mergeCell ref="N30:O30"/>
    <mergeCell ref="R25:R26"/>
    <mergeCell ref="S25:S26"/>
    <mergeCell ref="R6:S6"/>
    <mergeCell ref="P6:Q6"/>
    <mergeCell ref="J6:K6"/>
    <mergeCell ref="P25:P26"/>
    <mergeCell ref="Q25:Q26"/>
    <mergeCell ref="L6:M6"/>
    <mergeCell ref="L25:L26"/>
    <mergeCell ref="M25:M26"/>
    <mergeCell ref="N6:O6"/>
    <mergeCell ref="N25:N26"/>
    <mergeCell ref="O25:O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0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39" activePane="bottomRight" state="frozen"/>
      <selection activeCell="E8" sqref="D8:F44"/>
      <selection pane="topRight" activeCell="E8" sqref="D8:F44"/>
      <selection pane="bottomLeft" activeCell="E8" sqref="D8:F44"/>
      <selection pane="bottomRight" activeCell="E8" sqref="D8:F4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249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1" t="s">
        <v>87</v>
      </c>
      <c r="B9" s="91" t="s">
        <v>89</v>
      </c>
      <c r="C9" s="61" t="s">
        <v>3</v>
      </c>
      <c r="D9" s="53"/>
      <c r="E9" s="53"/>
      <c r="F9" s="54">
        <v>303029</v>
      </c>
      <c r="G9" s="55">
        <f>F9/$F$27*100</f>
        <v>29.575923793164026</v>
      </c>
      <c r="H9" s="54">
        <v>285246</v>
      </c>
      <c r="I9" s="55">
        <f t="shared" ref="I9:I45" si="0">(F9/H9-1)*100</f>
        <v>6.2342679651949506</v>
      </c>
    </row>
    <row r="10" spans="1:9" ht="18" customHeight="1">
      <c r="A10" s="91"/>
      <c r="B10" s="91"/>
      <c r="C10" s="63"/>
      <c r="D10" s="61" t="s">
        <v>22</v>
      </c>
      <c r="E10" s="53"/>
      <c r="F10" s="54">
        <v>81217</v>
      </c>
      <c r="G10" s="55">
        <f t="shared" ref="G10:G27" si="1">F10/$F$27*100</f>
        <v>7.9268578344297183</v>
      </c>
      <c r="H10" s="54">
        <v>81155</v>
      </c>
      <c r="I10" s="55">
        <f t="shared" si="0"/>
        <v>7.6397018051865828E-2</v>
      </c>
    </row>
    <row r="11" spans="1:9" ht="18" customHeight="1">
      <c r="A11" s="91"/>
      <c r="B11" s="91"/>
      <c r="C11" s="63"/>
      <c r="D11" s="63"/>
      <c r="E11" s="47" t="s">
        <v>23</v>
      </c>
      <c r="F11" s="54">
        <v>66434</v>
      </c>
      <c r="G11" s="55">
        <f t="shared" si="1"/>
        <v>6.4840227215053972</v>
      </c>
      <c r="H11" s="54">
        <v>67502</v>
      </c>
      <c r="I11" s="55">
        <f t="shared" si="0"/>
        <v>-1.5821753429527963</v>
      </c>
    </row>
    <row r="12" spans="1:9" ht="18" customHeight="1">
      <c r="A12" s="91"/>
      <c r="B12" s="91"/>
      <c r="C12" s="63"/>
      <c r="D12" s="63"/>
      <c r="E12" s="47" t="s">
        <v>24</v>
      </c>
      <c r="F12" s="54">
        <v>6601</v>
      </c>
      <c r="G12" s="55">
        <f t="shared" si="1"/>
        <v>0.64426399109879173</v>
      </c>
      <c r="H12" s="54">
        <v>7169</v>
      </c>
      <c r="I12" s="55">
        <f t="shared" si="0"/>
        <v>-7.9230018133630953</v>
      </c>
    </row>
    <row r="13" spans="1:9" ht="18" customHeight="1">
      <c r="A13" s="91"/>
      <c r="B13" s="91"/>
      <c r="C13" s="63"/>
      <c r="D13" s="62"/>
      <c r="E13" s="47" t="s">
        <v>25</v>
      </c>
      <c r="F13" s="54">
        <v>324</v>
      </c>
      <c r="G13" s="55">
        <f t="shared" si="1"/>
        <v>3.1622713697319879E-2</v>
      </c>
      <c r="H13" s="54">
        <v>410</v>
      </c>
      <c r="I13" s="55">
        <f t="shared" si="0"/>
        <v>-20.975609756097558</v>
      </c>
    </row>
    <row r="14" spans="1:9" ht="18" customHeight="1">
      <c r="A14" s="91"/>
      <c r="B14" s="91"/>
      <c r="C14" s="63"/>
      <c r="D14" s="61" t="s">
        <v>26</v>
      </c>
      <c r="E14" s="53"/>
      <c r="F14" s="54">
        <v>62702</v>
      </c>
      <c r="G14" s="55">
        <f t="shared" si="1"/>
        <v>6.1197759081770089</v>
      </c>
      <c r="H14" s="54">
        <v>53884</v>
      </c>
      <c r="I14" s="55">
        <f t="shared" si="0"/>
        <v>16.364783609234657</v>
      </c>
    </row>
    <row r="15" spans="1:9" ht="18" customHeight="1">
      <c r="A15" s="91"/>
      <c r="B15" s="91"/>
      <c r="C15" s="63"/>
      <c r="D15" s="63"/>
      <c r="E15" s="47" t="s">
        <v>27</v>
      </c>
      <c r="F15" s="54">
        <v>2308</v>
      </c>
      <c r="G15" s="55">
        <f t="shared" si="1"/>
        <v>0.22526303460930333</v>
      </c>
      <c r="H15" s="54">
        <v>2104</v>
      </c>
      <c r="I15" s="55">
        <f t="shared" si="0"/>
        <v>9.6958174904943064</v>
      </c>
    </row>
    <row r="16" spans="1:9" ht="18" customHeight="1">
      <c r="A16" s="91"/>
      <c r="B16" s="91"/>
      <c r="C16" s="63"/>
      <c r="D16" s="62"/>
      <c r="E16" s="47" t="s">
        <v>28</v>
      </c>
      <c r="F16" s="54">
        <v>60395</v>
      </c>
      <c r="G16" s="55">
        <f t="shared" si="1"/>
        <v>5.8946104745359076</v>
      </c>
      <c r="H16" s="54">
        <v>51781</v>
      </c>
      <c r="I16" s="55">
        <f t="shared" si="0"/>
        <v>16.635445433653274</v>
      </c>
    </row>
    <row r="17" spans="1:9" ht="18" customHeight="1">
      <c r="A17" s="91"/>
      <c r="B17" s="91"/>
      <c r="C17" s="63"/>
      <c r="D17" s="92" t="s">
        <v>29</v>
      </c>
      <c r="E17" s="93"/>
      <c r="F17" s="54">
        <v>56633</v>
      </c>
      <c r="G17" s="55">
        <f t="shared" si="1"/>
        <v>5.5274356321614713</v>
      </c>
      <c r="H17" s="54">
        <v>49003</v>
      </c>
      <c r="I17" s="55">
        <f t="shared" si="0"/>
        <v>15.570475277023865</v>
      </c>
    </row>
    <row r="18" spans="1:9" ht="18" customHeight="1">
      <c r="A18" s="91"/>
      <c r="B18" s="91"/>
      <c r="C18" s="63"/>
      <c r="D18" s="92" t="s">
        <v>93</v>
      </c>
      <c r="E18" s="94"/>
      <c r="F18" s="54">
        <v>5880</v>
      </c>
      <c r="G18" s="55">
        <f t="shared" si="1"/>
        <v>0.5738936930254348</v>
      </c>
      <c r="H18" s="54">
        <v>4836</v>
      </c>
      <c r="I18" s="55">
        <f t="shared" si="0"/>
        <v>21.588089330024808</v>
      </c>
    </row>
    <row r="19" spans="1:9" ht="18" customHeight="1">
      <c r="A19" s="91"/>
      <c r="B19" s="91"/>
      <c r="C19" s="62"/>
      <c r="D19" s="92" t="s">
        <v>94</v>
      </c>
      <c r="E19" s="94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1"/>
      <c r="B20" s="91"/>
      <c r="C20" s="53" t="s">
        <v>4</v>
      </c>
      <c r="D20" s="53"/>
      <c r="E20" s="53"/>
      <c r="F20" s="54">
        <v>34157</v>
      </c>
      <c r="G20" s="55">
        <f t="shared" si="1"/>
        <v>3.333756270862207</v>
      </c>
      <c r="H20" s="54">
        <v>30878</v>
      </c>
      <c r="I20" s="55">
        <f t="shared" si="0"/>
        <v>10.619211088801084</v>
      </c>
    </row>
    <row r="21" spans="1:9" ht="18" customHeight="1">
      <c r="A21" s="91"/>
      <c r="B21" s="91"/>
      <c r="C21" s="53" t="s">
        <v>5</v>
      </c>
      <c r="D21" s="53"/>
      <c r="E21" s="53"/>
      <c r="F21" s="54">
        <v>159098</v>
      </c>
      <c r="G21" s="55">
        <f t="shared" si="1"/>
        <v>15.528118838938882</v>
      </c>
      <c r="H21" s="54">
        <v>131080</v>
      </c>
      <c r="I21" s="55">
        <f t="shared" si="0"/>
        <v>21.374732987488553</v>
      </c>
    </row>
    <row r="22" spans="1:9" ht="18" customHeight="1">
      <c r="A22" s="91"/>
      <c r="B22" s="91"/>
      <c r="C22" s="53" t="s">
        <v>30</v>
      </c>
      <c r="D22" s="53"/>
      <c r="E22" s="53"/>
      <c r="F22" s="54">
        <v>11743</v>
      </c>
      <c r="G22" s="55">
        <f t="shared" si="1"/>
        <v>1.1461281695914423</v>
      </c>
      <c r="H22" s="54">
        <v>12137</v>
      </c>
      <c r="I22" s="55">
        <f t="shared" si="0"/>
        <v>-3.2462717310702827</v>
      </c>
    </row>
    <row r="23" spans="1:9" ht="18" customHeight="1">
      <c r="A23" s="91"/>
      <c r="B23" s="91"/>
      <c r="C23" s="53" t="s">
        <v>6</v>
      </c>
      <c r="D23" s="53"/>
      <c r="E23" s="53"/>
      <c r="F23" s="54">
        <v>222653</v>
      </c>
      <c r="G23" s="55">
        <f t="shared" si="1"/>
        <v>21.731148372991861</v>
      </c>
      <c r="H23" s="54">
        <v>195294</v>
      </c>
      <c r="I23" s="55">
        <f t="shared" si="0"/>
        <v>14.009134945262014</v>
      </c>
    </row>
    <row r="24" spans="1:9" ht="18" customHeight="1">
      <c r="A24" s="91"/>
      <c r="B24" s="91"/>
      <c r="C24" s="53" t="s">
        <v>31</v>
      </c>
      <c r="D24" s="53"/>
      <c r="E24" s="53"/>
      <c r="F24" s="54">
        <v>2136</v>
      </c>
      <c r="G24" s="55">
        <f t="shared" si="1"/>
        <v>0.20847566807862733</v>
      </c>
      <c r="H24" s="54">
        <v>2396</v>
      </c>
      <c r="I24" s="55">
        <f t="shared" si="0"/>
        <v>-10.851419031719534</v>
      </c>
    </row>
    <row r="25" spans="1:9" ht="18" customHeight="1">
      <c r="A25" s="91"/>
      <c r="B25" s="91"/>
      <c r="C25" s="53" t="s">
        <v>7</v>
      </c>
      <c r="D25" s="53"/>
      <c r="E25" s="53"/>
      <c r="F25" s="54">
        <v>99232</v>
      </c>
      <c r="G25" s="55">
        <f t="shared" si="1"/>
        <v>9.6851392765816247</v>
      </c>
      <c r="H25" s="54">
        <v>125953</v>
      </c>
      <c r="I25" s="55">
        <f t="shared" si="0"/>
        <v>-21.215056409930689</v>
      </c>
    </row>
    <row r="26" spans="1:9" ht="18" customHeight="1">
      <c r="A26" s="91"/>
      <c r="B26" s="91"/>
      <c r="C26" s="53" t="s">
        <v>8</v>
      </c>
      <c r="D26" s="53"/>
      <c r="E26" s="53"/>
      <c r="F26" s="54">
        <f>1591+803+4891+438+7049+25552+152209</f>
        <v>192533</v>
      </c>
      <c r="G26" s="55">
        <f t="shared" si="1"/>
        <v>18.79140721075953</v>
      </c>
      <c r="H26" s="54">
        <f>1699+840+3930+204+9490+10065+215618+1</f>
        <v>241847</v>
      </c>
      <c r="I26" s="55">
        <f t="shared" si="0"/>
        <v>-20.390577513882747</v>
      </c>
    </row>
    <row r="27" spans="1:9" ht="18" customHeight="1">
      <c r="A27" s="91"/>
      <c r="B27" s="91"/>
      <c r="C27" s="53" t="s">
        <v>9</v>
      </c>
      <c r="D27" s="53"/>
      <c r="E27" s="53"/>
      <c r="F27" s="54">
        <f>SUM(F9,F20:F26)-1</f>
        <v>1024580</v>
      </c>
      <c r="G27" s="55">
        <f t="shared" si="1"/>
        <v>100</v>
      </c>
      <c r="H27" s="54">
        <f>SUM(H9,H20:H26)</f>
        <v>1024831</v>
      </c>
      <c r="I27" s="55">
        <f t="shared" si="0"/>
        <v>-2.4491843045337802E-2</v>
      </c>
    </row>
    <row r="28" spans="1:9" ht="18" customHeight="1">
      <c r="A28" s="91"/>
      <c r="B28" s="91" t="s">
        <v>88</v>
      </c>
      <c r="C28" s="61" t="s">
        <v>10</v>
      </c>
      <c r="D28" s="53"/>
      <c r="E28" s="53"/>
      <c r="F28" s="54">
        <v>342548</v>
      </c>
      <c r="G28" s="55">
        <f t="shared" ref="G28:G45" si="2">F28/$F$45*100</f>
        <v>34.540971952627523</v>
      </c>
      <c r="H28" s="54">
        <v>343967</v>
      </c>
      <c r="I28" s="55">
        <f t="shared" si="0"/>
        <v>-0.41253957501736771</v>
      </c>
    </row>
    <row r="29" spans="1:9" ht="18" customHeight="1">
      <c r="A29" s="91"/>
      <c r="B29" s="91"/>
      <c r="C29" s="63"/>
      <c r="D29" s="53" t="s">
        <v>11</v>
      </c>
      <c r="E29" s="53"/>
      <c r="F29" s="54">
        <v>212237</v>
      </c>
      <c r="G29" s="55">
        <f t="shared" si="2"/>
        <v>21.401007345860453</v>
      </c>
      <c r="H29" s="54">
        <v>214686</v>
      </c>
      <c r="I29" s="55">
        <f t="shared" si="0"/>
        <v>-1.1407357722441169</v>
      </c>
    </row>
    <row r="30" spans="1:9" ht="18" customHeight="1">
      <c r="A30" s="91"/>
      <c r="B30" s="91"/>
      <c r="C30" s="63"/>
      <c r="D30" s="53" t="s">
        <v>32</v>
      </c>
      <c r="E30" s="53"/>
      <c r="F30" s="54">
        <v>32462</v>
      </c>
      <c r="G30" s="55">
        <f t="shared" si="2"/>
        <v>3.2733194516569779</v>
      </c>
      <c r="H30" s="54">
        <v>30266</v>
      </c>
      <c r="I30" s="55">
        <f t="shared" si="0"/>
        <v>7.2556664243705882</v>
      </c>
    </row>
    <row r="31" spans="1:9" ht="18" customHeight="1">
      <c r="A31" s="91"/>
      <c r="B31" s="91"/>
      <c r="C31" s="62"/>
      <c r="D31" s="53" t="s">
        <v>12</v>
      </c>
      <c r="E31" s="53"/>
      <c r="F31" s="54">
        <v>97849</v>
      </c>
      <c r="G31" s="55">
        <f t="shared" si="2"/>
        <v>9.8666451551100884</v>
      </c>
      <c r="H31" s="54">
        <v>99015</v>
      </c>
      <c r="I31" s="55">
        <f t="shared" si="0"/>
        <v>-1.1775993536332852</v>
      </c>
    </row>
    <row r="32" spans="1:9" ht="18" customHeight="1">
      <c r="A32" s="91"/>
      <c r="B32" s="91"/>
      <c r="C32" s="61" t="s">
        <v>13</v>
      </c>
      <c r="D32" s="53"/>
      <c r="E32" s="53"/>
      <c r="F32" s="54">
        <v>531667</v>
      </c>
      <c r="G32" s="55">
        <f t="shared" si="2"/>
        <v>53.610866025017266</v>
      </c>
      <c r="H32" s="54">
        <v>504642</v>
      </c>
      <c r="I32" s="55">
        <f t="shared" si="0"/>
        <v>5.3552815659418052</v>
      </c>
    </row>
    <row r="33" spans="1:9" ht="18" customHeight="1">
      <c r="A33" s="91"/>
      <c r="B33" s="91"/>
      <c r="C33" s="63"/>
      <c r="D33" s="53" t="s">
        <v>14</v>
      </c>
      <c r="E33" s="53"/>
      <c r="F33" s="54">
        <v>46191</v>
      </c>
      <c r="G33" s="55">
        <f t="shared" si="2"/>
        <v>4.6576889529754011</v>
      </c>
      <c r="H33" s="54">
        <v>27609</v>
      </c>
      <c r="I33" s="55">
        <f t="shared" si="0"/>
        <v>67.304139954362711</v>
      </c>
    </row>
    <row r="34" spans="1:9" ht="18" customHeight="1">
      <c r="A34" s="91"/>
      <c r="B34" s="91"/>
      <c r="C34" s="63"/>
      <c r="D34" s="53" t="s">
        <v>33</v>
      </c>
      <c r="E34" s="53"/>
      <c r="F34" s="54">
        <v>5209</v>
      </c>
      <c r="G34" s="55">
        <f t="shared" si="2"/>
        <v>0.52525171042083663</v>
      </c>
      <c r="H34" s="54">
        <v>4739</v>
      </c>
      <c r="I34" s="55">
        <f t="shared" si="0"/>
        <v>9.9177041569951552</v>
      </c>
    </row>
    <row r="35" spans="1:9" ht="18" customHeight="1">
      <c r="A35" s="91"/>
      <c r="B35" s="91"/>
      <c r="C35" s="63"/>
      <c r="D35" s="53" t="s">
        <v>34</v>
      </c>
      <c r="E35" s="53"/>
      <c r="F35" s="54">
        <v>290176</v>
      </c>
      <c r="G35" s="55">
        <f t="shared" si="2"/>
        <v>29.2600192595655</v>
      </c>
      <c r="H35" s="54">
        <v>240410</v>
      </c>
      <c r="I35" s="55">
        <f t="shared" si="0"/>
        <v>20.700470030364791</v>
      </c>
    </row>
    <row r="36" spans="1:9" ht="18" customHeight="1">
      <c r="A36" s="91"/>
      <c r="B36" s="91"/>
      <c r="C36" s="63"/>
      <c r="D36" s="53" t="s">
        <v>35</v>
      </c>
      <c r="E36" s="53"/>
      <c r="F36" s="54">
        <v>11319</v>
      </c>
      <c r="G36" s="55">
        <f t="shared" si="2"/>
        <v>1.1413561355833077</v>
      </c>
      <c r="H36" s="54">
        <v>10826</v>
      </c>
      <c r="I36" s="55">
        <f t="shared" si="0"/>
        <v>4.5538518381673665</v>
      </c>
    </row>
    <row r="37" spans="1:9" ht="18" customHeight="1">
      <c r="A37" s="91"/>
      <c r="B37" s="91"/>
      <c r="C37" s="63"/>
      <c r="D37" s="53" t="s">
        <v>15</v>
      </c>
      <c r="E37" s="53"/>
      <c r="F37" s="54">
        <v>39715</v>
      </c>
      <c r="G37" s="55">
        <f t="shared" si="2"/>
        <v>4.0046787635560621</v>
      </c>
      <c r="H37" s="54">
        <v>18127</v>
      </c>
      <c r="I37" s="55">
        <f t="shared" si="0"/>
        <v>119.09306559276219</v>
      </c>
    </row>
    <row r="38" spans="1:9" ht="18" customHeight="1">
      <c r="A38" s="91"/>
      <c r="B38" s="91"/>
      <c r="C38" s="62"/>
      <c r="D38" s="53" t="s">
        <v>36</v>
      </c>
      <c r="E38" s="53"/>
      <c r="F38" s="54">
        <v>139056</v>
      </c>
      <c r="G38" s="55">
        <f t="shared" si="2"/>
        <v>14.021770367494693</v>
      </c>
      <c r="H38" s="54">
        <v>202931</v>
      </c>
      <c r="I38" s="55">
        <f t="shared" si="0"/>
        <v>-31.476216053732553</v>
      </c>
    </row>
    <row r="39" spans="1:9" ht="18" customHeight="1">
      <c r="A39" s="91"/>
      <c r="B39" s="91"/>
      <c r="C39" s="61" t="s">
        <v>16</v>
      </c>
      <c r="D39" s="53"/>
      <c r="E39" s="53"/>
      <c r="F39" s="54">
        <v>117500</v>
      </c>
      <c r="G39" s="55">
        <f t="shared" si="2"/>
        <v>11.848162022355213</v>
      </c>
      <c r="H39" s="54">
        <v>150671</v>
      </c>
      <c r="I39" s="55">
        <f t="shared" si="0"/>
        <v>-22.01551725282237</v>
      </c>
    </row>
    <row r="40" spans="1:9" ht="18" customHeight="1">
      <c r="A40" s="91"/>
      <c r="B40" s="91"/>
      <c r="C40" s="63"/>
      <c r="D40" s="61" t="s">
        <v>17</v>
      </c>
      <c r="E40" s="53"/>
      <c r="F40" s="54">
        <v>106926</v>
      </c>
      <c r="G40" s="55">
        <f t="shared" si="2"/>
        <v>10.781928275764709</v>
      </c>
      <c r="H40" s="54">
        <v>137039</v>
      </c>
      <c r="I40" s="55">
        <f t="shared" si="0"/>
        <v>-21.974036588124545</v>
      </c>
    </row>
    <row r="41" spans="1:9" ht="18" customHeight="1">
      <c r="A41" s="91"/>
      <c r="B41" s="91"/>
      <c r="C41" s="63"/>
      <c r="D41" s="63"/>
      <c r="E41" s="57" t="s">
        <v>91</v>
      </c>
      <c r="F41" s="54">
        <v>75570</v>
      </c>
      <c r="G41" s="55">
        <f t="shared" si="2"/>
        <v>7.6201328002500723</v>
      </c>
      <c r="H41" s="54">
        <v>91234</v>
      </c>
      <c r="I41" s="58">
        <f t="shared" si="0"/>
        <v>-17.169037858693027</v>
      </c>
    </row>
    <row r="42" spans="1:9" ht="18" customHeight="1">
      <c r="A42" s="91"/>
      <c r="B42" s="91"/>
      <c r="C42" s="63"/>
      <c r="D42" s="62"/>
      <c r="E42" s="47" t="s">
        <v>37</v>
      </c>
      <c r="F42" s="54">
        <v>30269</v>
      </c>
      <c r="G42" s="55">
        <f t="shared" si="2"/>
        <v>3.0521873723801698</v>
      </c>
      <c r="H42" s="54">
        <v>37616</v>
      </c>
      <c r="I42" s="58">
        <f t="shared" si="0"/>
        <v>-19.531582305401962</v>
      </c>
    </row>
    <row r="43" spans="1:9" ht="18" customHeight="1">
      <c r="A43" s="91"/>
      <c r="B43" s="91"/>
      <c r="C43" s="63"/>
      <c r="D43" s="53" t="s">
        <v>38</v>
      </c>
      <c r="E43" s="53"/>
      <c r="F43" s="54">
        <v>10574</v>
      </c>
      <c r="G43" s="55">
        <f t="shared" si="2"/>
        <v>1.0662337465905023</v>
      </c>
      <c r="H43" s="54">
        <v>13632</v>
      </c>
      <c r="I43" s="58">
        <f t="shared" si="0"/>
        <v>-22.4325117370892</v>
      </c>
    </row>
    <row r="44" spans="1:9" ht="18" customHeight="1">
      <c r="A44" s="91"/>
      <c r="B44" s="91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1"/>
      <c r="B45" s="91"/>
      <c r="C45" s="47" t="s">
        <v>18</v>
      </c>
      <c r="D45" s="47"/>
      <c r="E45" s="47"/>
      <c r="F45" s="54">
        <f>SUM(F28,F32,F39)</f>
        <v>991715</v>
      </c>
      <c r="G45" s="55">
        <f t="shared" si="2"/>
        <v>100</v>
      </c>
      <c r="H45" s="54">
        <f>SUM(H28,H32,H39)</f>
        <v>999280</v>
      </c>
      <c r="I45" s="55">
        <f t="shared" si="0"/>
        <v>-0.75704507245216712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22" activePane="bottomRight" state="frozen"/>
      <selection activeCell="E8" sqref="D8:F44"/>
      <selection pane="topRight" activeCell="E8" sqref="D8:F44"/>
      <selection pane="bottomLeft" activeCell="E8" sqref="D8:F44"/>
      <selection pane="bottomRight" activeCell="E8" sqref="D8:F44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249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248</v>
      </c>
    </row>
    <row r="7" spans="1:9" ht="27" customHeight="1">
      <c r="A7" s="91" t="s">
        <v>115</v>
      </c>
      <c r="B7" s="61" t="s">
        <v>116</v>
      </c>
      <c r="C7" s="53"/>
      <c r="D7" s="66" t="s">
        <v>117</v>
      </c>
      <c r="E7" s="70">
        <v>736480</v>
      </c>
      <c r="F7" s="36">
        <v>727060</v>
      </c>
      <c r="G7" s="36">
        <v>741219</v>
      </c>
      <c r="H7" s="36">
        <v>1024831</v>
      </c>
      <c r="I7" s="36">
        <v>1024580</v>
      </c>
    </row>
    <row r="8" spans="1:9" ht="27" customHeight="1">
      <c r="A8" s="91"/>
      <c r="B8" s="80"/>
      <c r="C8" s="53" t="s">
        <v>118</v>
      </c>
      <c r="D8" s="66" t="s">
        <v>41</v>
      </c>
      <c r="E8" s="71">
        <v>427368</v>
      </c>
      <c r="F8" s="71">
        <v>446568</v>
      </c>
      <c r="G8" s="71">
        <v>441322</v>
      </c>
      <c r="H8" s="71">
        <v>448903</v>
      </c>
      <c r="I8" s="72">
        <v>497876</v>
      </c>
    </row>
    <row r="9" spans="1:9" ht="27" customHeight="1">
      <c r="A9" s="91"/>
      <c r="B9" s="53" t="s">
        <v>119</v>
      </c>
      <c r="C9" s="53"/>
      <c r="D9" s="66"/>
      <c r="E9" s="71">
        <v>727343</v>
      </c>
      <c r="F9" s="71">
        <v>717972</v>
      </c>
      <c r="G9" s="71">
        <v>731154</v>
      </c>
      <c r="H9" s="71">
        <v>999280</v>
      </c>
      <c r="I9" s="73">
        <v>991715</v>
      </c>
    </row>
    <row r="10" spans="1:9" ht="27" customHeight="1">
      <c r="A10" s="91"/>
      <c r="B10" s="53" t="s">
        <v>120</v>
      </c>
      <c r="C10" s="53"/>
      <c r="D10" s="66"/>
      <c r="E10" s="71">
        <v>9138</v>
      </c>
      <c r="F10" s="71">
        <v>9088</v>
      </c>
      <c r="G10" s="71">
        <v>10065</v>
      </c>
      <c r="H10" s="71">
        <v>25552</v>
      </c>
      <c r="I10" s="73">
        <f>I7-I9</f>
        <v>32865</v>
      </c>
    </row>
    <row r="11" spans="1:9" ht="27" customHeight="1">
      <c r="A11" s="91"/>
      <c r="B11" s="53" t="s">
        <v>121</v>
      </c>
      <c r="C11" s="53"/>
      <c r="D11" s="66"/>
      <c r="E11" s="71">
        <v>5065</v>
      </c>
      <c r="F11" s="71">
        <v>5577</v>
      </c>
      <c r="G11" s="71">
        <v>5885</v>
      </c>
      <c r="H11" s="71">
        <v>9072</v>
      </c>
      <c r="I11" s="73">
        <v>10150</v>
      </c>
    </row>
    <row r="12" spans="1:9" ht="27" customHeight="1">
      <c r="A12" s="91"/>
      <c r="B12" s="53" t="s">
        <v>122</v>
      </c>
      <c r="C12" s="53"/>
      <c r="D12" s="66"/>
      <c r="E12" s="71">
        <v>4072</v>
      </c>
      <c r="F12" s="71">
        <v>3510</v>
      </c>
      <c r="G12" s="71">
        <v>4180</v>
      </c>
      <c r="H12" s="71">
        <v>16480</v>
      </c>
      <c r="I12" s="73">
        <v>22714</v>
      </c>
    </row>
    <row r="13" spans="1:9" ht="27" customHeight="1">
      <c r="A13" s="91"/>
      <c r="B13" s="53" t="s">
        <v>123</v>
      </c>
      <c r="C13" s="53"/>
      <c r="D13" s="66"/>
      <c r="E13" s="71">
        <v>-78</v>
      </c>
      <c r="F13" s="71">
        <v>-562</v>
      </c>
      <c r="G13" s="71">
        <v>669</v>
      </c>
      <c r="H13" s="71">
        <v>12300</v>
      </c>
      <c r="I13" s="73">
        <v>6235</v>
      </c>
    </row>
    <row r="14" spans="1:9" ht="27" customHeight="1">
      <c r="A14" s="91"/>
      <c r="B14" s="53" t="s">
        <v>124</v>
      </c>
      <c r="C14" s="53"/>
      <c r="D14" s="66"/>
      <c r="E14" s="71">
        <v>0</v>
      </c>
      <c r="F14" s="71">
        <v>0</v>
      </c>
      <c r="G14" s="71">
        <v>0</v>
      </c>
      <c r="H14" s="71">
        <v>0</v>
      </c>
      <c r="I14" s="73">
        <v>0</v>
      </c>
    </row>
    <row r="15" spans="1:9" ht="27" customHeight="1">
      <c r="A15" s="91"/>
      <c r="B15" s="53" t="s">
        <v>125</v>
      </c>
      <c r="C15" s="53"/>
      <c r="D15" s="66"/>
      <c r="E15" s="71">
        <v>1569</v>
      </c>
      <c r="F15" s="71">
        <v>2531</v>
      </c>
      <c r="G15" s="71">
        <v>854</v>
      </c>
      <c r="H15" s="71">
        <v>16705</v>
      </c>
      <c r="I15" s="73">
        <v>38433</v>
      </c>
    </row>
    <row r="16" spans="1:9" ht="27" customHeight="1">
      <c r="A16" s="91"/>
      <c r="B16" s="53" t="s">
        <v>126</v>
      </c>
      <c r="C16" s="53"/>
      <c r="D16" s="66" t="s">
        <v>42</v>
      </c>
      <c r="E16" s="71">
        <v>33779</v>
      </c>
      <c r="F16" s="71">
        <v>33465</v>
      </c>
      <c r="G16" s="71">
        <v>29922</v>
      </c>
      <c r="H16" s="71">
        <v>39910</v>
      </c>
      <c r="I16" s="73">
        <v>73742</v>
      </c>
    </row>
    <row r="17" spans="1:9" ht="27" customHeight="1">
      <c r="A17" s="91"/>
      <c r="B17" s="53" t="s">
        <v>127</v>
      </c>
      <c r="C17" s="53"/>
      <c r="D17" s="66" t="s">
        <v>43</v>
      </c>
      <c r="E17" s="71">
        <v>81637</v>
      </c>
      <c r="F17" s="71">
        <v>71893</v>
      </c>
      <c r="G17" s="71">
        <v>49171</v>
      </c>
      <c r="H17" s="71">
        <v>72014</v>
      </c>
      <c r="I17" s="73">
        <v>74587</v>
      </c>
    </row>
    <row r="18" spans="1:9" ht="27" customHeight="1">
      <c r="A18" s="91"/>
      <c r="B18" s="53" t="s">
        <v>128</v>
      </c>
      <c r="C18" s="53"/>
      <c r="D18" s="66" t="s">
        <v>44</v>
      </c>
      <c r="E18" s="71">
        <v>1230422</v>
      </c>
      <c r="F18" s="71">
        <v>1245579</v>
      </c>
      <c r="G18" s="71">
        <v>1274115</v>
      </c>
      <c r="H18" s="71">
        <v>1307847</v>
      </c>
      <c r="I18" s="73">
        <v>1314906</v>
      </c>
    </row>
    <row r="19" spans="1:9" ht="27" customHeight="1">
      <c r="A19" s="91"/>
      <c r="B19" s="53" t="s">
        <v>129</v>
      </c>
      <c r="C19" s="53"/>
      <c r="D19" s="66" t="s">
        <v>130</v>
      </c>
      <c r="E19" s="71">
        <f>E17+E18-E16</f>
        <v>1278280</v>
      </c>
      <c r="F19" s="71">
        <f>F17+F18-F16</f>
        <v>1284007</v>
      </c>
      <c r="G19" s="71">
        <f>G17+G18-G16</f>
        <v>1293364</v>
      </c>
      <c r="H19" s="71">
        <f>H17+H18-H16</f>
        <v>1339951</v>
      </c>
      <c r="I19" s="71">
        <f>I17+I18-I16</f>
        <v>1315751</v>
      </c>
    </row>
    <row r="20" spans="1:9" ht="27" customHeight="1">
      <c r="A20" s="91"/>
      <c r="B20" s="53" t="s">
        <v>131</v>
      </c>
      <c r="C20" s="53"/>
      <c r="D20" s="66" t="s">
        <v>132</v>
      </c>
      <c r="E20" s="74">
        <f>E18/E8</f>
        <v>2.8790690926789089</v>
      </c>
      <c r="F20" s="74">
        <f>F18/F8</f>
        <v>2.7892258289890903</v>
      </c>
      <c r="G20" s="74">
        <f>G18/G8</f>
        <v>2.8870416611906951</v>
      </c>
      <c r="H20" s="74">
        <f>H18/H8</f>
        <v>2.9134289590401492</v>
      </c>
      <c r="I20" s="74">
        <f>I18/I8</f>
        <v>2.6410311001132811</v>
      </c>
    </row>
    <row r="21" spans="1:9" ht="27" customHeight="1">
      <c r="A21" s="91"/>
      <c r="B21" s="53" t="s">
        <v>133</v>
      </c>
      <c r="C21" s="53"/>
      <c r="D21" s="66" t="s">
        <v>134</v>
      </c>
      <c r="E21" s="74">
        <f>E19/E8</f>
        <v>2.9910522079332096</v>
      </c>
      <c r="F21" s="74">
        <f>F19/F8</f>
        <v>2.8752776732770822</v>
      </c>
      <c r="G21" s="74">
        <f>G19/G8</f>
        <v>2.9306583401688564</v>
      </c>
      <c r="H21" s="74">
        <f>H19/H8</f>
        <v>2.9849455227521311</v>
      </c>
      <c r="I21" s="74">
        <f>I19/I8</f>
        <v>2.6427283098602863</v>
      </c>
    </row>
    <row r="22" spans="1:9" ht="27" customHeight="1">
      <c r="A22" s="91"/>
      <c r="B22" s="53" t="s">
        <v>135</v>
      </c>
      <c r="C22" s="53"/>
      <c r="D22" s="66" t="s">
        <v>136</v>
      </c>
      <c r="E22" s="71">
        <f>E18/E24*1000000</f>
        <v>623593.65774422686</v>
      </c>
      <c r="F22" s="71">
        <f>F18/F24*1000000</f>
        <v>631275.41983107931</v>
      </c>
      <c r="G22" s="71">
        <f>G18/G24*1000000</f>
        <v>645737.83079039992</v>
      </c>
      <c r="H22" s="71">
        <f>H18/H24*1000000</f>
        <v>662833.64122212853</v>
      </c>
      <c r="I22" s="71">
        <f>I18/I24*1000000</f>
        <v>678097.68398904661</v>
      </c>
    </row>
    <row r="23" spans="1:9" ht="27" customHeight="1">
      <c r="A23" s="91"/>
      <c r="B23" s="53" t="s">
        <v>137</v>
      </c>
      <c r="C23" s="53"/>
      <c r="D23" s="66" t="s">
        <v>138</v>
      </c>
      <c r="E23" s="71">
        <f>E19/E24*1000000</f>
        <v>647848.70623354439</v>
      </c>
      <c r="F23" s="71">
        <f>F19/F24*1000000</f>
        <v>650751.22331947205</v>
      </c>
      <c r="G23" s="71">
        <f>G19/G24*1000000</f>
        <v>655493.47098369838</v>
      </c>
      <c r="H23" s="71">
        <f>H19/H24*1000000</f>
        <v>679104.36036419577</v>
      </c>
      <c r="I23" s="71">
        <f>I19/I24*1000000</f>
        <v>678533.45091304777</v>
      </c>
    </row>
    <row r="24" spans="1:9" ht="27" customHeight="1">
      <c r="A24" s="91"/>
      <c r="B24" s="75" t="s">
        <v>139</v>
      </c>
      <c r="C24" s="76"/>
      <c r="D24" s="66" t="s">
        <v>140</v>
      </c>
      <c r="E24" s="71">
        <v>1973115</v>
      </c>
      <c r="F24" s="71">
        <f>E24</f>
        <v>1973115</v>
      </c>
      <c r="G24" s="71">
        <f>F24</f>
        <v>1973115</v>
      </c>
      <c r="H24" s="73">
        <f>G24</f>
        <v>1973115</v>
      </c>
      <c r="I24" s="73">
        <v>1939110</v>
      </c>
    </row>
    <row r="25" spans="1:9" ht="27" customHeight="1">
      <c r="A25" s="91"/>
      <c r="B25" s="47" t="s">
        <v>141</v>
      </c>
      <c r="C25" s="47"/>
      <c r="D25" s="47"/>
      <c r="E25" s="71">
        <v>443456</v>
      </c>
      <c r="F25" s="71">
        <v>438298</v>
      </c>
      <c r="G25" s="71">
        <v>440558</v>
      </c>
      <c r="H25" s="71">
        <v>444042</v>
      </c>
      <c r="I25" s="54">
        <v>465831</v>
      </c>
    </row>
    <row r="26" spans="1:9" ht="27" customHeight="1">
      <c r="A26" s="91"/>
      <c r="B26" s="47" t="s">
        <v>142</v>
      </c>
      <c r="C26" s="47"/>
      <c r="D26" s="47"/>
      <c r="E26" s="77">
        <v>0.64900000000000002</v>
      </c>
      <c r="F26" s="77">
        <v>0.64500000000000002</v>
      </c>
      <c r="G26" s="77">
        <v>0.64600000000000002</v>
      </c>
      <c r="H26" s="77">
        <v>0.63800000000000001</v>
      </c>
      <c r="I26" s="78">
        <v>0.61199999999999999</v>
      </c>
    </row>
    <row r="27" spans="1:9" ht="27" customHeight="1">
      <c r="A27" s="91"/>
      <c r="B27" s="47" t="s">
        <v>143</v>
      </c>
      <c r="C27" s="47"/>
      <c r="D27" s="47"/>
      <c r="E27" s="58">
        <v>0.9</v>
      </c>
      <c r="F27" s="58">
        <v>0.8</v>
      </c>
      <c r="G27" s="58">
        <v>0.9</v>
      </c>
      <c r="H27" s="58">
        <f>H12/H25*100</f>
        <v>3.7113606370568548</v>
      </c>
      <c r="I27" s="55">
        <f>I12/I25*100</f>
        <v>4.876017268065028</v>
      </c>
    </row>
    <row r="28" spans="1:9" ht="27" customHeight="1">
      <c r="A28" s="91"/>
      <c r="B28" s="47" t="s">
        <v>144</v>
      </c>
      <c r="C28" s="47"/>
      <c r="D28" s="47"/>
      <c r="E28" s="58">
        <v>96.6</v>
      </c>
      <c r="F28" s="58">
        <v>96.3</v>
      </c>
      <c r="G28" s="58">
        <v>96.8</v>
      </c>
      <c r="H28" s="58">
        <v>95.6</v>
      </c>
      <c r="I28" s="55">
        <v>87.6</v>
      </c>
    </row>
    <row r="29" spans="1:9" ht="27" customHeight="1">
      <c r="A29" s="91"/>
      <c r="B29" s="47" t="s">
        <v>145</v>
      </c>
      <c r="C29" s="47"/>
      <c r="D29" s="47"/>
      <c r="E29" s="58">
        <v>51</v>
      </c>
      <c r="F29" s="58">
        <v>50.9</v>
      </c>
      <c r="G29" s="58">
        <v>49</v>
      </c>
      <c r="H29" s="58">
        <v>52.6</v>
      </c>
      <c r="I29" s="55">
        <v>49.5</v>
      </c>
    </row>
    <row r="30" spans="1:9" ht="27" customHeight="1">
      <c r="A30" s="91"/>
      <c r="B30" s="91" t="s">
        <v>146</v>
      </c>
      <c r="C30" s="47" t="s">
        <v>147</v>
      </c>
      <c r="D30" s="47"/>
      <c r="E30" s="58" t="s">
        <v>250</v>
      </c>
      <c r="F30" s="58" t="s">
        <v>251</v>
      </c>
      <c r="G30" s="58" t="s">
        <v>250</v>
      </c>
      <c r="H30" s="58" t="s">
        <v>250</v>
      </c>
      <c r="I30" s="55" t="s">
        <v>250</v>
      </c>
    </row>
    <row r="31" spans="1:9" ht="27" customHeight="1">
      <c r="A31" s="91"/>
      <c r="B31" s="91"/>
      <c r="C31" s="47" t="s">
        <v>148</v>
      </c>
      <c r="D31" s="47"/>
      <c r="E31" s="58" t="s">
        <v>250</v>
      </c>
      <c r="F31" s="58" t="s">
        <v>251</v>
      </c>
      <c r="G31" s="58" t="s">
        <v>250</v>
      </c>
      <c r="H31" s="58" t="s">
        <v>250</v>
      </c>
      <c r="I31" s="55" t="s">
        <v>250</v>
      </c>
    </row>
    <row r="32" spans="1:9" ht="27" customHeight="1">
      <c r="A32" s="91"/>
      <c r="B32" s="91"/>
      <c r="C32" s="47" t="s">
        <v>149</v>
      </c>
      <c r="D32" s="47"/>
      <c r="E32" s="58">
        <v>11.5</v>
      </c>
      <c r="F32" s="58">
        <v>11.2</v>
      </c>
      <c r="G32" s="58">
        <v>10.6</v>
      </c>
      <c r="H32" s="58">
        <v>10</v>
      </c>
      <c r="I32" s="55">
        <v>9.4</v>
      </c>
    </row>
    <row r="33" spans="1:9" ht="27" customHeight="1">
      <c r="A33" s="91"/>
      <c r="B33" s="91"/>
      <c r="C33" s="47" t="s">
        <v>150</v>
      </c>
      <c r="D33" s="47"/>
      <c r="E33" s="58">
        <v>159.4</v>
      </c>
      <c r="F33" s="58">
        <v>162.9</v>
      </c>
      <c r="G33" s="58">
        <v>165.4</v>
      </c>
      <c r="H33" s="58">
        <v>166.6</v>
      </c>
      <c r="I33" s="79">
        <v>146.19999999999999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50"/>
  <sheetViews>
    <sheetView view="pageBreakPreview" zoomScale="85" zoomScaleNormal="100" zoomScaleSheetLayoutView="85" workbookViewId="0">
      <pane xSplit="5" ySplit="7" topLeftCell="F8" activePane="bottomRight" state="frozen"/>
      <selection activeCell="E8" sqref="D8:F44"/>
      <selection pane="topRight" activeCell="E8" sqref="D8:F44"/>
      <selection pane="bottomLeft" activeCell="E8" sqref="D8:F44"/>
      <selection pane="bottomRight" activeCell="E8" sqref="A8:G44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5" width="13.625" style="2" customWidth="1"/>
    <col min="26" max="29" width="12" style="2" customWidth="1"/>
    <col min="30" max="16384" width="9" style="2"/>
  </cols>
  <sheetData>
    <row r="1" spans="1:29" ht="33.950000000000003" customHeight="1">
      <c r="A1" s="20" t="s">
        <v>0</v>
      </c>
      <c r="B1" s="11"/>
      <c r="C1" s="11"/>
      <c r="D1" s="22" t="s">
        <v>249</v>
      </c>
      <c r="E1" s="13"/>
      <c r="F1" s="13"/>
      <c r="G1" s="13"/>
    </row>
    <row r="2" spans="1:29" ht="15" customHeight="1"/>
    <row r="3" spans="1:29" ht="15" customHeight="1">
      <c r="A3" s="14" t="s">
        <v>151</v>
      </c>
      <c r="B3" s="14"/>
      <c r="C3" s="14"/>
      <c r="D3" s="14"/>
    </row>
    <row r="4" spans="1:29" ht="15" customHeight="1">
      <c r="A4" s="14"/>
      <c r="B4" s="14"/>
      <c r="C4" s="14"/>
      <c r="D4" s="14"/>
    </row>
    <row r="5" spans="1:29" ht="15.95" customHeight="1">
      <c r="A5" s="12" t="s">
        <v>244</v>
      </c>
      <c r="B5" s="12"/>
      <c r="C5" s="12"/>
      <c r="D5" s="12"/>
      <c r="K5" s="15"/>
      <c r="M5" s="15"/>
      <c r="O5" s="15"/>
      <c r="S5" s="15" t="s">
        <v>47</v>
      </c>
    </row>
    <row r="6" spans="1:29" ht="15.95" customHeight="1">
      <c r="A6" s="101" t="s">
        <v>48</v>
      </c>
      <c r="B6" s="102"/>
      <c r="C6" s="102"/>
      <c r="D6" s="102"/>
      <c r="E6" s="102"/>
      <c r="F6" s="97" t="s">
        <v>252</v>
      </c>
      <c r="G6" s="97"/>
      <c r="H6" s="97" t="s">
        <v>253</v>
      </c>
      <c r="I6" s="97"/>
      <c r="J6" s="97" t="s">
        <v>254</v>
      </c>
      <c r="K6" s="97"/>
      <c r="L6" s="97" t="s">
        <v>255</v>
      </c>
      <c r="M6" s="97"/>
      <c r="N6" s="97" t="s">
        <v>256</v>
      </c>
      <c r="O6" s="97"/>
      <c r="P6" s="97" t="s">
        <v>257</v>
      </c>
      <c r="Q6" s="97"/>
      <c r="R6" s="97" t="s">
        <v>258</v>
      </c>
      <c r="S6" s="97"/>
    </row>
    <row r="7" spans="1:29" ht="15.95" customHeight="1">
      <c r="A7" s="102"/>
      <c r="B7" s="102"/>
      <c r="C7" s="102"/>
      <c r="D7" s="102"/>
      <c r="E7" s="102"/>
      <c r="F7" s="51" t="s">
        <v>259</v>
      </c>
      <c r="G7" s="51" t="s">
        <v>260</v>
      </c>
      <c r="H7" s="51" t="s">
        <v>259</v>
      </c>
      <c r="I7" s="81" t="s">
        <v>260</v>
      </c>
      <c r="J7" s="51" t="s">
        <v>259</v>
      </c>
      <c r="K7" s="81" t="s">
        <v>260</v>
      </c>
      <c r="L7" s="51" t="s">
        <v>259</v>
      </c>
      <c r="M7" s="89" t="s">
        <v>260</v>
      </c>
      <c r="N7" s="51" t="s">
        <v>259</v>
      </c>
      <c r="O7" s="89" t="s">
        <v>260</v>
      </c>
      <c r="P7" s="51" t="s">
        <v>259</v>
      </c>
      <c r="Q7" s="81" t="s">
        <v>260</v>
      </c>
      <c r="R7" s="51" t="s">
        <v>259</v>
      </c>
      <c r="S7" s="81" t="s">
        <v>260</v>
      </c>
    </row>
    <row r="8" spans="1:29" ht="15.95" customHeight="1">
      <c r="A8" s="99" t="s">
        <v>82</v>
      </c>
      <c r="B8" s="61" t="s">
        <v>49</v>
      </c>
      <c r="C8" s="53"/>
      <c r="D8" s="53"/>
      <c r="E8" s="66" t="s">
        <v>40</v>
      </c>
      <c r="F8" s="54">
        <v>10015</v>
      </c>
      <c r="G8" s="54">
        <v>9892</v>
      </c>
      <c r="H8" s="54">
        <v>8701</v>
      </c>
      <c r="I8" s="54">
        <v>7539</v>
      </c>
      <c r="J8" s="54">
        <v>2001</v>
      </c>
      <c r="K8" s="54">
        <v>1890</v>
      </c>
      <c r="L8" s="88">
        <v>4807</v>
      </c>
      <c r="M8" s="88">
        <v>4868</v>
      </c>
      <c r="N8" s="88">
        <v>4649</v>
      </c>
      <c r="O8" s="88">
        <v>1133</v>
      </c>
      <c r="P8" s="54">
        <v>754</v>
      </c>
      <c r="Q8" s="54">
        <v>673</v>
      </c>
      <c r="R8" s="54">
        <v>31357</v>
      </c>
      <c r="S8" s="54">
        <v>30399</v>
      </c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5.95" customHeight="1">
      <c r="A9" s="99"/>
      <c r="B9" s="63"/>
      <c r="C9" s="53" t="s">
        <v>50</v>
      </c>
      <c r="D9" s="53"/>
      <c r="E9" s="66" t="s">
        <v>41</v>
      </c>
      <c r="F9" s="54">
        <v>10007</v>
      </c>
      <c r="G9" s="54">
        <v>9832</v>
      </c>
      <c r="H9" s="54">
        <v>8701</v>
      </c>
      <c r="I9" s="54">
        <v>7539</v>
      </c>
      <c r="J9" s="54">
        <v>1888</v>
      </c>
      <c r="K9" s="54">
        <v>1885</v>
      </c>
      <c r="L9" s="88">
        <v>4806</v>
      </c>
      <c r="M9" s="88">
        <v>4858</v>
      </c>
      <c r="N9" s="88">
        <v>4649</v>
      </c>
      <c r="O9" s="88">
        <v>1120</v>
      </c>
      <c r="P9" s="54">
        <v>744</v>
      </c>
      <c r="Q9" s="54">
        <v>657</v>
      </c>
      <c r="R9" s="54">
        <v>31356</v>
      </c>
      <c r="S9" s="54">
        <v>30057</v>
      </c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95" customHeight="1">
      <c r="A10" s="99"/>
      <c r="B10" s="62"/>
      <c r="C10" s="53" t="s">
        <v>51</v>
      </c>
      <c r="D10" s="53"/>
      <c r="E10" s="66" t="s">
        <v>42</v>
      </c>
      <c r="F10" s="54">
        <v>8</v>
      </c>
      <c r="G10" s="54">
        <v>60</v>
      </c>
      <c r="H10" s="54">
        <v>0</v>
      </c>
      <c r="I10" s="54">
        <v>0</v>
      </c>
      <c r="J10" s="67">
        <v>113</v>
      </c>
      <c r="K10" s="67">
        <v>5</v>
      </c>
      <c r="L10" s="67">
        <v>1</v>
      </c>
      <c r="M10" s="67">
        <v>10</v>
      </c>
      <c r="N10" s="67">
        <v>0.4</v>
      </c>
      <c r="O10" s="67">
        <v>13</v>
      </c>
      <c r="P10" s="54">
        <v>11</v>
      </c>
      <c r="Q10" s="54">
        <v>16</v>
      </c>
      <c r="R10" s="54">
        <v>1</v>
      </c>
      <c r="S10" s="54">
        <v>342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.95" customHeight="1">
      <c r="A11" s="99"/>
      <c r="B11" s="61" t="s">
        <v>52</v>
      </c>
      <c r="C11" s="53"/>
      <c r="D11" s="53"/>
      <c r="E11" s="66" t="s">
        <v>43</v>
      </c>
      <c r="F11" s="54">
        <v>9837</v>
      </c>
      <c r="G11" s="54">
        <v>9769</v>
      </c>
      <c r="H11" s="54">
        <v>6538</v>
      </c>
      <c r="I11" s="54">
        <v>6021</v>
      </c>
      <c r="J11" s="54">
        <v>1630</v>
      </c>
      <c r="K11" s="54">
        <v>1654</v>
      </c>
      <c r="L11" s="88">
        <v>3750</v>
      </c>
      <c r="M11" s="88">
        <v>3641</v>
      </c>
      <c r="N11" s="88">
        <v>3911</v>
      </c>
      <c r="O11" s="88">
        <v>1249</v>
      </c>
      <c r="P11" s="54">
        <v>844</v>
      </c>
      <c r="Q11" s="54">
        <v>1279</v>
      </c>
      <c r="R11" s="54">
        <v>30169</v>
      </c>
      <c r="S11" s="54">
        <v>30387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.95" customHeight="1">
      <c r="A12" s="99"/>
      <c r="B12" s="63"/>
      <c r="C12" s="53" t="s">
        <v>53</v>
      </c>
      <c r="D12" s="53"/>
      <c r="E12" s="66" t="s">
        <v>44</v>
      </c>
      <c r="F12" s="54">
        <v>9832</v>
      </c>
      <c r="G12" s="54">
        <v>9703</v>
      </c>
      <c r="H12" s="54">
        <v>6429</v>
      </c>
      <c r="I12" s="54">
        <v>6021</v>
      </c>
      <c r="J12" s="54">
        <v>1622</v>
      </c>
      <c r="K12" s="54">
        <v>1654</v>
      </c>
      <c r="L12" s="88">
        <v>3750</v>
      </c>
      <c r="M12" s="88">
        <v>3641</v>
      </c>
      <c r="N12" s="88">
        <v>3811</v>
      </c>
      <c r="O12" s="88">
        <v>1240</v>
      </c>
      <c r="P12" s="54">
        <v>627</v>
      </c>
      <c r="Q12" s="54">
        <v>701</v>
      </c>
      <c r="R12" s="54">
        <v>30169</v>
      </c>
      <c r="S12" s="54">
        <v>30060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.95" customHeight="1">
      <c r="A13" s="99"/>
      <c r="B13" s="62"/>
      <c r="C13" s="53" t="s">
        <v>54</v>
      </c>
      <c r="D13" s="53"/>
      <c r="E13" s="66" t="s">
        <v>45</v>
      </c>
      <c r="F13" s="54">
        <v>5</v>
      </c>
      <c r="G13" s="54">
        <v>66</v>
      </c>
      <c r="H13" s="67">
        <v>109</v>
      </c>
      <c r="I13" s="67">
        <v>0</v>
      </c>
      <c r="J13" s="67">
        <v>8</v>
      </c>
      <c r="K13" s="67">
        <v>0</v>
      </c>
      <c r="L13" s="67">
        <v>0</v>
      </c>
      <c r="M13" s="67">
        <v>0</v>
      </c>
      <c r="N13" s="67">
        <v>100</v>
      </c>
      <c r="O13" s="67">
        <v>9</v>
      </c>
      <c r="P13" s="54">
        <v>217</v>
      </c>
      <c r="Q13" s="54">
        <v>578</v>
      </c>
      <c r="R13" s="54">
        <v>0</v>
      </c>
      <c r="S13" s="54">
        <v>327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.95" customHeight="1">
      <c r="A14" s="99"/>
      <c r="B14" s="53" t="s">
        <v>55</v>
      </c>
      <c r="C14" s="53"/>
      <c r="D14" s="53"/>
      <c r="E14" s="66" t="s">
        <v>152</v>
      </c>
      <c r="F14" s="54">
        <f t="shared" ref="F14:S15" si="0">F9-F12</f>
        <v>175</v>
      </c>
      <c r="G14" s="54">
        <f>G9-G12</f>
        <v>129</v>
      </c>
      <c r="H14" s="54">
        <f t="shared" ref="H14:S15" si="1">H9-H12</f>
        <v>2272</v>
      </c>
      <c r="I14" s="54">
        <f t="shared" si="1"/>
        <v>1518</v>
      </c>
      <c r="J14" s="54">
        <f t="shared" si="1"/>
        <v>266</v>
      </c>
      <c r="K14" s="54">
        <f t="shared" si="1"/>
        <v>231</v>
      </c>
      <c r="L14" s="88">
        <f t="shared" si="1"/>
        <v>1056</v>
      </c>
      <c r="M14" s="88">
        <f t="shared" si="1"/>
        <v>1217</v>
      </c>
      <c r="N14" s="88">
        <f t="shared" si="1"/>
        <v>838</v>
      </c>
      <c r="O14" s="88">
        <f t="shared" si="1"/>
        <v>-120</v>
      </c>
      <c r="P14" s="54">
        <f t="shared" si="1"/>
        <v>117</v>
      </c>
      <c r="Q14" s="54">
        <f t="shared" si="1"/>
        <v>-44</v>
      </c>
      <c r="R14" s="54">
        <f>R9-R12</f>
        <v>1187</v>
      </c>
      <c r="S14" s="54">
        <f>S9-S12</f>
        <v>-3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.95" customHeight="1">
      <c r="A15" s="99"/>
      <c r="B15" s="53" t="s">
        <v>56</v>
      </c>
      <c r="C15" s="53"/>
      <c r="D15" s="53"/>
      <c r="E15" s="66" t="s">
        <v>153</v>
      </c>
      <c r="F15" s="54">
        <f t="shared" si="0"/>
        <v>3</v>
      </c>
      <c r="G15" s="54">
        <f t="shared" si="0"/>
        <v>-6</v>
      </c>
      <c r="H15" s="54">
        <f t="shared" si="1"/>
        <v>-109</v>
      </c>
      <c r="I15" s="54">
        <f t="shared" si="1"/>
        <v>0</v>
      </c>
      <c r="J15" s="54">
        <f t="shared" si="1"/>
        <v>105</v>
      </c>
      <c r="K15" s="54">
        <f t="shared" si="1"/>
        <v>5</v>
      </c>
      <c r="L15" s="88">
        <f t="shared" si="1"/>
        <v>1</v>
      </c>
      <c r="M15" s="88">
        <f t="shared" si="1"/>
        <v>10</v>
      </c>
      <c r="N15" s="88">
        <f t="shared" si="1"/>
        <v>-99.6</v>
      </c>
      <c r="O15" s="88">
        <f t="shared" si="1"/>
        <v>4</v>
      </c>
      <c r="P15" s="54">
        <f t="shared" si="1"/>
        <v>-206</v>
      </c>
      <c r="Q15" s="54">
        <f t="shared" si="1"/>
        <v>-562</v>
      </c>
      <c r="R15" s="54">
        <f t="shared" si="1"/>
        <v>1</v>
      </c>
      <c r="S15" s="54">
        <f t="shared" si="1"/>
        <v>15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5.95" customHeight="1">
      <c r="A16" s="99"/>
      <c r="B16" s="53" t="s">
        <v>57</v>
      </c>
      <c r="C16" s="53"/>
      <c r="D16" s="53"/>
      <c r="E16" s="66" t="s">
        <v>154</v>
      </c>
      <c r="F16" s="54">
        <f t="shared" ref="F16:S16" si="2">F8-F11</f>
        <v>178</v>
      </c>
      <c r="G16" s="54">
        <f>G8-G11</f>
        <v>123</v>
      </c>
      <c r="H16" s="54">
        <f t="shared" ref="H16:S16" si="3">H8-H11</f>
        <v>2163</v>
      </c>
      <c r="I16" s="54">
        <f t="shared" si="3"/>
        <v>1518</v>
      </c>
      <c r="J16" s="54">
        <f t="shared" si="3"/>
        <v>371</v>
      </c>
      <c r="K16" s="54">
        <f t="shared" si="3"/>
        <v>236</v>
      </c>
      <c r="L16" s="88">
        <f t="shared" si="3"/>
        <v>1057</v>
      </c>
      <c r="M16" s="88">
        <f t="shared" si="3"/>
        <v>1227</v>
      </c>
      <c r="N16" s="88">
        <f t="shared" si="3"/>
        <v>738</v>
      </c>
      <c r="O16" s="88">
        <f t="shared" si="3"/>
        <v>-116</v>
      </c>
      <c r="P16" s="54">
        <f t="shared" si="3"/>
        <v>-90</v>
      </c>
      <c r="Q16" s="54">
        <f t="shared" si="3"/>
        <v>-606</v>
      </c>
      <c r="R16" s="54">
        <f t="shared" si="3"/>
        <v>1188</v>
      </c>
      <c r="S16" s="54">
        <f t="shared" si="3"/>
        <v>12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95" customHeight="1">
      <c r="A17" s="99"/>
      <c r="B17" s="53" t="s">
        <v>58</v>
      </c>
      <c r="C17" s="53"/>
      <c r="D17" s="53"/>
      <c r="E17" s="51"/>
      <c r="F17" s="67"/>
      <c r="G17" s="67"/>
      <c r="H17" s="67"/>
      <c r="I17" s="67"/>
      <c r="J17" s="54"/>
      <c r="K17" s="54"/>
      <c r="L17" s="88"/>
      <c r="M17" s="88"/>
      <c r="N17" s="88"/>
      <c r="O17" s="88"/>
      <c r="P17" s="54"/>
      <c r="Q17" s="54"/>
      <c r="R17" s="67">
        <v>7141</v>
      </c>
      <c r="S17" s="68">
        <v>8330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.95" customHeight="1">
      <c r="A18" s="99"/>
      <c r="B18" s="53" t="s">
        <v>59</v>
      </c>
      <c r="C18" s="53"/>
      <c r="D18" s="53"/>
      <c r="E18" s="5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>
        <v>0</v>
      </c>
      <c r="S18" s="68">
        <v>0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.95" customHeight="1">
      <c r="A19" s="99" t="s">
        <v>83</v>
      </c>
      <c r="B19" s="61" t="s">
        <v>60</v>
      </c>
      <c r="C19" s="53"/>
      <c r="D19" s="53"/>
      <c r="E19" s="66"/>
      <c r="F19" s="54">
        <v>4081</v>
      </c>
      <c r="G19" s="54">
        <v>1906</v>
      </c>
      <c r="H19" s="54">
        <v>228</v>
      </c>
      <c r="I19" s="54">
        <v>257</v>
      </c>
      <c r="J19" s="54">
        <v>257</v>
      </c>
      <c r="K19" s="54">
        <v>390</v>
      </c>
      <c r="L19" s="88">
        <v>0</v>
      </c>
      <c r="M19" s="88">
        <v>9</v>
      </c>
      <c r="N19" s="88">
        <v>389</v>
      </c>
      <c r="O19" s="88">
        <v>232</v>
      </c>
      <c r="P19" s="54">
        <v>52</v>
      </c>
      <c r="Q19" s="54">
        <v>43</v>
      </c>
      <c r="R19" s="54">
        <v>3030</v>
      </c>
      <c r="S19" s="54">
        <v>2447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95" customHeight="1">
      <c r="A20" s="99"/>
      <c r="B20" s="62"/>
      <c r="C20" s="53" t="s">
        <v>61</v>
      </c>
      <c r="D20" s="53"/>
      <c r="E20" s="66"/>
      <c r="F20" s="54">
        <v>1257</v>
      </c>
      <c r="G20" s="54">
        <v>682</v>
      </c>
      <c r="H20" s="54">
        <v>0</v>
      </c>
      <c r="I20" s="54">
        <v>0</v>
      </c>
      <c r="J20" s="54">
        <v>0</v>
      </c>
      <c r="K20" s="67">
        <v>0</v>
      </c>
      <c r="L20" s="88">
        <v>0</v>
      </c>
      <c r="M20" s="67">
        <v>0</v>
      </c>
      <c r="N20" s="88">
        <v>0</v>
      </c>
      <c r="O20" s="67">
        <v>0</v>
      </c>
      <c r="P20" s="54">
        <v>0</v>
      </c>
      <c r="Q20" s="54">
        <v>0</v>
      </c>
      <c r="R20" s="54">
        <v>1382</v>
      </c>
      <c r="S20" s="54">
        <v>854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.95" customHeight="1">
      <c r="A21" s="99"/>
      <c r="B21" s="80" t="s">
        <v>62</v>
      </c>
      <c r="C21" s="53"/>
      <c r="D21" s="53"/>
      <c r="E21" s="66" t="s">
        <v>155</v>
      </c>
      <c r="F21" s="54">
        <v>3752</v>
      </c>
      <c r="G21" s="54">
        <v>1549</v>
      </c>
      <c r="H21" s="54">
        <v>228</v>
      </c>
      <c r="I21" s="54">
        <v>257</v>
      </c>
      <c r="J21" s="54">
        <v>257</v>
      </c>
      <c r="K21" s="54">
        <v>390</v>
      </c>
      <c r="L21" s="88">
        <v>0</v>
      </c>
      <c r="M21" s="88">
        <v>9</v>
      </c>
      <c r="N21" s="88">
        <v>389</v>
      </c>
      <c r="O21" s="88">
        <v>232</v>
      </c>
      <c r="P21" s="54">
        <v>52</v>
      </c>
      <c r="Q21" s="54">
        <v>43</v>
      </c>
      <c r="R21" s="54">
        <v>3030</v>
      </c>
      <c r="S21" s="54">
        <v>2447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.95" customHeight="1">
      <c r="A22" s="99"/>
      <c r="B22" s="61" t="s">
        <v>63</v>
      </c>
      <c r="C22" s="53"/>
      <c r="D22" s="53"/>
      <c r="E22" s="66" t="s">
        <v>156</v>
      </c>
      <c r="F22" s="54">
        <v>5303</v>
      </c>
      <c r="G22" s="54">
        <v>2802</v>
      </c>
      <c r="H22" s="54">
        <v>3955</v>
      </c>
      <c r="I22" s="54">
        <v>3776</v>
      </c>
      <c r="J22" s="54">
        <v>922</v>
      </c>
      <c r="K22" s="54">
        <v>1116</v>
      </c>
      <c r="L22" s="88">
        <v>3013</v>
      </c>
      <c r="M22" s="88">
        <v>3008</v>
      </c>
      <c r="N22" s="88">
        <v>1468</v>
      </c>
      <c r="O22" s="88">
        <v>4156</v>
      </c>
      <c r="P22" s="54">
        <v>244</v>
      </c>
      <c r="Q22" s="54">
        <v>280</v>
      </c>
      <c r="R22" s="54">
        <v>4422</v>
      </c>
      <c r="S22" s="54">
        <v>3906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5.95" customHeight="1">
      <c r="A23" s="99"/>
      <c r="B23" s="62" t="s">
        <v>64</v>
      </c>
      <c r="C23" s="53" t="s">
        <v>65</v>
      </c>
      <c r="D23" s="53"/>
      <c r="E23" s="66"/>
      <c r="F23" s="54">
        <v>1494</v>
      </c>
      <c r="G23" s="54">
        <v>1464</v>
      </c>
      <c r="H23" s="54">
        <v>120</v>
      </c>
      <c r="I23" s="54">
        <v>187</v>
      </c>
      <c r="J23" s="54">
        <v>655</v>
      </c>
      <c r="K23" s="54">
        <v>702</v>
      </c>
      <c r="L23" s="88">
        <v>2040</v>
      </c>
      <c r="M23" s="88">
        <v>996</v>
      </c>
      <c r="N23" s="88">
        <v>118</v>
      </c>
      <c r="O23" s="88">
        <v>254</v>
      </c>
      <c r="P23" s="54">
        <v>0</v>
      </c>
      <c r="Q23" s="54">
        <v>0</v>
      </c>
      <c r="R23" s="54">
        <v>2924</v>
      </c>
      <c r="S23" s="54">
        <v>2941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5.95" customHeight="1">
      <c r="A24" s="99"/>
      <c r="B24" s="53" t="s">
        <v>157</v>
      </c>
      <c r="C24" s="53"/>
      <c r="D24" s="53"/>
      <c r="E24" s="66" t="s">
        <v>158</v>
      </c>
      <c r="F24" s="54">
        <f t="shared" ref="F24:R24" si="4">F21-F22</f>
        <v>-1551</v>
      </c>
      <c r="G24" s="54">
        <f t="shared" si="4"/>
        <v>-1253</v>
      </c>
      <c r="H24" s="54">
        <f t="shared" si="4"/>
        <v>-3727</v>
      </c>
      <c r="I24" s="54">
        <f t="shared" si="4"/>
        <v>-3519</v>
      </c>
      <c r="J24" s="54">
        <f t="shared" si="4"/>
        <v>-665</v>
      </c>
      <c r="K24" s="54">
        <f t="shared" si="4"/>
        <v>-726</v>
      </c>
      <c r="L24" s="88">
        <f t="shared" si="4"/>
        <v>-3013</v>
      </c>
      <c r="M24" s="88">
        <f t="shared" si="4"/>
        <v>-2999</v>
      </c>
      <c r="N24" s="88">
        <f t="shared" si="4"/>
        <v>-1079</v>
      </c>
      <c r="O24" s="88">
        <f t="shared" si="4"/>
        <v>-3924</v>
      </c>
      <c r="P24" s="54">
        <f t="shared" si="4"/>
        <v>-192</v>
      </c>
      <c r="Q24" s="54">
        <f t="shared" si="4"/>
        <v>-237</v>
      </c>
      <c r="R24" s="54">
        <f t="shared" si="4"/>
        <v>-1392</v>
      </c>
      <c r="S24" s="54">
        <f>S21-S22</f>
        <v>-1459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.95" customHeight="1">
      <c r="A25" s="99"/>
      <c r="B25" s="61" t="s">
        <v>66</v>
      </c>
      <c r="C25" s="61"/>
      <c r="D25" s="61"/>
      <c r="E25" s="103" t="s">
        <v>159</v>
      </c>
      <c r="F25" s="95">
        <v>1551</v>
      </c>
      <c r="G25" s="95">
        <v>1253</v>
      </c>
      <c r="H25" s="95">
        <v>3727</v>
      </c>
      <c r="I25" s="95">
        <v>3519</v>
      </c>
      <c r="J25" s="95">
        <v>665</v>
      </c>
      <c r="K25" s="95">
        <v>726</v>
      </c>
      <c r="L25" s="95">
        <v>3013</v>
      </c>
      <c r="M25" s="95">
        <v>2999</v>
      </c>
      <c r="N25" s="95">
        <v>1079</v>
      </c>
      <c r="O25" s="95">
        <v>3924</v>
      </c>
      <c r="P25" s="95">
        <v>192</v>
      </c>
      <c r="Q25" s="95">
        <v>237</v>
      </c>
      <c r="R25" s="95">
        <v>1392</v>
      </c>
      <c r="S25" s="95">
        <v>1459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.95" customHeight="1">
      <c r="A26" s="99"/>
      <c r="B26" s="80" t="s">
        <v>67</v>
      </c>
      <c r="C26" s="80"/>
      <c r="D26" s="80"/>
      <c r="E26" s="10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.95" customHeight="1">
      <c r="A27" s="99"/>
      <c r="B27" s="53" t="s">
        <v>160</v>
      </c>
      <c r="C27" s="53"/>
      <c r="D27" s="53"/>
      <c r="E27" s="66" t="s">
        <v>161</v>
      </c>
      <c r="F27" s="54">
        <f t="shared" ref="F27:R27" si="5">F24+F25</f>
        <v>0</v>
      </c>
      <c r="G27" s="54">
        <f t="shared" si="5"/>
        <v>0</v>
      </c>
      <c r="H27" s="54">
        <f t="shared" si="5"/>
        <v>0</v>
      </c>
      <c r="I27" s="54">
        <f t="shared" si="5"/>
        <v>0</v>
      </c>
      <c r="J27" s="54">
        <f t="shared" si="5"/>
        <v>0</v>
      </c>
      <c r="K27" s="54">
        <f t="shared" si="5"/>
        <v>0</v>
      </c>
      <c r="L27" s="88">
        <f t="shared" si="5"/>
        <v>0</v>
      </c>
      <c r="M27" s="88">
        <f t="shared" si="5"/>
        <v>0</v>
      </c>
      <c r="N27" s="88">
        <f t="shared" si="5"/>
        <v>0</v>
      </c>
      <c r="O27" s="88">
        <f t="shared" si="5"/>
        <v>0</v>
      </c>
      <c r="P27" s="54">
        <f t="shared" si="5"/>
        <v>0</v>
      </c>
      <c r="Q27" s="54">
        <f t="shared" si="5"/>
        <v>0</v>
      </c>
      <c r="R27" s="54">
        <f t="shared" si="5"/>
        <v>0</v>
      </c>
      <c r="S27" s="54">
        <f>S24+S25</f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.95" customHeight="1">
      <c r="A29" s="12"/>
      <c r="F29" s="27"/>
      <c r="G29" s="27"/>
      <c r="H29" s="27"/>
      <c r="I29" s="27"/>
      <c r="J29" s="28"/>
      <c r="K29" s="28"/>
      <c r="L29" s="28"/>
      <c r="M29" s="28"/>
      <c r="N29" s="28"/>
      <c r="O29" s="28"/>
      <c r="P29" s="27"/>
      <c r="Q29" s="27"/>
      <c r="R29" s="27"/>
      <c r="S29" s="28" t="s">
        <v>162</v>
      </c>
      <c r="T29" s="27"/>
      <c r="U29" s="27"/>
      <c r="V29" s="27"/>
      <c r="W29" s="27"/>
      <c r="X29" s="27"/>
      <c r="Y29" s="27"/>
      <c r="Z29" s="27"/>
      <c r="AA29" s="27"/>
      <c r="AB29" s="27"/>
      <c r="AC29" s="28"/>
    </row>
    <row r="30" spans="1:29" ht="15.95" customHeight="1">
      <c r="A30" s="102" t="s">
        <v>68</v>
      </c>
      <c r="B30" s="102"/>
      <c r="C30" s="102"/>
      <c r="D30" s="102"/>
      <c r="E30" s="102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29"/>
      <c r="U30" s="27"/>
      <c r="V30" s="29"/>
      <c r="W30" s="27"/>
      <c r="X30" s="29"/>
      <c r="Y30" s="27"/>
      <c r="Z30" s="29"/>
      <c r="AA30" s="27"/>
      <c r="AB30" s="29"/>
      <c r="AC30" s="27"/>
    </row>
    <row r="31" spans="1:29" ht="15.95" customHeight="1">
      <c r="A31" s="102"/>
      <c r="B31" s="102"/>
      <c r="C31" s="102"/>
      <c r="D31" s="102"/>
      <c r="E31" s="102"/>
      <c r="F31" s="51" t="s">
        <v>243</v>
      </c>
      <c r="G31" s="81" t="s">
        <v>246</v>
      </c>
      <c r="H31" s="51" t="s">
        <v>243</v>
      </c>
      <c r="I31" s="81" t="s">
        <v>246</v>
      </c>
      <c r="J31" s="51" t="s">
        <v>243</v>
      </c>
      <c r="K31" s="81" t="s">
        <v>246</v>
      </c>
      <c r="L31" s="51" t="s">
        <v>243</v>
      </c>
      <c r="M31" s="89" t="s">
        <v>246</v>
      </c>
      <c r="N31" s="51" t="s">
        <v>243</v>
      </c>
      <c r="O31" s="89" t="s">
        <v>246</v>
      </c>
      <c r="P31" s="51" t="s">
        <v>243</v>
      </c>
      <c r="Q31" s="81" t="s">
        <v>246</v>
      </c>
      <c r="R31" s="51" t="s">
        <v>243</v>
      </c>
      <c r="S31" s="81" t="s">
        <v>246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5.95" customHeight="1">
      <c r="A32" s="99" t="s">
        <v>84</v>
      </c>
      <c r="B32" s="61" t="s">
        <v>49</v>
      </c>
      <c r="C32" s="53"/>
      <c r="D32" s="53"/>
      <c r="E32" s="66" t="s">
        <v>40</v>
      </c>
      <c r="F32" s="54"/>
      <c r="G32" s="54"/>
      <c r="H32" s="54"/>
      <c r="I32" s="54"/>
      <c r="J32" s="54"/>
      <c r="K32" s="54"/>
      <c r="L32" s="88"/>
      <c r="M32" s="88"/>
      <c r="N32" s="88"/>
      <c r="O32" s="88"/>
      <c r="P32" s="54"/>
      <c r="Q32" s="54"/>
      <c r="R32" s="54"/>
      <c r="S32" s="54"/>
      <c r="T32" s="31"/>
      <c r="U32" s="31"/>
      <c r="V32" s="31"/>
      <c r="W32" s="31"/>
      <c r="X32" s="32"/>
      <c r="Y32" s="32"/>
      <c r="Z32" s="31"/>
      <c r="AA32" s="31"/>
      <c r="AB32" s="32"/>
      <c r="AC32" s="32"/>
    </row>
    <row r="33" spans="1:29" ht="15.95" customHeight="1">
      <c r="A33" s="105"/>
      <c r="B33" s="63"/>
      <c r="C33" s="61" t="s">
        <v>69</v>
      </c>
      <c r="D33" s="53"/>
      <c r="E33" s="66"/>
      <c r="F33" s="54"/>
      <c r="G33" s="54"/>
      <c r="H33" s="54"/>
      <c r="I33" s="54"/>
      <c r="J33" s="54"/>
      <c r="K33" s="54"/>
      <c r="L33" s="88"/>
      <c r="M33" s="88"/>
      <c r="N33" s="88"/>
      <c r="O33" s="88"/>
      <c r="P33" s="54"/>
      <c r="Q33" s="54"/>
      <c r="R33" s="54"/>
      <c r="S33" s="54"/>
      <c r="T33" s="31"/>
      <c r="U33" s="31"/>
      <c r="V33" s="31"/>
      <c r="W33" s="31"/>
      <c r="X33" s="32"/>
      <c r="Y33" s="32"/>
      <c r="Z33" s="31"/>
      <c r="AA33" s="31"/>
      <c r="AB33" s="32"/>
      <c r="AC33" s="32"/>
    </row>
    <row r="34" spans="1:29" ht="15.95" customHeight="1">
      <c r="A34" s="105"/>
      <c r="B34" s="63"/>
      <c r="C34" s="62"/>
      <c r="D34" s="53" t="s">
        <v>70</v>
      </c>
      <c r="E34" s="66"/>
      <c r="F34" s="54"/>
      <c r="G34" s="54"/>
      <c r="H34" s="54"/>
      <c r="I34" s="54"/>
      <c r="J34" s="54"/>
      <c r="K34" s="54"/>
      <c r="L34" s="88"/>
      <c r="M34" s="88"/>
      <c r="N34" s="88"/>
      <c r="O34" s="88"/>
      <c r="P34" s="54"/>
      <c r="Q34" s="54"/>
      <c r="R34" s="54"/>
      <c r="S34" s="54"/>
      <c r="T34" s="31"/>
      <c r="U34" s="31"/>
      <c r="V34" s="31"/>
      <c r="W34" s="31"/>
      <c r="X34" s="32"/>
      <c r="Y34" s="32"/>
      <c r="Z34" s="31"/>
      <c r="AA34" s="31"/>
      <c r="AB34" s="32"/>
      <c r="AC34" s="32"/>
    </row>
    <row r="35" spans="1:29" ht="15.95" customHeight="1">
      <c r="A35" s="105"/>
      <c r="B35" s="62"/>
      <c r="C35" s="80" t="s">
        <v>71</v>
      </c>
      <c r="D35" s="53"/>
      <c r="E35" s="66"/>
      <c r="F35" s="54"/>
      <c r="G35" s="54"/>
      <c r="H35" s="54"/>
      <c r="I35" s="54"/>
      <c r="J35" s="68"/>
      <c r="K35" s="68"/>
      <c r="L35" s="68"/>
      <c r="M35" s="68"/>
      <c r="N35" s="68"/>
      <c r="O35" s="68"/>
      <c r="P35" s="54"/>
      <c r="Q35" s="54"/>
      <c r="R35" s="54"/>
      <c r="S35" s="54"/>
      <c r="T35" s="31"/>
      <c r="U35" s="31"/>
      <c r="V35" s="31"/>
      <c r="W35" s="31"/>
      <c r="X35" s="32"/>
      <c r="Y35" s="32"/>
      <c r="Z35" s="31"/>
      <c r="AA35" s="31"/>
      <c r="AB35" s="32"/>
      <c r="AC35" s="32"/>
    </row>
    <row r="36" spans="1:29" ht="15.95" customHeight="1">
      <c r="A36" s="105"/>
      <c r="B36" s="61" t="s">
        <v>52</v>
      </c>
      <c r="C36" s="53"/>
      <c r="D36" s="53"/>
      <c r="E36" s="66" t="s">
        <v>41</v>
      </c>
      <c r="F36" s="54"/>
      <c r="G36" s="54"/>
      <c r="H36" s="54"/>
      <c r="I36" s="54"/>
      <c r="J36" s="54"/>
      <c r="K36" s="54"/>
      <c r="L36" s="88"/>
      <c r="M36" s="88"/>
      <c r="N36" s="88"/>
      <c r="O36" s="88"/>
      <c r="P36" s="54"/>
      <c r="Q36" s="54"/>
      <c r="R36" s="54"/>
      <c r="S36" s="54"/>
      <c r="T36" s="31"/>
      <c r="U36" s="31"/>
      <c r="V36" s="31"/>
      <c r="W36" s="31"/>
      <c r="X36" s="31"/>
      <c r="Y36" s="31"/>
      <c r="Z36" s="31"/>
      <c r="AA36" s="31"/>
      <c r="AB36" s="32"/>
      <c r="AC36" s="32"/>
    </row>
    <row r="37" spans="1:29" ht="15.95" customHeight="1">
      <c r="A37" s="105"/>
      <c r="B37" s="63"/>
      <c r="C37" s="53" t="s">
        <v>72</v>
      </c>
      <c r="D37" s="53"/>
      <c r="E37" s="66"/>
      <c r="F37" s="54"/>
      <c r="G37" s="54"/>
      <c r="H37" s="54"/>
      <c r="I37" s="54"/>
      <c r="J37" s="54"/>
      <c r="K37" s="54"/>
      <c r="L37" s="88"/>
      <c r="M37" s="88"/>
      <c r="N37" s="88"/>
      <c r="O37" s="88"/>
      <c r="P37" s="54"/>
      <c r="Q37" s="54"/>
      <c r="R37" s="54"/>
      <c r="S37" s="54"/>
      <c r="T37" s="31"/>
      <c r="U37" s="31"/>
      <c r="V37" s="31"/>
      <c r="W37" s="31"/>
      <c r="X37" s="31"/>
      <c r="Y37" s="31"/>
      <c r="Z37" s="31"/>
      <c r="AA37" s="31"/>
      <c r="AB37" s="32"/>
      <c r="AC37" s="32"/>
    </row>
    <row r="38" spans="1:29" ht="15.95" customHeight="1">
      <c r="A38" s="105"/>
      <c r="B38" s="62"/>
      <c r="C38" s="53" t="s">
        <v>73</v>
      </c>
      <c r="D38" s="53"/>
      <c r="E38" s="66"/>
      <c r="F38" s="54"/>
      <c r="G38" s="54"/>
      <c r="H38" s="54"/>
      <c r="I38" s="54"/>
      <c r="J38" s="54"/>
      <c r="K38" s="68"/>
      <c r="L38" s="88"/>
      <c r="M38" s="68"/>
      <c r="N38" s="88"/>
      <c r="O38" s="68"/>
      <c r="P38" s="54"/>
      <c r="Q38" s="54"/>
      <c r="R38" s="54"/>
      <c r="S38" s="54"/>
      <c r="T38" s="31"/>
      <c r="U38" s="31"/>
      <c r="V38" s="32"/>
      <c r="W38" s="32"/>
      <c r="X38" s="31"/>
      <c r="Y38" s="31"/>
      <c r="Z38" s="31"/>
      <c r="AA38" s="31"/>
      <c r="AB38" s="32"/>
      <c r="AC38" s="32"/>
    </row>
    <row r="39" spans="1:29" ht="15.95" customHeight="1">
      <c r="A39" s="105"/>
      <c r="B39" s="47" t="s">
        <v>74</v>
      </c>
      <c r="C39" s="47"/>
      <c r="D39" s="47"/>
      <c r="E39" s="66" t="s">
        <v>163</v>
      </c>
      <c r="F39" s="54">
        <f t="shared" ref="F39:S39" si="6">F32-F36</f>
        <v>0</v>
      </c>
      <c r="G39" s="54">
        <f t="shared" si="6"/>
        <v>0</v>
      </c>
      <c r="H39" s="54">
        <f t="shared" si="6"/>
        <v>0</v>
      </c>
      <c r="I39" s="54">
        <f t="shared" si="6"/>
        <v>0</v>
      </c>
      <c r="J39" s="54">
        <f t="shared" si="6"/>
        <v>0</v>
      </c>
      <c r="K39" s="54">
        <f t="shared" si="6"/>
        <v>0</v>
      </c>
      <c r="L39" s="88">
        <f t="shared" ref="L39:O39" si="7">L32-L36</f>
        <v>0</v>
      </c>
      <c r="M39" s="88">
        <f t="shared" si="7"/>
        <v>0</v>
      </c>
      <c r="N39" s="88">
        <f t="shared" si="7"/>
        <v>0</v>
      </c>
      <c r="O39" s="88">
        <f t="shared" si="7"/>
        <v>0</v>
      </c>
      <c r="P39" s="54">
        <f t="shared" si="6"/>
        <v>0</v>
      </c>
      <c r="Q39" s="54">
        <f t="shared" si="6"/>
        <v>0</v>
      </c>
      <c r="R39" s="54">
        <f t="shared" si="6"/>
        <v>0</v>
      </c>
      <c r="S39" s="54">
        <f t="shared" si="6"/>
        <v>0</v>
      </c>
      <c r="T39" s="31"/>
      <c r="U39" s="31"/>
      <c r="V39" s="31"/>
      <c r="W39" s="31"/>
      <c r="X39" s="31"/>
      <c r="Y39" s="31"/>
      <c r="Z39" s="31"/>
      <c r="AA39" s="31"/>
      <c r="AB39" s="32"/>
      <c r="AC39" s="32"/>
    </row>
    <row r="40" spans="1:29" ht="15.95" customHeight="1">
      <c r="A40" s="99" t="s">
        <v>85</v>
      </c>
      <c r="B40" s="61" t="s">
        <v>75</v>
      </c>
      <c r="C40" s="53"/>
      <c r="D40" s="53"/>
      <c r="E40" s="66" t="s">
        <v>43</v>
      </c>
      <c r="F40" s="54"/>
      <c r="G40" s="54"/>
      <c r="H40" s="54"/>
      <c r="I40" s="54"/>
      <c r="J40" s="54"/>
      <c r="K40" s="54"/>
      <c r="L40" s="88"/>
      <c r="M40" s="88"/>
      <c r="N40" s="88"/>
      <c r="O40" s="88"/>
      <c r="P40" s="54"/>
      <c r="Q40" s="54"/>
      <c r="R40" s="54"/>
      <c r="S40" s="54"/>
      <c r="T40" s="31"/>
      <c r="U40" s="31"/>
      <c r="V40" s="31"/>
      <c r="W40" s="31"/>
      <c r="X40" s="32"/>
      <c r="Y40" s="32"/>
      <c r="Z40" s="32"/>
      <c r="AA40" s="32"/>
      <c r="AB40" s="31"/>
      <c r="AC40" s="31"/>
    </row>
    <row r="41" spans="1:29" ht="15.95" customHeight="1">
      <c r="A41" s="100"/>
      <c r="B41" s="62"/>
      <c r="C41" s="53" t="s">
        <v>76</v>
      </c>
      <c r="D41" s="53"/>
      <c r="E41" s="66"/>
      <c r="F41" s="68"/>
      <c r="G41" s="68"/>
      <c r="H41" s="68"/>
      <c r="I41" s="68"/>
      <c r="J41" s="54"/>
      <c r="K41" s="54"/>
      <c r="L41" s="88"/>
      <c r="M41" s="88"/>
      <c r="N41" s="88"/>
      <c r="O41" s="88"/>
      <c r="P41" s="54"/>
      <c r="Q41" s="54"/>
      <c r="R41" s="54"/>
      <c r="S41" s="54"/>
      <c r="T41" s="32"/>
      <c r="U41" s="32"/>
      <c r="V41" s="32"/>
      <c r="W41" s="32"/>
      <c r="X41" s="32"/>
      <c r="Y41" s="32"/>
      <c r="Z41" s="32"/>
      <c r="AA41" s="32"/>
      <c r="AB41" s="31"/>
      <c r="AC41" s="31"/>
    </row>
    <row r="42" spans="1:29" ht="15.95" customHeight="1">
      <c r="A42" s="100"/>
      <c r="B42" s="61" t="s">
        <v>63</v>
      </c>
      <c r="C42" s="53"/>
      <c r="D42" s="53"/>
      <c r="E42" s="66" t="s">
        <v>44</v>
      </c>
      <c r="F42" s="54"/>
      <c r="G42" s="54"/>
      <c r="H42" s="54"/>
      <c r="I42" s="54"/>
      <c r="J42" s="54"/>
      <c r="K42" s="54"/>
      <c r="L42" s="88"/>
      <c r="M42" s="88"/>
      <c r="N42" s="88"/>
      <c r="O42" s="88"/>
      <c r="P42" s="54"/>
      <c r="Q42" s="54"/>
      <c r="R42" s="54"/>
      <c r="S42" s="54"/>
      <c r="T42" s="31"/>
      <c r="U42" s="31"/>
      <c r="V42" s="31"/>
      <c r="W42" s="31"/>
      <c r="X42" s="32"/>
      <c r="Y42" s="32"/>
      <c r="Z42" s="31"/>
      <c r="AA42" s="31"/>
      <c r="AB42" s="31"/>
      <c r="AC42" s="31"/>
    </row>
    <row r="43" spans="1:29" ht="15.95" customHeight="1">
      <c r="A43" s="100"/>
      <c r="B43" s="62"/>
      <c r="C43" s="53" t="s">
        <v>77</v>
      </c>
      <c r="D43" s="53"/>
      <c r="E43" s="66"/>
      <c r="F43" s="54"/>
      <c r="G43" s="54"/>
      <c r="H43" s="54"/>
      <c r="I43" s="54"/>
      <c r="J43" s="68"/>
      <c r="K43" s="68"/>
      <c r="L43" s="68"/>
      <c r="M43" s="68"/>
      <c r="N43" s="68"/>
      <c r="O43" s="68"/>
      <c r="P43" s="54"/>
      <c r="Q43" s="54"/>
      <c r="R43" s="54"/>
      <c r="S43" s="54"/>
      <c r="T43" s="31"/>
      <c r="U43" s="31"/>
      <c r="V43" s="32"/>
      <c r="W43" s="31"/>
      <c r="X43" s="32"/>
      <c r="Y43" s="32"/>
      <c r="Z43" s="31"/>
      <c r="AA43" s="31"/>
      <c r="AB43" s="32"/>
      <c r="AC43" s="32"/>
    </row>
    <row r="44" spans="1:29" ht="15.95" customHeight="1">
      <c r="A44" s="100"/>
      <c r="B44" s="53" t="s">
        <v>74</v>
      </c>
      <c r="C44" s="53"/>
      <c r="D44" s="53"/>
      <c r="E44" s="66" t="s">
        <v>164</v>
      </c>
      <c r="F44" s="68">
        <f t="shared" ref="F44:S44" si="8">F40-F42</f>
        <v>0</v>
      </c>
      <c r="G44" s="68">
        <f t="shared" si="8"/>
        <v>0</v>
      </c>
      <c r="H44" s="68">
        <f t="shared" si="8"/>
        <v>0</v>
      </c>
      <c r="I44" s="68">
        <f t="shared" si="8"/>
        <v>0</v>
      </c>
      <c r="J44" s="68">
        <f t="shared" si="8"/>
        <v>0</v>
      </c>
      <c r="K44" s="68">
        <f t="shared" si="8"/>
        <v>0</v>
      </c>
      <c r="L44" s="68">
        <f t="shared" ref="L44:O44" si="9">L40-L42</f>
        <v>0</v>
      </c>
      <c r="M44" s="68">
        <f t="shared" si="9"/>
        <v>0</v>
      </c>
      <c r="N44" s="68">
        <f t="shared" si="9"/>
        <v>0</v>
      </c>
      <c r="O44" s="68">
        <f t="shared" si="9"/>
        <v>0</v>
      </c>
      <c r="P44" s="68">
        <f t="shared" si="8"/>
        <v>0</v>
      </c>
      <c r="Q44" s="68">
        <f t="shared" si="8"/>
        <v>0</v>
      </c>
      <c r="R44" s="68">
        <f t="shared" si="8"/>
        <v>0</v>
      </c>
      <c r="S44" s="68">
        <f t="shared" si="8"/>
        <v>0</v>
      </c>
      <c r="T44" s="32"/>
      <c r="U44" s="32"/>
      <c r="V44" s="31"/>
      <c r="W44" s="31"/>
      <c r="X44" s="32"/>
      <c r="Y44" s="32"/>
      <c r="Z44" s="31"/>
      <c r="AA44" s="31"/>
      <c r="AB44" s="31"/>
      <c r="AC44" s="31"/>
    </row>
    <row r="45" spans="1:29" ht="15.95" customHeight="1">
      <c r="A45" s="99" t="s">
        <v>86</v>
      </c>
      <c r="B45" s="47" t="s">
        <v>78</v>
      </c>
      <c r="C45" s="47"/>
      <c r="D45" s="47"/>
      <c r="E45" s="66" t="s">
        <v>165</v>
      </c>
      <c r="F45" s="54">
        <f t="shared" ref="F45:S45" si="10">F39+F44</f>
        <v>0</v>
      </c>
      <c r="G45" s="54">
        <f t="shared" si="10"/>
        <v>0</v>
      </c>
      <c r="H45" s="54">
        <f t="shared" si="10"/>
        <v>0</v>
      </c>
      <c r="I45" s="54">
        <f t="shared" si="10"/>
        <v>0</v>
      </c>
      <c r="J45" s="54">
        <f t="shared" si="10"/>
        <v>0</v>
      </c>
      <c r="K45" s="54">
        <f t="shared" si="10"/>
        <v>0</v>
      </c>
      <c r="L45" s="88">
        <f t="shared" ref="L45:O45" si="11">L39+L44</f>
        <v>0</v>
      </c>
      <c r="M45" s="88">
        <f t="shared" si="11"/>
        <v>0</v>
      </c>
      <c r="N45" s="88">
        <f t="shared" si="11"/>
        <v>0</v>
      </c>
      <c r="O45" s="88">
        <f t="shared" si="11"/>
        <v>0</v>
      </c>
      <c r="P45" s="54">
        <f t="shared" si="10"/>
        <v>0</v>
      </c>
      <c r="Q45" s="54">
        <f t="shared" si="10"/>
        <v>0</v>
      </c>
      <c r="R45" s="54">
        <f t="shared" si="10"/>
        <v>0</v>
      </c>
      <c r="S45" s="54">
        <f t="shared" si="10"/>
        <v>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.95" customHeight="1">
      <c r="A46" s="100"/>
      <c r="B46" s="53" t="s">
        <v>79</v>
      </c>
      <c r="C46" s="53"/>
      <c r="D46" s="53"/>
      <c r="E46" s="53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54"/>
      <c r="Q46" s="54"/>
      <c r="R46" s="68"/>
      <c r="S46" s="68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5.95" customHeight="1">
      <c r="A47" s="100"/>
      <c r="B47" s="53" t="s">
        <v>80</v>
      </c>
      <c r="C47" s="53"/>
      <c r="D47" s="53"/>
      <c r="E47" s="53"/>
      <c r="F47" s="54"/>
      <c r="G47" s="54"/>
      <c r="H47" s="54"/>
      <c r="I47" s="54"/>
      <c r="J47" s="54"/>
      <c r="K47" s="54"/>
      <c r="L47" s="88"/>
      <c r="M47" s="88"/>
      <c r="N47" s="88"/>
      <c r="O47" s="88"/>
      <c r="P47" s="54"/>
      <c r="Q47" s="54"/>
      <c r="R47" s="54"/>
      <c r="S47" s="54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95" customHeight="1">
      <c r="A48" s="100"/>
      <c r="B48" s="53" t="s">
        <v>81</v>
      </c>
      <c r="C48" s="53"/>
      <c r="D48" s="53"/>
      <c r="E48" s="53"/>
      <c r="F48" s="54"/>
      <c r="G48" s="54"/>
      <c r="H48" s="54"/>
      <c r="I48" s="54"/>
      <c r="J48" s="54"/>
      <c r="K48" s="54"/>
      <c r="L48" s="88"/>
      <c r="M48" s="88"/>
      <c r="N48" s="88"/>
      <c r="O48" s="88"/>
      <c r="P48" s="54"/>
      <c r="Q48" s="54"/>
      <c r="R48" s="54"/>
      <c r="S48" s="54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19" ht="15.95" customHeight="1">
      <c r="A49" s="8" t="s">
        <v>166</v>
      </c>
      <c r="S49" s="6"/>
    </row>
    <row r="50" spans="1:19" ht="15.95" customHeight="1">
      <c r="A50" s="8"/>
    </row>
  </sheetData>
  <mergeCells count="36">
    <mergeCell ref="J6:K6"/>
    <mergeCell ref="P6:Q6"/>
    <mergeCell ref="R6:S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P25:P26"/>
    <mergeCell ref="Q25:Q26"/>
    <mergeCell ref="R25:R26"/>
    <mergeCell ref="A6:E7"/>
    <mergeCell ref="F6:G6"/>
    <mergeCell ref="H6:I6"/>
    <mergeCell ref="A32:A39"/>
    <mergeCell ref="A40:A44"/>
    <mergeCell ref="A45:A48"/>
    <mergeCell ref="S25:S26"/>
    <mergeCell ref="A30:E31"/>
    <mergeCell ref="F30:G30"/>
    <mergeCell ref="H30:I30"/>
    <mergeCell ref="J30:K30"/>
    <mergeCell ref="P30:Q30"/>
    <mergeCell ref="R30:S30"/>
    <mergeCell ref="L6:M6"/>
    <mergeCell ref="L25:L26"/>
    <mergeCell ref="M25:M26"/>
    <mergeCell ref="L30:M30"/>
    <mergeCell ref="N6:O6"/>
    <mergeCell ref="N25:N26"/>
    <mergeCell ref="O25:O26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59" fitToHeight="0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G34" sqref="G34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249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7"/>
      <c r="E6" s="107" t="s">
        <v>263</v>
      </c>
      <c r="F6" s="107"/>
      <c r="G6" s="107"/>
      <c r="H6" s="107"/>
      <c r="I6" s="108"/>
      <c r="J6" s="109"/>
      <c r="K6" s="107"/>
      <c r="L6" s="107"/>
      <c r="M6" s="107"/>
      <c r="N6" s="107"/>
    </row>
    <row r="7" spans="1:14" ht="15" customHeight="1">
      <c r="A7" s="18"/>
      <c r="B7" s="19"/>
      <c r="C7" s="19"/>
      <c r="D7" s="60"/>
      <c r="E7" s="36" t="s">
        <v>259</v>
      </c>
      <c r="F7" s="36" t="s">
        <v>260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1" t="s">
        <v>169</v>
      </c>
      <c r="B8" s="82" t="s">
        <v>170</v>
      </c>
      <c r="C8" s="83"/>
      <c r="D8" s="83"/>
      <c r="E8" s="84">
        <v>12</v>
      </c>
      <c r="F8" s="84">
        <v>12</v>
      </c>
      <c r="G8" s="84"/>
      <c r="H8" s="84"/>
      <c r="I8" s="84"/>
      <c r="J8" s="84"/>
      <c r="K8" s="84"/>
      <c r="L8" s="84"/>
      <c r="M8" s="84"/>
      <c r="N8" s="84"/>
    </row>
    <row r="9" spans="1:14" ht="18" customHeight="1">
      <c r="A9" s="91"/>
      <c r="B9" s="91" t="s">
        <v>171</v>
      </c>
      <c r="C9" s="53" t="s">
        <v>172</v>
      </c>
      <c r="D9" s="53"/>
      <c r="E9" s="84">
        <v>40</v>
      </c>
      <c r="F9" s="84">
        <v>40</v>
      </c>
      <c r="G9" s="84"/>
      <c r="H9" s="84"/>
      <c r="I9" s="84"/>
      <c r="J9" s="84"/>
      <c r="K9" s="84"/>
      <c r="L9" s="84"/>
      <c r="M9" s="84"/>
      <c r="N9" s="84"/>
    </row>
    <row r="10" spans="1:14" ht="18" customHeight="1">
      <c r="A10" s="91"/>
      <c r="B10" s="91"/>
      <c r="C10" s="53" t="s">
        <v>173</v>
      </c>
      <c r="D10" s="53"/>
      <c r="E10" s="84">
        <v>30</v>
      </c>
      <c r="F10" s="84">
        <v>30</v>
      </c>
      <c r="G10" s="84"/>
      <c r="H10" s="84"/>
      <c r="I10" s="84"/>
      <c r="J10" s="84"/>
      <c r="K10" s="84"/>
      <c r="L10" s="84"/>
      <c r="M10" s="84"/>
      <c r="N10" s="84"/>
    </row>
    <row r="11" spans="1:14" ht="18" customHeight="1">
      <c r="A11" s="91"/>
      <c r="B11" s="91"/>
      <c r="C11" s="53" t="s">
        <v>174</v>
      </c>
      <c r="D11" s="53"/>
      <c r="E11" s="84">
        <v>10</v>
      </c>
      <c r="F11" s="84">
        <v>10</v>
      </c>
      <c r="G11" s="84"/>
      <c r="H11" s="84"/>
      <c r="I11" s="84"/>
      <c r="J11" s="84"/>
      <c r="K11" s="84"/>
      <c r="L11" s="84"/>
      <c r="M11" s="84"/>
      <c r="N11" s="84"/>
    </row>
    <row r="12" spans="1:14" ht="18" customHeight="1">
      <c r="A12" s="91"/>
      <c r="B12" s="91"/>
      <c r="C12" s="53" t="s">
        <v>175</v>
      </c>
      <c r="D12" s="53"/>
      <c r="E12" s="84">
        <v>0</v>
      </c>
      <c r="F12" s="84">
        <v>0</v>
      </c>
      <c r="G12" s="84"/>
      <c r="H12" s="84"/>
      <c r="I12" s="84"/>
      <c r="J12" s="84"/>
      <c r="K12" s="84"/>
      <c r="L12" s="84"/>
      <c r="M12" s="84"/>
      <c r="N12" s="84"/>
    </row>
    <row r="13" spans="1:14" ht="18" customHeight="1">
      <c r="A13" s="91"/>
      <c r="B13" s="91"/>
      <c r="C13" s="53" t="s">
        <v>176</v>
      </c>
      <c r="D13" s="53"/>
      <c r="E13" s="84">
        <v>0</v>
      </c>
      <c r="F13" s="84">
        <v>0</v>
      </c>
      <c r="G13" s="84"/>
      <c r="H13" s="84"/>
      <c r="I13" s="84"/>
      <c r="J13" s="84"/>
      <c r="K13" s="84"/>
      <c r="L13" s="84"/>
      <c r="M13" s="84"/>
      <c r="N13" s="84"/>
    </row>
    <row r="14" spans="1:14" ht="18" customHeight="1">
      <c r="A14" s="91"/>
      <c r="B14" s="91"/>
      <c r="C14" s="53" t="s">
        <v>177</v>
      </c>
      <c r="D14" s="53"/>
      <c r="E14" s="84">
        <v>0</v>
      </c>
      <c r="F14" s="84">
        <v>0</v>
      </c>
      <c r="G14" s="84"/>
      <c r="H14" s="84"/>
      <c r="I14" s="84"/>
      <c r="J14" s="84"/>
      <c r="K14" s="84"/>
      <c r="L14" s="84"/>
      <c r="M14" s="84"/>
      <c r="N14" s="84"/>
    </row>
    <row r="15" spans="1:14" ht="18" customHeight="1">
      <c r="A15" s="91" t="s">
        <v>178</v>
      </c>
      <c r="B15" s="91" t="s">
        <v>179</v>
      </c>
      <c r="C15" s="53" t="s">
        <v>180</v>
      </c>
      <c r="D15" s="53"/>
      <c r="E15" s="54">
        <v>2331</v>
      </c>
      <c r="F15" s="54">
        <v>2063</v>
      </c>
      <c r="G15" s="54"/>
      <c r="H15" s="54"/>
      <c r="I15" s="54"/>
      <c r="J15" s="54"/>
      <c r="K15" s="54"/>
      <c r="L15" s="54"/>
      <c r="M15" s="54"/>
      <c r="N15" s="54"/>
    </row>
    <row r="16" spans="1:14" ht="18" customHeight="1">
      <c r="A16" s="91"/>
      <c r="B16" s="91"/>
      <c r="C16" s="53" t="s">
        <v>181</v>
      </c>
      <c r="D16" s="53"/>
      <c r="E16" s="54">
        <v>5775</v>
      </c>
      <c r="F16" s="54">
        <v>5922</v>
      </c>
      <c r="G16" s="54"/>
      <c r="H16" s="54"/>
      <c r="I16" s="54"/>
      <c r="J16" s="54"/>
      <c r="K16" s="54"/>
      <c r="L16" s="54"/>
      <c r="M16" s="54"/>
      <c r="N16" s="54"/>
    </row>
    <row r="17" spans="1:15" ht="18" customHeight="1">
      <c r="A17" s="91"/>
      <c r="B17" s="91"/>
      <c r="C17" s="53" t="s">
        <v>182</v>
      </c>
      <c r="D17" s="53"/>
      <c r="E17" s="54">
        <v>0</v>
      </c>
      <c r="F17" s="54">
        <v>0</v>
      </c>
      <c r="G17" s="54"/>
      <c r="H17" s="54"/>
      <c r="I17" s="54"/>
      <c r="J17" s="54"/>
      <c r="K17" s="54"/>
      <c r="L17" s="54"/>
      <c r="M17" s="54"/>
      <c r="N17" s="54"/>
    </row>
    <row r="18" spans="1:15" ht="18" customHeight="1">
      <c r="A18" s="91"/>
      <c r="B18" s="91"/>
      <c r="C18" s="53" t="s">
        <v>183</v>
      </c>
      <c r="D18" s="53"/>
      <c r="E18" s="54">
        <v>8106</v>
      </c>
      <c r="F18" s="54">
        <v>7985</v>
      </c>
      <c r="G18" s="54"/>
      <c r="H18" s="54"/>
      <c r="I18" s="54"/>
      <c r="J18" s="54"/>
      <c r="K18" s="54"/>
      <c r="L18" s="54"/>
      <c r="M18" s="54"/>
      <c r="N18" s="54"/>
    </row>
    <row r="19" spans="1:15" ht="18" customHeight="1">
      <c r="A19" s="91"/>
      <c r="B19" s="91" t="s">
        <v>184</v>
      </c>
      <c r="C19" s="53" t="s">
        <v>185</v>
      </c>
      <c r="D19" s="53"/>
      <c r="E19" s="54">
        <v>1647</v>
      </c>
      <c r="F19" s="54">
        <v>1472</v>
      </c>
      <c r="G19" s="54"/>
      <c r="H19" s="54"/>
      <c r="I19" s="54"/>
      <c r="J19" s="54"/>
      <c r="K19" s="54"/>
      <c r="L19" s="54"/>
      <c r="M19" s="54"/>
      <c r="N19" s="54"/>
    </row>
    <row r="20" spans="1:15" ht="18" customHeight="1">
      <c r="A20" s="91"/>
      <c r="B20" s="91"/>
      <c r="C20" s="53" t="s">
        <v>186</v>
      </c>
      <c r="D20" s="53"/>
      <c r="E20" s="54">
        <v>2943</v>
      </c>
      <c r="F20" s="54">
        <v>3031</v>
      </c>
      <c r="G20" s="54"/>
      <c r="H20" s="54"/>
      <c r="I20" s="54"/>
      <c r="J20" s="54"/>
      <c r="K20" s="54"/>
      <c r="L20" s="54"/>
      <c r="M20" s="54"/>
      <c r="N20" s="54"/>
    </row>
    <row r="21" spans="1:15" ht="18" customHeight="1">
      <c r="A21" s="91"/>
      <c r="B21" s="91"/>
      <c r="C21" s="53" t="s">
        <v>187</v>
      </c>
      <c r="D21" s="53"/>
      <c r="E21" s="85">
        <v>0</v>
      </c>
      <c r="F21" s="85">
        <v>0</v>
      </c>
      <c r="G21" s="85"/>
      <c r="H21" s="85"/>
      <c r="I21" s="85"/>
      <c r="J21" s="85"/>
      <c r="K21" s="85"/>
      <c r="L21" s="85"/>
      <c r="M21" s="85"/>
      <c r="N21" s="85"/>
    </row>
    <row r="22" spans="1:15" ht="18" customHeight="1">
      <c r="A22" s="91"/>
      <c r="B22" s="91"/>
      <c r="C22" s="47" t="s">
        <v>188</v>
      </c>
      <c r="D22" s="47"/>
      <c r="E22" s="54">
        <v>4590</v>
      </c>
      <c r="F22" s="54">
        <v>4503</v>
      </c>
      <c r="G22" s="54"/>
      <c r="H22" s="54"/>
      <c r="I22" s="54"/>
      <c r="J22" s="54"/>
      <c r="K22" s="54"/>
      <c r="L22" s="54"/>
      <c r="M22" s="54"/>
      <c r="N22" s="54"/>
    </row>
    <row r="23" spans="1:15" ht="18" customHeight="1">
      <c r="A23" s="91"/>
      <c r="B23" s="91" t="s">
        <v>189</v>
      </c>
      <c r="C23" s="53" t="s">
        <v>190</v>
      </c>
      <c r="D23" s="53"/>
      <c r="E23" s="54">
        <v>40</v>
      </c>
      <c r="F23" s="54">
        <v>40</v>
      </c>
      <c r="G23" s="54"/>
      <c r="H23" s="54"/>
      <c r="I23" s="54"/>
      <c r="J23" s="54"/>
      <c r="K23" s="54"/>
      <c r="L23" s="54"/>
      <c r="M23" s="54"/>
      <c r="N23" s="54"/>
    </row>
    <row r="24" spans="1:15" ht="18" customHeight="1">
      <c r="A24" s="91"/>
      <c r="B24" s="91"/>
      <c r="C24" s="53" t="s">
        <v>191</v>
      </c>
      <c r="D24" s="53"/>
      <c r="E24" s="54">
        <v>3476</v>
      </c>
      <c r="F24" s="54">
        <v>3442</v>
      </c>
      <c r="G24" s="54"/>
      <c r="H24" s="54"/>
      <c r="I24" s="54"/>
      <c r="J24" s="54"/>
      <c r="K24" s="54"/>
      <c r="L24" s="54"/>
      <c r="M24" s="54"/>
      <c r="N24" s="54"/>
    </row>
    <row r="25" spans="1:15" ht="18" customHeight="1">
      <c r="A25" s="91"/>
      <c r="B25" s="91"/>
      <c r="C25" s="53" t="s">
        <v>192</v>
      </c>
      <c r="D25" s="53"/>
      <c r="E25" s="54">
        <v>0</v>
      </c>
      <c r="F25" s="54">
        <v>0</v>
      </c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91"/>
      <c r="B26" s="91"/>
      <c r="C26" s="53" t="s">
        <v>193</v>
      </c>
      <c r="D26" s="53"/>
      <c r="E26" s="54">
        <v>3516</v>
      </c>
      <c r="F26" s="54">
        <v>3482</v>
      </c>
      <c r="G26" s="54"/>
      <c r="H26" s="54"/>
      <c r="I26" s="54"/>
      <c r="J26" s="54"/>
      <c r="K26" s="54"/>
      <c r="L26" s="54"/>
      <c r="M26" s="54"/>
      <c r="N26" s="54"/>
    </row>
    <row r="27" spans="1:15" ht="18" customHeight="1">
      <c r="A27" s="91"/>
      <c r="B27" s="53" t="s">
        <v>194</v>
      </c>
      <c r="C27" s="53"/>
      <c r="D27" s="53"/>
      <c r="E27" s="54">
        <v>8106</v>
      </c>
      <c r="F27" s="54">
        <v>7985</v>
      </c>
      <c r="G27" s="54"/>
      <c r="H27" s="54"/>
      <c r="I27" s="54"/>
      <c r="J27" s="54"/>
      <c r="K27" s="54"/>
      <c r="L27" s="54"/>
      <c r="M27" s="54"/>
      <c r="N27" s="54"/>
    </row>
    <row r="28" spans="1:15" ht="18" customHeight="1">
      <c r="A28" s="91" t="s">
        <v>195</v>
      </c>
      <c r="B28" s="91" t="s">
        <v>196</v>
      </c>
      <c r="C28" s="53" t="s">
        <v>197</v>
      </c>
      <c r="D28" s="86" t="s">
        <v>40</v>
      </c>
      <c r="E28" s="54">
        <v>3165</v>
      </c>
      <c r="F28" s="54">
        <v>3037.3</v>
      </c>
      <c r="G28" s="54"/>
      <c r="H28" s="54"/>
      <c r="I28" s="54"/>
      <c r="J28" s="54"/>
      <c r="K28" s="54"/>
      <c r="L28" s="54"/>
      <c r="M28" s="54"/>
      <c r="N28" s="54"/>
    </row>
    <row r="29" spans="1:15" ht="18" customHeight="1">
      <c r="A29" s="91"/>
      <c r="B29" s="91"/>
      <c r="C29" s="53" t="s">
        <v>198</v>
      </c>
      <c r="D29" s="86" t="s">
        <v>41</v>
      </c>
      <c r="E29" s="54">
        <v>3061</v>
      </c>
      <c r="F29" s="54">
        <v>2946.8</v>
      </c>
      <c r="G29" s="54"/>
      <c r="H29" s="54"/>
      <c r="I29" s="54"/>
      <c r="J29" s="54"/>
      <c r="K29" s="54"/>
      <c r="L29" s="54"/>
      <c r="M29" s="54"/>
      <c r="N29" s="54"/>
    </row>
    <row r="30" spans="1:15" ht="18" customHeight="1">
      <c r="A30" s="91"/>
      <c r="B30" s="91"/>
      <c r="C30" s="53" t="s">
        <v>199</v>
      </c>
      <c r="D30" s="86" t="s">
        <v>200</v>
      </c>
      <c r="E30" s="54">
        <v>95</v>
      </c>
      <c r="F30" s="54">
        <v>94.8</v>
      </c>
      <c r="G30" s="54"/>
      <c r="H30" s="54"/>
      <c r="I30" s="54"/>
      <c r="J30" s="54"/>
      <c r="K30" s="54"/>
      <c r="L30" s="54"/>
      <c r="M30" s="54"/>
      <c r="N30" s="54"/>
    </row>
    <row r="31" spans="1:15" ht="18" customHeight="1">
      <c r="A31" s="91"/>
      <c r="B31" s="91"/>
      <c r="C31" s="47" t="s">
        <v>201</v>
      </c>
      <c r="D31" s="86" t="s">
        <v>202</v>
      </c>
      <c r="E31" s="54">
        <f t="shared" ref="E31:F31" si="0">E28-E29-E30</f>
        <v>9</v>
      </c>
      <c r="F31" s="54">
        <f>F28-F29-F30</f>
        <v>-4.2999999999999972</v>
      </c>
      <c r="G31" s="54">
        <f t="shared" ref="G31:N31" si="1">G28-G29-G30</f>
        <v>0</v>
      </c>
      <c r="H31" s="54">
        <f t="shared" si="1"/>
        <v>0</v>
      </c>
      <c r="I31" s="54">
        <f t="shared" si="1"/>
        <v>0</v>
      </c>
      <c r="J31" s="54">
        <f t="shared" si="1"/>
        <v>0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  <c r="O31" s="7"/>
    </row>
    <row r="32" spans="1:15" ht="18" customHeight="1">
      <c r="A32" s="91"/>
      <c r="B32" s="91"/>
      <c r="C32" s="53" t="s">
        <v>203</v>
      </c>
      <c r="D32" s="86" t="s">
        <v>204</v>
      </c>
      <c r="E32" s="54">
        <v>42</v>
      </c>
      <c r="F32" s="54">
        <v>43</v>
      </c>
      <c r="G32" s="54"/>
      <c r="H32" s="54"/>
      <c r="I32" s="54"/>
      <c r="J32" s="54"/>
      <c r="K32" s="54"/>
      <c r="L32" s="54"/>
      <c r="M32" s="54"/>
      <c r="N32" s="54"/>
    </row>
    <row r="33" spans="1:14" ht="18" customHeight="1">
      <c r="A33" s="91"/>
      <c r="B33" s="91"/>
      <c r="C33" s="53" t="s">
        <v>205</v>
      </c>
      <c r="D33" s="86" t="s">
        <v>206</v>
      </c>
      <c r="E33" s="54">
        <v>43</v>
      </c>
      <c r="F33" s="54">
        <v>41</v>
      </c>
      <c r="G33" s="54"/>
      <c r="H33" s="54"/>
      <c r="I33" s="54"/>
      <c r="J33" s="54"/>
      <c r="K33" s="54"/>
      <c r="L33" s="54"/>
      <c r="M33" s="54"/>
      <c r="N33" s="54"/>
    </row>
    <row r="34" spans="1:14" ht="18" customHeight="1">
      <c r="A34" s="91"/>
      <c r="B34" s="91"/>
      <c r="C34" s="47" t="s">
        <v>207</v>
      </c>
      <c r="D34" s="86" t="s">
        <v>208</v>
      </c>
      <c r="E34" s="54">
        <f t="shared" ref="E34:F34" si="2">E31+E32-E33</f>
        <v>8</v>
      </c>
      <c r="F34" s="54">
        <f>F31+F32-F33</f>
        <v>-2.2999999999999972</v>
      </c>
      <c r="G34" s="54">
        <f t="shared" ref="G34:N34" si="3">G31+G32-G33</f>
        <v>0</v>
      </c>
      <c r="H34" s="54">
        <f t="shared" si="3"/>
        <v>0</v>
      </c>
      <c r="I34" s="54">
        <f t="shared" si="3"/>
        <v>0</v>
      </c>
      <c r="J34" s="54">
        <f t="shared" si="3"/>
        <v>0</v>
      </c>
      <c r="K34" s="54">
        <f t="shared" si="3"/>
        <v>0</v>
      </c>
      <c r="L34" s="54">
        <f t="shared" si="3"/>
        <v>0</v>
      </c>
      <c r="M34" s="54">
        <f t="shared" si="3"/>
        <v>0</v>
      </c>
      <c r="N34" s="54">
        <f t="shared" si="3"/>
        <v>0</v>
      </c>
    </row>
    <row r="35" spans="1:14" ht="18" customHeight="1">
      <c r="A35" s="91"/>
      <c r="B35" s="91" t="s">
        <v>209</v>
      </c>
      <c r="C35" s="53" t="s">
        <v>210</v>
      </c>
      <c r="D35" s="86" t="s">
        <v>211</v>
      </c>
      <c r="E35" s="54">
        <v>26</v>
      </c>
      <c r="F35" s="54">
        <v>0</v>
      </c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91"/>
      <c r="B36" s="91"/>
      <c r="C36" s="53" t="s">
        <v>212</v>
      </c>
      <c r="D36" s="86" t="s">
        <v>213</v>
      </c>
      <c r="E36" s="54"/>
      <c r="F36" s="54">
        <v>0</v>
      </c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91"/>
      <c r="B37" s="91"/>
      <c r="C37" s="53" t="s">
        <v>214</v>
      </c>
      <c r="D37" s="86" t="s">
        <v>215</v>
      </c>
      <c r="E37" s="54">
        <f t="shared" ref="E37:F37" si="4">E34+E35-E36</f>
        <v>34</v>
      </c>
      <c r="F37" s="54">
        <f t="shared" si="4"/>
        <v>-2.2999999999999972</v>
      </c>
      <c r="G37" s="54">
        <f t="shared" ref="G37:N37" si="5">G34+G35-G36</f>
        <v>0</v>
      </c>
      <c r="H37" s="54">
        <f t="shared" si="5"/>
        <v>0</v>
      </c>
      <c r="I37" s="54">
        <f t="shared" si="5"/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</row>
    <row r="38" spans="1:14" ht="18" customHeight="1">
      <c r="A38" s="91"/>
      <c r="B38" s="91"/>
      <c r="C38" s="53" t="s">
        <v>216</v>
      </c>
      <c r="D38" s="86" t="s">
        <v>217</v>
      </c>
      <c r="E38" s="54"/>
      <c r="F38" s="54">
        <v>0</v>
      </c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91"/>
      <c r="B39" s="91"/>
      <c r="C39" s="53" t="s">
        <v>218</v>
      </c>
      <c r="D39" s="86" t="s">
        <v>219</v>
      </c>
      <c r="E39" s="54"/>
      <c r="F39" s="54">
        <v>0</v>
      </c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91"/>
      <c r="B40" s="91"/>
      <c r="C40" s="53" t="s">
        <v>220</v>
      </c>
      <c r="D40" s="86" t="s">
        <v>221</v>
      </c>
      <c r="E40" s="54"/>
      <c r="F40" s="54">
        <v>0</v>
      </c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91"/>
      <c r="B41" s="91"/>
      <c r="C41" s="47" t="s">
        <v>222</v>
      </c>
      <c r="D41" s="86" t="s">
        <v>223</v>
      </c>
      <c r="E41" s="54">
        <f t="shared" ref="E41:F41" si="6">E34+E35-E36-E40</f>
        <v>34</v>
      </c>
      <c r="F41" s="54">
        <f t="shared" si="6"/>
        <v>-2.2999999999999972</v>
      </c>
      <c r="G41" s="54">
        <f t="shared" ref="G41:N41" si="7">G34+G35-G36-G40</f>
        <v>0</v>
      </c>
      <c r="H41" s="54">
        <f t="shared" si="7"/>
        <v>0</v>
      </c>
      <c r="I41" s="54">
        <f t="shared" si="7"/>
        <v>0</v>
      </c>
      <c r="J41" s="54">
        <f t="shared" si="7"/>
        <v>0</v>
      </c>
      <c r="K41" s="54">
        <f t="shared" si="7"/>
        <v>0</v>
      </c>
      <c r="L41" s="54">
        <f t="shared" si="7"/>
        <v>0</v>
      </c>
      <c r="M41" s="54">
        <f t="shared" si="7"/>
        <v>0</v>
      </c>
      <c r="N41" s="54">
        <f t="shared" si="7"/>
        <v>0</v>
      </c>
    </row>
    <row r="42" spans="1:14" ht="18" customHeight="1">
      <c r="A42" s="91"/>
      <c r="B42" s="91"/>
      <c r="C42" s="106" t="s">
        <v>224</v>
      </c>
      <c r="D42" s="106"/>
      <c r="E42" s="54">
        <f t="shared" ref="E42:F42" si="8">E37+E38-E39-E40</f>
        <v>34</v>
      </c>
      <c r="F42" s="54">
        <f t="shared" si="8"/>
        <v>-2.2999999999999972</v>
      </c>
      <c r="G42" s="54">
        <f t="shared" ref="G42:N42" si="9">G37+G38-G39-G40</f>
        <v>0</v>
      </c>
      <c r="H42" s="54">
        <f t="shared" si="9"/>
        <v>0</v>
      </c>
      <c r="I42" s="54">
        <f t="shared" si="9"/>
        <v>0</v>
      </c>
      <c r="J42" s="54">
        <f t="shared" si="9"/>
        <v>0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</row>
    <row r="43" spans="1:14" ht="18" customHeight="1">
      <c r="A43" s="91"/>
      <c r="B43" s="91"/>
      <c r="C43" s="53" t="s">
        <v>225</v>
      </c>
      <c r="D43" s="86" t="s">
        <v>226</v>
      </c>
      <c r="E43" s="54"/>
      <c r="F43" s="54">
        <v>0</v>
      </c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91"/>
      <c r="B44" s="91"/>
      <c r="C44" s="47" t="s">
        <v>227</v>
      </c>
      <c r="D44" s="66" t="s">
        <v>228</v>
      </c>
      <c r="E44" s="54">
        <f t="shared" ref="E44:F44" si="10">E41+E43</f>
        <v>34</v>
      </c>
      <c r="F44" s="54">
        <f t="shared" si="10"/>
        <v>-2.2999999999999972</v>
      </c>
      <c r="G44" s="54">
        <f t="shared" ref="G44:N44" si="11">G41+G43</f>
        <v>0</v>
      </c>
      <c r="H44" s="54">
        <f t="shared" si="11"/>
        <v>0</v>
      </c>
      <c r="I44" s="54">
        <f t="shared" si="11"/>
        <v>0</v>
      </c>
      <c r="J44" s="54">
        <f t="shared" si="11"/>
        <v>0</v>
      </c>
      <c r="K44" s="54">
        <f t="shared" si="11"/>
        <v>0</v>
      </c>
      <c r="L44" s="54">
        <f t="shared" si="11"/>
        <v>0</v>
      </c>
      <c r="M44" s="54">
        <f t="shared" si="11"/>
        <v>0</v>
      </c>
      <c r="N44" s="54">
        <f t="shared" si="11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7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（財）岡田 拓也</cp:lastModifiedBy>
  <cp:lastPrinted>2022-07-07T08:42:16Z</cp:lastPrinted>
  <dcterms:created xsi:type="dcterms:W3CDTF">1999-07-06T05:17:05Z</dcterms:created>
  <dcterms:modified xsi:type="dcterms:W3CDTF">2023-08-21T07:07:45Z</dcterms:modified>
</cp:coreProperties>
</file>