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192.168.0.241\共有\【財政状況】\令和5年度\02 団体回答\01 都道府県\18.福井県\修正依頼\"/>
    </mc:Choice>
  </mc:AlternateContent>
  <xr:revisionPtr revIDLastSave="0" documentId="8_{B1433BDF-6F4E-4D27-B35F-1819FB00E141}" xr6:coauthVersionLast="47" xr6:coauthVersionMax="47" xr10:uidLastSave="{00000000-0000-0000-0000-000000000000}"/>
  <bookViews>
    <workbookView xWindow="-120" yWindow="-120" windowWidth="29040" windowHeight="15840" tabRatio="663" firstSheet="3" activeTab="5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'2.公営企業会計予算(R4-5年度)'!$A$1:$Q$49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'4.公営企業会計決算（R2-3年度）'!$A$1:$Q$49</definedName>
    <definedName name="_xlnm.Print_Area" localSheetId="5">'5.三セク決算（R2-3年度）'!$A$1:$N$46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4" l="1"/>
  <c r="P44" i="4"/>
  <c r="Q39" i="4"/>
  <c r="Q45" i="4" s="1"/>
  <c r="P39" i="4"/>
  <c r="P45" i="4" s="1"/>
  <c r="Q27" i="4"/>
  <c r="Q24" i="4"/>
  <c r="P21" i="4"/>
  <c r="P24" i="4" s="1"/>
  <c r="P27" i="4" s="1"/>
  <c r="Q16" i="4"/>
  <c r="P16" i="4"/>
  <c r="Q15" i="4"/>
  <c r="P15" i="4"/>
  <c r="Q14" i="4"/>
  <c r="P14" i="4"/>
  <c r="H31" i="8" l="1"/>
  <c r="H34" i="8" s="1"/>
  <c r="F31" i="8"/>
  <c r="F34" i="8" s="1"/>
  <c r="K44" i="4"/>
  <c r="H41" i="8" l="1"/>
  <c r="H44" i="8" s="1"/>
  <c r="H37" i="8"/>
  <c r="H42" i="8" s="1"/>
  <c r="F41" i="8"/>
  <c r="F44" i="8" s="1"/>
  <c r="F37" i="8"/>
  <c r="F42" i="8" s="1"/>
  <c r="F19" i="2"/>
  <c r="I39" i="7"/>
  <c r="I45" i="7" s="1"/>
  <c r="J24" i="7"/>
  <c r="I44" i="7"/>
  <c r="G44" i="7"/>
  <c r="G39" i="7"/>
  <c r="G45" i="7" s="1"/>
  <c r="Q24" i="7"/>
  <c r="Q27" i="7" s="1"/>
  <c r="Q16" i="7"/>
  <c r="Q15" i="7"/>
  <c r="Q14" i="7"/>
  <c r="O24" i="7"/>
  <c r="O27" i="7" s="1"/>
  <c r="O16" i="7"/>
  <c r="O15" i="7"/>
  <c r="O14" i="7"/>
  <c r="M24" i="7"/>
  <c r="M27" i="7" s="1"/>
  <c r="M16" i="7"/>
  <c r="M15" i="7"/>
  <c r="M14" i="7"/>
  <c r="K24" i="7"/>
  <c r="K27" i="7" s="1"/>
  <c r="K16" i="7"/>
  <c r="K15" i="7"/>
  <c r="K14" i="7"/>
  <c r="I24" i="7"/>
  <c r="I27" i="7" s="1"/>
  <c r="I16" i="7"/>
  <c r="I15" i="7"/>
  <c r="I14" i="7"/>
  <c r="G24" i="7"/>
  <c r="G27" i="7" s="1"/>
  <c r="G16" i="7"/>
  <c r="G15" i="7"/>
  <c r="G14" i="7"/>
  <c r="M44" i="7"/>
  <c r="L44" i="7"/>
  <c r="M39" i="7"/>
  <c r="M45" i="7" s="1"/>
  <c r="L39" i="7"/>
  <c r="L45" i="7" s="1"/>
  <c r="L24" i="7"/>
  <c r="L27" i="7" s="1"/>
  <c r="L16" i="7"/>
  <c r="L15" i="7"/>
  <c r="L14" i="7"/>
  <c r="I20" i="6" l="1"/>
  <c r="I10" i="6"/>
  <c r="F38" i="5"/>
  <c r="F28" i="5"/>
  <c r="F32" i="5"/>
  <c r="F40" i="5"/>
  <c r="F39" i="5" s="1"/>
  <c r="H39" i="5"/>
  <c r="H40" i="5"/>
  <c r="H32" i="5"/>
  <c r="H28" i="5"/>
  <c r="H27" i="5"/>
  <c r="N21" i="4" l="1"/>
  <c r="J21" i="4" l="1"/>
  <c r="H21" i="4" l="1"/>
  <c r="F21" i="4" l="1"/>
  <c r="I44" i="4" l="1"/>
  <c r="I39" i="4"/>
  <c r="I45" i="4" s="1"/>
  <c r="G44" i="4"/>
  <c r="G39" i="4"/>
  <c r="G45" i="4" s="1"/>
  <c r="O24" i="4"/>
  <c r="O27" i="4" s="1"/>
  <c r="O16" i="4"/>
  <c r="O15" i="4"/>
  <c r="O14" i="4"/>
  <c r="M24" i="4"/>
  <c r="M27" i="4" s="1"/>
  <c r="M16" i="4"/>
  <c r="M15" i="4"/>
  <c r="M14" i="4"/>
  <c r="K24" i="4"/>
  <c r="K27" i="4" s="1"/>
  <c r="K16" i="4"/>
  <c r="K15" i="4"/>
  <c r="K14" i="4"/>
  <c r="I24" i="4"/>
  <c r="I27" i="4" s="1"/>
  <c r="I16" i="4"/>
  <c r="I15" i="4"/>
  <c r="I14" i="4"/>
  <c r="G24" i="4"/>
  <c r="G27" i="4" s="1"/>
  <c r="G16" i="4"/>
  <c r="G15" i="4"/>
  <c r="G14" i="4"/>
  <c r="M44" i="4"/>
  <c r="L44" i="4"/>
  <c r="M39" i="4"/>
  <c r="L39" i="4"/>
  <c r="L24" i="4"/>
  <c r="L27" i="4" s="1"/>
  <c r="L16" i="4"/>
  <c r="L15" i="4"/>
  <c r="L14" i="4"/>
  <c r="I24" i="6"/>
  <c r="F24" i="6"/>
  <c r="G24" i="6" s="1"/>
  <c r="H10" i="6"/>
  <c r="L45" i="4" l="1"/>
  <c r="M45" i="4"/>
  <c r="F32" i="2"/>
  <c r="F45" i="2"/>
  <c r="F39" i="2" l="1"/>
  <c r="H39" i="2"/>
  <c r="F40" i="2"/>
  <c r="F28" i="2" l="1"/>
  <c r="H28" i="2"/>
  <c r="H45" i="2"/>
  <c r="H41" i="2"/>
  <c r="H38" i="2"/>
  <c r="H27" i="2"/>
  <c r="I9" i="2"/>
  <c r="G45" i="2"/>
  <c r="F27" i="2"/>
  <c r="G27" i="2" s="1"/>
  <c r="F22" i="6"/>
  <c r="E22" i="6"/>
  <c r="E19" i="6"/>
  <c r="E23" i="6" s="1"/>
  <c r="H45" i="5"/>
  <c r="F45" i="5"/>
  <c r="G44" i="5" s="1"/>
  <c r="F27" i="5"/>
  <c r="G19" i="5" s="1"/>
  <c r="F44" i="4"/>
  <c r="F39" i="4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G31" i="8"/>
  <c r="G34" i="8" s="1"/>
  <c r="G41" i="8" s="1"/>
  <c r="G44" i="8" s="1"/>
  <c r="E31" i="8"/>
  <c r="E34" i="8" s="1"/>
  <c r="Q44" i="7"/>
  <c r="P44" i="7"/>
  <c r="O44" i="7"/>
  <c r="N44" i="7"/>
  <c r="K44" i="7"/>
  <c r="J44" i="7"/>
  <c r="H44" i="7"/>
  <c r="F44" i="7"/>
  <c r="Q39" i="7"/>
  <c r="Q45" i="7" s="1"/>
  <c r="P39" i="7"/>
  <c r="O39" i="7"/>
  <c r="N39" i="7"/>
  <c r="K39" i="7"/>
  <c r="J39" i="7"/>
  <c r="H39" i="7"/>
  <c r="F39" i="7"/>
  <c r="P24" i="7"/>
  <c r="P27" i="7" s="1"/>
  <c r="N24" i="7"/>
  <c r="N27" i="7" s="1"/>
  <c r="J27" i="7"/>
  <c r="H24" i="7"/>
  <c r="H27" i="7" s="1"/>
  <c r="F24" i="7"/>
  <c r="F27" i="7" s="1"/>
  <c r="P16" i="7"/>
  <c r="N16" i="7"/>
  <c r="J16" i="7"/>
  <c r="H16" i="7"/>
  <c r="F16" i="7"/>
  <c r="P15" i="7"/>
  <c r="N15" i="7"/>
  <c r="J15" i="7"/>
  <c r="H15" i="7"/>
  <c r="F15" i="7"/>
  <c r="P14" i="7"/>
  <c r="N14" i="7"/>
  <c r="J14" i="7"/>
  <c r="H14" i="7"/>
  <c r="F14" i="7"/>
  <c r="H20" i="6"/>
  <c r="G20" i="6"/>
  <c r="F20" i="6"/>
  <c r="E20" i="6"/>
  <c r="I19" i="6"/>
  <c r="I21" i="6" s="1"/>
  <c r="H19" i="6"/>
  <c r="H21" i="6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O45" i="4" s="1"/>
  <c r="N39" i="4"/>
  <c r="N45" i="4" s="1"/>
  <c r="N44" i="4"/>
  <c r="K39" i="4"/>
  <c r="J39" i="4"/>
  <c r="J44" i="4"/>
  <c r="H39" i="4"/>
  <c r="H44" i="4"/>
  <c r="N24" i="4"/>
  <c r="N27" i="4" s="1"/>
  <c r="J24" i="4"/>
  <c r="J27" i="4" s="1"/>
  <c r="H24" i="4"/>
  <c r="H27" i="4" s="1"/>
  <c r="N16" i="4"/>
  <c r="N15" i="4"/>
  <c r="N14" i="4"/>
  <c r="J16" i="4"/>
  <c r="J15" i="4"/>
  <c r="J14" i="4"/>
  <c r="H16" i="4"/>
  <c r="H15" i="4"/>
  <c r="H14" i="4"/>
  <c r="F24" i="4"/>
  <c r="F27" i="4" s="1"/>
  <c r="F16" i="4"/>
  <c r="F15" i="4"/>
  <c r="F14" i="4"/>
  <c r="E21" i="6"/>
  <c r="G35" i="5"/>
  <c r="O45" i="7" l="1"/>
  <c r="G38" i="5"/>
  <c r="G39" i="5"/>
  <c r="G30" i="5"/>
  <c r="G42" i="5"/>
  <c r="G33" i="5"/>
  <c r="G34" i="5"/>
  <c r="G37" i="5"/>
  <c r="G40" i="5"/>
  <c r="G28" i="5"/>
  <c r="G41" i="5"/>
  <c r="F45" i="4"/>
  <c r="K45" i="4"/>
  <c r="G29" i="2"/>
  <c r="G41" i="2"/>
  <c r="G14" i="2"/>
  <c r="I45" i="5"/>
  <c r="G45" i="5"/>
  <c r="G29" i="5"/>
  <c r="G28" i="2"/>
  <c r="J37" i="8"/>
  <c r="J42" i="8" s="1"/>
  <c r="H45" i="4"/>
  <c r="G21" i="2"/>
  <c r="G43" i="5"/>
  <c r="G16" i="2"/>
  <c r="G18" i="2"/>
  <c r="J45" i="7"/>
  <c r="G36" i="5"/>
  <c r="G31" i="5"/>
  <c r="K45" i="7"/>
  <c r="G32" i="5"/>
  <c r="G9" i="2"/>
  <c r="J45" i="4"/>
  <c r="G37" i="8"/>
  <c r="G42" i="8" s="1"/>
  <c r="G19" i="2"/>
  <c r="G25" i="2"/>
  <c r="G24" i="2"/>
  <c r="G36" i="2"/>
  <c r="N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G20" i="2"/>
  <c r="G17" i="2"/>
  <c r="G10" i="2"/>
  <c r="G31" i="2"/>
  <c r="P45" i="7"/>
  <c r="I23" i="6"/>
  <c r="H22" i="6"/>
  <c r="H23" i="6"/>
  <c r="G23" i="6"/>
  <c r="G22" i="6"/>
  <c r="E41" i="8"/>
  <c r="E44" i="8" s="1"/>
  <c r="E37" i="8"/>
  <c r="E42" i="8" s="1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<sst xmlns="http://schemas.openxmlformats.org/spreadsheetml/2006/main" count="453" uniqueCount="265">
  <si>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</si>
  <si>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</si>
  <si>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</si>
  <si>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</si>
  <si>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</si>
  <si>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</si>
  <si>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</si>
  <si>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</si>
  <si>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</si>
  <si>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</si>
  <si>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</si>
  <si>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</si>
  <si>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</si>
  <si>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</si>
  <si>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</si>
  <si>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</si>
  <si>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</si>
  <si>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</si>
  <si>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</si>
  <si>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</si>
  <si>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</si>
  <si>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</si>
  <si>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</si>
  <si>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</si>
  <si>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</si>
  <si>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</si>
  <si>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</si>
  <si>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</si>
  <si>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</si>
  <si>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</si>
  <si>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</si>
  <si>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</si>
  <si>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</si>
  <si>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</si>
  <si>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</si>
  <si>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</si>
  <si>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</si>
  <si>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</si>
  <si>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</si>
  <si>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</si>
  <si>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</si>
  <si>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</si>
  <si>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</si>
  <si>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</si>
  <si>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</si>
  <si>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</si>
  <si>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</si>
  <si>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</si>
  <si>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</si>
  <si>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</si>
  <si>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</si>
  <si>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</si>
  <si>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</si>
  <si>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</si>
  <si>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</si>
  <si>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</si>
  <si>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</si>
  <si>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</si>
  <si>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</si>
  <si>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</si>
  <si>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</si>
  <si>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</si>
  <si>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</si>
  <si>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</si>
  <si>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</si>
  <si>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</si>
  <si>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</si>
  <si>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</si>
  <si>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</si>
  <si>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</si>
  <si>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</si>
  <si>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</si>
  <si>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</si>
  <si>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</si>
  <si>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</si>
  <si>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</si>
  <si>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</si>
  <si>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</si>
  <si>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</si>
  <si>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</si>
  <si>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</si>
  <si>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</si>
  <si>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</si>
  <si>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</si>
  <si>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</si>
  <si>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</si>
  <si>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</si>
  <si>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</si>
  <si>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</si>
  <si>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</si>
  <si>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</si>
  <si>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</si>
  <si>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</si>
  <si>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</si>
  <si>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</si>
  <si>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</si>
  <si>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</si>
  <si>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</si>
  <si>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</si>
  <si>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</si>
  <si>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</si>
  <si>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</si>
  <si>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</si>
  <si>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</si>
  <si>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</si>
  <si>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</si>
  <si>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</si>
  <si>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</si>
  <si>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</si>
  <si>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</si>
  <si>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</si>
  <si>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</si>
  <si>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</si>
  <si>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</si>
  <si>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</si>
  <si>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</si>
  <si>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</si>
  <si>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</si>
  <si>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</si>
  <si>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</si>
  <si>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</si>
  <si>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</si>
  <si>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</si>
  <si>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</si>
  <si>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</si>
  <si>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</si>
  <si>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</si>
  <si>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</si>
  <si>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</si>
  <si>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</si>
  <si>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</si>
  <si>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</si>
  <si>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</si>
  <si>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</si>
  <si>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</si>
  <si>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</si>
  <si>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</si>
  <si>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</si>
  <si>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</si>
  <si>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</si>
  <si>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</si>
  <si>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</si>
  <si>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</si>
  <si>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</si>
  <si>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</si>
  <si>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</si>
  <si>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</si>
  <si>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</si>
  <si>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</si>
  <si>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</si>
  <si>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</si>
  <si>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</si>
  <si>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</si>
  <si>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</si>
  <si>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</si>
  <si>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</si>
  <si>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</si>
  <si>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</si>
  <si>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</si>
  <si>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</si>
  <si>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</si>
  <si>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</si>
  <si>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</si>
  <si>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</si>
  <si>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</si>
  <si>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</si>
  <si>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</si>
  <si>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</si>
  <si>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</si>
  <si>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</si>
  <si>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</si>
  <si>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</si>
  <si>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</si>
  <si>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</si>
  <si>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</si>
  <si>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</si>
  <si>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</si>
  <si>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</si>
  <si>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</si>
  <si>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</si>
  <si>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</si>
  <si>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</si>
  <si>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</si>
  <si>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</si>
  <si>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</si>
  <si>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</si>
  <si>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</si>
  <si>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</si>
  <si>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</si>
  <si>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</si>
  <si>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</si>
  <si>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</si>
  <si>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</si>
  <si>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</si>
  <si>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</si>
  <si>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</si>
  <si>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</si>
  <si>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</si>
  <si>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</si>
  <si>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</si>
  <si>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</si>
  <si>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</si>
  <si>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</si>
  <si>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</si>
  <si>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</si>
  <si>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</si>
  <si>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</si>
  <si>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</si>
  <si>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</si>
  <si>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</si>
  <si>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</si>
  <si>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</si>
  <si>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</si>
  <si>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</si>
  <si>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</si>
  <si>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</si>
  <si>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</si>
  <si>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</si>
  <si>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</si>
  <si>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</si>
  <si>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</si>
  <si>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</si>
  <si>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</si>
  <si>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</si>
  <si>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</si>
  <si>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</si>
  <si>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</si>
  <si>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</si>
  <si>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</si>
  <si>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</si>
  <si>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</si>
  <si>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</si>
  <si>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</si>
  <si>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</si>
  <si>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</si>
  <si>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</si>
  <si>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</si>
  <si>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</si>
  <si>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</si>
  <si>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</si>
  <si>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</si>
  <si>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</si>
  <si>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</si>
  <si>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</si>
  <si>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</si>
  <si>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</si>
  <si>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</si>
  <si>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</si>
  <si>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</si>
  <si>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福井県</t>
    <rPh sb="0" eb="3">
      <t>フクイケン</t>
    </rPh>
    <phoneticPr fontId="9"/>
  </si>
  <si>
    <r>
      <t>（注1）平成28年度～令和元年度は平成27年度国勢調査、令和2年度</t>
    </r>
    <r>
      <rPr>
        <sz val="11"/>
        <color rgb="FFFF0000"/>
        <rFont val="明朝"/>
        <family val="1"/>
        <charset val="128"/>
      </rPr>
      <t>～令和</t>
    </r>
    <r>
      <rPr>
        <sz val="11"/>
        <color rgb="FFFF0000"/>
        <rFont val="游ゴシック"/>
        <family val="1"/>
        <charset val="128"/>
      </rPr>
      <t>3年度</t>
    </r>
    <r>
      <rPr>
        <sz val="11"/>
        <rFont val="明朝"/>
        <family val="1"/>
        <charset val="128"/>
      </rPr>
      <t>は令和2年度国勢調査を基に計上している。</t>
    </r>
    <rPh sb="34" eb="36">
      <t>レイワ</t>
    </rPh>
    <rPh sb="37" eb="39">
      <t>ネンド</t>
    </rPh>
    <phoneticPr fontId="9"/>
  </si>
  <si>
    <t>病院事業</t>
    <rPh sb="0" eb="2">
      <t>ビョウイン</t>
    </rPh>
    <rPh sb="2" eb="4">
      <t>ジギョウ</t>
    </rPh>
    <phoneticPr fontId="9"/>
  </si>
  <si>
    <t>臨海工業用地等造成事業</t>
    <rPh sb="0" eb="2">
      <t>リンカイ</t>
    </rPh>
    <rPh sb="2" eb="4">
      <t>コウギョウ</t>
    </rPh>
    <rPh sb="4" eb="6">
      <t>ヨウチ</t>
    </rPh>
    <rPh sb="6" eb="7">
      <t>ナド</t>
    </rPh>
    <rPh sb="7" eb="9">
      <t>ゾウセイ</t>
    </rPh>
    <rPh sb="9" eb="11">
      <t>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</si>
  <si>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</si>
  <si>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水道用水供給事業</t>
    <rPh sb="0" eb="2">
      <t>スイドウ</t>
    </rPh>
    <rPh sb="2" eb="4">
      <t>ヨウスイ</t>
    </rPh>
    <rPh sb="4" eb="6">
      <t>キョウキュウ</t>
    </rPh>
    <rPh sb="6" eb="8">
      <t>ジギョウ</t>
    </rPh>
    <phoneticPr fontId="9"/>
  </si>
  <si>
    <t>臨海下水道事業</t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</si>
  <si>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</si>
  <si>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駐車場整備事業</t>
    <rPh sb="0" eb="3">
      <t>チュウシャジョウ</t>
    </rPh>
    <rPh sb="3" eb="5">
      <t>セイビ</t>
    </rPh>
    <rPh sb="5" eb="7">
      <t>ジギョウ</t>
    </rPh>
    <phoneticPr fontId="9"/>
  </si>
  <si>
    <t>港湾整備事業</t>
    <rPh sb="0" eb="2">
      <t>コウワン</t>
    </rPh>
    <rPh sb="2" eb="4">
      <t>セイビ</t>
    </rPh>
    <rPh sb="4" eb="6">
      <t>ジギョウ</t>
    </rPh>
    <phoneticPr fontId="9"/>
  </si>
  <si>
    <t>福井県</t>
    <rPh sb="0" eb="3">
      <t>フクイケン</t>
    </rPh>
    <phoneticPr fontId="16"/>
  </si>
  <si>
    <t>特定環境保全公共下水道事業</t>
    <rPh sb="11" eb="13">
      <t>ジギョウ</t>
    </rPh>
    <phoneticPr fontId="9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</si>
  <si>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9"/>
  </si>
  <si>
    <t>福井県道路公社</t>
    <rPh sb="0" eb="3">
      <t>フクイケン</t>
    </rPh>
    <rPh sb="3" eb="5">
      <t>ドウロ</t>
    </rPh>
    <rPh sb="5" eb="7">
      <t>コウシャ</t>
    </rPh>
    <phoneticPr fontId="14"/>
  </si>
  <si>
    <t>県営産業団地整備事業</t>
    <rPh sb="0" eb="4">
      <t>ケンエイサンギョウ</t>
    </rPh>
    <rPh sb="4" eb="6">
      <t>ダンチ</t>
    </rPh>
    <rPh sb="6" eb="8">
      <t>セイビ</t>
    </rPh>
    <rPh sb="8" eb="10">
      <t>ジギョウ</t>
    </rPh>
    <phoneticPr fontId="9"/>
  </si>
  <si>
    <t>福井県並行在来線準備株式会社（現：株式会社ハピラインふくい）</t>
    <rPh sb="0" eb="3">
      <t>フクイケン</t>
    </rPh>
    <rPh sb="3" eb="5">
      <t>ヘイコウ</t>
    </rPh>
    <rPh sb="5" eb="8">
      <t>ザイライセン</t>
    </rPh>
    <rPh sb="8" eb="10">
      <t>ジュンビ</t>
    </rPh>
    <rPh sb="10" eb="14">
      <t>カブシキガイシャ</t>
    </rPh>
    <rPh sb="15" eb="16">
      <t>ゲン</t>
    </rPh>
    <rPh sb="17" eb="21">
      <t>カブシキガイシャ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</si>
</sst>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6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12"/>
      <name val="ＭＳ Ｐゴシック"/>
      <family val="1"/>
      <charset val="128"/>
    </font>
    <font>
      <sz val="11"/>
      <color rgb="FFFF0000"/>
      <name val="明朝"/>
      <family val="1"/>
      <charset val="128"/>
    </font>
    <font>
      <sz val="11"/>
      <color rgb="FFFF0000"/>
      <name val="游ゴシック"/>
      <family val="1"/>
      <charset val="128"/>
    </font>
    <font>
      <sz val="11"/>
      <name val="ＭＳ Ｐゴシック"/>
      <family val="1"/>
      <charset val="128"/>
    </font>
    <font>
      <b/>
      <sz val="11"/>
      <name val="ＭＳ Ｐゴシック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3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0" fontId="20" fillId="0" borderId="5" xfId="0" applyFont="1" applyBorder="1" applyAlignment="1">
      <alignment horizontal="distributed" vertical="center" justifyLastLine="1"/>
    </xf>
    <xf numFmtId="182" fontId="2" fillId="0" borderId="10" xfId="1" applyNumberFormat="1" applyFill="1" applyBorder="1" applyAlignment="1">
      <alignment vertical="center"/>
    </xf>
    <xf numFmtId="0" fontId="24" fillId="0" borderId="5" xfId="0" applyFont="1" applyBorder="1" applyAlignment="1">
      <alignment horizontal="distributed" vertical="center" justifyLastLine="1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19" fillId="0" borderId="10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13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41" fontId="13" fillId="0" borderId="10" xfId="0" applyNumberFormat="1" applyFont="1" applyBorder="1" applyAlignment="1">
      <alignment horizontal="center" vertical="center"/>
    </xf>
    <xf numFmtId="41" fontId="25" fillId="0" borderId="10" xfId="0" applyNumberFormat="1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86" t="s">
        <v>249</v>
      </c>
      <c r="F1" s="1"/>
    </row>
    <row r="3" spans="1:11" ht="14.25">
      <c r="A3" s="10" t="s">
        <v>92</v>
      </c>
    </row>
    <row r="5" spans="1:11">
      <c r="A5" s="17" t="s">
        <v>237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8" t="s">
        <v>238</v>
      </c>
      <c r="G7" s="48"/>
      <c r="H7" s="48" t="s">
        <v>247</v>
      </c>
      <c r="I7" s="49" t="s">
        <v>21</v>
      </c>
    </row>
    <row r="8" spans="1:11" ht="17.100000000000001" customHeight="1">
      <c r="A8" s="18"/>
      <c r="B8" s="19"/>
      <c r="C8" s="19"/>
      <c r="D8" s="19"/>
      <c r="E8" s="59"/>
      <c r="F8" s="51" t="s">
        <v>90</v>
      </c>
      <c r="G8" s="51" t="s">
        <v>2</v>
      </c>
      <c r="H8" s="51" t="s">
        <v>235</v>
      </c>
      <c r="I8" s="52"/>
    </row>
    <row r="9" spans="1:11" ht="18" customHeight="1">
      <c r="A9" s="91" t="s">
        <v>87</v>
      </c>
      <c r="B9" s="91" t="s">
        <v>89</v>
      </c>
      <c r="C9" s="60" t="s">
        <v>3</v>
      </c>
      <c r="D9" s="53"/>
      <c r="E9" s="53"/>
      <c r="F9" s="54">
        <v>138290</v>
      </c>
      <c r="G9" s="55">
        <f>F9/$F$27*100</f>
        <v>30.052851641617188</v>
      </c>
      <c r="H9" s="54">
        <v>136183</v>
      </c>
      <c r="I9" s="55">
        <f>(F9/H9-1)*100</f>
        <v>1.5471828348619043</v>
      </c>
      <c r="K9" s="25"/>
    </row>
    <row r="10" spans="1:11" ht="18" customHeight="1">
      <c r="A10" s="91"/>
      <c r="B10" s="91"/>
      <c r="C10" s="62"/>
      <c r="D10" s="64" t="s">
        <v>22</v>
      </c>
      <c r="E10" s="53"/>
      <c r="F10" s="54">
        <v>31626</v>
      </c>
      <c r="G10" s="55">
        <f t="shared" ref="F10:G26" si="0">F10/$F$27*100</f>
        <v>6.8728865862881277</v>
      </c>
      <c r="H10" s="54">
        <v>32689</v>
      </c>
      <c r="I10" s="55">
        <f t="shared" ref="I10:I27" si="1">(F10/H10-1)*100</f>
        <v>-3.2518584233228287</v>
      </c>
    </row>
    <row r="11" spans="1:11" ht="18" customHeight="1">
      <c r="A11" s="91"/>
      <c r="B11" s="91"/>
      <c r="C11" s="62"/>
      <c r="D11" s="62"/>
      <c r="E11" s="47" t="s">
        <v>23</v>
      </c>
      <c r="F11" s="83">
        <v>26129</v>
      </c>
      <c r="G11" s="55">
        <f t="shared" si="0"/>
        <v>5.6782917097679917</v>
      </c>
      <c r="H11" s="54">
        <v>26941</v>
      </c>
      <c r="I11" s="55">
        <f t="shared" si="1"/>
        <v>-3.0139935414424057</v>
      </c>
    </row>
    <row r="12" spans="1:11" ht="18" customHeight="1">
      <c r="A12" s="91"/>
      <c r="B12" s="91"/>
      <c r="C12" s="62"/>
      <c r="D12" s="62"/>
      <c r="E12" s="47" t="s">
        <v>24</v>
      </c>
      <c r="F12" s="83">
        <v>1578</v>
      </c>
      <c r="G12" s="55">
        <f t="shared" si="0"/>
        <v>0.34292718121680477</v>
      </c>
      <c r="H12" s="54">
        <v>1471</v>
      </c>
      <c r="I12" s="55">
        <f t="shared" si="1"/>
        <v>7.2739632902787177</v>
      </c>
    </row>
    <row r="13" spans="1:11" ht="18" customHeight="1">
      <c r="A13" s="91"/>
      <c r="B13" s="91"/>
      <c r="C13" s="62"/>
      <c r="D13" s="63"/>
      <c r="E13" s="47" t="s">
        <v>25</v>
      </c>
      <c r="F13" s="83">
        <v>77</v>
      </c>
      <c r="G13" s="55">
        <f t="shared" si="0"/>
        <v>1.6733455610705935E-2</v>
      </c>
      <c r="H13" s="54">
        <v>172</v>
      </c>
      <c r="I13" s="55">
        <f t="shared" si="1"/>
        <v>-55.232558139534881</v>
      </c>
    </row>
    <row r="14" spans="1:11" ht="18" customHeight="1">
      <c r="A14" s="91"/>
      <c r="B14" s="91"/>
      <c r="C14" s="62"/>
      <c r="D14" s="60" t="s">
        <v>26</v>
      </c>
      <c r="E14" s="53"/>
      <c r="F14" s="83">
        <v>28491</v>
      </c>
      <c r="G14" s="55">
        <f t="shared" si="0"/>
        <v>6.1915958935665296</v>
      </c>
      <c r="H14" s="54">
        <v>30907</v>
      </c>
      <c r="I14" s="55">
        <f t="shared" si="1"/>
        <v>-7.8169993852525321</v>
      </c>
    </row>
    <row r="15" spans="1:11" ht="18" customHeight="1">
      <c r="A15" s="91"/>
      <c r="B15" s="91"/>
      <c r="C15" s="62"/>
      <c r="D15" s="62"/>
      <c r="E15" s="47" t="s">
        <v>27</v>
      </c>
      <c r="F15" s="83">
        <v>1119</v>
      </c>
      <c r="G15" s="55">
        <f t="shared" si="0"/>
        <v>0.24317840036857064</v>
      </c>
      <c r="H15" s="54">
        <v>1185</v>
      </c>
      <c r="I15" s="55">
        <f t="shared" si="1"/>
        <v>-5.5696202531645529</v>
      </c>
    </row>
    <row r="16" spans="1:11" ht="18" customHeight="1">
      <c r="A16" s="91"/>
      <c r="B16" s="91"/>
      <c r="C16" s="62"/>
      <c r="D16" s="63"/>
      <c r="E16" s="47" t="s">
        <v>28</v>
      </c>
      <c r="F16" s="83">
        <v>27372</v>
      </c>
      <c r="G16" s="55">
        <f t="shared" si="0"/>
        <v>5.948417493197959</v>
      </c>
      <c r="H16" s="54">
        <v>29722</v>
      </c>
      <c r="I16" s="55">
        <f t="shared" si="1"/>
        <v>-7.9066011708498802</v>
      </c>
      <c r="K16" s="26"/>
    </row>
    <row r="17" spans="1:26" ht="18" customHeight="1">
      <c r="A17" s="91"/>
      <c r="B17" s="91"/>
      <c r="C17" s="62"/>
      <c r="D17" s="92" t="s">
        <v>29</v>
      </c>
      <c r="E17" s="93"/>
      <c r="F17" s="83">
        <v>40151</v>
      </c>
      <c r="G17" s="55">
        <f t="shared" si="0"/>
        <v>8.7255191717591423</v>
      </c>
      <c r="H17" s="54">
        <v>35936</v>
      </c>
      <c r="I17" s="55">
        <f t="shared" si="1"/>
        <v>11.72918521816564</v>
      </c>
    </row>
    <row r="18" spans="1:26" ht="18" customHeight="1">
      <c r="A18" s="91"/>
      <c r="B18" s="91"/>
      <c r="C18" s="62"/>
      <c r="D18" s="92" t="s">
        <v>93</v>
      </c>
      <c r="E18" s="94"/>
      <c r="F18" s="83">
        <v>1990</v>
      </c>
      <c r="G18" s="55">
        <f t="shared" si="0"/>
        <v>0.43246203461434812</v>
      </c>
      <c r="H18" s="54">
        <v>1669</v>
      </c>
      <c r="I18" s="55">
        <f t="shared" si="1"/>
        <v>19.233073696824455</v>
      </c>
    </row>
    <row r="19" spans="1:26" ht="18" customHeight="1">
      <c r="A19" s="91"/>
      <c r="B19" s="91"/>
      <c r="C19" s="61"/>
      <c r="D19" s="92" t="s">
        <v>94</v>
      </c>
      <c r="E19" s="94"/>
      <c r="F19" s="55">
        <f t="shared" si="0"/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91"/>
      <c r="B20" s="91"/>
      <c r="C20" s="53" t="s">
        <v>4</v>
      </c>
      <c r="D20" s="53"/>
      <c r="E20" s="53"/>
      <c r="F20" s="83">
        <v>15571</v>
      </c>
      <c r="G20" s="55">
        <f t="shared" si="0"/>
        <v>3.3838524326532742</v>
      </c>
      <c r="H20" s="54">
        <v>15100</v>
      </c>
      <c r="I20" s="55">
        <f t="shared" si="1"/>
        <v>3.119205298013239</v>
      </c>
    </row>
    <row r="21" spans="1:26" ht="18" customHeight="1">
      <c r="A21" s="91"/>
      <c r="B21" s="91"/>
      <c r="C21" s="53" t="s">
        <v>5</v>
      </c>
      <c r="D21" s="53"/>
      <c r="E21" s="53"/>
      <c r="F21" s="54">
        <v>129477</v>
      </c>
      <c r="G21" s="55">
        <f t="shared" si="0"/>
        <v>28.137631585810031</v>
      </c>
      <c r="H21" s="54">
        <v>130739</v>
      </c>
      <c r="I21" s="55">
        <f t="shared" si="1"/>
        <v>-0.96528197400929105</v>
      </c>
    </row>
    <row r="22" spans="1:26" ht="18" customHeight="1">
      <c r="A22" s="91"/>
      <c r="B22" s="91"/>
      <c r="C22" s="53" t="s">
        <v>30</v>
      </c>
      <c r="D22" s="53"/>
      <c r="E22" s="53"/>
      <c r="F22" s="54">
        <v>5697</v>
      </c>
      <c r="G22" s="55">
        <f t="shared" si="0"/>
        <v>1.2380583975869053</v>
      </c>
      <c r="H22" s="54">
        <v>5238</v>
      </c>
      <c r="I22" s="55">
        <f t="shared" si="1"/>
        <v>8.7628865979381345</v>
      </c>
    </row>
    <row r="23" spans="1:26" ht="18" customHeight="1">
      <c r="A23" s="91"/>
      <c r="B23" s="91"/>
      <c r="C23" s="53" t="s">
        <v>6</v>
      </c>
      <c r="D23" s="53"/>
      <c r="E23" s="53"/>
      <c r="F23" s="54">
        <v>55932</v>
      </c>
      <c r="G23" s="55">
        <f t="shared" si="0"/>
        <v>12.155008301532524</v>
      </c>
      <c r="H23" s="54">
        <v>62123</v>
      </c>
      <c r="I23" s="55">
        <f t="shared" si="1"/>
        <v>-9.9657131819133049</v>
      </c>
    </row>
    <row r="24" spans="1:26" ht="18" customHeight="1">
      <c r="A24" s="91"/>
      <c r="B24" s="91"/>
      <c r="C24" s="53" t="s">
        <v>31</v>
      </c>
      <c r="D24" s="53"/>
      <c r="E24" s="53"/>
      <c r="F24" s="54">
        <v>1451</v>
      </c>
      <c r="G24" s="55">
        <f t="shared" si="0"/>
        <v>0.31532784533940666</v>
      </c>
      <c r="H24" s="54">
        <v>1254</v>
      </c>
      <c r="I24" s="55">
        <f t="shared" si="1"/>
        <v>15.709728867623607</v>
      </c>
    </row>
    <row r="25" spans="1:26" ht="18" customHeight="1">
      <c r="A25" s="91"/>
      <c r="B25" s="91"/>
      <c r="C25" s="53" t="s">
        <v>7</v>
      </c>
      <c r="D25" s="53"/>
      <c r="E25" s="53"/>
      <c r="F25" s="54">
        <v>49167</v>
      </c>
      <c r="G25" s="55">
        <f t="shared" si="0"/>
        <v>10.684854701449074</v>
      </c>
      <c r="H25" s="54">
        <v>69128</v>
      </c>
      <c r="I25" s="55">
        <f t="shared" si="1"/>
        <v>-28.875419511630597</v>
      </c>
    </row>
    <row r="26" spans="1:26" ht="18" customHeight="1">
      <c r="A26" s="91"/>
      <c r="B26" s="91"/>
      <c r="C26" s="53" t="s">
        <v>8</v>
      </c>
      <c r="D26" s="53"/>
      <c r="E26" s="53"/>
      <c r="F26" s="54">
        <v>64571</v>
      </c>
      <c r="G26" s="55">
        <f t="shared" si="0"/>
        <v>14.032415094011597</v>
      </c>
      <c r="H26" s="54">
        <v>69067</v>
      </c>
      <c r="I26" s="55">
        <f t="shared" si="1"/>
        <v>-6.5096210925622895</v>
      </c>
    </row>
    <row r="27" spans="1:26" ht="18" customHeight="1">
      <c r="A27" s="91"/>
      <c r="B27" s="91"/>
      <c r="C27" s="53" t="s">
        <v>9</v>
      </c>
      <c r="D27" s="53"/>
      <c r="E27" s="53"/>
      <c r="F27" s="54">
        <f>SUM(F9,F20:F26)</f>
        <v>460156</v>
      </c>
      <c r="G27" s="55">
        <f>F27/$F$27*100</f>
        <v>100</v>
      </c>
      <c r="H27" s="54">
        <f>SUM(H9,H20:H26)</f>
        <v>488832</v>
      </c>
      <c r="I27" s="55">
        <f t="shared" si="1"/>
        <v>-5.8662280701754383</v>
      </c>
    </row>
    <row r="28" spans="1:26" ht="18" customHeight="1">
      <c r="A28" s="91"/>
      <c r="B28" s="91" t="s">
        <v>88</v>
      </c>
      <c r="C28" s="60" t="s">
        <v>10</v>
      </c>
      <c r="D28" s="53"/>
      <c r="E28" s="53"/>
      <c r="F28" s="54">
        <f>F30+F31+F29</f>
        <v>185279</v>
      </c>
      <c r="G28" s="55">
        <f>F28/$F$45*100</f>
        <v>40.264388598649155</v>
      </c>
      <c r="H28" s="54">
        <f>H30+H31+H29</f>
        <v>192641</v>
      </c>
      <c r="I28" s="55">
        <f>(F28/H28-1)*100</f>
        <v>-3.8216163744997145</v>
      </c>
    </row>
    <row r="29" spans="1:26" ht="18" customHeight="1">
      <c r="A29" s="91"/>
      <c r="B29" s="91"/>
      <c r="C29" s="62"/>
      <c r="D29" s="53" t="s">
        <v>11</v>
      </c>
      <c r="E29" s="53"/>
      <c r="F29" s="54">
        <v>109646</v>
      </c>
      <c r="G29" s="55">
        <f t="shared" ref="G29:G44" si="2">F29/$F$45*100</f>
        <v>23.828006154434583</v>
      </c>
      <c r="H29" s="54">
        <v>112344</v>
      </c>
      <c r="I29" s="55">
        <f t="shared" ref="I29:I45" si="3">(F29/H29-1)*100</f>
        <v>-2.4015523748486811</v>
      </c>
    </row>
    <row r="30" spans="1:26" ht="18" customHeight="1">
      <c r="A30" s="91"/>
      <c r="B30" s="91"/>
      <c r="C30" s="62"/>
      <c r="D30" s="53" t="s">
        <v>32</v>
      </c>
      <c r="E30" s="53"/>
      <c r="F30" s="54">
        <v>12440</v>
      </c>
      <c r="G30" s="55">
        <f t="shared" si="2"/>
        <v>2.7034310103530106</v>
      </c>
      <c r="H30" s="54">
        <v>12147</v>
      </c>
      <c r="I30" s="55">
        <f t="shared" si="3"/>
        <v>2.4121182184901668</v>
      </c>
    </row>
    <row r="31" spans="1:26" ht="18" customHeight="1">
      <c r="A31" s="91"/>
      <c r="B31" s="91"/>
      <c r="C31" s="61"/>
      <c r="D31" s="53" t="s">
        <v>12</v>
      </c>
      <c r="E31" s="53"/>
      <c r="F31" s="54">
        <v>63193</v>
      </c>
      <c r="G31" s="55">
        <f t="shared" si="2"/>
        <v>13.73295143386156</v>
      </c>
      <c r="H31" s="54">
        <v>68150</v>
      </c>
      <c r="I31" s="55">
        <f t="shared" si="3"/>
        <v>-7.273661041819512</v>
      </c>
    </row>
    <row r="32" spans="1:26" ht="18" customHeight="1">
      <c r="A32" s="91"/>
      <c r="B32" s="91"/>
      <c r="C32" s="60" t="s">
        <v>13</v>
      </c>
      <c r="D32" s="53"/>
      <c r="E32" s="53"/>
      <c r="F32" s="54">
        <f>SUM(F33:F38)+800</f>
        <v>189295</v>
      </c>
      <c r="G32" s="55">
        <f t="shared" si="2"/>
        <v>41.137136101669867</v>
      </c>
      <c r="H32" s="54">
        <v>191306</v>
      </c>
      <c r="I32" s="55">
        <f t="shared" si="3"/>
        <v>-1.0511954669482404</v>
      </c>
    </row>
    <row r="33" spans="1:9" ht="18" customHeight="1">
      <c r="A33" s="91"/>
      <c r="B33" s="91"/>
      <c r="C33" s="62"/>
      <c r="D33" s="53" t="s">
        <v>14</v>
      </c>
      <c r="E33" s="53"/>
      <c r="F33" s="54">
        <v>26750</v>
      </c>
      <c r="G33" s="55">
        <f t="shared" si="2"/>
        <v>5.8132459426803083</v>
      </c>
      <c r="H33" s="54">
        <v>25334</v>
      </c>
      <c r="I33" s="55">
        <f t="shared" si="3"/>
        <v>5.5893265966685091</v>
      </c>
    </row>
    <row r="34" spans="1:9" ht="18" customHeight="1">
      <c r="A34" s="91"/>
      <c r="B34" s="91"/>
      <c r="C34" s="62"/>
      <c r="D34" s="53" t="s">
        <v>33</v>
      </c>
      <c r="E34" s="53"/>
      <c r="F34" s="54">
        <v>4727</v>
      </c>
      <c r="G34" s="55">
        <f t="shared" si="2"/>
        <v>1.0272603204130772</v>
      </c>
      <c r="H34" s="54">
        <v>8333</v>
      </c>
      <c r="I34" s="55">
        <f t="shared" si="3"/>
        <v>-43.273730949237965</v>
      </c>
    </row>
    <row r="35" spans="1:9" ht="18" customHeight="1">
      <c r="A35" s="91"/>
      <c r="B35" s="91"/>
      <c r="C35" s="62"/>
      <c r="D35" s="53" t="s">
        <v>34</v>
      </c>
      <c r="E35" s="53"/>
      <c r="F35" s="54">
        <v>94639</v>
      </c>
      <c r="G35" s="55">
        <f t="shared" si="2"/>
        <v>20.566720851189597</v>
      </c>
      <c r="H35" s="54">
        <v>93813</v>
      </c>
      <c r="I35" s="55">
        <f t="shared" si="3"/>
        <v>0.88047498747507724</v>
      </c>
    </row>
    <row r="36" spans="1:9" ht="18" customHeight="1">
      <c r="A36" s="91"/>
      <c r="B36" s="91"/>
      <c r="C36" s="62"/>
      <c r="D36" s="53" t="s">
        <v>35</v>
      </c>
      <c r="E36" s="53"/>
      <c r="F36" s="54">
        <v>5362</v>
      </c>
      <c r="G36" s="55">
        <f t="shared" si="2"/>
        <v>1.1652569998000679</v>
      </c>
      <c r="H36" s="54">
        <v>4989</v>
      </c>
      <c r="I36" s="55">
        <f t="shared" si="3"/>
        <v>7.4764481860092102</v>
      </c>
    </row>
    <row r="37" spans="1:9" ht="18" customHeight="1">
      <c r="A37" s="91"/>
      <c r="B37" s="91"/>
      <c r="C37" s="62"/>
      <c r="D37" s="53" t="s">
        <v>15</v>
      </c>
      <c r="E37" s="53"/>
      <c r="F37" s="54">
        <v>11231</v>
      </c>
      <c r="G37" s="55">
        <f t="shared" si="2"/>
        <v>2.4406940255043943</v>
      </c>
      <c r="H37" s="54">
        <v>5342</v>
      </c>
      <c r="I37" s="55">
        <f t="shared" si="3"/>
        <v>110.23961063272183</v>
      </c>
    </row>
    <row r="38" spans="1:9" ht="18" customHeight="1">
      <c r="A38" s="91"/>
      <c r="B38" s="91"/>
      <c r="C38" s="61"/>
      <c r="D38" s="53" t="s">
        <v>36</v>
      </c>
      <c r="E38" s="53"/>
      <c r="F38" s="54">
        <v>45786</v>
      </c>
      <c r="G38" s="55">
        <f t="shared" si="2"/>
        <v>9.9501038778153497</v>
      </c>
      <c r="H38" s="54">
        <f>1881+51014</f>
        <v>52895</v>
      </c>
      <c r="I38" s="55">
        <f t="shared" si="3"/>
        <v>-13.439833632668496</v>
      </c>
    </row>
    <row r="39" spans="1:9" ht="18" customHeight="1">
      <c r="A39" s="91"/>
      <c r="B39" s="91"/>
      <c r="C39" s="60" t="s">
        <v>16</v>
      </c>
      <c r="D39" s="53"/>
      <c r="E39" s="53"/>
      <c r="F39" s="54">
        <f>F40+F43</f>
        <v>85582</v>
      </c>
      <c r="G39" s="55">
        <f t="shared" si="2"/>
        <v>18.598475299680977</v>
      </c>
      <c r="H39" s="54">
        <f>H43+H40</f>
        <v>104885</v>
      </c>
      <c r="I39" s="55">
        <f t="shared" si="3"/>
        <v>-18.403966248748628</v>
      </c>
    </row>
    <row r="40" spans="1:9" ht="18" customHeight="1">
      <c r="A40" s="91"/>
      <c r="B40" s="91"/>
      <c r="C40" s="62"/>
      <c r="D40" s="60" t="s">
        <v>17</v>
      </c>
      <c r="E40" s="53"/>
      <c r="F40" s="54">
        <f>F41+F42</f>
        <v>79244</v>
      </c>
      <c r="G40" s="55">
        <f t="shared" si="2"/>
        <v>17.221116317075076</v>
      </c>
      <c r="H40" s="54">
        <v>100992</v>
      </c>
      <c r="I40" s="55">
        <f t="shared" si="3"/>
        <v>-21.534378960709756</v>
      </c>
    </row>
    <row r="41" spans="1:9" ht="18" customHeight="1">
      <c r="A41" s="91"/>
      <c r="B41" s="91"/>
      <c r="C41" s="62"/>
      <c r="D41" s="62"/>
      <c r="E41" s="56" t="s">
        <v>91</v>
      </c>
      <c r="F41" s="54">
        <v>35578</v>
      </c>
      <c r="G41" s="55">
        <f t="shared" si="2"/>
        <v>7.7317257625674776</v>
      </c>
      <c r="H41" s="54">
        <f>25978+12907</f>
        <v>38885</v>
      </c>
      <c r="I41" s="57">
        <f t="shared" si="3"/>
        <v>-8.5045647421885029</v>
      </c>
    </row>
    <row r="42" spans="1:9" ht="18" customHeight="1">
      <c r="A42" s="91"/>
      <c r="B42" s="91"/>
      <c r="C42" s="62"/>
      <c r="D42" s="61"/>
      <c r="E42" s="47" t="s">
        <v>37</v>
      </c>
      <c r="F42" s="54">
        <v>43666</v>
      </c>
      <c r="G42" s="55">
        <f t="shared" si="2"/>
        <v>9.4893905545076009</v>
      </c>
      <c r="H42" s="54">
        <v>62107</v>
      </c>
      <c r="I42" s="57">
        <f t="shared" si="3"/>
        <v>-29.692305215193137</v>
      </c>
    </row>
    <row r="43" spans="1:9" ht="18" customHeight="1">
      <c r="A43" s="91"/>
      <c r="B43" s="91"/>
      <c r="C43" s="62"/>
      <c r="D43" s="53" t="s">
        <v>38</v>
      </c>
      <c r="E43" s="53"/>
      <c r="F43" s="54">
        <v>6338</v>
      </c>
      <c r="G43" s="55">
        <f t="shared" si="2"/>
        <v>1.3773589826058987</v>
      </c>
      <c r="H43" s="54">
        <v>3893</v>
      </c>
      <c r="I43" s="57">
        <f t="shared" si="3"/>
        <v>62.805034677626502</v>
      </c>
    </row>
    <row r="44" spans="1:9" ht="18" customHeight="1">
      <c r="A44" s="91"/>
      <c r="B44" s="91"/>
      <c r="C44" s="61"/>
      <c r="D44" s="53" t="s">
        <v>39</v>
      </c>
      <c r="E44" s="53"/>
      <c r="F44" s="54"/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91"/>
      <c r="B45" s="91"/>
      <c r="C45" s="47" t="s">
        <v>18</v>
      </c>
      <c r="D45" s="47"/>
      <c r="E45" s="47"/>
      <c r="F45" s="54">
        <f>SUM(F28,F32,F39)</f>
        <v>460156</v>
      </c>
      <c r="G45" s="55">
        <f>F45/$F$45*100</f>
        <v>100</v>
      </c>
      <c r="H45" s="54">
        <f>SUM(H28,H32,H39)</f>
        <v>488832</v>
      </c>
      <c r="I45" s="55">
        <f t="shared" si="3"/>
        <v>-5.8662280701754383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0"/>
  <sheetViews>
    <sheetView view="pageBreakPreview" zoomScale="94" zoomScaleNormal="100" zoomScaleSheetLayoutView="94" workbookViewId="0">
      <pane xSplit="5" ySplit="7" topLeftCell="F17" activePane="bottomRight" state="frozen"/>
      <selection activeCell="E13" sqref="E13"/>
      <selection pane="topRight" activeCell="E13" sqref="E13"/>
      <selection pane="bottomLeft" activeCell="E13" sqref="E13"/>
      <selection pane="bottomRight" activeCell="G24" sqref="G24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5" width="13.625" style="2" customWidth="1"/>
    <col min="26" max="29" width="12" style="2" customWidth="1"/>
    <col min="30" max="16384" width="9" style="2"/>
  </cols>
  <sheetData>
    <row r="1" spans="1:29" ht="33.950000000000003" customHeight="1">
      <c r="A1" s="20" t="s">
        <v>0</v>
      </c>
      <c r="B1" s="11"/>
      <c r="C1" s="11"/>
      <c r="D1" s="22" t="s">
        <v>249</v>
      </c>
      <c r="E1" s="13"/>
      <c r="F1" s="13"/>
      <c r="G1" s="13"/>
    </row>
    <row r="2" spans="1:29" ht="15" customHeight="1"/>
    <row r="3" spans="1:29" ht="15" customHeight="1">
      <c r="A3" s="14" t="s">
        <v>46</v>
      </c>
      <c r="B3" s="14"/>
      <c r="C3" s="14"/>
      <c r="D3" s="14"/>
    </row>
    <row r="4" spans="1:29" ht="15" customHeight="1">
      <c r="A4" s="14"/>
      <c r="B4" s="14"/>
      <c r="C4" s="14"/>
      <c r="D4" s="14"/>
    </row>
    <row r="5" spans="1:29" ht="15.95" customHeight="1">
      <c r="A5" s="12" t="s">
        <v>239</v>
      </c>
      <c r="B5" s="12"/>
      <c r="C5" s="12"/>
      <c r="D5" s="12"/>
      <c r="K5" s="15"/>
      <c r="Q5" s="15" t="s">
        <v>47</v>
      </c>
      <c r="S5" s="15"/>
    </row>
    <row r="6" spans="1:29" ht="15.95" customHeight="1">
      <c r="A6" s="103" t="s">
        <v>48</v>
      </c>
      <c r="B6" s="104"/>
      <c r="C6" s="104"/>
      <c r="D6" s="104"/>
      <c r="E6" s="104"/>
      <c r="F6" s="108" t="s">
        <v>251</v>
      </c>
      <c r="G6" s="109"/>
      <c r="H6" s="108" t="s">
        <v>252</v>
      </c>
      <c r="I6" s="109"/>
      <c r="J6" s="96" t="s">
        <v>253</v>
      </c>
      <c r="K6" s="96"/>
      <c r="L6" s="96" t="s">
        <v>254</v>
      </c>
      <c r="M6" s="96"/>
      <c r="N6" s="96" t="s">
        <v>255</v>
      </c>
      <c r="O6" s="96"/>
      <c r="P6" s="96" t="s">
        <v>256</v>
      </c>
      <c r="Q6" s="96"/>
      <c r="R6" s="95"/>
      <c r="S6" s="95"/>
    </row>
    <row r="7" spans="1:29" ht="15.95" customHeight="1">
      <c r="A7" s="104"/>
      <c r="B7" s="104"/>
      <c r="C7" s="104"/>
      <c r="D7" s="104"/>
      <c r="E7" s="104"/>
      <c r="F7" s="51" t="s">
        <v>240</v>
      </c>
      <c r="G7" s="51" t="s">
        <v>247</v>
      </c>
      <c r="H7" s="51" t="s">
        <v>240</v>
      </c>
      <c r="I7" s="51" t="s">
        <v>247</v>
      </c>
      <c r="J7" s="51" t="s">
        <v>240</v>
      </c>
      <c r="K7" s="51" t="s">
        <v>247</v>
      </c>
      <c r="L7" s="51" t="s">
        <v>240</v>
      </c>
      <c r="M7" s="51" t="s">
        <v>247</v>
      </c>
      <c r="N7" s="51" t="s">
        <v>240</v>
      </c>
      <c r="O7" s="51" t="s">
        <v>247</v>
      </c>
      <c r="P7" s="51" t="s">
        <v>240</v>
      </c>
      <c r="Q7" s="51" t="s">
        <v>247</v>
      </c>
      <c r="R7" s="51"/>
      <c r="S7" s="51"/>
    </row>
    <row r="8" spans="1:29" ht="15.95" customHeight="1">
      <c r="A8" s="101" t="s">
        <v>82</v>
      </c>
      <c r="B8" s="60" t="s">
        <v>49</v>
      </c>
      <c r="C8" s="53"/>
      <c r="D8" s="53"/>
      <c r="E8" s="65" t="s">
        <v>40</v>
      </c>
      <c r="F8" s="54">
        <v>26665</v>
      </c>
      <c r="G8" s="54">
        <v>28372</v>
      </c>
      <c r="H8" s="54">
        <v>2</v>
      </c>
      <c r="I8" s="54">
        <v>2</v>
      </c>
      <c r="J8" s="54">
        <v>826</v>
      </c>
      <c r="K8" s="54">
        <v>810</v>
      </c>
      <c r="L8" s="54">
        <v>3404</v>
      </c>
      <c r="M8" s="54">
        <v>3446</v>
      </c>
      <c r="N8" s="54">
        <v>1245</v>
      </c>
      <c r="O8" s="54">
        <v>1209</v>
      </c>
      <c r="P8" s="54">
        <v>2562</v>
      </c>
      <c r="Q8" s="54">
        <v>2541</v>
      </c>
      <c r="R8" s="54"/>
      <c r="S8" s="54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15.95" customHeight="1">
      <c r="A9" s="101"/>
      <c r="B9" s="62"/>
      <c r="C9" s="53" t="s">
        <v>50</v>
      </c>
      <c r="D9" s="53"/>
      <c r="E9" s="65" t="s">
        <v>41</v>
      </c>
      <c r="F9" s="54">
        <v>26083</v>
      </c>
      <c r="G9" s="54">
        <v>27790</v>
      </c>
      <c r="H9" s="54">
        <v>2</v>
      </c>
      <c r="I9" s="54">
        <v>2</v>
      </c>
      <c r="J9" s="54">
        <v>826</v>
      </c>
      <c r="K9" s="54">
        <v>810</v>
      </c>
      <c r="L9" s="54">
        <v>3404</v>
      </c>
      <c r="M9" s="54">
        <v>3446</v>
      </c>
      <c r="N9" s="54">
        <v>1245</v>
      </c>
      <c r="O9" s="54">
        <v>1209</v>
      </c>
      <c r="P9" s="54">
        <v>2562</v>
      </c>
      <c r="Q9" s="54">
        <v>2541</v>
      </c>
      <c r="R9" s="54"/>
      <c r="S9" s="54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.95" customHeight="1">
      <c r="A10" s="101"/>
      <c r="B10" s="61"/>
      <c r="C10" s="53" t="s">
        <v>51</v>
      </c>
      <c r="D10" s="53"/>
      <c r="E10" s="65" t="s">
        <v>42</v>
      </c>
      <c r="F10" s="54">
        <v>582</v>
      </c>
      <c r="G10" s="54">
        <v>582</v>
      </c>
      <c r="H10" s="54"/>
      <c r="I10" s="54"/>
      <c r="J10" s="66"/>
      <c r="K10" s="66"/>
      <c r="L10" s="54"/>
      <c r="M10" s="54"/>
      <c r="N10" s="54"/>
      <c r="O10" s="54"/>
      <c r="P10" s="54"/>
      <c r="Q10" s="54"/>
      <c r="R10" s="54"/>
      <c r="S10" s="54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.95" customHeight="1">
      <c r="A11" s="101"/>
      <c r="B11" s="60" t="s">
        <v>52</v>
      </c>
      <c r="C11" s="53"/>
      <c r="D11" s="53"/>
      <c r="E11" s="65" t="s">
        <v>43</v>
      </c>
      <c r="F11" s="54">
        <v>25540</v>
      </c>
      <c r="G11" s="54">
        <v>25020</v>
      </c>
      <c r="H11" s="54"/>
      <c r="I11" s="54"/>
      <c r="J11" s="54">
        <v>718</v>
      </c>
      <c r="K11" s="54">
        <v>715</v>
      </c>
      <c r="L11" s="54">
        <v>3063</v>
      </c>
      <c r="M11" s="54">
        <v>3208</v>
      </c>
      <c r="N11" s="54">
        <v>1216</v>
      </c>
      <c r="O11" s="54">
        <v>1172</v>
      </c>
      <c r="P11" s="54">
        <v>2659</v>
      </c>
      <c r="Q11" s="54">
        <v>2619</v>
      </c>
      <c r="R11" s="54"/>
      <c r="S11" s="54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.95" customHeight="1">
      <c r="A12" s="101"/>
      <c r="B12" s="62"/>
      <c r="C12" s="53" t="s">
        <v>53</v>
      </c>
      <c r="D12" s="53"/>
      <c r="E12" s="65" t="s">
        <v>44</v>
      </c>
      <c r="F12" s="54">
        <v>25540</v>
      </c>
      <c r="G12" s="54">
        <v>25020</v>
      </c>
      <c r="H12" s="54"/>
      <c r="I12" s="54"/>
      <c r="J12" s="54">
        <v>718</v>
      </c>
      <c r="K12" s="54">
        <v>715</v>
      </c>
      <c r="L12" s="54">
        <v>3063</v>
      </c>
      <c r="M12" s="54">
        <v>3208</v>
      </c>
      <c r="N12" s="54">
        <v>1216</v>
      </c>
      <c r="O12" s="54">
        <v>1172</v>
      </c>
      <c r="P12" s="54">
        <v>2659</v>
      </c>
      <c r="Q12" s="54">
        <v>2619</v>
      </c>
      <c r="R12" s="54"/>
      <c r="S12" s="54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.95" customHeight="1">
      <c r="A13" s="101"/>
      <c r="B13" s="61"/>
      <c r="C13" s="53" t="s">
        <v>54</v>
      </c>
      <c r="D13" s="53"/>
      <c r="E13" s="65" t="s">
        <v>45</v>
      </c>
      <c r="F13" s="54"/>
      <c r="G13" s="54"/>
      <c r="H13" s="66"/>
      <c r="I13" s="66"/>
      <c r="J13" s="66"/>
      <c r="K13" s="66"/>
      <c r="L13" s="54"/>
      <c r="M13" s="54"/>
      <c r="N13" s="54"/>
      <c r="O13" s="54"/>
      <c r="P13" s="54"/>
      <c r="Q13" s="54"/>
      <c r="R13" s="54"/>
      <c r="S13" s="54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.95" customHeight="1">
      <c r="A14" s="101"/>
      <c r="B14" s="53" t="s">
        <v>55</v>
      </c>
      <c r="C14" s="53"/>
      <c r="D14" s="53"/>
      <c r="E14" s="65" t="s">
        <v>96</v>
      </c>
      <c r="F14" s="54">
        <f t="shared" ref="F14:P15" si="0">F9-F12</f>
        <v>543</v>
      </c>
      <c r="G14" s="54">
        <f>G9-G12</f>
        <v>2770</v>
      </c>
      <c r="H14" s="54">
        <f t="shared" si="0"/>
        <v>2</v>
      </c>
      <c r="I14" s="54">
        <f t="shared" si="0"/>
        <v>2</v>
      </c>
      <c r="J14" s="54">
        <f t="shared" si="0"/>
        <v>108</v>
      </c>
      <c r="K14" s="54">
        <f t="shared" si="0"/>
        <v>95</v>
      </c>
      <c r="L14" s="54">
        <f t="shared" ref="L14:M15" si="1">L9-L12</f>
        <v>341</v>
      </c>
      <c r="M14" s="54">
        <f t="shared" si="1"/>
        <v>238</v>
      </c>
      <c r="N14" s="54">
        <f t="shared" si="0"/>
        <v>29</v>
      </c>
      <c r="O14" s="54">
        <f t="shared" si="0"/>
        <v>37</v>
      </c>
      <c r="P14" s="54">
        <f t="shared" ref="P14:Q14" si="2">P9-P12</f>
        <v>-97</v>
      </c>
      <c r="Q14" s="54">
        <f t="shared" si="2"/>
        <v>-78</v>
      </c>
      <c r="R14" s="54"/>
      <c r="S14" s="54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5.95" customHeight="1">
      <c r="A15" s="101"/>
      <c r="B15" s="53" t="s">
        <v>56</v>
      </c>
      <c r="C15" s="53"/>
      <c r="D15" s="53"/>
      <c r="E15" s="65" t="s">
        <v>97</v>
      </c>
      <c r="F15" s="54">
        <f t="shared" ref="F15:N15" si="3">F10-F13</f>
        <v>582</v>
      </c>
      <c r="G15" s="54">
        <f t="shared" si="3"/>
        <v>582</v>
      </c>
      <c r="H15" s="54">
        <f t="shared" si="3"/>
        <v>0</v>
      </c>
      <c r="I15" s="54">
        <f t="shared" si="0"/>
        <v>0</v>
      </c>
      <c r="J15" s="54">
        <f t="shared" si="3"/>
        <v>0</v>
      </c>
      <c r="K15" s="54">
        <f t="shared" si="0"/>
        <v>0</v>
      </c>
      <c r="L15" s="54">
        <f t="shared" ref="L15" si="4">L10-L13</f>
        <v>0</v>
      </c>
      <c r="M15" s="54">
        <f t="shared" si="1"/>
        <v>0</v>
      </c>
      <c r="N15" s="54">
        <f t="shared" si="3"/>
        <v>0</v>
      </c>
      <c r="O15" s="54">
        <f t="shared" si="0"/>
        <v>0</v>
      </c>
      <c r="P15" s="54">
        <f t="shared" si="0"/>
        <v>0</v>
      </c>
      <c r="Q15" s="54">
        <f t="shared" ref="Q15" si="5">Q10-Q13</f>
        <v>0</v>
      </c>
      <c r="R15" s="54"/>
      <c r="S15" s="54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5.95" customHeight="1">
      <c r="A16" s="101"/>
      <c r="B16" s="53" t="s">
        <v>57</v>
      </c>
      <c r="C16" s="53"/>
      <c r="D16" s="53"/>
      <c r="E16" s="65" t="s">
        <v>98</v>
      </c>
      <c r="F16" s="54">
        <f t="shared" ref="F16:O16" si="6">F8-F11</f>
        <v>1125</v>
      </c>
      <c r="G16" s="54">
        <f t="shared" si="6"/>
        <v>3352</v>
      </c>
      <c r="H16" s="54">
        <f t="shared" si="6"/>
        <v>2</v>
      </c>
      <c r="I16" s="54">
        <f t="shared" si="6"/>
        <v>2</v>
      </c>
      <c r="J16" s="54">
        <f t="shared" si="6"/>
        <v>108</v>
      </c>
      <c r="K16" s="54">
        <f t="shared" si="6"/>
        <v>95</v>
      </c>
      <c r="L16" s="54">
        <f t="shared" ref="L16:M16" si="7">L8-L11</f>
        <v>341</v>
      </c>
      <c r="M16" s="54">
        <f t="shared" si="7"/>
        <v>238</v>
      </c>
      <c r="N16" s="54">
        <f t="shared" si="6"/>
        <v>29</v>
      </c>
      <c r="O16" s="54">
        <f t="shared" si="6"/>
        <v>37</v>
      </c>
      <c r="P16" s="54">
        <f t="shared" ref="P16:Q16" si="8">P8-P11</f>
        <v>-97</v>
      </c>
      <c r="Q16" s="54">
        <f t="shared" si="8"/>
        <v>-78</v>
      </c>
      <c r="R16" s="54"/>
      <c r="S16" s="54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.95" customHeight="1">
      <c r="A17" s="101"/>
      <c r="B17" s="53" t="s">
        <v>58</v>
      </c>
      <c r="C17" s="53"/>
      <c r="D17" s="53"/>
      <c r="E17" s="51"/>
      <c r="F17" s="83">
        <v>0</v>
      </c>
      <c r="G17" s="54">
        <v>98</v>
      </c>
      <c r="H17" s="66"/>
      <c r="I17" s="66"/>
      <c r="J17" s="54"/>
      <c r="K17" s="54"/>
      <c r="L17" s="54"/>
      <c r="M17" s="54"/>
      <c r="N17" s="54"/>
      <c r="O17" s="66"/>
      <c r="P17" s="66">
        <v>348</v>
      </c>
      <c r="Q17" s="66">
        <v>302</v>
      </c>
      <c r="R17" s="66"/>
      <c r="S17" s="66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.95" customHeight="1">
      <c r="A18" s="101"/>
      <c r="B18" s="53" t="s">
        <v>59</v>
      </c>
      <c r="C18" s="53"/>
      <c r="D18" s="53"/>
      <c r="E18" s="51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.95" customHeight="1">
      <c r="A19" s="101" t="s">
        <v>83</v>
      </c>
      <c r="B19" s="60" t="s">
        <v>60</v>
      </c>
      <c r="C19" s="53"/>
      <c r="D19" s="53"/>
      <c r="E19" s="65"/>
      <c r="F19" s="54">
        <v>5172</v>
      </c>
      <c r="G19" s="54">
        <v>5847</v>
      </c>
      <c r="H19" s="54">
        <v>55</v>
      </c>
      <c r="I19" s="54">
        <v>55</v>
      </c>
      <c r="J19" s="54">
        <v>98</v>
      </c>
      <c r="K19" s="54">
        <v>44</v>
      </c>
      <c r="L19" s="54"/>
      <c r="M19" s="54"/>
      <c r="N19" s="54">
        <v>149</v>
      </c>
      <c r="O19" s="54">
        <v>145</v>
      </c>
      <c r="P19" s="54">
        <v>1167</v>
      </c>
      <c r="Q19" s="54">
        <v>1320</v>
      </c>
      <c r="R19" s="54"/>
      <c r="S19" s="54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.95" customHeight="1">
      <c r="A20" s="101"/>
      <c r="B20" s="61"/>
      <c r="C20" s="53" t="s">
        <v>61</v>
      </c>
      <c r="D20" s="53"/>
      <c r="E20" s="65"/>
      <c r="F20" s="54">
        <v>3196</v>
      </c>
      <c r="G20" s="54">
        <v>4197</v>
      </c>
      <c r="H20" s="54"/>
      <c r="I20" s="54"/>
      <c r="J20" s="54"/>
      <c r="K20" s="54"/>
      <c r="L20" s="54"/>
      <c r="M20" s="54"/>
      <c r="N20" s="54"/>
      <c r="O20" s="54"/>
      <c r="P20" s="54">
        <v>248</v>
      </c>
      <c r="Q20" s="54">
        <v>271</v>
      </c>
      <c r="R20" s="54"/>
      <c r="S20" s="54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.95" customHeight="1">
      <c r="A21" s="101"/>
      <c r="B21" s="53" t="s">
        <v>62</v>
      </c>
      <c r="C21" s="53"/>
      <c r="D21" s="53"/>
      <c r="E21" s="65" t="s">
        <v>99</v>
      </c>
      <c r="F21" s="54">
        <f>F19</f>
        <v>5172</v>
      </c>
      <c r="G21" s="54">
        <v>5847</v>
      </c>
      <c r="H21" s="54">
        <f>H19</f>
        <v>55</v>
      </c>
      <c r="I21" s="54">
        <v>55</v>
      </c>
      <c r="J21" s="54">
        <f>J19</f>
        <v>98</v>
      </c>
      <c r="K21" s="54">
        <v>44</v>
      </c>
      <c r="L21" s="54"/>
      <c r="M21" s="54"/>
      <c r="N21" s="54">
        <f>N19</f>
        <v>149</v>
      </c>
      <c r="O21" s="54">
        <v>145</v>
      </c>
      <c r="P21" s="54">
        <f>P19</f>
        <v>1167</v>
      </c>
      <c r="Q21" s="54">
        <v>1320</v>
      </c>
      <c r="R21" s="54"/>
      <c r="S21" s="54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.95" customHeight="1">
      <c r="A22" s="101"/>
      <c r="B22" s="60" t="s">
        <v>63</v>
      </c>
      <c r="C22" s="53"/>
      <c r="D22" s="53"/>
      <c r="E22" s="65" t="s">
        <v>100</v>
      </c>
      <c r="F22" s="54">
        <v>7137</v>
      </c>
      <c r="G22" s="54">
        <v>7539</v>
      </c>
      <c r="H22" s="54">
        <v>952</v>
      </c>
      <c r="I22" s="54">
        <v>432</v>
      </c>
      <c r="J22" s="54">
        <v>197</v>
      </c>
      <c r="K22" s="54">
        <v>152</v>
      </c>
      <c r="L22" s="54">
        <v>2063</v>
      </c>
      <c r="M22" s="54">
        <v>1329</v>
      </c>
      <c r="N22" s="54">
        <v>169</v>
      </c>
      <c r="O22" s="54">
        <v>229</v>
      </c>
      <c r="P22" s="54">
        <v>1233</v>
      </c>
      <c r="Q22" s="54">
        <v>1384</v>
      </c>
      <c r="R22" s="54"/>
      <c r="S22" s="54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15.95" customHeight="1">
      <c r="A23" s="101"/>
      <c r="B23" s="61" t="s">
        <v>64</v>
      </c>
      <c r="C23" s="53" t="s">
        <v>65</v>
      </c>
      <c r="D23" s="53"/>
      <c r="E23" s="65"/>
      <c r="F23" s="54">
        <v>3185</v>
      </c>
      <c r="G23" s="54">
        <v>2597</v>
      </c>
      <c r="H23" s="54"/>
      <c r="I23" s="54"/>
      <c r="J23" s="54"/>
      <c r="K23" s="54"/>
      <c r="L23" s="54">
        <v>517</v>
      </c>
      <c r="M23" s="54">
        <v>520</v>
      </c>
      <c r="N23" s="54"/>
      <c r="O23" s="54"/>
      <c r="P23" s="54">
        <v>279</v>
      </c>
      <c r="Q23" s="54">
        <v>296</v>
      </c>
      <c r="R23" s="54"/>
      <c r="S23" s="54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5.95" customHeight="1">
      <c r="A24" s="101"/>
      <c r="B24" s="53" t="s">
        <v>101</v>
      </c>
      <c r="C24" s="53"/>
      <c r="D24" s="53"/>
      <c r="E24" s="65" t="s">
        <v>102</v>
      </c>
      <c r="F24" s="54">
        <f t="shared" ref="F24:O24" si="9">F21-F22</f>
        <v>-1965</v>
      </c>
      <c r="G24" s="54">
        <f t="shared" si="9"/>
        <v>-1692</v>
      </c>
      <c r="H24" s="54">
        <f t="shared" si="9"/>
        <v>-897</v>
      </c>
      <c r="I24" s="54">
        <f t="shared" si="9"/>
        <v>-377</v>
      </c>
      <c r="J24" s="54">
        <f t="shared" si="9"/>
        <v>-99</v>
      </c>
      <c r="K24" s="54">
        <f t="shared" si="9"/>
        <v>-108</v>
      </c>
      <c r="L24" s="54">
        <f t="shared" ref="L24:M24" si="10">L21-L22</f>
        <v>-2063</v>
      </c>
      <c r="M24" s="54">
        <f t="shared" si="10"/>
        <v>-1329</v>
      </c>
      <c r="N24" s="54">
        <f t="shared" si="9"/>
        <v>-20</v>
      </c>
      <c r="O24" s="54">
        <f t="shared" si="9"/>
        <v>-84</v>
      </c>
      <c r="P24" s="54">
        <f t="shared" ref="P24:Q24" si="11">P21-P22</f>
        <v>-66</v>
      </c>
      <c r="Q24" s="54">
        <f t="shared" si="11"/>
        <v>-64</v>
      </c>
      <c r="R24" s="54"/>
      <c r="S24" s="54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.95" customHeight="1">
      <c r="A25" s="101"/>
      <c r="B25" s="60" t="s">
        <v>66</v>
      </c>
      <c r="C25" s="60"/>
      <c r="D25" s="60"/>
      <c r="E25" s="105" t="s">
        <v>103</v>
      </c>
      <c r="F25" s="97">
        <v>1965</v>
      </c>
      <c r="G25" s="97">
        <v>1692</v>
      </c>
      <c r="H25" s="97">
        <v>897</v>
      </c>
      <c r="I25" s="97">
        <v>377</v>
      </c>
      <c r="J25" s="97">
        <v>99</v>
      </c>
      <c r="K25" s="97">
        <v>108</v>
      </c>
      <c r="L25" s="97">
        <v>2063</v>
      </c>
      <c r="M25" s="97">
        <v>1329</v>
      </c>
      <c r="N25" s="97">
        <v>20</v>
      </c>
      <c r="O25" s="97">
        <v>84</v>
      </c>
      <c r="P25" s="97">
        <v>66</v>
      </c>
      <c r="Q25" s="97">
        <v>64</v>
      </c>
      <c r="R25" s="97"/>
      <c r="S25" s="9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.95" customHeight="1">
      <c r="A26" s="101"/>
      <c r="B26" s="78" t="s">
        <v>67</v>
      </c>
      <c r="C26" s="78"/>
      <c r="D26" s="78"/>
      <c r="E26" s="106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.95" customHeight="1">
      <c r="A27" s="101"/>
      <c r="B27" s="53" t="s">
        <v>104</v>
      </c>
      <c r="C27" s="53"/>
      <c r="D27" s="53"/>
      <c r="E27" s="65" t="s">
        <v>105</v>
      </c>
      <c r="F27" s="54">
        <f>F24+F25</f>
        <v>0</v>
      </c>
      <c r="G27" s="54">
        <f>G24+G25</f>
        <v>0</v>
      </c>
      <c r="H27" s="54">
        <f t="shared" ref="H27:O27" si="12">H24+H25</f>
        <v>0</v>
      </c>
      <c r="I27" s="54">
        <f t="shared" si="12"/>
        <v>0</v>
      </c>
      <c r="J27" s="54">
        <f t="shared" si="12"/>
        <v>0</v>
      </c>
      <c r="K27" s="54">
        <f t="shared" si="12"/>
        <v>0</v>
      </c>
      <c r="L27" s="54">
        <f t="shared" ref="L27:M27" si="13">L24+L25</f>
        <v>0</v>
      </c>
      <c r="M27" s="54">
        <f t="shared" si="13"/>
        <v>0</v>
      </c>
      <c r="N27" s="54">
        <f t="shared" si="12"/>
        <v>0</v>
      </c>
      <c r="O27" s="54">
        <f t="shared" si="12"/>
        <v>0</v>
      </c>
      <c r="P27" s="54">
        <f t="shared" ref="P27:Q27" si="14">P24+P25</f>
        <v>0</v>
      </c>
      <c r="Q27" s="54">
        <f t="shared" si="14"/>
        <v>0</v>
      </c>
      <c r="R27" s="54"/>
      <c r="S27" s="54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7"/>
      <c r="P29" s="27"/>
      <c r="Q29" s="28" t="s">
        <v>106</v>
      </c>
      <c r="R29" s="27"/>
      <c r="S29" s="28"/>
      <c r="T29" s="27"/>
      <c r="U29" s="27"/>
      <c r="V29" s="27"/>
      <c r="W29" s="27"/>
      <c r="X29" s="27"/>
      <c r="Y29" s="27"/>
      <c r="Z29" s="27"/>
      <c r="AA29" s="27"/>
      <c r="AB29" s="27"/>
      <c r="AC29" s="28"/>
    </row>
    <row r="30" spans="1:29" ht="15.95" customHeight="1">
      <c r="A30" s="104" t="s">
        <v>68</v>
      </c>
      <c r="B30" s="104"/>
      <c r="C30" s="104"/>
      <c r="D30" s="104"/>
      <c r="E30" s="104"/>
      <c r="F30" s="110" t="s">
        <v>257</v>
      </c>
      <c r="G30" s="111"/>
      <c r="H30" s="110" t="s">
        <v>258</v>
      </c>
      <c r="I30" s="111"/>
      <c r="J30" s="99" t="s">
        <v>260</v>
      </c>
      <c r="K30" s="99"/>
      <c r="L30" s="99" t="s">
        <v>263</v>
      </c>
      <c r="M30" s="99"/>
      <c r="N30" s="100"/>
      <c r="O30" s="100"/>
      <c r="P30" s="100"/>
      <c r="Q30" s="100"/>
      <c r="R30" s="100"/>
      <c r="S30" s="100"/>
      <c r="T30" s="29"/>
      <c r="U30" s="27"/>
      <c r="V30" s="29"/>
      <c r="W30" s="27"/>
      <c r="X30" s="29"/>
      <c r="Y30" s="27"/>
      <c r="Z30" s="29"/>
      <c r="AA30" s="27"/>
      <c r="AB30" s="29"/>
      <c r="AC30" s="27"/>
    </row>
    <row r="31" spans="1:29" ht="15.95" customHeight="1">
      <c r="A31" s="104"/>
      <c r="B31" s="104"/>
      <c r="C31" s="104"/>
      <c r="D31" s="104"/>
      <c r="E31" s="104"/>
      <c r="F31" s="51" t="s">
        <v>240</v>
      </c>
      <c r="G31" s="51" t="s">
        <v>247</v>
      </c>
      <c r="H31" s="51" t="s">
        <v>240</v>
      </c>
      <c r="I31" s="51" t="s">
        <v>247</v>
      </c>
      <c r="J31" s="51" t="s">
        <v>240</v>
      </c>
      <c r="K31" s="51" t="s">
        <v>247</v>
      </c>
      <c r="L31" s="51" t="s">
        <v>240</v>
      </c>
      <c r="M31" s="51" t="s">
        <v>247</v>
      </c>
      <c r="N31" s="51" t="s">
        <v>240</v>
      </c>
      <c r="O31" s="51" t="s">
        <v>247</v>
      </c>
      <c r="P31" s="51" t="s">
        <v>240</v>
      </c>
      <c r="Q31" s="51" t="s">
        <v>247</v>
      </c>
      <c r="R31" s="51"/>
      <c r="S31" s="51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5.95" customHeight="1">
      <c r="A32" s="101" t="s">
        <v>84</v>
      </c>
      <c r="B32" s="60" t="s">
        <v>49</v>
      </c>
      <c r="C32" s="53"/>
      <c r="D32" s="53"/>
      <c r="E32" s="65" t="s">
        <v>40</v>
      </c>
      <c r="F32" s="54">
        <v>66</v>
      </c>
      <c r="G32" s="54">
        <v>62</v>
      </c>
      <c r="H32" s="83">
        <v>407</v>
      </c>
      <c r="I32" s="54">
        <v>472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31"/>
      <c r="U32" s="31"/>
      <c r="V32" s="31"/>
      <c r="W32" s="31"/>
      <c r="X32" s="32"/>
      <c r="Y32" s="32"/>
      <c r="Z32" s="31"/>
      <c r="AA32" s="31"/>
      <c r="AB32" s="32"/>
      <c r="AC32" s="32"/>
    </row>
    <row r="33" spans="1:29" ht="15.95" customHeight="1">
      <c r="A33" s="107"/>
      <c r="B33" s="62"/>
      <c r="C33" s="60" t="s">
        <v>69</v>
      </c>
      <c r="D33" s="53"/>
      <c r="E33" s="65"/>
      <c r="F33" s="54">
        <v>66</v>
      </c>
      <c r="G33" s="54">
        <v>62</v>
      </c>
      <c r="H33" s="83">
        <v>407</v>
      </c>
      <c r="I33" s="54">
        <v>404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31"/>
      <c r="U33" s="31"/>
      <c r="V33" s="31"/>
      <c r="W33" s="31"/>
      <c r="X33" s="32"/>
      <c r="Y33" s="32"/>
      <c r="Z33" s="31"/>
      <c r="AA33" s="31"/>
      <c r="AB33" s="32"/>
      <c r="AC33" s="32"/>
    </row>
    <row r="34" spans="1:29" ht="15.95" customHeight="1">
      <c r="A34" s="107"/>
      <c r="B34" s="62"/>
      <c r="C34" s="61"/>
      <c r="D34" s="53" t="s">
        <v>70</v>
      </c>
      <c r="E34" s="65"/>
      <c r="F34" s="54">
        <v>66</v>
      </c>
      <c r="G34" s="54">
        <v>62</v>
      </c>
      <c r="H34" s="83">
        <v>407</v>
      </c>
      <c r="I34" s="54">
        <v>404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31"/>
      <c r="U34" s="31"/>
      <c r="V34" s="31"/>
      <c r="W34" s="31"/>
      <c r="X34" s="32"/>
      <c r="Y34" s="32"/>
      <c r="Z34" s="31"/>
      <c r="AA34" s="31"/>
      <c r="AB34" s="32"/>
      <c r="AC34" s="32"/>
    </row>
    <row r="35" spans="1:29" ht="15.95" customHeight="1">
      <c r="A35" s="107"/>
      <c r="B35" s="61"/>
      <c r="C35" s="53" t="s">
        <v>71</v>
      </c>
      <c r="D35" s="53"/>
      <c r="E35" s="65"/>
      <c r="F35" s="54"/>
      <c r="G35" s="54"/>
      <c r="H35" s="83">
        <v>0</v>
      </c>
      <c r="I35" s="54">
        <v>68</v>
      </c>
      <c r="J35" s="67"/>
      <c r="K35" s="67"/>
      <c r="L35" s="54"/>
      <c r="M35" s="54"/>
      <c r="N35" s="54"/>
      <c r="O35" s="54"/>
      <c r="P35" s="54"/>
      <c r="Q35" s="54"/>
      <c r="R35" s="54"/>
      <c r="S35" s="54"/>
      <c r="T35" s="31"/>
      <c r="U35" s="31"/>
      <c r="V35" s="31"/>
      <c r="W35" s="31"/>
      <c r="X35" s="32"/>
      <c r="Y35" s="32"/>
      <c r="Z35" s="31"/>
      <c r="AA35" s="31"/>
      <c r="AB35" s="32"/>
      <c r="AC35" s="32"/>
    </row>
    <row r="36" spans="1:29" ht="15.95" customHeight="1">
      <c r="A36" s="107"/>
      <c r="B36" s="60" t="s">
        <v>52</v>
      </c>
      <c r="C36" s="53"/>
      <c r="D36" s="53"/>
      <c r="E36" s="65" t="s">
        <v>41</v>
      </c>
      <c r="F36" s="54">
        <v>66</v>
      </c>
      <c r="G36" s="54">
        <v>62</v>
      </c>
      <c r="H36" s="83">
        <v>527</v>
      </c>
      <c r="I36" s="54">
        <v>345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31"/>
      <c r="U36" s="31"/>
      <c r="V36" s="31"/>
      <c r="W36" s="31"/>
      <c r="X36" s="31"/>
      <c r="Y36" s="31"/>
      <c r="Z36" s="31"/>
      <c r="AA36" s="31"/>
      <c r="AB36" s="32"/>
      <c r="AC36" s="32"/>
    </row>
    <row r="37" spans="1:29" ht="15.95" customHeight="1">
      <c r="A37" s="107"/>
      <c r="B37" s="62"/>
      <c r="C37" s="53" t="s">
        <v>72</v>
      </c>
      <c r="D37" s="53"/>
      <c r="E37" s="65"/>
      <c r="F37" s="54">
        <v>66</v>
      </c>
      <c r="G37" s="54">
        <v>54</v>
      </c>
      <c r="H37" s="83">
        <v>388</v>
      </c>
      <c r="I37" s="54">
        <v>207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31"/>
      <c r="U37" s="31"/>
      <c r="V37" s="31"/>
      <c r="W37" s="31"/>
      <c r="X37" s="31"/>
      <c r="Y37" s="31"/>
      <c r="Z37" s="31"/>
      <c r="AA37" s="31"/>
      <c r="AB37" s="32"/>
      <c r="AC37" s="32"/>
    </row>
    <row r="38" spans="1:29" ht="15.95" customHeight="1">
      <c r="A38" s="107"/>
      <c r="B38" s="61"/>
      <c r="C38" s="53" t="s">
        <v>73</v>
      </c>
      <c r="D38" s="53"/>
      <c r="E38" s="65"/>
      <c r="F38" s="54">
        <v>6</v>
      </c>
      <c r="G38" s="54">
        <v>8</v>
      </c>
      <c r="H38" s="83">
        <v>139</v>
      </c>
      <c r="I38" s="54">
        <v>138</v>
      </c>
      <c r="J38" s="54"/>
      <c r="K38" s="67"/>
      <c r="L38" s="54"/>
      <c r="M38" s="54"/>
      <c r="N38" s="54"/>
      <c r="O38" s="54"/>
      <c r="P38" s="54"/>
      <c r="Q38" s="54"/>
      <c r="R38" s="54"/>
      <c r="S38" s="54"/>
      <c r="T38" s="31"/>
      <c r="U38" s="31"/>
      <c r="V38" s="32"/>
      <c r="W38" s="32"/>
      <c r="X38" s="31"/>
      <c r="Y38" s="31"/>
      <c r="Z38" s="31"/>
      <c r="AA38" s="31"/>
      <c r="AB38" s="32"/>
      <c r="AC38" s="32"/>
    </row>
    <row r="39" spans="1:29" ht="15.95" customHeight="1">
      <c r="A39" s="107"/>
      <c r="B39" s="47" t="s">
        <v>74</v>
      </c>
      <c r="C39" s="47"/>
      <c r="D39" s="47"/>
      <c r="E39" s="65" t="s">
        <v>107</v>
      </c>
      <c r="F39" s="54">
        <f>F32-F36</f>
        <v>0</v>
      </c>
      <c r="G39" s="54">
        <f>G32-G36</f>
        <v>0</v>
      </c>
      <c r="H39" s="83">
        <f t="shared" ref="H39:O39" si="15">H32-H36</f>
        <v>-120</v>
      </c>
      <c r="I39" s="54">
        <f>I32-I36</f>
        <v>127</v>
      </c>
      <c r="J39" s="54">
        <f t="shared" si="15"/>
        <v>0</v>
      </c>
      <c r="K39" s="54">
        <f t="shared" si="15"/>
        <v>0</v>
      </c>
      <c r="L39" s="54">
        <f t="shared" ref="L39:M39" si="16">L32-L36</f>
        <v>0</v>
      </c>
      <c r="M39" s="54">
        <f t="shared" si="16"/>
        <v>0</v>
      </c>
      <c r="N39" s="54">
        <f t="shared" si="15"/>
        <v>0</v>
      </c>
      <c r="O39" s="54">
        <f t="shared" si="15"/>
        <v>0</v>
      </c>
      <c r="P39" s="54">
        <f t="shared" ref="P39:Q39" si="17">P32-P36</f>
        <v>0</v>
      </c>
      <c r="Q39" s="54">
        <f t="shared" si="17"/>
        <v>0</v>
      </c>
      <c r="R39" s="54"/>
      <c r="S39" s="54"/>
      <c r="T39" s="31"/>
      <c r="U39" s="31"/>
      <c r="V39" s="31"/>
      <c r="W39" s="31"/>
      <c r="X39" s="31"/>
      <c r="Y39" s="31"/>
      <c r="Z39" s="31"/>
      <c r="AA39" s="31"/>
      <c r="AB39" s="32"/>
      <c r="AC39" s="32"/>
    </row>
    <row r="40" spans="1:29" ht="15.95" customHeight="1">
      <c r="A40" s="101" t="s">
        <v>85</v>
      </c>
      <c r="B40" s="60" t="s">
        <v>75</v>
      </c>
      <c r="C40" s="53"/>
      <c r="D40" s="53"/>
      <c r="E40" s="65" t="s">
        <v>43</v>
      </c>
      <c r="F40" s="54">
        <v>107</v>
      </c>
      <c r="G40" s="54">
        <v>109</v>
      </c>
      <c r="H40" s="83">
        <v>2624</v>
      </c>
      <c r="I40" s="54">
        <v>3180</v>
      </c>
      <c r="J40" s="54"/>
      <c r="K40" s="54"/>
      <c r="L40" s="54">
        <v>610</v>
      </c>
      <c r="M40" s="54"/>
      <c r="N40" s="54"/>
      <c r="O40" s="54"/>
      <c r="P40" s="54"/>
      <c r="Q40" s="54"/>
      <c r="R40" s="54"/>
      <c r="S40" s="54"/>
      <c r="T40" s="31"/>
      <c r="U40" s="31"/>
      <c r="V40" s="31"/>
      <c r="W40" s="31"/>
      <c r="X40" s="32"/>
      <c r="Y40" s="32"/>
      <c r="Z40" s="32"/>
      <c r="AA40" s="32"/>
      <c r="AB40" s="31"/>
      <c r="AC40" s="31"/>
    </row>
    <row r="41" spans="1:29" ht="15.95" customHeight="1">
      <c r="A41" s="102"/>
      <c r="B41" s="61"/>
      <c r="C41" s="53" t="s">
        <v>76</v>
      </c>
      <c r="D41" s="53"/>
      <c r="E41" s="65"/>
      <c r="F41" s="67"/>
      <c r="G41" s="67"/>
      <c r="H41" s="89">
        <v>1201</v>
      </c>
      <c r="I41" s="67">
        <v>2008</v>
      </c>
      <c r="J41" s="54"/>
      <c r="K41" s="54"/>
      <c r="L41" s="54">
        <v>406</v>
      </c>
      <c r="M41" s="54"/>
      <c r="N41" s="54"/>
      <c r="O41" s="54"/>
      <c r="P41" s="54"/>
      <c r="Q41" s="54"/>
      <c r="R41" s="54"/>
      <c r="S41" s="54"/>
      <c r="T41" s="32"/>
      <c r="U41" s="32"/>
      <c r="V41" s="32"/>
      <c r="W41" s="32"/>
      <c r="X41" s="32"/>
      <c r="Y41" s="32"/>
      <c r="Z41" s="32"/>
      <c r="AA41" s="32"/>
      <c r="AB41" s="31"/>
      <c r="AC41" s="31"/>
    </row>
    <row r="42" spans="1:29" ht="15.95" customHeight="1">
      <c r="A42" s="102"/>
      <c r="B42" s="60" t="s">
        <v>63</v>
      </c>
      <c r="C42" s="53"/>
      <c r="D42" s="53"/>
      <c r="E42" s="65" t="s">
        <v>44</v>
      </c>
      <c r="F42" s="54">
        <v>100</v>
      </c>
      <c r="G42" s="54">
        <v>109</v>
      </c>
      <c r="H42" s="83">
        <v>2504</v>
      </c>
      <c r="I42" s="54">
        <v>3307</v>
      </c>
      <c r="J42" s="54">
        <v>47</v>
      </c>
      <c r="K42" s="54">
        <v>48</v>
      </c>
      <c r="L42" s="54">
        <v>610</v>
      </c>
      <c r="M42" s="54"/>
      <c r="N42" s="54"/>
      <c r="O42" s="54"/>
      <c r="P42" s="54"/>
      <c r="Q42" s="54"/>
      <c r="R42" s="54"/>
      <c r="S42" s="54"/>
      <c r="T42" s="31"/>
      <c r="U42" s="31"/>
      <c r="V42" s="31"/>
      <c r="W42" s="31"/>
      <c r="X42" s="32"/>
      <c r="Y42" s="32"/>
      <c r="Z42" s="31"/>
      <c r="AA42" s="31"/>
      <c r="AB42" s="31"/>
      <c r="AC42" s="31"/>
    </row>
    <row r="43" spans="1:29" ht="15.95" customHeight="1">
      <c r="A43" s="102"/>
      <c r="B43" s="61"/>
      <c r="C43" s="53" t="s">
        <v>77</v>
      </c>
      <c r="D43" s="53"/>
      <c r="E43" s="65"/>
      <c r="F43" s="54">
        <v>100</v>
      </c>
      <c r="G43" s="54"/>
      <c r="H43" s="83">
        <v>1233</v>
      </c>
      <c r="I43" s="54">
        <v>1237</v>
      </c>
      <c r="J43" s="67">
        <v>47</v>
      </c>
      <c r="K43" s="67">
        <v>48</v>
      </c>
      <c r="L43" s="54"/>
      <c r="M43" s="54"/>
      <c r="N43" s="54"/>
      <c r="O43" s="54"/>
      <c r="P43" s="54"/>
      <c r="Q43" s="54"/>
      <c r="R43" s="54"/>
      <c r="S43" s="54"/>
      <c r="T43" s="31"/>
      <c r="U43" s="31"/>
      <c r="V43" s="32"/>
      <c r="W43" s="31"/>
      <c r="X43" s="32"/>
      <c r="Y43" s="32"/>
      <c r="Z43" s="31"/>
      <c r="AA43" s="31"/>
      <c r="AB43" s="32"/>
      <c r="AC43" s="32"/>
    </row>
    <row r="44" spans="1:29" ht="15.95" customHeight="1">
      <c r="A44" s="102"/>
      <c r="B44" s="53" t="s">
        <v>74</v>
      </c>
      <c r="C44" s="53"/>
      <c r="D44" s="53"/>
      <c r="E44" s="65" t="s">
        <v>108</v>
      </c>
      <c r="F44" s="67">
        <f>F40-F42</f>
        <v>7</v>
      </c>
      <c r="G44" s="67">
        <f>G40-G42</f>
        <v>0</v>
      </c>
      <c r="H44" s="89">
        <f t="shared" ref="H44:O44" si="18">H40-H42</f>
        <v>120</v>
      </c>
      <c r="I44" s="67">
        <f t="shared" si="18"/>
        <v>-127</v>
      </c>
      <c r="J44" s="67">
        <f t="shared" si="18"/>
        <v>-47</v>
      </c>
      <c r="K44" s="67">
        <f>K40-K42</f>
        <v>-48</v>
      </c>
      <c r="L44" s="67">
        <f t="shared" ref="L44:M44" si="19">L40-L42</f>
        <v>0</v>
      </c>
      <c r="M44" s="67">
        <f t="shared" si="19"/>
        <v>0</v>
      </c>
      <c r="N44" s="67">
        <f t="shared" si="18"/>
        <v>0</v>
      </c>
      <c r="O44" s="67">
        <f t="shared" si="18"/>
        <v>0</v>
      </c>
      <c r="P44" s="67">
        <f t="shared" ref="P44:Q44" si="20">P40-P42</f>
        <v>0</v>
      </c>
      <c r="Q44" s="67">
        <f t="shared" si="20"/>
        <v>0</v>
      </c>
      <c r="R44" s="67"/>
      <c r="S44" s="67"/>
      <c r="T44" s="32"/>
      <c r="U44" s="32"/>
      <c r="V44" s="31"/>
      <c r="W44" s="31"/>
      <c r="X44" s="32"/>
      <c r="Y44" s="32"/>
      <c r="Z44" s="31"/>
      <c r="AA44" s="31"/>
      <c r="AB44" s="31"/>
      <c r="AC44" s="31"/>
    </row>
    <row r="45" spans="1:29" ht="15.95" customHeight="1">
      <c r="A45" s="101" t="s">
        <v>86</v>
      </c>
      <c r="B45" s="47" t="s">
        <v>78</v>
      </c>
      <c r="C45" s="47"/>
      <c r="D45" s="47"/>
      <c r="E45" s="65" t="s">
        <v>109</v>
      </c>
      <c r="F45" s="54">
        <f>F39+F44</f>
        <v>7</v>
      </c>
      <c r="G45" s="54">
        <f>G39+G44</f>
        <v>0</v>
      </c>
      <c r="H45" s="83">
        <f t="shared" ref="H45:O45" si="21">H39+H44</f>
        <v>0</v>
      </c>
      <c r="I45" s="54">
        <f t="shared" si="21"/>
        <v>0</v>
      </c>
      <c r="J45" s="54">
        <f t="shared" si="21"/>
        <v>-47</v>
      </c>
      <c r="K45" s="54">
        <f t="shared" si="21"/>
        <v>-48</v>
      </c>
      <c r="L45" s="54">
        <f t="shared" ref="L45:M45" si="22">L39+L44</f>
        <v>0</v>
      </c>
      <c r="M45" s="54">
        <f t="shared" si="22"/>
        <v>0</v>
      </c>
      <c r="N45" s="54">
        <f t="shared" si="21"/>
        <v>0</v>
      </c>
      <c r="O45" s="54">
        <f t="shared" si="21"/>
        <v>0</v>
      </c>
      <c r="P45" s="54">
        <f t="shared" ref="P45:Q45" si="23">P39+P44</f>
        <v>0</v>
      </c>
      <c r="Q45" s="54">
        <f t="shared" si="23"/>
        <v>0</v>
      </c>
      <c r="R45" s="54"/>
      <c r="S45" s="54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5.95" customHeight="1">
      <c r="A46" s="102"/>
      <c r="B46" s="53" t="s">
        <v>79</v>
      </c>
      <c r="C46" s="53"/>
      <c r="D46" s="53"/>
      <c r="E46" s="53"/>
      <c r="F46" s="67"/>
      <c r="G46" s="67"/>
      <c r="H46" s="89"/>
      <c r="I46" s="67"/>
      <c r="J46" s="67"/>
      <c r="K46" s="67"/>
      <c r="L46" s="54"/>
      <c r="M46" s="54"/>
      <c r="N46" s="54"/>
      <c r="O46" s="54"/>
      <c r="P46" s="67"/>
      <c r="Q46" s="67"/>
      <c r="R46" s="67"/>
      <c r="S46" s="67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15.95" customHeight="1">
      <c r="A47" s="102"/>
      <c r="B47" s="53" t="s">
        <v>80</v>
      </c>
      <c r="C47" s="53"/>
      <c r="D47" s="53"/>
      <c r="E47" s="53"/>
      <c r="F47" s="54"/>
      <c r="G47" s="54"/>
      <c r="H47" s="8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5.95" customHeight="1">
      <c r="A48" s="102"/>
      <c r="B48" s="53" t="s">
        <v>81</v>
      </c>
      <c r="C48" s="53"/>
      <c r="D48" s="53"/>
      <c r="E48" s="53"/>
      <c r="F48" s="54"/>
      <c r="G48" s="54"/>
      <c r="H48" s="8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36">
    <mergeCell ref="F30:G30"/>
    <mergeCell ref="H30:I30"/>
    <mergeCell ref="J30:K30"/>
    <mergeCell ref="N30:O30"/>
    <mergeCell ref="R25:R26"/>
    <mergeCell ref="N25:N26"/>
    <mergeCell ref="O25:O26"/>
    <mergeCell ref="P25:P26"/>
    <mergeCell ref="Q25:Q26"/>
    <mergeCell ref="P30:Q30"/>
    <mergeCell ref="F6:G6"/>
    <mergeCell ref="H6:I6"/>
    <mergeCell ref="J25:J26"/>
    <mergeCell ref="K25:K26"/>
    <mergeCell ref="F25:F26"/>
    <mergeCell ref="G25:G26"/>
    <mergeCell ref="H25:H26"/>
    <mergeCell ref="I25:I26"/>
    <mergeCell ref="J6:K6"/>
    <mergeCell ref="A45:A48"/>
    <mergeCell ref="A6:E7"/>
    <mergeCell ref="A30:E31"/>
    <mergeCell ref="A8:A18"/>
    <mergeCell ref="A19:A27"/>
    <mergeCell ref="E25:E26"/>
    <mergeCell ref="A32:A39"/>
    <mergeCell ref="A40:A44"/>
    <mergeCell ref="R6:S6"/>
    <mergeCell ref="L6:M6"/>
    <mergeCell ref="L25:L26"/>
    <mergeCell ref="M25:M26"/>
    <mergeCell ref="L30:M30"/>
    <mergeCell ref="R30:S30"/>
    <mergeCell ref="S25:S26"/>
    <mergeCell ref="N6:O6"/>
    <mergeCell ref="P6:Q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60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E13" sqref="E13"/>
      <selection pane="topRight" activeCell="E13" sqref="E13"/>
      <selection pane="bottomLeft" activeCell="E13" sqref="E13"/>
      <selection pane="bottomRight" activeCell="E5" sqref="E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259</v>
      </c>
      <c r="F1" s="1"/>
    </row>
    <row r="3" spans="1:9" ht="14.25">
      <c r="A3" s="10" t="s">
        <v>111</v>
      </c>
    </row>
    <row r="5" spans="1:9">
      <c r="A5" s="17" t="s">
        <v>241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8" t="s">
        <v>242</v>
      </c>
      <c r="G7" s="48"/>
      <c r="H7" s="48" t="s">
        <v>245</v>
      </c>
      <c r="I7" s="68" t="s">
        <v>21</v>
      </c>
    </row>
    <row r="8" spans="1:9" ht="17.100000000000001" customHeight="1">
      <c r="A8" s="18"/>
      <c r="B8" s="19"/>
      <c r="C8" s="19"/>
      <c r="D8" s="19"/>
      <c r="E8" s="59"/>
      <c r="F8" s="51" t="s">
        <v>236</v>
      </c>
      <c r="G8" s="51" t="s">
        <v>2</v>
      </c>
      <c r="H8" s="51" t="s">
        <v>236</v>
      </c>
      <c r="I8" s="52"/>
    </row>
    <row r="9" spans="1:9" ht="18" customHeight="1">
      <c r="A9" s="91" t="s">
        <v>87</v>
      </c>
      <c r="B9" s="91" t="s">
        <v>89</v>
      </c>
      <c r="C9" s="60" t="s">
        <v>3</v>
      </c>
      <c r="D9" s="53"/>
      <c r="E9" s="53"/>
      <c r="F9" s="54">
        <v>140559</v>
      </c>
      <c r="G9" s="55">
        <f>F9/$F$27*100</f>
        <v>24.542573531337577</v>
      </c>
      <c r="H9" s="54">
        <v>128219</v>
      </c>
      <c r="I9" s="55">
        <f t="shared" ref="I9:I45" si="0">(F9/H9-1)*100</f>
        <v>9.6241586660323453</v>
      </c>
    </row>
    <row r="10" spans="1:9" ht="18" customHeight="1">
      <c r="A10" s="91"/>
      <c r="B10" s="91"/>
      <c r="C10" s="62"/>
      <c r="D10" s="60" t="s">
        <v>22</v>
      </c>
      <c r="E10" s="53"/>
      <c r="F10" s="83">
        <v>34421</v>
      </c>
      <c r="G10" s="55">
        <f t="shared" ref="G10:G27" si="1">F10/$F$27*100</f>
        <v>6.0101446618300551</v>
      </c>
      <c r="H10" s="54">
        <v>33076</v>
      </c>
      <c r="I10" s="55">
        <f t="shared" si="0"/>
        <v>4.0663925504897724</v>
      </c>
    </row>
    <row r="11" spans="1:9" ht="18" customHeight="1">
      <c r="A11" s="91"/>
      <c r="B11" s="91"/>
      <c r="C11" s="62"/>
      <c r="D11" s="62"/>
      <c r="E11" s="47" t="s">
        <v>23</v>
      </c>
      <c r="F11" s="83">
        <v>28115</v>
      </c>
      <c r="G11" s="55">
        <f t="shared" si="1"/>
        <v>4.9090734483992913</v>
      </c>
      <c r="H11" s="54">
        <v>27423</v>
      </c>
      <c r="I11" s="55">
        <f t="shared" si="0"/>
        <v>2.5234292382306789</v>
      </c>
    </row>
    <row r="12" spans="1:9" ht="18" customHeight="1">
      <c r="A12" s="91"/>
      <c r="B12" s="91"/>
      <c r="C12" s="62"/>
      <c r="D12" s="62"/>
      <c r="E12" s="47" t="s">
        <v>24</v>
      </c>
      <c r="F12" s="83">
        <v>1747</v>
      </c>
      <c r="G12" s="55">
        <f t="shared" si="1"/>
        <v>0.30503828256637244</v>
      </c>
      <c r="H12" s="54">
        <v>1994</v>
      </c>
      <c r="I12" s="55">
        <f t="shared" si="0"/>
        <v>-12.387161484453358</v>
      </c>
    </row>
    <row r="13" spans="1:9" ht="18" customHeight="1">
      <c r="A13" s="91"/>
      <c r="B13" s="91"/>
      <c r="C13" s="62"/>
      <c r="D13" s="61"/>
      <c r="E13" s="47" t="s">
        <v>25</v>
      </c>
      <c r="F13" s="83">
        <v>156</v>
      </c>
      <c r="G13" s="55">
        <f t="shared" si="1"/>
        <v>2.7238678924072182E-2</v>
      </c>
      <c r="H13" s="54">
        <v>198</v>
      </c>
      <c r="I13" s="55">
        <f t="shared" si="0"/>
        <v>-21.212121212121215</v>
      </c>
    </row>
    <row r="14" spans="1:9" ht="18" customHeight="1">
      <c r="A14" s="91"/>
      <c r="B14" s="91"/>
      <c r="C14" s="62"/>
      <c r="D14" s="60" t="s">
        <v>26</v>
      </c>
      <c r="E14" s="53"/>
      <c r="F14" s="83">
        <v>33883</v>
      </c>
      <c r="G14" s="55">
        <f t="shared" si="1"/>
        <v>5.916206140925242</v>
      </c>
      <c r="H14" s="54">
        <v>28336</v>
      </c>
      <c r="I14" s="55">
        <f t="shared" si="0"/>
        <v>19.575804630152447</v>
      </c>
    </row>
    <row r="15" spans="1:9" ht="18" customHeight="1">
      <c r="A15" s="91"/>
      <c r="B15" s="91"/>
      <c r="C15" s="62"/>
      <c r="D15" s="62"/>
      <c r="E15" s="47" t="s">
        <v>27</v>
      </c>
      <c r="F15" s="83">
        <v>1207</v>
      </c>
      <c r="G15" s="55">
        <f t="shared" si="1"/>
        <v>0.2107505478291995</v>
      </c>
      <c r="H15" s="54">
        <v>1096</v>
      </c>
      <c r="I15" s="55">
        <f t="shared" si="0"/>
        <v>10.127737226277379</v>
      </c>
    </row>
    <row r="16" spans="1:9" ht="18" customHeight="1">
      <c r="A16" s="91"/>
      <c r="B16" s="91"/>
      <c r="C16" s="62"/>
      <c r="D16" s="61"/>
      <c r="E16" s="47" t="s">
        <v>28</v>
      </c>
      <c r="F16" s="83">
        <v>32676</v>
      </c>
      <c r="G16" s="55">
        <f t="shared" si="1"/>
        <v>5.7054555930960422</v>
      </c>
      <c r="H16" s="54">
        <v>27240</v>
      </c>
      <c r="I16" s="55">
        <f t="shared" si="0"/>
        <v>19.955947136563879</v>
      </c>
    </row>
    <row r="17" spans="1:9" ht="18" customHeight="1">
      <c r="A17" s="91"/>
      <c r="B17" s="91"/>
      <c r="C17" s="62"/>
      <c r="D17" s="92" t="s">
        <v>29</v>
      </c>
      <c r="E17" s="93"/>
      <c r="F17" s="83">
        <v>37803</v>
      </c>
      <c r="G17" s="55">
        <f t="shared" si="1"/>
        <v>6.6006652523506464</v>
      </c>
      <c r="H17" s="54">
        <v>28319</v>
      </c>
      <c r="I17" s="55">
        <f t="shared" si="0"/>
        <v>33.489883117341712</v>
      </c>
    </row>
    <row r="18" spans="1:9" ht="18" customHeight="1">
      <c r="A18" s="91"/>
      <c r="B18" s="91"/>
      <c r="C18" s="62"/>
      <c r="D18" s="92" t="s">
        <v>93</v>
      </c>
      <c r="E18" s="94"/>
      <c r="F18" s="83">
        <v>2164</v>
      </c>
      <c r="G18" s="55">
        <f t="shared" si="1"/>
        <v>0.37784936661341156</v>
      </c>
      <c r="H18" s="54">
        <v>1595</v>
      </c>
      <c r="I18" s="55">
        <f t="shared" si="0"/>
        <v>35.67398119122258</v>
      </c>
    </row>
    <row r="19" spans="1:9" ht="18" customHeight="1">
      <c r="A19" s="91"/>
      <c r="B19" s="91"/>
      <c r="C19" s="61"/>
      <c r="D19" s="92" t="s">
        <v>94</v>
      </c>
      <c r="E19" s="94"/>
      <c r="F19" s="83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91"/>
      <c r="B20" s="91"/>
      <c r="C20" s="53" t="s">
        <v>4</v>
      </c>
      <c r="D20" s="53"/>
      <c r="E20" s="53"/>
      <c r="F20" s="54">
        <v>14178</v>
      </c>
      <c r="G20" s="55">
        <f t="shared" si="1"/>
        <v>2.4755768575993295</v>
      </c>
      <c r="H20" s="54">
        <v>12894</v>
      </c>
      <c r="I20" s="55">
        <f t="shared" si="0"/>
        <v>9.9581200558399363</v>
      </c>
    </row>
    <row r="21" spans="1:9" ht="18" customHeight="1">
      <c r="A21" s="91"/>
      <c r="B21" s="91"/>
      <c r="C21" s="53" t="s">
        <v>5</v>
      </c>
      <c r="D21" s="53"/>
      <c r="E21" s="53"/>
      <c r="F21" s="54">
        <v>146794</v>
      </c>
      <c r="G21" s="55">
        <f t="shared" si="1"/>
        <v>25.631247653719562</v>
      </c>
      <c r="H21" s="54">
        <v>129650</v>
      </c>
      <c r="I21" s="55">
        <f t="shared" si="0"/>
        <v>13.223293482452746</v>
      </c>
    </row>
    <row r="22" spans="1:9" ht="18" customHeight="1">
      <c r="A22" s="91"/>
      <c r="B22" s="91"/>
      <c r="C22" s="53" t="s">
        <v>30</v>
      </c>
      <c r="D22" s="53"/>
      <c r="E22" s="53"/>
      <c r="F22" s="54">
        <v>4988</v>
      </c>
      <c r="G22" s="55">
        <f t="shared" si="1"/>
        <v>0.87093929790558999</v>
      </c>
      <c r="H22" s="54">
        <v>5099</v>
      </c>
      <c r="I22" s="55">
        <f t="shared" si="0"/>
        <v>-2.1768974308687961</v>
      </c>
    </row>
    <row r="23" spans="1:9" ht="18" customHeight="1">
      <c r="A23" s="91"/>
      <c r="B23" s="91"/>
      <c r="C23" s="53" t="s">
        <v>6</v>
      </c>
      <c r="D23" s="53"/>
      <c r="E23" s="53"/>
      <c r="F23" s="54">
        <v>109790</v>
      </c>
      <c r="G23" s="55">
        <f t="shared" si="1"/>
        <v>19.1700933273967</v>
      </c>
      <c r="H23" s="54">
        <v>107976</v>
      </c>
      <c r="I23" s="55">
        <f t="shared" si="0"/>
        <v>1.6800029636215408</v>
      </c>
    </row>
    <row r="24" spans="1:9" ht="18" customHeight="1">
      <c r="A24" s="91"/>
      <c r="B24" s="91"/>
      <c r="C24" s="53" t="s">
        <v>31</v>
      </c>
      <c r="D24" s="53"/>
      <c r="E24" s="53"/>
      <c r="F24" s="54">
        <v>1316</v>
      </c>
      <c r="G24" s="55">
        <f t="shared" si="1"/>
        <v>0.22978270169281403</v>
      </c>
      <c r="H24" s="54">
        <v>1829</v>
      </c>
      <c r="I24" s="55">
        <f t="shared" si="0"/>
        <v>-28.048113723346091</v>
      </c>
    </row>
    <row r="25" spans="1:9" ht="18" customHeight="1">
      <c r="A25" s="91"/>
      <c r="B25" s="91"/>
      <c r="C25" s="53" t="s">
        <v>7</v>
      </c>
      <c r="D25" s="53"/>
      <c r="E25" s="53"/>
      <c r="F25" s="54">
        <v>80764</v>
      </c>
      <c r="G25" s="55">
        <f t="shared" si="1"/>
        <v>14.101952978357474</v>
      </c>
      <c r="H25" s="54">
        <v>79971</v>
      </c>
      <c r="I25" s="55">
        <f t="shared" si="0"/>
        <v>0.99160945842868831</v>
      </c>
    </row>
    <row r="26" spans="1:9" ht="18" customHeight="1">
      <c r="A26" s="91"/>
      <c r="B26" s="91"/>
      <c r="C26" s="53" t="s">
        <v>8</v>
      </c>
      <c r="D26" s="53"/>
      <c r="E26" s="53"/>
      <c r="F26" s="54">
        <v>74326</v>
      </c>
      <c r="G26" s="55">
        <f t="shared" si="1"/>
        <v>12.977833651990956</v>
      </c>
      <c r="H26" s="54">
        <v>55881</v>
      </c>
      <c r="I26" s="55">
        <f t="shared" si="0"/>
        <v>33.007641237629961</v>
      </c>
    </row>
    <row r="27" spans="1:9" ht="18" customHeight="1">
      <c r="A27" s="91"/>
      <c r="B27" s="91"/>
      <c r="C27" s="53" t="s">
        <v>9</v>
      </c>
      <c r="D27" s="53"/>
      <c r="E27" s="53"/>
      <c r="F27" s="54">
        <f>SUM(F9,F20:F26)</f>
        <v>572715</v>
      </c>
      <c r="G27" s="55">
        <f t="shared" si="1"/>
        <v>100</v>
      </c>
      <c r="H27" s="54">
        <f>SUM(H9,H20:H26)</f>
        <v>521519</v>
      </c>
      <c r="I27" s="55">
        <f t="shared" si="0"/>
        <v>9.816708499594462</v>
      </c>
    </row>
    <row r="28" spans="1:9" ht="18" customHeight="1">
      <c r="A28" s="91"/>
      <c r="B28" s="91" t="s">
        <v>88</v>
      </c>
      <c r="C28" s="60" t="s">
        <v>10</v>
      </c>
      <c r="D28" s="53"/>
      <c r="E28" s="53"/>
      <c r="F28" s="54">
        <f>F29+F30+F31</f>
        <v>212764</v>
      </c>
      <c r="G28" s="55">
        <f t="shared" ref="G28:G45" si="2">F28/$F$45*100</f>
        <v>38.146429621554944</v>
      </c>
      <c r="H28" s="54">
        <f>H29+H30+H31</f>
        <v>207638</v>
      </c>
      <c r="I28" s="55">
        <f t="shared" si="0"/>
        <v>2.4687195985320542</v>
      </c>
    </row>
    <row r="29" spans="1:9" ht="18" customHeight="1">
      <c r="A29" s="91"/>
      <c r="B29" s="91"/>
      <c r="C29" s="62"/>
      <c r="D29" s="53" t="s">
        <v>11</v>
      </c>
      <c r="E29" s="53"/>
      <c r="F29" s="54">
        <v>111013</v>
      </c>
      <c r="G29" s="55">
        <f t="shared" si="2"/>
        <v>19.903506192672065</v>
      </c>
      <c r="H29" s="54">
        <v>114157</v>
      </c>
      <c r="I29" s="55">
        <f t="shared" si="0"/>
        <v>-2.7541018071603141</v>
      </c>
    </row>
    <row r="30" spans="1:9" ht="18" customHeight="1">
      <c r="A30" s="91"/>
      <c r="B30" s="91"/>
      <c r="C30" s="62"/>
      <c r="D30" s="53" t="s">
        <v>32</v>
      </c>
      <c r="E30" s="53"/>
      <c r="F30" s="54">
        <v>11705</v>
      </c>
      <c r="G30" s="55">
        <f t="shared" si="2"/>
        <v>2.0985879129942124</v>
      </c>
      <c r="H30" s="54">
        <v>10997</v>
      </c>
      <c r="I30" s="55">
        <f t="shared" si="0"/>
        <v>6.4381194871328651</v>
      </c>
    </row>
    <row r="31" spans="1:9" ht="18" customHeight="1">
      <c r="A31" s="91"/>
      <c r="B31" s="91"/>
      <c r="C31" s="61"/>
      <c r="D31" s="53" t="s">
        <v>12</v>
      </c>
      <c r="E31" s="53"/>
      <c r="F31" s="54">
        <v>90046</v>
      </c>
      <c r="G31" s="55">
        <f t="shared" si="2"/>
        <v>16.14433551588867</v>
      </c>
      <c r="H31" s="54">
        <v>82484</v>
      </c>
      <c r="I31" s="55">
        <f t="shared" si="0"/>
        <v>9.16783861112458</v>
      </c>
    </row>
    <row r="32" spans="1:9" ht="18" customHeight="1">
      <c r="A32" s="91"/>
      <c r="B32" s="91"/>
      <c r="C32" s="60" t="s">
        <v>13</v>
      </c>
      <c r="D32" s="53"/>
      <c r="E32" s="53"/>
      <c r="F32" s="54">
        <f>F33+F34+F35+F36+F37+F38</f>
        <v>224048</v>
      </c>
      <c r="G32" s="55">
        <f t="shared" si="2"/>
        <v>40.169536499831466</v>
      </c>
      <c r="H32" s="54">
        <f>H33+H34+H35+H36+H37+H38</f>
        <v>185182</v>
      </c>
      <c r="I32" s="55">
        <f t="shared" si="0"/>
        <v>20.988000993617085</v>
      </c>
    </row>
    <row r="33" spans="1:9" ht="18" customHeight="1">
      <c r="A33" s="91"/>
      <c r="B33" s="91"/>
      <c r="C33" s="62"/>
      <c r="D33" s="53" t="s">
        <v>14</v>
      </c>
      <c r="E33" s="53"/>
      <c r="F33" s="54">
        <v>26371</v>
      </c>
      <c r="G33" s="55">
        <f t="shared" si="2"/>
        <v>4.7280531271738893</v>
      </c>
      <c r="H33" s="54">
        <v>22046</v>
      </c>
      <c r="I33" s="55">
        <f t="shared" si="0"/>
        <v>19.618071305452233</v>
      </c>
    </row>
    <row r="34" spans="1:9" ht="18" customHeight="1">
      <c r="A34" s="91"/>
      <c r="B34" s="91"/>
      <c r="C34" s="62"/>
      <c r="D34" s="53" t="s">
        <v>33</v>
      </c>
      <c r="E34" s="53"/>
      <c r="F34" s="54">
        <v>6288</v>
      </c>
      <c r="G34" s="55">
        <f t="shared" si="2"/>
        <v>1.1273746943107739</v>
      </c>
      <c r="H34" s="54">
        <v>5530</v>
      </c>
      <c r="I34" s="55">
        <f t="shared" si="0"/>
        <v>13.707052441229649</v>
      </c>
    </row>
    <row r="35" spans="1:9" ht="18" customHeight="1">
      <c r="A35" s="91"/>
      <c r="B35" s="91"/>
      <c r="C35" s="62"/>
      <c r="D35" s="53" t="s">
        <v>34</v>
      </c>
      <c r="E35" s="53"/>
      <c r="F35" s="54">
        <v>134307</v>
      </c>
      <c r="G35" s="55">
        <f t="shared" si="2"/>
        <v>24.079884393892669</v>
      </c>
      <c r="H35" s="54">
        <v>116422</v>
      </c>
      <c r="I35" s="55">
        <f t="shared" si="0"/>
        <v>15.362216763154724</v>
      </c>
    </row>
    <row r="36" spans="1:9" ht="18" customHeight="1">
      <c r="A36" s="91"/>
      <c r="B36" s="91"/>
      <c r="C36" s="62"/>
      <c r="D36" s="53" t="s">
        <v>35</v>
      </c>
      <c r="E36" s="53"/>
      <c r="F36" s="54">
        <v>5045</v>
      </c>
      <c r="G36" s="55">
        <f t="shared" si="2"/>
        <v>0.90451738753146538</v>
      </c>
      <c r="H36" s="54">
        <v>4940</v>
      </c>
      <c r="I36" s="55">
        <f t="shared" si="0"/>
        <v>2.1255060728744946</v>
      </c>
    </row>
    <row r="37" spans="1:9" ht="18" customHeight="1">
      <c r="A37" s="91"/>
      <c r="B37" s="91"/>
      <c r="C37" s="62"/>
      <c r="D37" s="53" t="s">
        <v>15</v>
      </c>
      <c r="E37" s="53"/>
      <c r="F37" s="54">
        <v>4650</v>
      </c>
      <c r="G37" s="55">
        <f t="shared" si="2"/>
        <v>0.83369788939966583</v>
      </c>
      <c r="H37" s="54">
        <v>2366</v>
      </c>
      <c r="I37" s="55">
        <f t="shared" si="0"/>
        <v>96.534234995773446</v>
      </c>
    </row>
    <row r="38" spans="1:9" ht="18" customHeight="1">
      <c r="A38" s="91"/>
      <c r="B38" s="91"/>
      <c r="C38" s="61"/>
      <c r="D38" s="53" t="s">
        <v>36</v>
      </c>
      <c r="E38" s="53"/>
      <c r="F38" s="54">
        <f>1904+45483</f>
        <v>47387</v>
      </c>
      <c r="G38" s="55">
        <f t="shared" si="2"/>
        <v>8.4960090075230035</v>
      </c>
      <c r="H38" s="54">
        <v>33878</v>
      </c>
      <c r="I38" s="55">
        <f t="shared" si="0"/>
        <v>39.875435385796095</v>
      </c>
    </row>
    <row r="39" spans="1:9" ht="18" customHeight="1">
      <c r="A39" s="91"/>
      <c r="B39" s="91"/>
      <c r="C39" s="60" t="s">
        <v>16</v>
      </c>
      <c r="D39" s="53"/>
      <c r="E39" s="53"/>
      <c r="F39" s="54">
        <f>F40+F43</f>
        <v>120944</v>
      </c>
      <c r="G39" s="55">
        <f t="shared" si="2"/>
        <v>21.684033878613587</v>
      </c>
      <c r="H39" s="54">
        <f>H40+H43</f>
        <v>116656</v>
      </c>
      <c r="I39" s="55">
        <f t="shared" si="0"/>
        <v>3.6757646413386302</v>
      </c>
    </row>
    <row r="40" spans="1:9" ht="18" customHeight="1">
      <c r="A40" s="91"/>
      <c r="B40" s="91"/>
      <c r="C40" s="62"/>
      <c r="D40" s="60" t="s">
        <v>17</v>
      </c>
      <c r="E40" s="53"/>
      <c r="F40" s="54">
        <f>F41+F42</f>
        <v>119795</v>
      </c>
      <c r="G40" s="55">
        <f t="shared" si="2"/>
        <v>21.47802981949096</v>
      </c>
      <c r="H40" s="54">
        <f>H41+H42</f>
        <v>115874</v>
      </c>
      <c r="I40" s="55">
        <f t="shared" si="0"/>
        <v>3.3838479727980486</v>
      </c>
    </row>
    <row r="41" spans="1:9" ht="18" customHeight="1">
      <c r="A41" s="91"/>
      <c r="B41" s="91"/>
      <c r="C41" s="62"/>
      <c r="D41" s="62"/>
      <c r="E41" s="56" t="s">
        <v>91</v>
      </c>
      <c r="F41" s="54">
        <v>79861</v>
      </c>
      <c r="G41" s="55">
        <f t="shared" si="2"/>
        <v>14.318268203300368</v>
      </c>
      <c r="H41" s="54">
        <v>78776</v>
      </c>
      <c r="I41" s="57">
        <f t="shared" si="0"/>
        <v>1.3773230425510263</v>
      </c>
    </row>
    <row r="42" spans="1:9" ht="18" customHeight="1">
      <c r="A42" s="91"/>
      <c r="B42" s="91"/>
      <c r="C42" s="62"/>
      <c r="D42" s="61"/>
      <c r="E42" s="47" t="s">
        <v>37</v>
      </c>
      <c r="F42" s="54">
        <v>39934</v>
      </c>
      <c r="G42" s="55">
        <f t="shared" si="2"/>
        <v>7.1597616161905924</v>
      </c>
      <c r="H42" s="54">
        <v>37098</v>
      </c>
      <c r="I42" s="57">
        <f t="shared" si="0"/>
        <v>7.6446169604830416</v>
      </c>
    </row>
    <row r="43" spans="1:9" ht="18" customHeight="1">
      <c r="A43" s="91"/>
      <c r="B43" s="91"/>
      <c r="C43" s="62"/>
      <c r="D43" s="53" t="s">
        <v>38</v>
      </c>
      <c r="E43" s="53"/>
      <c r="F43" s="54">
        <v>1149</v>
      </c>
      <c r="G43" s="55">
        <f t="shared" si="2"/>
        <v>0.20600405912262709</v>
      </c>
      <c r="H43" s="54">
        <v>782</v>
      </c>
      <c r="I43" s="57">
        <f t="shared" si="0"/>
        <v>46.93094629156009</v>
      </c>
    </row>
    <row r="44" spans="1:9" ht="18" customHeight="1">
      <c r="A44" s="91"/>
      <c r="B44" s="91"/>
      <c r="C44" s="61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91"/>
      <c r="B45" s="91"/>
      <c r="C45" s="47" t="s">
        <v>18</v>
      </c>
      <c r="D45" s="47"/>
      <c r="E45" s="47"/>
      <c r="F45" s="54">
        <f>SUM(F28,F32,F39)</f>
        <v>557756</v>
      </c>
      <c r="G45" s="55">
        <f t="shared" si="2"/>
        <v>100</v>
      </c>
      <c r="H45" s="54">
        <f>SUM(H28,H32,H39)</f>
        <v>509476</v>
      </c>
      <c r="I45" s="55">
        <f t="shared" si="0"/>
        <v>9.476403206431705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E13" sqref="E13"/>
      <selection pane="topRight" activeCell="E13" sqref="E13"/>
      <selection pane="bottomLeft" activeCell="E13" sqref="E13"/>
      <selection pane="bottomRight" activeCell="K13" sqref="K13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86" t="s">
        <v>259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231</v>
      </c>
      <c r="F6" s="36" t="s">
        <v>232</v>
      </c>
      <c r="G6" s="36" t="s">
        <v>233</v>
      </c>
      <c r="H6" s="36" t="s">
        <v>234</v>
      </c>
      <c r="I6" s="36" t="s">
        <v>248</v>
      </c>
    </row>
    <row r="7" spans="1:9" ht="27" customHeight="1">
      <c r="A7" s="91" t="s">
        <v>115</v>
      </c>
      <c r="B7" s="60" t="s">
        <v>116</v>
      </c>
      <c r="C7" s="53"/>
      <c r="D7" s="65" t="s">
        <v>117</v>
      </c>
      <c r="E7" s="36">
        <v>462397</v>
      </c>
      <c r="F7" s="36">
        <v>453637</v>
      </c>
      <c r="G7" s="36">
        <v>446163</v>
      </c>
      <c r="H7" s="36">
        <v>521519</v>
      </c>
      <c r="I7" s="36">
        <v>572715</v>
      </c>
    </row>
    <row r="8" spans="1:9" ht="27" customHeight="1">
      <c r="A8" s="91"/>
      <c r="B8" s="78"/>
      <c r="C8" s="53" t="s">
        <v>118</v>
      </c>
      <c r="D8" s="65" t="s">
        <v>41</v>
      </c>
      <c r="E8" s="69">
        <v>265107</v>
      </c>
      <c r="F8" s="69">
        <v>272206</v>
      </c>
      <c r="G8" s="69">
        <v>268949</v>
      </c>
      <c r="H8" s="70">
        <v>271520</v>
      </c>
      <c r="I8" s="70">
        <v>301705</v>
      </c>
    </row>
    <row r="9" spans="1:9" ht="27" customHeight="1">
      <c r="A9" s="91"/>
      <c r="B9" s="53" t="s">
        <v>119</v>
      </c>
      <c r="C9" s="53"/>
      <c r="D9" s="65"/>
      <c r="E9" s="69">
        <v>451218</v>
      </c>
      <c r="F9" s="69">
        <v>446733</v>
      </c>
      <c r="G9" s="69">
        <v>437333</v>
      </c>
      <c r="H9" s="71">
        <v>509476</v>
      </c>
      <c r="I9" s="71">
        <v>557756</v>
      </c>
    </row>
    <row r="10" spans="1:9" ht="27" customHeight="1">
      <c r="A10" s="91"/>
      <c r="B10" s="53" t="s">
        <v>120</v>
      </c>
      <c r="C10" s="53"/>
      <c r="D10" s="65"/>
      <c r="E10" s="69">
        <v>10179</v>
      </c>
      <c r="F10" s="69">
        <v>6904</v>
      </c>
      <c r="G10" s="69">
        <v>8840</v>
      </c>
      <c r="H10" s="70">
        <f>H7-H9</f>
        <v>12043</v>
      </c>
      <c r="I10" s="70">
        <f>I7-I9</f>
        <v>14959</v>
      </c>
    </row>
    <row r="11" spans="1:9" ht="27" customHeight="1">
      <c r="A11" s="91"/>
      <c r="B11" s="53" t="s">
        <v>121</v>
      </c>
      <c r="C11" s="53"/>
      <c r="D11" s="65"/>
      <c r="E11" s="69">
        <v>6414</v>
      </c>
      <c r="F11" s="69">
        <v>3029</v>
      </c>
      <c r="G11" s="69">
        <v>2282</v>
      </c>
      <c r="H11" s="71">
        <v>3965</v>
      </c>
      <c r="I11" s="70">
        <v>7971</v>
      </c>
    </row>
    <row r="12" spans="1:9" ht="27" customHeight="1">
      <c r="A12" s="91"/>
      <c r="B12" s="53" t="s">
        <v>122</v>
      </c>
      <c r="C12" s="53"/>
      <c r="D12" s="65"/>
      <c r="E12" s="69">
        <v>3765</v>
      </c>
      <c r="F12" s="69">
        <v>3875</v>
      </c>
      <c r="G12" s="69">
        <v>6558</v>
      </c>
      <c r="H12" s="71">
        <v>8078</v>
      </c>
      <c r="I12" s="71">
        <v>6988</v>
      </c>
    </row>
    <row r="13" spans="1:9" ht="27" customHeight="1">
      <c r="A13" s="91"/>
      <c r="B13" s="53" t="s">
        <v>123</v>
      </c>
      <c r="C13" s="53"/>
      <c r="D13" s="65"/>
      <c r="E13" s="69">
        <v>9</v>
      </c>
      <c r="F13" s="69">
        <v>110</v>
      </c>
      <c r="G13" s="69">
        <v>2682</v>
      </c>
      <c r="H13" s="71">
        <v>1520</v>
      </c>
      <c r="I13" s="71">
        <v>-1090</v>
      </c>
    </row>
    <row r="14" spans="1:9" ht="27" customHeight="1">
      <c r="A14" s="91"/>
      <c r="B14" s="53" t="s">
        <v>124</v>
      </c>
      <c r="C14" s="53"/>
      <c r="D14" s="65"/>
      <c r="E14" s="69"/>
      <c r="F14" s="69"/>
      <c r="G14" s="69">
        <v>0</v>
      </c>
      <c r="H14" s="71">
        <v>0</v>
      </c>
      <c r="I14" s="71">
        <v>0</v>
      </c>
    </row>
    <row r="15" spans="1:9" ht="27" customHeight="1">
      <c r="A15" s="91"/>
      <c r="B15" s="53" t="s">
        <v>125</v>
      </c>
      <c r="C15" s="53"/>
      <c r="D15" s="65"/>
      <c r="E15" s="69">
        <v>-4289</v>
      </c>
      <c r="F15" s="69">
        <v>911</v>
      </c>
      <c r="G15" s="69">
        <v>3603</v>
      </c>
      <c r="H15" s="71">
        <v>-65</v>
      </c>
      <c r="I15" s="70">
        <v>-1090</v>
      </c>
    </row>
    <row r="16" spans="1:9" ht="27" customHeight="1">
      <c r="A16" s="91"/>
      <c r="B16" s="53" t="s">
        <v>126</v>
      </c>
      <c r="C16" s="53"/>
      <c r="D16" s="65" t="s">
        <v>42</v>
      </c>
      <c r="E16" s="69">
        <v>38701</v>
      </c>
      <c r="F16" s="69">
        <v>34363</v>
      </c>
      <c r="G16" s="69">
        <v>34842</v>
      </c>
      <c r="H16" s="71">
        <v>32651</v>
      </c>
      <c r="I16" s="71">
        <v>33679</v>
      </c>
    </row>
    <row r="17" spans="1:9" ht="27" customHeight="1">
      <c r="A17" s="91"/>
      <c r="B17" s="53" t="s">
        <v>127</v>
      </c>
      <c r="C17" s="53"/>
      <c r="D17" s="65" t="s">
        <v>43</v>
      </c>
      <c r="E17" s="69">
        <v>23943</v>
      </c>
      <c r="F17" s="69">
        <v>18849</v>
      </c>
      <c r="G17" s="69">
        <v>26174</v>
      </c>
      <c r="H17" s="71">
        <v>28769</v>
      </c>
      <c r="I17" s="71">
        <v>30132</v>
      </c>
    </row>
    <row r="18" spans="1:9" ht="27" customHeight="1">
      <c r="A18" s="91"/>
      <c r="B18" s="53" t="s">
        <v>128</v>
      </c>
      <c r="C18" s="53"/>
      <c r="D18" s="65" t="s">
        <v>44</v>
      </c>
      <c r="E18" s="69">
        <v>819459</v>
      </c>
      <c r="F18" s="69">
        <v>817277</v>
      </c>
      <c r="G18" s="69">
        <v>813626</v>
      </c>
      <c r="H18" s="71">
        <v>816570</v>
      </c>
      <c r="I18" s="71">
        <v>811711</v>
      </c>
    </row>
    <row r="19" spans="1:9" ht="27" customHeight="1">
      <c r="A19" s="91"/>
      <c r="B19" s="53" t="s">
        <v>129</v>
      </c>
      <c r="C19" s="53"/>
      <c r="D19" s="65" t="s">
        <v>130</v>
      </c>
      <c r="E19" s="69">
        <f>E17+E18-E16</f>
        <v>804701</v>
      </c>
      <c r="F19" s="69">
        <f>F17+F18-F16</f>
        <v>801763</v>
      </c>
      <c r="G19" s="69">
        <f>G17+G18-G16</f>
        <v>804958</v>
      </c>
      <c r="H19" s="69">
        <f>H17+H18-H16</f>
        <v>812688</v>
      </c>
      <c r="I19" s="69">
        <f>I17+I18-I16</f>
        <v>808164</v>
      </c>
    </row>
    <row r="20" spans="1:9" ht="27" customHeight="1">
      <c r="A20" s="91"/>
      <c r="B20" s="53" t="s">
        <v>131</v>
      </c>
      <c r="C20" s="53"/>
      <c r="D20" s="65" t="s">
        <v>132</v>
      </c>
      <c r="E20" s="72">
        <f>E18/E8</f>
        <v>3.091050028856273</v>
      </c>
      <c r="F20" s="72">
        <f>F18/F8</f>
        <v>3.002420960596019</v>
      </c>
      <c r="G20" s="72">
        <f>G18/G8</f>
        <v>3.0252055222365577</v>
      </c>
      <c r="H20" s="72">
        <f>H18/H8</f>
        <v>3.0074027695934</v>
      </c>
      <c r="I20" s="72">
        <f>I18/I8</f>
        <v>2.690412820470327</v>
      </c>
    </row>
    <row r="21" spans="1:9" ht="27" customHeight="1">
      <c r="A21" s="91"/>
      <c r="B21" s="53" t="s">
        <v>133</v>
      </c>
      <c r="C21" s="53"/>
      <c r="D21" s="65" t="s">
        <v>134</v>
      </c>
      <c r="E21" s="72">
        <f>E19/E8</f>
        <v>3.0353819401222903</v>
      </c>
      <c r="F21" s="72">
        <f>F19/F8</f>
        <v>2.9454273601610543</v>
      </c>
      <c r="G21" s="72">
        <f>G19/G8</f>
        <v>2.9929763635484794</v>
      </c>
      <c r="H21" s="72">
        <f>H19/H8</f>
        <v>2.9931054802592811</v>
      </c>
      <c r="I21" s="72">
        <f>I19/I8</f>
        <v>2.6786563033426694</v>
      </c>
    </row>
    <row r="22" spans="1:9" ht="27" customHeight="1">
      <c r="A22" s="91"/>
      <c r="B22" s="53" t="s">
        <v>135</v>
      </c>
      <c r="C22" s="53"/>
      <c r="D22" s="65" t="s">
        <v>136</v>
      </c>
      <c r="E22" s="69">
        <f>E18/E24*1000000</f>
        <v>1041588.072298345</v>
      </c>
      <c r="F22" s="69">
        <f>F18/F24*1000000</f>
        <v>1038814.6020286244</v>
      </c>
      <c r="G22" s="69">
        <f>G18/G24*1000000</f>
        <v>1034173.9329384549</v>
      </c>
      <c r="H22" s="69">
        <f>H18/H24*1000000</f>
        <v>1064818.6181886466</v>
      </c>
      <c r="I22" s="69">
        <f>I18/I24*1000000</f>
        <v>1058482.4147207518</v>
      </c>
    </row>
    <row r="23" spans="1:9" ht="27" customHeight="1">
      <c r="A23" s="91"/>
      <c r="B23" s="53" t="s">
        <v>137</v>
      </c>
      <c r="C23" s="53"/>
      <c r="D23" s="65" t="s">
        <v>138</v>
      </c>
      <c r="E23" s="69">
        <f>E19/E24*1000000</f>
        <v>1022829.6514731678</v>
      </c>
      <c r="F23" s="69">
        <f>F19/F24*1000000</f>
        <v>1019095.2538322699</v>
      </c>
      <c r="G23" s="69">
        <f>G19/G24*1000000</f>
        <v>1023156.3159366499</v>
      </c>
      <c r="H23" s="69">
        <f>H19/H24*1000000</f>
        <v>1059756.4362865335</v>
      </c>
      <c r="I23" s="69">
        <f>I19/I24*1000000</f>
        <v>1053857.077470161</v>
      </c>
    </row>
    <row r="24" spans="1:9" ht="27" customHeight="1">
      <c r="A24" s="91"/>
      <c r="B24" s="73" t="s">
        <v>139</v>
      </c>
      <c r="C24" s="74"/>
      <c r="D24" s="65" t="s">
        <v>140</v>
      </c>
      <c r="E24" s="69">
        <v>786740</v>
      </c>
      <c r="F24" s="69">
        <f>E24</f>
        <v>786740</v>
      </c>
      <c r="G24" s="71">
        <f>F24</f>
        <v>786740</v>
      </c>
      <c r="H24" s="70">
        <v>766863</v>
      </c>
      <c r="I24" s="71">
        <f>H24</f>
        <v>766863</v>
      </c>
    </row>
    <row r="25" spans="1:9" ht="27" customHeight="1">
      <c r="A25" s="91"/>
      <c r="B25" s="47" t="s">
        <v>141</v>
      </c>
      <c r="C25" s="47"/>
      <c r="D25" s="47"/>
      <c r="E25" s="69">
        <v>256056</v>
      </c>
      <c r="F25" s="69">
        <v>254078</v>
      </c>
      <c r="G25" s="69">
        <v>252493</v>
      </c>
      <c r="H25" s="83">
        <v>256518</v>
      </c>
      <c r="I25" s="54">
        <v>269546</v>
      </c>
    </row>
    <row r="26" spans="1:9" ht="27" customHeight="1">
      <c r="A26" s="91"/>
      <c r="B26" s="47" t="s">
        <v>142</v>
      </c>
      <c r="C26" s="47"/>
      <c r="D26" s="47"/>
      <c r="E26" s="75">
        <v>0.40699999999999997</v>
      </c>
      <c r="F26" s="75">
        <v>0.41</v>
      </c>
      <c r="G26" s="75">
        <v>0.41456999999999999</v>
      </c>
      <c r="H26" s="87">
        <v>0.42099999999999999</v>
      </c>
      <c r="I26" s="76">
        <v>0.40500000000000003</v>
      </c>
    </row>
    <row r="27" spans="1:9" ht="27" customHeight="1">
      <c r="A27" s="91"/>
      <c r="B27" s="47" t="s">
        <v>143</v>
      </c>
      <c r="C27" s="47"/>
      <c r="D27" s="47"/>
      <c r="E27" s="57">
        <v>1.5</v>
      </c>
      <c r="F27" s="57">
        <v>1.5</v>
      </c>
      <c r="G27" s="57">
        <v>2.6</v>
      </c>
      <c r="H27" s="77">
        <v>3.1</v>
      </c>
      <c r="I27" s="55">
        <v>2.6</v>
      </c>
    </row>
    <row r="28" spans="1:9" ht="27" customHeight="1">
      <c r="A28" s="91"/>
      <c r="B28" s="47" t="s">
        <v>144</v>
      </c>
      <c r="C28" s="47"/>
      <c r="D28" s="47"/>
      <c r="E28" s="57">
        <v>96.1</v>
      </c>
      <c r="F28" s="57">
        <v>94.1</v>
      </c>
      <c r="G28" s="57">
        <v>96</v>
      </c>
      <c r="H28" s="77">
        <v>96</v>
      </c>
      <c r="I28" s="55">
        <v>91.1</v>
      </c>
    </row>
    <row r="29" spans="1:9" ht="27" customHeight="1">
      <c r="A29" s="91"/>
      <c r="B29" s="47" t="s">
        <v>145</v>
      </c>
      <c r="C29" s="47"/>
      <c r="D29" s="47"/>
      <c r="E29" s="57">
        <v>39.299999999999997</v>
      </c>
      <c r="F29" s="57">
        <v>38.799999999999997</v>
      </c>
      <c r="G29" s="57">
        <v>37.700000000000003</v>
      </c>
      <c r="H29" s="55">
        <v>36.5</v>
      </c>
      <c r="I29" s="77">
        <v>38.5</v>
      </c>
    </row>
    <row r="30" spans="1:9" ht="27" customHeight="1">
      <c r="A30" s="91"/>
      <c r="B30" s="91" t="s">
        <v>146</v>
      </c>
      <c r="C30" s="47" t="s">
        <v>147</v>
      </c>
      <c r="D30" s="47"/>
      <c r="E30" s="57">
        <v>0</v>
      </c>
      <c r="F30" s="57">
        <v>0</v>
      </c>
      <c r="G30" s="57">
        <v>0</v>
      </c>
      <c r="H30" s="55">
        <v>0</v>
      </c>
      <c r="I30" s="77">
        <v>0</v>
      </c>
    </row>
    <row r="31" spans="1:9" ht="27" customHeight="1">
      <c r="A31" s="91"/>
      <c r="B31" s="91"/>
      <c r="C31" s="47" t="s">
        <v>148</v>
      </c>
      <c r="D31" s="47"/>
      <c r="E31" s="57">
        <v>0</v>
      </c>
      <c r="F31" s="57">
        <v>0</v>
      </c>
      <c r="G31" s="57">
        <v>0</v>
      </c>
      <c r="H31" s="55">
        <v>0</v>
      </c>
      <c r="I31" s="77">
        <v>0</v>
      </c>
    </row>
    <row r="32" spans="1:9" ht="27" customHeight="1">
      <c r="A32" s="91"/>
      <c r="B32" s="91"/>
      <c r="C32" s="47" t="s">
        <v>149</v>
      </c>
      <c r="D32" s="47"/>
      <c r="E32" s="57">
        <v>13.3</v>
      </c>
      <c r="F32" s="57">
        <v>13.3</v>
      </c>
      <c r="G32" s="57">
        <v>13</v>
      </c>
      <c r="H32" s="55">
        <v>12.5</v>
      </c>
      <c r="I32" s="77">
        <v>12.1</v>
      </c>
    </row>
    <row r="33" spans="1:9" ht="27" customHeight="1">
      <c r="A33" s="91"/>
      <c r="B33" s="91"/>
      <c r="C33" s="47" t="s">
        <v>150</v>
      </c>
      <c r="D33" s="47"/>
      <c r="E33" s="57">
        <v>169.2</v>
      </c>
      <c r="F33" s="57">
        <v>169.7</v>
      </c>
      <c r="G33" s="57">
        <v>172.4</v>
      </c>
      <c r="H33" s="77">
        <v>166.3</v>
      </c>
      <c r="I33" s="77">
        <v>147.30000000000001</v>
      </c>
    </row>
    <row r="34" spans="1:9" ht="27" customHeight="1">
      <c r="A34" s="2" t="s">
        <v>250</v>
      </c>
      <c r="E34" s="38"/>
      <c r="F34" s="38"/>
      <c r="G34" s="38"/>
      <c r="H34" s="38"/>
      <c r="I34" s="39"/>
    </row>
    <row r="35" spans="1:9" ht="27" customHeight="1">
      <c r="A35" s="2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view="pageBreakPreview" zoomScale="85" zoomScaleNormal="100" zoomScaleSheetLayoutView="85" workbookViewId="0">
      <pane xSplit="5" ySplit="7" topLeftCell="F8" activePane="bottomRight" state="frozen"/>
      <selection activeCell="E13" sqref="E13"/>
      <selection pane="topRight" activeCell="E13" sqref="E13"/>
      <selection pane="bottomLeft" activeCell="E13" sqref="E13"/>
      <selection pane="bottomRight" activeCell="J27" sqref="J27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3" width="13.625" style="2" customWidth="1"/>
    <col min="24" max="27" width="12" style="2" customWidth="1"/>
    <col min="28" max="16384" width="9" style="2"/>
  </cols>
  <sheetData>
    <row r="1" spans="1:27" ht="33.950000000000003" customHeight="1">
      <c r="A1" s="20" t="s">
        <v>0</v>
      </c>
      <c r="B1" s="11"/>
      <c r="C1" s="11"/>
      <c r="D1" s="88" t="s">
        <v>259</v>
      </c>
      <c r="E1" s="13"/>
      <c r="F1" s="13"/>
      <c r="G1" s="13"/>
    </row>
    <row r="2" spans="1:27" ht="15" customHeight="1"/>
    <row r="3" spans="1:27" ht="15" customHeight="1">
      <c r="A3" s="14" t="s">
        <v>151</v>
      </c>
      <c r="B3" s="14"/>
      <c r="C3" s="14"/>
      <c r="D3" s="14"/>
    </row>
    <row r="4" spans="1:27" ht="15" customHeight="1">
      <c r="A4" s="14"/>
      <c r="B4" s="14"/>
      <c r="C4" s="14"/>
      <c r="D4" s="14"/>
    </row>
    <row r="5" spans="1:27" ht="15.95" customHeight="1">
      <c r="A5" s="12" t="s">
        <v>243</v>
      </c>
      <c r="B5" s="12"/>
      <c r="C5" s="12"/>
      <c r="D5" s="12"/>
      <c r="K5" s="15"/>
      <c r="Q5" s="15" t="s">
        <v>47</v>
      </c>
    </row>
    <row r="6" spans="1:27" ht="15.95" customHeight="1">
      <c r="A6" s="103" t="s">
        <v>48</v>
      </c>
      <c r="B6" s="104"/>
      <c r="C6" s="104"/>
      <c r="D6" s="104"/>
      <c r="E6" s="104"/>
      <c r="F6" s="112" t="s">
        <v>251</v>
      </c>
      <c r="G6" s="113"/>
      <c r="H6" s="112" t="s">
        <v>252</v>
      </c>
      <c r="I6" s="113"/>
      <c r="J6" s="114" t="s">
        <v>253</v>
      </c>
      <c r="K6" s="114"/>
      <c r="L6" s="114" t="s">
        <v>254</v>
      </c>
      <c r="M6" s="114"/>
      <c r="N6" s="114" t="s">
        <v>255</v>
      </c>
      <c r="O6" s="114"/>
      <c r="P6" s="114" t="s">
        <v>256</v>
      </c>
      <c r="Q6" s="114"/>
    </row>
    <row r="7" spans="1:27" ht="15.95" customHeight="1">
      <c r="A7" s="104"/>
      <c r="B7" s="104"/>
      <c r="C7" s="104"/>
      <c r="D7" s="104"/>
      <c r="E7" s="104"/>
      <c r="F7" s="51" t="s">
        <v>242</v>
      </c>
      <c r="G7" s="51" t="s">
        <v>246</v>
      </c>
      <c r="H7" s="51" t="s">
        <v>242</v>
      </c>
      <c r="I7" s="79" t="s">
        <v>245</v>
      </c>
      <c r="J7" s="51" t="s">
        <v>242</v>
      </c>
      <c r="K7" s="79" t="s">
        <v>245</v>
      </c>
      <c r="L7" s="51" t="s">
        <v>242</v>
      </c>
      <c r="M7" s="79" t="s">
        <v>245</v>
      </c>
      <c r="N7" s="51" t="s">
        <v>242</v>
      </c>
      <c r="O7" s="79" t="s">
        <v>245</v>
      </c>
      <c r="P7" s="51" t="s">
        <v>242</v>
      </c>
      <c r="Q7" s="79" t="s">
        <v>245</v>
      </c>
    </row>
    <row r="8" spans="1:27" ht="15.95" customHeight="1">
      <c r="A8" s="101" t="s">
        <v>82</v>
      </c>
      <c r="B8" s="60" t="s">
        <v>49</v>
      </c>
      <c r="C8" s="53"/>
      <c r="D8" s="53"/>
      <c r="E8" s="65" t="s">
        <v>40</v>
      </c>
      <c r="F8" s="54">
        <v>27665</v>
      </c>
      <c r="G8" s="54">
        <v>25621</v>
      </c>
      <c r="H8" s="54">
        <v>236</v>
      </c>
      <c r="I8" s="54">
        <v>181</v>
      </c>
      <c r="J8" s="54">
        <v>714</v>
      </c>
      <c r="K8" s="54">
        <v>702</v>
      </c>
      <c r="L8" s="54">
        <v>3195</v>
      </c>
      <c r="M8" s="54">
        <v>3406</v>
      </c>
      <c r="N8" s="54">
        <v>1095</v>
      </c>
      <c r="O8" s="54">
        <v>1042</v>
      </c>
      <c r="P8" s="54">
        <v>2528</v>
      </c>
      <c r="Q8" s="54">
        <v>2285</v>
      </c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5.95" customHeight="1">
      <c r="A9" s="101"/>
      <c r="B9" s="62"/>
      <c r="C9" s="53" t="s">
        <v>50</v>
      </c>
      <c r="D9" s="53"/>
      <c r="E9" s="65" t="s">
        <v>41</v>
      </c>
      <c r="F9" s="54">
        <v>27012</v>
      </c>
      <c r="G9" s="54">
        <v>24744</v>
      </c>
      <c r="H9" s="54">
        <v>236</v>
      </c>
      <c r="I9" s="54">
        <v>181</v>
      </c>
      <c r="J9" s="54">
        <v>714</v>
      </c>
      <c r="K9" s="54">
        <v>702</v>
      </c>
      <c r="L9" s="54">
        <v>3195</v>
      </c>
      <c r="M9" s="54">
        <v>3406</v>
      </c>
      <c r="N9" s="54">
        <v>1095</v>
      </c>
      <c r="O9" s="54">
        <v>1042</v>
      </c>
      <c r="P9" s="54">
        <v>2528</v>
      </c>
      <c r="Q9" s="54">
        <v>2279</v>
      </c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5.95" customHeight="1">
      <c r="A10" s="101"/>
      <c r="B10" s="61"/>
      <c r="C10" s="53" t="s">
        <v>51</v>
      </c>
      <c r="D10" s="53"/>
      <c r="E10" s="65" t="s">
        <v>42</v>
      </c>
      <c r="F10" s="54">
        <v>653</v>
      </c>
      <c r="G10" s="54">
        <v>877</v>
      </c>
      <c r="H10" s="54"/>
      <c r="I10" s="54"/>
      <c r="J10" s="66"/>
      <c r="K10" s="66"/>
      <c r="L10" s="54"/>
      <c r="M10" s="54"/>
      <c r="N10" s="54"/>
      <c r="O10" s="54"/>
      <c r="P10" s="54"/>
      <c r="Q10" s="54">
        <v>6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95" customHeight="1">
      <c r="A11" s="101"/>
      <c r="B11" s="60" t="s">
        <v>52</v>
      </c>
      <c r="C11" s="53"/>
      <c r="D11" s="53"/>
      <c r="E11" s="65" t="s">
        <v>43</v>
      </c>
      <c r="F11" s="54">
        <v>25985</v>
      </c>
      <c r="G11" s="54">
        <v>24475</v>
      </c>
      <c r="H11" s="54">
        <v>173</v>
      </c>
      <c r="I11" s="54">
        <v>163</v>
      </c>
      <c r="J11" s="54">
        <v>598</v>
      </c>
      <c r="K11" s="54">
        <v>593</v>
      </c>
      <c r="L11" s="54">
        <v>2841</v>
      </c>
      <c r="M11" s="54">
        <v>2866</v>
      </c>
      <c r="N11" s="54">
        <v>928</v>
      </c>
      <c r="O11" s="54">
        <v>906</v>
      </c>
      <c r="P11" s="54">
        <v>2574</v>
      </c>
      <c r="Q11" s="54">
        <v>2586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5.95" customHeight="1">
      <c r="A12" s="101"/>
      <c r="B12" s="62"/>
      <c r="C12" s="53" t="s">
        <v>53</v>
      </c>
      <c r="D12" s="53"/>
      <c r="E12" s="65" t="s">
        <v>44</v>
      </c>
      <c r="F12" s="54">
        <v>25843</v>
      </c>
      <c r="G12" s="54">
        <v>24150</v>
      </c>
      <c r="H12" s="54">
        <v>173</v>
      </c>
      <c r="I12" s="54">
        <v>163</v>
      </c>
      <c r="J12" s="54">
        <v>598</v>
      </c>
      <c r="K12" s="54">
        <v>593</v>
      </c>
      <c r="L12" s="54">
        <v>2841</v>
      </c>
      <c r="M12" s="54">
        <v>2866</v>
      </c>
      <c r="N12" s="54">
        <v>928</v>
      </c>
      <c r="O12" s="54">
        <v>906</v>
      </c>
      <c r="P12" s="54">
        <v>2574</v>
      </c>
      <c r="Q12" s="54">
        <v>2586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15.95" customHeight="1">
      <c r="A13" s="101"/>
      <c r="B13" s="61"/>
      <c r="C13" s="53" t="s">
        <v>54</v>
      </c>
      <c r="D13" s="53"/>
      <c r="E13" s="65" t="s">
        <v>45</v>
      </c>
      <c r="F13" s="54">
        <v>142</v>
      </c>
      <c r="G13" s="54">
        <v>325</v>
      </c>
      <c r="H13" s="66"/>
      <c r="I13" s="66"/>
      <c r="J13" s="66"/>
      <c r="K13" s="66"/>
      <c r="L13" s="54"/>
      <c r="M13" s="54"/>
      <c r="N13" s="54"/>
      <c r="O13" s="54"/>
      <c r="P13" s="54"/>
      <c r="Q13" s="54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5.95" customHeight="1">
      <c r="A14" s="101"/>
      <c r="B14" s="53" t="s">
        <v>55</v>
      </c>
      <c r="C14" s="53"/>
      <c r="D14" s="53"/>
      <c r="E14" s="65" t="s">
        <v>152</v>
      </c>
      <c r="F14" s="54">
        <f t="shared" ref="F14:Q15" si="0">F9-F12</f>
        <v>1169</v>
      </c>
      <c r="G14" s="54">
        <f t="shared" si="0"/>
        <v>594</v>
      </c>
      <c r="H14" s="54">
        <f t="shared" si="0"/>
        <v>63</v>
      </c>
      <c r="I14" s="54">
        <f t="shared" si="0"/>
        <v>18</v>
      </c>
      <c r="J14" s="54">
        <f t="shared" si="0"/>
        <v>116</v>
      </c>
      <c r="K14" s="54">
        <f t="shared" si="0"/>
        <v>109</v>
      </c>
      <c r="L14" s="54">
        <f t="shared" ref="L14:M15" si="1">L9-L12</f>
        <v>354</v>
      </c>
      <c r="M14" s="54">
        <f t="shared" si="1"/>
        <v>540</v>
      </c>
      <c r="N14" s="54">
        <f t="shared" si="0"/>
        <v>167</v>
      </c>
      <c r="O14" s="54">
        <f t="shared" si="0"/>
        <v>136</v>
      </c>
      <c r="P14" s="54">
        <f t="shared" si="0"/>
        <v>-46</v>
      </c>
      <c r="Q14" s="54">
        <f>Q9-Q12</f>
        <v>-307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5.95" customHeight="1">
      <c r="A15" s="101"/>
      <c r="B15" s="53" t="s">
        <v>56</v>
      </c>
      <c r="C15" s="53"/>
      <c r="D15" s="53"/>
      <c r="E15" s="65" t="s">
        <v>153</v>
      </c>
      <c r="F15" s="54">
        <f t="shared" si="0"/>
        <v>511</v>
      </c>
      <c r="G15" s="54">
        <f>G10-G13</f>
        <v>552</v>
      </c>
      <c r="H15" s="54">
        <f t="shared" si="0"/>
        <v>0</v>
      </c>
      <c r="I15" s="54">
        <f t="shared" si="0"/>
        <v>0</v>
      </c>
      <c r="J15" s="54">
        <f t="shared" si="0"/>
        <v>0</v>
      </c>
      <c r="K15" s="54">
        <f t="shared" si="0"/>
        <v>0</v>
      </c>
      <c r="L15" s="54">
        <f t="shared" ref="L15" si="2">L10-L13</f>
        <v>0</v>
      </c>
      <c r="M15" s="54">
        <f t="shared" si="1"/>
        <v>0</v>
      </c>
      <c r="N15" s="54">
        <f t="shared" si="0"/>
        <v>0</v>
      </c>
      <c r="O15" s="54">
        <f t="shared" si="0"/>
        <v>0</v>
      </c>
      <c r="P15" s="54">
        <f t="shared" si="0"/>
        <v>0</v>
      </c>
      <c r="Q15" s="54">
        <f t="shared" si="0"/>
        <v>6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5.95" customHeight="1">
      <c r="A16" s="101"/>
      <c r="B16" s="53" t="s">
        <v>57</v>
      </c>
      <c r="C16" s="53"/>
      <c r="D16" s="53"/>
      <c r="E16" s="65" t="s">
        <v>154</v>
      </c>
      <c r="F16" s="54">
        <f t="shared" ref="F16:Q16" si="3">F8-F11</f>
        <v>1680</v>
      </c>
      <c r="G16" s="54">
        <f t="shared" si="3"/>
        <v>1146</v>
      </c>
      <c r="H16" s="54">
        <f t="shared" si="3"/>
        <v>63</v>
      </c>
      <c r="I16" s="54">
        <f t="shared" si="3"/>
        <v>18</v>
      </c>
      <c r="J16" s="54">
        <f t="shared" si="3"/>
        <v>116</v>
      </c>
      <c r="K16" s="54">
        <f t="shared" si="3"/>
        <v>109</v>
      </c>
      <c r="L16" s="54">
        <f t="shared" ref="L16:M16" si="4">L8-L11</f>
        <v>354</v>
      </c>
      <c r="M16" s="54">
        <f t="shared" si="4"/>
        <v>540</v>
      </c>
      <c r="N16" s="54">
        <f t="shared" si="3"/>
        <v>167</v>
      </c>
      <c r="O16" s="54">
        <f t="shared" si="3"/>
        <v>136</v>
      </c>
      <c r="P16" s="54">
        <f t="shared" si="3"/>
        <v>-46</v>
      </c>
      <c r="Q16" s="54">
        <f t="shared" si="3"/>
        <v>-301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5.95" customHeight="1">
      <c r="A17" s="101"/>
      <c r="B17" s="53" t="s">
        <v>58</v>
      </c>
      <c r="C17" s="53"/>
      <c r="D17" s="53"/>
      <c r="E17" s="51"/>
      <c r="F17" s="66">
        <v>-1582</v>
      </c>
      <c r="G17" s="66">
        <v>98</v>
      </c>
      <c r="H17" s="66"/>
      <c r="I17" s="66"/>
      <c r="J17" s="54"/>
      <c r="K17" s="54"/>
      <c r="L17" s="54"/>
      <c r="M17" s="54"/>
      <c r="N17" s="54"/>
      <c r="O17" s="66"/>
      <c r="P17" s="66"/>
      <c r="Q17" s="66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5.95" customHeight="1">
      <c r="A18" s="101"/>
      <c r="B18" s="53" t="s">
        <v>59</v>
      </c>
      <c r="C18" s="53"/>
      <c r="D18" s="53"/>
      <c r="E18" s="51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5.95" customHeight="1">
      <c r="A19" s="101" t="s">
        <v>83</v>
      </c>
      <c r="B19" s="60" t="s">
        <v>60</v>
      </c>
      <c r="C19" s="53"/>
      <c r="D19" s="53"/>
      <c r="E19" s="65"/>
      <c r="F19" s="54">
        <v>3090</v>
      </c>
      <c r="G19" s="54">
        <v>3159</v>
      </c>
      <c r="H19" s="54">
        <v>55</v>
      </c>
      <c r="I19" s="54">
        <v>56</v>
      </c>
      <c r="J19" s="54">
        <v>3</v>
      </c>
      <c r="K19" s="54">
        <v>17</v>
      </c>
      <c r="L19" s="54">
        <v>0</v>
      </c>
      <c r="M19" s="54">
        <v>0</v>
      </c>
      <c r="N19" s="54">
        <v>878</v>
      </c>
      <c r="O19" s="54">
        <v>383</v>
      </c>
      <c r="P19" s="54">
        <v>1081</v>
      </c>
      <c r="Q19" s="54">
        <v>1064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5.95" customHeight="1">
      <c r="A20" s="101"/>
      <c r="B20" s="61"/>
      <c r="C20" s="53" t="s">
        <v>61</v>
      </c>
      <c r="D20" s="53"/>
      <c r="E20" s="65"/>
      <c r="F20" s="54">
        <v>1159</v>
      </c>
      <c r="G20" s="54">
        <v>1049</v>
      </c>
      <c r="H20" s="54"/>
      <c r="I20" s="54"/>
      <c r="J20" s="54"/>
      <c r="K20" s="54"/>
      <c r="L20" s="54"/>
      <c r="M20" s="54"/>
      <c r="N20" s="54"/>
      <c r="O20" s="54"/>
      <c r="P20" s="54">
        <v>182</v>
      </c>
      <c r="Q20" s="54">
        <v>180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5.95" customHeight="1">
      <c r="A21" s="101"/>
      <c r="B21" s="78" t="s">
        <v>62</v>
      </c>
      <c r="C21" s="53"/>
      <c r="D21" s="53"/>
      <c r="E21" s="65" t="s">
        <v>155</v>
      </c>
      <c r="F21" s="54">
        <v>3090</v>
      </c>
      <c r="G21" s="54">
        <v>3159</v>
      </c>
      <c r="H21" s="54">
        <v>55</v>
      </c>
      <c r="I21" s="54">
        <v>56</v>
      </c>
      <c r="J21" s="54">
        <v>3</v>
      </c>
      <c r="K21" s="54">
        <v>17</v>
      </c>
      <c r="L21" s="54">
        <v>0</v>
      </c>
      <c r="M21" s="54">
        <v>0</v>
      </c>
      <c r="N21" s="54">
        <v>878</v>
      </c>
      <c r="O21" s="54">
        <v>383</v>
      </c>
      <c r="P21" s="54">
        <v>1081</v>
      </c>
      <c r="Q21" s="54">
        <v>1064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5.95" customHeight="1">
      <c r="A22" s="101"/>
      <c r="B22" s="60" t="s">
        <v>63</v>
      </c>
      <c r="C22" s="53"/>
      <c r="D22" s="53"/>
      <c r="E22" s="65" t="s">
        <v>156</v>
      </c>
      <c r="F22" s="54">
        <v>4952</v>
      </c>
      <c r="G22" s="54">
        <v>4279</v>
      </c>
      <c r="H22" s="54">
        <v>607</v>
      </c>
      <c r="I22" s="54">
        <v>939</v>
      </c>
      <c r="J22" s="54">
        <v>109</v>
      </c>
      <c r="K22" s="54">
        <v>192</v>
      </c>
      <c r="L22" s="54">
        <v>1336</v>
      </c>
      <c r="M22" s="54">
        <v>2967</v>
      </c>
      <c r="N22" s="54">
        <v>2075</v>
      </c>
      <c r="O22" s="54">
        <v>957</v>
      </c>
      <c r="P22" s="54">
        <v>1143</v>
      </c>
      <c r="Q22" s="54">
        <v>1120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5.95" customHeight="1">
      <c r="A23" s="101"/>
      <c r="B23" s="61" t="s">
        <v>64</v>
      </c>
      <c r="C23" s="53" t="s">
        <v>65</v>
      </c>
      <c r="D23" s="53"/>
      <c r="E23" s="65"/>
      <c r="F23" s="54">
        <v>2519</v>
      </c>
      <c r="G23" s="54">
        <v>2499</v>
      </c>
      <c r="H23" s="54"/>
      <c r="I23" s="54"/>
      <c r="J23" s="54"/>
      <c r="K23" s="54">
        <v>14</v>
      </c>
      <c r="L23" s="54">
        <v>522</v>
      </c>
      <c r="M23" s="54">
        <v>518</v>
      </c>
      <c r="N23" s="54"/>
      <c r="O23" s="54"/>
      <c r="P23" s="54">
        <v>288</v>
      </c>
      <c r="Q23" s="54">
        <v>269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5.95" customHeight="1">
      <c r="A24" s="101"/>
      <c r="B24" s="53" t="s">
        <v>157</v>
      </c>
      <c r="C24" s="53"/>
      <c r="D24" s="53"/>
      <c r="E24" s="65" t="s">
        <v>158</v>
      </c>
      <c r="F24" s="54">
        <f t="shared" ref="F24:Q24" si="5">F21-F22</f>
        <v>-1862</v>
      </c>
      <c r="G24" s="54">
        <f t="shared" si="5"/>
        <v>-1120</v>
      </c>
      <c r="H24" s="54">
        <f t="shared" si="5"/>
        <v>-552</v>
      </c>
      <c r="I24" s="54">
        <f t="shared" si="5"/>
        <v>-883</v>
      </c>
      <c r="J24" s="54">
        <f>J21-J22</f>
        <v>-106</v>
      </c>
      <c r="K24" s="54">
        <f t="shared" si="5"/>
        <v>-175</v>
      </c>
      <c r="L24" s="54">
        <f t="shared" ref="L24:M24" si="6">L21-L22</f>
        <v>-1336</v>
      </c>
      <c r="M24" s="54">
        <f t="shared" si="6"/>
        <v>-2967</v>
      </c>
      <c r="N24" s="54">
        <f t="shared" si="5"/>
        <v>-1197</v>
      </c>
      <c r="O24" s="54">
        <f t="shared" si="5"/>
        <v>-574</v>
      </c>
      <c r="P24" s="54">
        <f t="shared" si="5"/>
        <v>-62</v>
      </c>
      <c r="Q24" s="54">
        <f t="shared" si="5"/>
        <v>-56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5.95" customHeight="1">
      <c r="A25" s="101"/>
      <c r="B25" s="60" t="s">
        <v>66</v>
      </c>
      <c r="C25" s="60"/>
      <c r="D25" s="60"/>
      <c r="E25" s="105" t="s">
        <v>159</v>
      </c>
      <c r="F25" s="97">
        <v>1862</v>
      </c>
      <c r="G25" s="97">
        <v>1120</v>
      </c>
      <c r="H25" s="97">
        <v>552</v>
      </c>
      <c r="I25" s="97">
        <v>883</v>
      </c>
      <c r="J25" s="97">
        <v>106</v>
      </c>
      <c r="K25" s="97">
        <v>175</v>
      </c>
      <c r="L25" s="97">
        <v>1336</v>
      </c>
      <c r="M25" s="97">
        <v>2967</v>
      </c>
      <c r="N25" s="97">
        <v>1197</v>
      </c>
      <c r="O25" s="97">
        <v>574</v>
      </c>
      <c r="P25" s="97">
        <v>62</v>
      </c>
      <c r="Q25" s="97">
        <v>56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5.95" customHeight="1">
      <c r="A26" s="101"/>
      <c r="B26" s="78" t="s">
        <v>67</v>
      </c>
      <c r="C26" s="78"/>
      <c r="D26" s="78"/>
      <c r="E26" s="106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5.95" customHeight="1">
      <c r="A27" s="101"/>
      <c r="B27" s="53" t="s">
        <v>160</v>
      </c>
      <c r="C27" s="53"/>
      <c r="D27" s="53"/>
      <c r="E27" s="65" t="s">
        <v>161</v>
      </c>
      <c r="F27" s="54">
        <f t="shared" ref="F27:Q27" si="7">F24+F25</f>
        <v>0</v>
      </c>
      <c r="G27" s="54">
        <f t="shared" si="7"/>
        <v>0</v>
      </c>
      <c r="H27" s="54">
        <f t="shared" si="7"/>
        <v>0</v>
      </c>
      <c r="I27" s="54">
        <f t="shared" si="7"/>
        <v>0</v>
      </c>
      <c r="J27" s="54">
        <f t="shared" si="7"/>
        <v>0</v>
      </c>
      <c r="K27" s="54">
        <f t="shared" si="7"/>
        <v>0</v>
      </c>
      <c r="L27" s="54">
        <f t="shared" ref="L27:M27" si="8">L24+L25</f>
        <v>0</v>
      </c>
      <c r="M27" s="54">
        <f t="shared" si="8"/>
        <v>0</v>
      </c>
      <c r="N27" s="54">
        <f t="shared" si="7"/>
        <v>0</v>
      </c>
      <c r="O27" s="54">
        <f t="shared" si="7"/>
        <v>0</v>
      </c>
      <c r="P27" s="54">
        <f t="shared" si="7"/>
        <v>0</v>
      </c>
      <c r="Q27" s="54">
        <f t="shared" si="7"/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7"/>
      <c r="P29" s="27"/>
      <c r="Q29" s="28" t="s">
        <v>162</v>
      </c>
      <c r="R29" s="27"/>
      <c r="S29" s="27"/>
      <c r="T29" s="27"/>
      <c r="U29" s="27"/>
      <c r="V29" s="27"/>
      <c r="W29" s="27"/>
      <c r="X29" s="27"/>
      <c r="Y29" s="27"/>
      <c r="Z29" s="27"/>
      <c r="AA29" s="28"/>
    </row>
    <row r="30" spans="1:27" ht="15.95" customHeight="1">
      <c r="A30" s="104" t="s">
        <v>68</v>
      </c>
      <c r="B30" s="104"/>
      <c r="C30" s="104"/>
      <c r="D30" s="104"/>
      <c r="E30" s="104"/>
      <c r="F30" s="115" t="s">
        <v>257</v>
      </c>
      <c r="G30" s="116"/>
      <c r="H30" s="115" t="s">
        <v>258</v>
      </c>
      <c r="I30" s="116"/>
      <c r="J30" s="114" t="s">
        <v>261</v>
      </c>
      <c r="K30" s="114"/>
      <c r="L30" s="100"/>
      <c r="M30" s="100"/>
      <c r="N30" s="100"/>
      <c r="O30" s="100"/>
      <c r="P30" s="100"/>
      <c r="Q30" s="100"/>
      <c r="R30" s="29"/>
      <c r="S30" s="27"/>
      <c r="T30" s="29"/>
      <c r="U30" s="27"/>
      <c r="V30" s="29"/>
      <c r="W30" s="27"/>
      <c r="X30" s="29"/>
      <c r="Y30" s="27"/>
      <c r="Z30" s="29"/>
      <c r="AA30" s="27"/>
    </row>
    <row r="31" spans="1:27" ht="15.95" customHeight="1">
      <c r="A31" s="104"/>
      <c r="B31" s="104"/>
      <c r="C31" s="104"/>
      <c r="D31" s="104"/>
      <c r="E31" s="104"/>
      <c r="F31" s="51" t="s">
        <v>242</v>
      </c>
      <c r="G31" s="79" t="s">
        <v>245</v>
      </c>
      <c r="H31" s="51" t="s">
        <v>242</v>
      </c>
      <c r="I31" s="79" t="s">
        <v>245</v>
      </c>
      <c r="J31" s="51" t="s">
        <v>242</v>
      </c>
      <c r="K31" s="79" t="s">
        <v>245</v>
      </c>
      <c r="L31" s="51" t="s">
        <v>242</v>
      </c>
      <c r="M31" s="79" t="s">
        <v>245</v>
      </c>
      <c r="N31" s="51" t="s">
        <v>242</v>
      </c>
      <c r="O31" s="79" t="s">
        <v>245</v>
      </c>
      <c r="P31" s="51" t="s">
        <v>242</v>
      </c>
      <c r="Q31" s="79" t="s">
        <v>245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5.95" customHeight="1">
      <c r="A32" s="101" t="s">
        <v>84</v>
      </c>
      <c r="B32" s="60" t="s">
        <v>49</v>
      </c>
      <c r="C32" s="53"/>
      <c r="D32" s="53"/>
      <c r="E32" s="65" t="s">
        <v>40</v>
      </c>
      <c r="F32" s="54">
        <v>62</v>
      </c>
      <c r="G32" s="54">
        <v>61</v>
      </c>
      <c r="H32" s="54">
        <v>450</v>
      </c>
      <c r="I32" s="54">
        <v>567</v>
      </c>
      <c r="J32" s="54"/>
      <c r="K32" s="54"/>
      <c r="L32" s="54"/>
      <c r="M32" s="54"/>
      <c r="N32" s="54"/>
      <c r="O32" s="54"/>
      <c r="P32" s="54"/>
      <c r="Q32" s="54"/>
      <c r="R32" s="31"/>
      <c r="S32" s="31"/>
      <c r="T32" s="31"/>
      <c r="U32" s="31"/>
      <c r="V32" s="32"/>
      <c r="W32" s="32"/>
      <c r="X32" s="31"/>
      <c r="Y32" s="31"/>
      <c r="Z32" s="32"/>
      <c r="AA32" s="32"/>
    </row>
    <row r="33" spans="1:27" ht="15.95" customHeight="1">
      <c r="A33" s="107"/>
      <c r="B33" s="62"/>
      <c r="C33" s="60" t="s">
        <v>69</v>
      </c>
      <c r="D33" s="53"/>
      <c r="E33" s="65"/>
      <c r="F33" s="54">
        <v>62</v>
      </c>
      <c r="G33" s="54">
        <v>61</v>
      </c>
      <c r="H33" s="54">
        <v>450</v>
      </c>
      <c r="I33" s="54">
        <v>567</v>
      </c>
      <c r="J33" s="54"/>
      <c r="K33" s="54"/>
      <c r="L33" s="54"/>
      <c r="M33" s="54"/>
      <c r="N33" s="54"/>
      <c r="O33" s="54"/>
      <c r="P33" s="54"/>
      <c r="Q33" s="54"/>
      <c r="R33" s="31"/>
      <c r="S33" s="31"/>
      <c r="T33" s="31"/>
      <c r="U33" s="31"/>
      <c r="V33" s="32"/>
      <c r="W33" s="32"/>
      <c r="X33" s="31"/>
      <c r="Y33" s="31"/>
      <c r="Z33" s="32"/>
      <c r="AA33" s="32"/>
    </row>
    <row r="34" spans="1:27" ht="15.95" customHeight="1">
      <c r="A34" s="107"/>
      <c r="B34" s="62"/>
      <c r="C34" s="61"/>
      <c r="D34" s="53" t="s">
        <v>70</v>
      </c>
      <c r="E34" s="65"/>
      <c r="F34" s="54">
        <v>62</v>
      </c>
      <c r="G34" s="54">
        <v>61</v>
      </c>
      <c r="H34" s="54">
        <v>427</v>
      </c>
      <c r="I34" s="54">
        <v>440</v>
      </c>
      <c r="J34" s="54"/>
      <c r="K34" s="54"/>
      <c r="L34" s="54"/>
      <c r="M34" s="54"/>
      <c r="N34" s="54"/>
      <c r="O34" s="54"/>
      <c r="P34" s="54"/>
      <c r="Q34" s="54"/>
      <c r="R34" s="31"/>
      <c r="S34" s="31"/>
      <c r="T34" s="31"/>
      <c r="U34" s="31"/>
      <c r="V34" s="32"/>
      <c r="W34" s="32"/>
      <c r="X34" s="31"/>
      <c r="Y34" s="31"/>
      <c r="Z34" s="32"/>
      <c r="AA34" s="32"/>
    </row>
    <row r="35" spans="1:27" ht="15.95" customHeight="1">
      <c r="A35" s="107"/>
      <c r="B35" s="61"/>
      <c r="C35" s="78" t="s">
        <v>71</v>
      </c>
      <c r="D35" s="53"/>
      <c r="E35" s="65"/>
      <c r="F35" s="54"/>
      <c r="G35" s="54"/>
      <c r="H35" s="54"/>
      <c r="I35" s="54"/>
      <c r="J35" s="67"/>
      <c r="K35" s="67"/>
      <c r="L35" s="54"/>
      <c r="M35" s="54"/>
      <c r="N35" s="54"/>
      <c r="O35" s="54"/>
      <c r="P35" s="54"/>
      <c r="Q35" s="54"/>
      <c r="R35" s="31"/>
      <c r="S35" s="31"/>
      <c r="T35" s="31"/>
      <c r="U35" s="31"/>
      <c r="V35" s="32"/>
      <c r="W35" s="32"/>
      <c r="X35" s="31"/>
      <c r="Y35" s="31"/>
      <c r="Z35" s="32"/>
      <c r="AA35" s="32"/>
    </row>
    <row r="36" spans="1:27" ht="15.95" customHeight="1">
      <c r="A36" s="107"/>
      <c r="B36" s="60" t="s">
        <v>52</v>
      </c>
      <c r="C36" s="53"/>
      <c r="D36" s="53"/>
      <c r="E36" s="65" t="s">
        <v>41</v>
      </c>
      <c r="F36" s="54">
        <v>61</v>
      </c>
      <c r="G36" s="54">
        <v>72</v>
      </c>
      <c r="H36" s="54">
        <v>228</v>
      </c>
      <c r="I36" s="54">
        <v>230</v>
      </c>
      <c r="J36" s="54"/>
      <c r="K36" s="54"/>
      <c r="L36" s="54"/>
      <c r="M36" s="54"/>
      <c r="N36" s="54"/>
      <c r="O36" s="54"/>
      <c r="P36" s="54"/>
      <c r="Q36" s="54"/>
      <c r="R36" s="31"/>
      <c r="S36" s="31"/>
      <c r="T36" s="31"/>
      <c r="U36" s="31"/>
      <c r="V36" s="31"/>
      <c r="W36" s="31"/>
      <c r="X36" s="31"/>
      <c r="Y36" s="31"/>
      <c r="Z36" s="32"/>
      <c r="AA36" s="32"/>
    </row>
    <row r="37" spans="1:27" ht="15.95" customHeight="1">
      <c r="A37" s="107"/>
      <c r="B37" s="62"/>
      <c r="C37" s="53" t="s">
        <v>72</v>
      </c>
      <c r="D37" s="53"/>
      <c r="E37" s="65"/>
      <c r="F37" s="54">
        <v>51</v>
      </c>
      <c r="G37" s="54">
        <v>60</v>
      </c>
      <c r="H37" s="54">
        <v>150</v>
      </c>
      <c r="I37" s="54">
        <v>121</v>
      </c>
      <c r="J37" s="54"/>
      <c r="K37" s="54"/>
      <c r="L37" s="54"/>
      <c r="M37" s="54"/>
      <c r="N37" s="54"/>
      <c r="O37" s="54"/>
      <c r="P37" s="54"/>
      <c r="Q37" s="54"/>
      <c r="R37" s="31"/>
      <c r="S37" s="31"/>
      <c r="T37" s="31"/>
      <c r="U37" s="31"/>
      <c r="V37" s="31"/>
      <c r="W37" s="31"/>
      <c r="X37" s="31"/>
      <c r="Y37" s="31"/>
      <c r="Z37" s="32"/>
      <c r="AA37" s="32"/>
    </row>
    <row r="38" spans="1:27" ht="15.95" customHeight="1">
      <c r="A38" s="107"/>
      <c r="B38" s="61"/>
      <c r="C38" s="53" t="s">
        <v>73</v>
      </c>
      <c r="D38" s="53"/>
      <c r="E38" s="65"/>
      <c r="F38" s="54">
        <v>10</v>
      </c>
      <c r="G38" s="54">
        <v>12</v>
      </c>
      <c r="H38" s="54">
        <v>78</v>
      </c>
      <c r="I38" s="54">
        <v>109</v>
      </c>
      <c r="J38" s="54"/>
      <c r="K38" s="67"/>
      <c r="L38" s="54"/>
      <c r="M38" s="54"/>
      <c r="N38" s="54"/>
      <c r="O38" s="54"/>
      <c r="P38" s="54"/>
      <c r="Q38" s="54"/>
      <c r="R38" s="31"/>
      <c r="S38" s="31"/>
      <c r="T38" s="32"/>
      <c r="U38" s="32"/>
      <c r="V38" s="31"/>
      <c r="W38" s="31"/>
      <c r="X38" s="31"/>
      <c r="Y38" s="31"/>
      <c r="Z38" s="32"/>
      <c r="AA38" s="32"/>
    </row>
    <row r="39" spans="1:27" ht="15.95" customHeight="1">
      <c r="A39" s="107"/>
      <c r="B39" s="47" t="s">
        <v>74</v>
      </c>
      <c r="C39" s="47"/>
      <c r="D39" s="47"/>
      <c r="E39" s="65" t="s">
        <v>163</v>
      </c>
      <c r="F39" s="54">
        <f t="shared" ref="F39:Q39" si="9">F32-F36</f>
        <v>1</v>
      </c>
      <c r="G39" s="54">
        <f t="shared" si="9"/>
        <v>-11</v>
      </c>
      <c r="H39" s="54">
        <f t="shared" si="9"/>
        <v>222</v>
      </c>
      <c r="I39" s="54">
        <f t="shared" si="9"/>
        <v>337</v>
      </c>
      <c r="J39" s="54">
        <f t="shared" si="9"/>
        <v>0</v>
      </c>
      <c r="K39" s="54">
        <f t="shared" si="9"/>
        <v>0</v>
      </c>
      <c r="L39" s="54">
        <f t="shared" ref="L39:M39" si="10">L32-L36</f>
        <v>0</v>
      </c>
      <c r="M39" s="54">
        <f t="shared" si="10"/>
        <v>0</v>
      </c>
      <c r="N39" s="54">
        <f t="shared" si="9"/>
        <v>0</v>
      </c>
      <c r="O39" s="54">
        <f t="shared" si="9"/>
        <v>0</v>
      </c>
      <c r="P39" s="54">
        <f t="shared" si="9"/>
        <v>0</v>
      </c>
      <c r="Q39" s="54">
        <f t="shared" si="9"/>
        <v>0</v>
      </c>
      <c r="R39" s="31"/>
      <c r="S39" s="31"/>
      <c r="T39" s="31"/>
      <c r="U39" s="31"/>
      <c r="V39" s="31"/>
      <c r="W39" s="31"/>
      <c r="X39" s="31"/>
      <c r="Y39" s="31"/>
      <c r="Z39" s="32"/>
      <c r="AA39" s="32"/>
    </row>
    <row r="40" spans="1:27" ht="15.95" customHeight="1">
      <c r="A40" s="101" t="s">
        <v>85</v>
      </c>
      <c r="B40" s="60" t="s">
        <v>75</v>
      </c>
      <c r="C40" s="53"/>
      <c r="D40" s="53"/>
      <c r="E40" s="65" t="s">
        <v>43</v>
      </c>
      <c r="F40" s="54">
        <v>107</v>
      </c>
      <c r="G40" s="54">
        <v>118</v>
      </c>
      <c r="H40" s="54">
        <v>1840</v>
      </c>
      <c r="I40" s="54">
        <v>1914</v>
      </c>
      <c r="J40" s="54">
        <v>49</v>
      </c>
      <c r="K40" s="54">
        <v>49</v>
      </c>
      <c r="L40" s="54"/>
      <c r="M40" s="54"/>
      <c r="N40" s="54"/>
      <c r="O40" s="54"/>
      <c r="P40" s="54"/>
      <c r="Q40" s="54"/>
      <c r="R40" s="31"/>
      <c r="S40" s="31"/>
      <c r="T40" s="31"/>
      <c r="U40" s="31"/>
      <c r="V40" s="32"/>
      <c r="W40" s="32"/>
      <c r="X40" s="32"/>
      <c r="Y40" s="32"/>
      <c r="Z40" s="31"/>
      <c r="AA40" s="31"/>
    </row>
    <row r="41" spans="1:27" ht="15.95" customHeight="1">
      <c r="A41" s="102"/>
      <c r="B41" s="61"/>
      <c r="C41" s="53" t="s">
        <v>76</v>
      </c>
      <c r="D41" s="53"/>
      <c r="E41" s="65"/>
      <c r="F41" s="67"/>
      <c r="G41" s="67"/>
      <c r="H41" s="67">
        <v>670</v>
      </c>
      <c r="I41" s="67">
        <v>737</v>
      </c>
      <c r="J41" s="54"/>
      <c r="K41" s="54"/>
      <c r="L41" s="54"/>
      <c r="M41" s="54"/>
      <c r="N41" s="54"/>
      <c r="O41" s="54"/>
      <c r="P41" s="54"/>
      <c r="Q41" s="54"/>
      <c r="R41" s="32"/>
      <c r="S41" s="32"/>
      <c r="T41" s="32"/>
      <c r="U41" s="32"/>
      <c r="V41" s="32"/>
      <c r="W41" s="32"/>
      <c r="X41" s="32"/>
      <c r="Y41" s="32"/>
      <c r="Z41" s="31"/>
      <c r="AA41" s="31"/>
    </row>
    <row r="42" spans="1:27" ht="15.95" customHeight="1">
      <c r="A42" s="102"/>
      <c r="B42" s="60" t="s">
        <v>63</v>
      </c>
      <c r="C42" s="53"/>
      <c r="D42" s="53"/>
      <c r="E42" s="65" t="s">
        <v>44</v>
      </c>
      <c r="F42" s="54">
        <v>108</v>
      </c>
      <c r="G42" s="54">
        <v>107</v>
      </c>
      <c r="H42" s="54">
        <v>2062</v>
      </c>
      <c r="I42" s="54">
        <v>2251</v>
      </c>
      <c r="J42" s="54">
        <v>49</v>
      </c>
      <c r="K42" s="54"/>
      <c r="L42" s="54"/>
      <c r="M42" s="54"/>
      <c r="N42" s="54"/>
      <c r="O42" s="54"/>
      <c r="P42" s="54"/>
      <c r="Q42" s="54"/>
      <c r="R42" s="31"/>
      <c r="S42" s="31"/>
      <c r="T42" s="31"/>
      <c r="U42" s="31"/>
      <c r="V42" s="32"/>
      <c r="W42" s="32"/>
      <c r="X42" s="31"/>
      <c r="Y42" s="31"/>
      <c r="Z42" s="31"/>
      <c r="AA42" s="31"/>
    </row>
    <row r="43" spans="1:27" ht="15.95" customHeight="1">
      <c r="A43" s="102"/>
      <c r="B43" s="61"/>
      <c r="C43" s="53" t="s">
        <v>77</v>
      </c>
      <c r="D43" s="53"/>
      <c r="E43" s="65"/>
      <c r="F43" s="54">
        <v>108</v>
      </c>
      <c r="G43" s="54">
        <v>107</v>
      </c>
      <c r="H43" s="54">
        <v>1337</v>
      </c>
      <c r="I43" s="54">
        <v>1460</v>
      </c>
      <c r="J43" s="67">
        <v>42</v>
      </c>
      <c r="K43" s="67">
        <v>41</v>
      </c>
      <c r="L43" s="54"/>
      <c r="M43" s="54"/>
      <c r="N43" s="54"/>
      <c r="O43" s="54"/>
      <c r="P43" s="54"/>
      <c r="Q43" s="54"/>
      <c r="R43" s="31"/>
      <c r="S43" s="31"/>
      <c r="T43" s="32"/>
      <c r="U43" s="31"/>
      <c r="V43" s="32"/>
      <c r="W43" s="32"/>
      <c r="X43" s="31"/>
      <c r="Y43" s="31"/>
      <c r="Z43" s="32"/>
      <c r="AA43" s="32"/>
    </row>
    <row r="44" spans="1:27" ht="15.95" customHeight="1">
      <c r="A44" s="102"/>
      <c r="B44" s="53" t="s">
        <v>74</v>
      </c>
      <c r="C44" s="53"/>
      <c r="D44" s="53"/>
      <c r="E44" s="65" t="s">
        <v>164</v>
      </c>
      <c r="F44" s="67">
        <f t="shared" ref="F44:Q44" si="11">F40-F42</f>
        <v>-1</v>
      </c>
      <c r="G44" s="67">
        <f t="shared" si="11"/>
        <v>11</v>
      </c>
      <c r="H44" s="67">
        <f t="shared" si="11"/>
        <v>-222</v>
      </c>
      <c r="I44" s="67">
        <f t="shared" si="11"/>
        <v>-337</v>
      </c>
      <c r="J44" s="67">
        <f t="shared" si="11"/>
        <v>0</v>
      </c>
      <c r="K44" s="67">
        <f t="shared" si="11"/>
        <v>49</v>
      </c>
      <c r="L44" s="67">
        <f t="shared" ref="L44:M44" si="12">L40-L42</f>
        <v>0</v>
      </c>
      <c r="M44" s="67">
        <f t="shared" si="12"/>
        <v>0</v>
      </c>
      <c r="N44" s="67">
        <f t="shared" si="11"/>
        <v>0</v>
      </c>
      <c r="O44" s="67">
        <f t="shared" si="11"/>
        <v>0</v>
      </c>
      <c r="P44" s="67">
        <f t="shared" si="11"/>
        <v>0</v>
      </c>
      <c r="Q44" s="67">
        <f t="shared" si="11"/>
        <v>0</v>
      </c>
      <c r="R44" s="32"/>
      <c r="S44" s="32"/>
      <c r="T44" s="31"/>
      <c r="U44" s="31"/>
      <c r="V44" s="32"/>
      <c r="W44" s="32"/>
      <c r="X44" s="31"/>
      <c r="Y44" s="31"/>
      <c r="Z44" s="31"/>
      <c r="AA44" s="31"/>
    </row>
    <row r="45" spans="1:27" ht="15.95" customHeight="1">
      <c r="A45" s="101" t="s">
        <v>86</v>
      </c>
      <c r="B45" s="47" t="s">
        <v>78</v>
      </c>
      <c r="C45" s="47"/>
      <c r="D45" s="47"/>
      <c r="E45" s="65" t="s">
        <v>165</v>
      </c>
      <c r="F45" s="54">
        <f t="shared" ref="F45:Q45" si="13">F39+F44</f>
        <v>0</v>
      </c>
      <c r="G45" s="54">
        <f t="shared" si="13"/>
        <v>0</v>
      </c>
      <c r="H45" s="54">
        <f t="shared" si="13"/>
        <v>0</v>
      </c>
      <c r="I45" s="54">
        <f t="shared" si="13"/>
        <v>0</v>
      </c>
      <c r="J45" s="54">
        <f t="shared" si="13"/>
        <v>0</v>
      </c>
      <c r="K45" s="54">
        <f t="shared" si="13"/>
        <v>49</v>
      </c>
      <c r="L45" s="54">
        <f t="shared" ref="L45:M45" si="14">L39+L44</f>
        <v>0</v>
      </c>
      <c r="M45" s="54">
        <f t="shared" si="14"/>
        <v>0</v>
      </c>
      <c r="N45" s="54">
        <f t="shared" si="13"/>
        <v>0</v>
      </c>
      <c r="O45" s="54">
        <f t="shared" si="13"/>
        <v>0</v>
      </c>
      <c r="P45" s="54">
        <f t="shared" si="13"/>
        <v>0</v>
      </c>
      <c r="Q45" s="54">
        <f t="shared" si="13"/>
        <v>0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5.95" customHeight="1">
      <c r="A46" s="102"/>
      <c r="B46" s="53" t="s">
        <v>79</v>
      </c>
      <c r="C46" s="53"/>
      <c r="D46" s="53"/>
      <c r="E46" s="53"/>
      <c r="F46" s="67"/>
      <c r="G46" s="67"/>
      <c r="H46" s="67"/>
      <c r="I46" s="67"/>
      <c r="J46" s="67"/>
      <c r="K46" s="67"/>
      <c r="L46" s="54"/>
      <c r="M46" s="54"/>
      <c r="N46" s="54"/>
      <c r="O46" s="54"/>
      <c r="P46" s="67"/>
      <c r="Q46" s="67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15.95" customHeight="1">
      <c r="A47" s="102"/>
      <c r="B47" s="53" t="s">
        <v>80</v>
      </c>
      <c r="C47" s="53"/>
      <c r="D47" s="53"/>
      <c r="E47" s="53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5.95" customHeight="1">
      <c r="A48" s="102"/>
      <c r="B48" s="53" t="s">
        <v>81</v>
      </c>
      <c r="C48" s="53"/>
      <c r="D48" s="53"/>
      <c r="E48" s="53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17" ht="15.95" customHeight="1">
      <c r="A49" s="8" t="s">
        <v>166</v>
      </c>
      <c r="Q49" s="6"/>
    </row>
    <row r="50" spans="1:17" ht="15.95" customHeight="1">
      <c r="A50" s="8"/>
    </row>
  </sheetData>
  <mergeCells count="32">
    <mergeCell ref="A45:A48"/>
    <mergeCell ref="Q25:Q26"/>
    <mergeCell ref="A30:E31"/>
    <mergeCell ref="F30:G30"/>
    <mergeCell ref="H30:I30"/>
    <mergeCell ref="J30:K30"/>
    <mergeCell ref="N30:O30"/>
    <mergeCell ref="P30:Q30"/>
    <mergeCell ref="A19:A27"/>
    <mergeCell ref="E25:E26"/>
    <mergeCell ref="P25:P26"/>
    <mergeCell ref="I25:I26"/>
    <mergeCell ref="J25:J26"/>
    <mergeCell ref="F25:F26"/>
    <mergeCell ref="G25:G26"/>
    <mergeCell ref="H25:H26"/>
    <mergeCell ref="H6:I6"/>
    <mergeCell ref="A32:A39"/>
    <mergeCell ref="A40:A44"/>
    <mergeCell ref="N6:O6"/>
    <mergeCell ref="P6:Q6"/>
    <mergeCell ref="A8:A18"/>
    <mergeCell ref="L30:M30"/>
    <mergeCell ref="J6:K6"/>
    <mergeCell ref="K25:K26"/>
    <mergeCell ref="N25:N26"/>
    <mergeCell ref="O25:O26"/>
    <mergeCell ref="A6:E7"/>
    <mergeCell ref="F6:G6"/>
    <mergeCell ref="L6:M6"/>
    <mergeCell ref="L25:L26"/>
    <mergeCell ref="M25:M26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tabSelected="1" view="pageBreakPreview" zoomScale="85" zoomScaleNormal="100" zoomScaleSheetLayoutView="85" workbookViewId="0">
      <selection activeCell="G7" sqref="G7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259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244</v>
      </c>
      <c r="C5" s="43"/>
      <c r="D5" s="43"/>
      <c r="H5" s="15"/>
      <c r="L5" s="15"/>
      <c r="N5" s="15" t="s">
        <v>168</v>
      </c>
    </row>
    <row r="6" spans="1:14" ht="26.25" customHeight="1">
      <c r="A6" s="44"/>
      <c r="B6" s="45"/>
      <c r="C6" s="45"/>
      <c r="D6" s="85"/>
      <c r="E6" s="117" t="s">
        <v>262</v>
      </c>
      <c r="F6" s="117"/>
      <c r="G6" s="118" t="s">
        <v>264</v>
      </c>
      <c r="H6" s="118"/>
      <c r="I6" s="120"/>
      <c r="J6" s="121"/>
      <c r="K6" s="119"/>
      <c r="L6" s="119"/>
      <c r="M6" s="119"/>
      <c r="N6" s="119"/>
    </row>
    <row r="7" spans="1:14" ht="15" customHeight="1">
      <c r="A7" s="18"/>
      <c r="B7" s="19"/>
      <c r="C7" s="19"/>
      <c r="D7" s="59"/>
      <c r="E7" s="36" t="s">
        <v>242</v>
      </c>
      <c r="F7" s="36" t="s">
        <v>245</v>
      </c>
      <c r="G7" s="36" t="s">
        <v>242</v>
      </c>
      <c r="H7" s="36" t="s">
        <v>245</v>
      </c>
      <c r="I7" s="36" t="s">
        <v>242</v>
      </c>
      <c r="J7" s="36" t="s">
        <v>245</v>
      </c>
      <c r="K7" s="36" t="s">
        <v>242</v>
      </c>
      <c r="L7" s="36" t="s">
        <v>245</v>
      </c>
      <c r="M7" s="36" t="s">
        <v>242</v>
      </c>
      <c r="N7" s="36" t="s">
        <v>245</v>
      </c>
    </row>
    <row r="8" spans="1:14" ht="18" customHeight="1">
      <c r="A8" s="91" t="s">
        <v>169</v>
      </c>
      <c r="B8" s="80" t="s">
        <v>170</v>
      </c>
      <c r="C8" s="81"/>
      <c r="D8" s="81"/>
      <c r="E8" s="82">
        <v>2</v>
      </c>
      <c r="F8" s="82">
        <v>2</v>
      </c>
      <c r="G8" s="82">
        <v>8</v>
      </c>
      <c r="H8" s="82">
        <v>8</v>
      </c>
      <c r="I8" s="82"/>
      <c r="J8" s="82"/>
      <c r="K8" s="82"/>
      <c r="L8" s="82"/>
      <c r="M8" s="82"/>
      <c r="N8" s="82"/>
    </row>
    <row r="9" spans="1:14" ht="18" customHeight="1">
      <c r="A9" s="91"/>
      <c r="B9" s="91" t="s">
        <v>171</v>
      </c>
      <c r="C9" s="53" t="s">
        <v>172</v>
      </c>
      <c r="D9" s="53"/>
      <c r="E9" s="82">
        <v>756</v>
      </c>
      <c r="F9" s="82">
        <v>756</v>
      </c>
      <c r="G9" s="82">
        <v>500</v>
      </c>
      <c r="H9" s="82">
        <v>500</v>
      </c>
      <c r="I9" s="82"/>
      <c r="J9" s="82"/>
      <c r="K9" s="82"/>
      <c r="L9" s="82"/>
      <c r="M9" s="82"/>
      <c r="N9" s="82"/>
    </row>
    <row r="10" spans="1:14" ht="18" customHeight="1">
      <c r="A10" s="91"/>
      <c r="B10" s="91"/>
      <c r="C10" s="53" t="s">
        <v>173</v>
      </c>
      <c r="D10" s="53"/>
      <c r="E10" s="82">
        <v>648</v>
      </c>
      <c r="F10" s="82">
        <v>648</v>
      </c>
      <c r="G10" s="82">
        <v>350</v>
      </c>
      <c r="H10" s="82">
        <v>350</v>
      </c>
      <c r="I10" s="82"/>
      <c r="J10" s="82"/>
      <c r="K10" s="82"/>
      <c r="L10" s="82"/>
      <c r="M10" s="82"/>
      <c r="N10" s="82"/>
    </row>
    <row r="11" spans="1:14" ht="18" customHeight="1">
      <c r="A11" s="91"/>
      <c r="B11" s="91"/>
      <c r="C11" s="53" t="s">
        <v>174</v>
      </c>
      <c r="D11" s="53"/>
      <c r="E11" s="82">
        <v>108</v>
      </c>
      <c r="F11" s="82">
        <v>108</v>
      </c>
      <c r="G11" s="82">
        <v>100</v>
      </c>
      <c r="H11" s="82">
        <v>100</v>
      </c>
      <c r="I11" s="82"/>
      <c r="J11" s="82"/>
      <c r="K11" s="82"/>
      <c r="L11" s="82"/>
      <c r="M11" s="82"/>
      <c r="N11" s="82"/>
    </row>
    <row r="12" spans="1:14" ht="18" customHeight="1">
      <c r="A12" s="91"/>
      <c r="B12" s="91"/>
      <c r="C12" s="53" t="s">
        <v>175</v>
      </c>
      <c r="D12" s="53"/>
      <c r="E12" s="82">
        <v>0</v>
      </c>
      <c r="F12" s="82">
        <v>0</v>
      </c>
      <c r="G12" s="82">
        <v>50</v>
      </c>
      <c r="H12" s="82">
        <v>50</v>
      </c>
      <c r="I12" s="82"/>
      <c r="J12" s="82"/>
      <c r="K12" s="82"/>
      <c r="L12" s="82"/>
      <c r="M12" s="82"/>
      <c r="N12" s="82"/>
    </row>
    <row r="13" spans="1:14" ht="18" customHeight="1">
      <c r="A13" s="91"/>
      <c r="B13" s="91"/>
      <c r="C13" s="53" t="s">
        <v>176</v>
      </c>
      <c r="D13" s="53"/>
      <c r="E13" s="82">
        <v>0</v>
      </c>
      <c r="F13" s="82">
        <v>0</v>
      </c>
      <c r="G13" s="82">
        <v>0</v>
      </c>
      <c r="H13" s="82">
        <v>0</v>
      </c>
      <c r="I13" s="82"/>
      <c r="J13" s="82"/>
      <c r="K13" s="82"/>
      <c r="L13" s="82"/>
      <c r="M13" s="82"/>
      <c r="N13" s="82"/>
    </row>
    <row r="14" spans="1:14" ht="18" customHeight="1">
      <c r="A14" s="91"/>
      <c r="B14" s="91"/>
      <c r="C14" s="53" t="s">
        <v>177</v>
      </c>
      <c r="D14" s="53"/>
      <c r="E14" s="82">
        <v>0</v>
      </c>
      <c r="F14" s="82">
        <v>0</v>
      </c>
      <c r="G14" s="82">
        <v>0</v>
      </c>
      <c r="H14" s="82">
        <v>0</v>
      </c>
      <c r="I14" s="82"/>
      <c r="J14" s="82"/>
      <c r="K14" s="82"/>
      <c r="L14" s="82"/>
      <c r="M14" s="82"/>
      <c r="N14" s="82"/>
    </row>
    <row r="15" spans="1:14" ht="18" customHeight="1">
      <c r="A15" s="91" t="s">
        <v>178</v>
      </c>
      <c r="B15" s="91" t="s">
        <v>179</v>
      </c>
      <c r="C15" s="53" t="s">
        <v>180</v>
      </c>
      <c r="D15" s="53"/>
      <c r="E15" s="54">
        <v>346</v>
      </c>
      <c r="F15" s="54">
        <v>291</v>
      </c>
      <c r="G15" s="54">
        <v>268</v>
      </c>
      <c r="H15" s="54">
        <v>343</v>
      </c>
      <c r="I15" s="54"/>
      <c r="J15" s="54"/>
      <c r="K15" s="54"/>
      <c r="L15" s="54"/>
      <c r="M15" s="54"/>
      <c r="N15" s="54"/>
    </row>
    <row r="16" spans="1:14" ht="18" customHeight="1">
      <c r="A16" s="91"/>
      <c r="B16" s="91"/>
      <c r="C16" s="53" t="s">
        <v>181</v>
      </c>
      <c r="D16" s="53"/>
      <c r="E16" s="54">
        <v>3687</v>
      </c>
      <c r="F16" s="54">
        <v>3722</v>
      </c>
      <c r="G16" s="54">
        <v>6</v>
      </c>
      <c r="H16" s="54">
        <v>4</v>
      </c>
      <c r="I16" s="54"/>
      <c r="J16" s="54"/>
      <c r="K16" s="54"/>
      <c r="L16" s="54"/>
      <c r="M16" s="54"/>
      <c r="N16" s="54"/>
    </row>
    <row r="17" spans="1:15" ht="18" customHeight="1">
      <c r="A17" s="91"/>
      <c r="B17" s="91"/>
      <c r="C17" s="53" t="s">
        <v>182</v>
      </c>
      <c r="D17" s="53"/>
      <c r="E17" s="54"/>
      <c r="F17" s="54"/>
      <c r="G17" s="54">
        <v>328</v>
      </c>
      <c r="H17" s="54">
        <v>154</v>
      </c>
      <c r="I17" s="54"/>
      <c r="J17" s="54"/>
      <c r="K17" s="54"/>
      <c r="L17" s="54"/>
      <c r="M17" s="54"/>
      <c r="N17" s="54"/>
    </row>
    <row r="18" spans="1:15" ht="18" customHeight="1">
      <c r="A18" s="91"/>
      <c r="B18" s="91"/>
      <c r="C18" s="53" t="s">
        <v>183</v>
      </c>
      <c r="D18" s="53"/>
      <c r="E18" s="54">
        <v>4033</v>
      </c>
      <c r="F18" s="54">
        <v>4013</v>
      </c>
      <c r="G18" s="54">
        <v>602</v>
      </c>
      <c r="H18" s="54">
        <v>501</v>
      </c>
      <c r="I18" s="54"/>
      <c r="J18" s="54"/>
      <c r="K18" s="54"/>
      <c r="L18" s="54"/>
      <c r="M18" s="54"/>
      <c r="N18" s="54"/>
    </row>
    <row r="19" spans="1:15" ht="18" customHeight="1">
      <c r="A19" s="91"/>
      <c r="B19" s="91" t="s">
        <v>184</v>
      </c>
      <c r="C19" s="53" t="s">
        <v>185</v>
      </c>
      <c r="D19" s="53"/>
      <c r="E19" s="54">
        <v>10</v>
      </c>
      <c r="F19" s="54">
        <v>16</v>
      </c>
      <c r="G19" s="54">
        <v>42</v>
      </c>
      <c r="H19" s="54">
        <v>26</v>
      </c>
      <c r="I19" s="54"/>
      <c r="J19" s="54"/>
      <c r="K19" s="54"/>
      <c r="L19" s="54"/>
      <c r="M19" s="54"/>
      <c r="N19" s="54"/>
    </row>
    <row r="20" spans="1:15" ht="18" customHeight="1">
      <c r="A20" s="91"/>
      <c r="B20" s="91"/>
      <c r="C20" s="53" t="s">
        <v>186</v>
      </c>
      <c r="D20" s="53"/>
      <c r="E20" s="54">
        <v>28</v>
      </c>
      <c r="F20" s="54">
        <v>2245</v>
      </c>
      <c r="G20" s="54">
        <v>8</v>
      </c>
      <c r="H20" s="54">
        <v>3</v>
      </c>
      <c r="I20" s="54"/>
      <c r="J20" s="54"/>
      <c r="K20" s="54"/>
      <c r="L20" s="54"/>
      <c r="M20" s="54"/>
      <c r="N20" s="54"/>
    </row>
    <row r="21" spans="1:15" ht="18" customHeight="1">
      <c r="A21" s="91"/>
      <c r="B21" s="91"/>
      <c r="C21" s="53" t="s">
        <v>187</v>
      </c>
      <c r="D21" s="53"/>
      <c r="E21" s="83">
        <v>2783</v>
      </c>
      <c r="F21" s="83">
        <v>2740</v>
      </c>
      <c r="G21" s="83">
        <v>0</v>
      </c>
      <c r="H21" s="83">
        <v>0</v>
      </c>
      <c r="I21" s="83"/>
      <c r="J21" s="83"/>
      <c r="K21" s="83"/>
      <c r="L21" s="83"/>
      <c r="M21" s="83"/>
      <c r="N21" s="83"/>
    </row>
    <row r="22" spans="1:15" ht="18" customHeight="1">
      <c r="A22" s="91"/>
      <c r="B22" s="91"/>
      <c r="C22" s="47" t="s">
        <v>188</v>
      </c>
      <c r="D22" s="47"/>
      <c r="E22" s="54">
        <v>2821</v>
      </c>
      <c r="F22" s="54">
        <v>5001</v>
      </c>
      <c r="G22" s="54">
        <v>50</v>
      </c>
      <c r="H22" s="54">
        <v>29</v>
      </c>
      <c r="I22" s="54"/>
      <c r="J22" s="54"/>
      <c r="K22" s="54"/>
      <c r="L22" s="54"/>
      <c r="M22" s="54"/>
      <c r="N22" s="54"/>
    </row>
    <row r="23" spans="1:15" ht="18" customHeight="1">
      <c r="A23" s="91"/>
      <c r="B23" s="91" t="s">
        <v>189</v>
      </c>
      <c r="C23" s="53" t="s">
        <v>190</v>
      </c>
      <c r="D23" s="53"/>
      <c r="E23" s="54">
        <v>756</v>
      </c>
      <c r="F23" s="54">
        <v>756</v>
      </c>
      <c r="G23" s="54">
        <v>600</v>
      </c>
      <c r="H23" s="54">
        <v>500</v>
      </c>
      <c r="I23" s="54"/>
      <c r="J23" s="54"/>
      <c r="K23" s="54"/>
      <c r="L23" s="54"/>
      <c r="M23" s="54"/>
      <c r="N23" s="54"/>
    </row>
    <row r="24" spans="1:15" ht="18" customHeight="1">
      <c r="A24" s="91"/>
      <c r="B24" s="91"/>
      <c r="C24" s="53" t="s">
        <v>191</v>
      </c>
      <c r="D24" s="53"/>
      <c r="E24" s="54">
        <v>456</v>
      </c>
      <c r="F24" s="54">
        <v>-1744</v>
      </c>
      <c r="G24" s="54">
        <v>-48</v>
      </c>
      <c r="H24" s="54">
        <v>-28</v>
      </c>
      <c r="I24" s="54"/>
      <c r="J24" s="54"/>
      <c r="K24" s="54"/>
      <c r="L24" s="54"/>
      <c r="M24" s="54"/>
      <c r="N24" s="54"/>
    </row>
    <row r="25" spans="1:15" ht="18" customHeight="1">
      <c r="A25" s="91"/>
      <c r="B25" s="91"/>
      <c r="C25" s="53" t="s">
        <v>192</v>
      </c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5" ht="18" customHeight="1">
      <c r="A26" s="91"/>
      <c r="B26" s="91"/>
      <c r="C26" s="53" t="s">
        <v>193</v>
      </c>
      <c r="D26" s="53"/>
      <c r="E26" s="54">
        <v>1212</v>
      </c>
      <c r="F26" s="54">
        <v>-988</v>
      </c>
      <c r="G26" s="54">
        <v>552</v>
      </c>
      <c r="H26" s="54">
        <v>472</v>
      </c>
      <c r="I26" s="54"/>
      <c r="J26" s="54"/>
      <c r="K26" s="54"/>
      <c r="L26" s="54"/>
      <c r="M26" s="54"/>
      <c r="N26" s="54"/>
    </row>
    <row r="27" spans="1:15" ht="18" customHeight="1">
      <c r="A27" s="91"/>
      <c r="B27" s="53" t="s">
        <v>194</v>
      </c>
      <c r="C27" s="53"/>
      <c r="D27" s="53"/>
      <c r="E27" s="54">
        <v>4033</v>
      </c>
      <c r="F27" s="54">
        <v>4013</v>
      </c>
      <c r="G27" s="54">
        <v>602</v>
      </c>
      <c r="H27" s="54">
        <v>501</v>
      </c>
      <c r="I27" s="54"/>
      <c r="J27" s="54"/>
      <c r="K27" s="54"/>
      <c r="L27" s="54"/>
      <c r="M27" s="54"/>
      <c r="N27" s="54"/>
    </row>
    <row r="28" spans="1:15" ht="18" customHeight="1">
      <c r="A28" s="91" t="s">
        <v>195</v>
      </c>
      <c r="B28" s="91" t="s">
        <v>196</v>
      </c>
      <c r="C28" s="53" t="s">
        <v>197</v>
      </c>
      <c r="D28" s="84" t="s">
        <v>40</v>
      </c>
      <c r="E28" s="54">
        <v>138</v>
      </c>
      <c r="F28" s="54">
        <v>122</v>
      </c>
      <c r="G28" s="54"/>
      <c r="H28" s="54"/>
      <c r="I28" s="54"/>
      <c r="J28" s="54"/>
      <c r="K28" s="54"/>
      <c r="L28" s="54"/>
      <c r="M28" s="54"/>
      <c r="N28" s="54"/>
    </row>
    <row r="29" spans="1:15" ht="18" customHeight="1">
      <c r="A29" s="91"/>
      <c r="B29" s="91"/>
      <c r="C29" s="53" t="s">
        <v>198</v>
      </c>
      <c r="D29" s="84" t="s">
        <v>41</v>
      </c>
      <c r="E29" s="54">
        <v>100</v>
      </c>
      <c r="F29" s="54">
        <v>98</v>
      </c>
      <c r="G29" s="54">
        <v>19</v>
      </c>
      <c r="H29" s="54">
        <v>17</v>
      </c>
      <c r="I29" s="54"/>
      <c r="J29" s="54"/>
      <c r="K29" s="54"/>
      <c r="L29" s="54"/>
      <c r="M29" s="54"/>
      <c r="N29" s="54"/>
    </row>
    <row r="30" spans="1:15" ht="18" customHeight="1">
      <c r="A30" s="91"/>
      <c r="B30" s="91"/>
      <c r="C30" s="53" t="s">
        <v>199</v>
      </c>
      <c r="D30" s="84" t="s">
        <v>200</v>
      </c>
      <c r="E30" s="54">
        <v>40</v>
      </c>
      <c r="F30" s="54">
        <v>44</v>
      </c>
      <c r="G30" s="54"/>
      <c r="H30" s="54"/>
      <c r="I30" s="54"/>
      <c r="J30" s="54"/>
      <c r="K30" s="54"/>
      <c r="L30" s="54"/>
      <c r="M30" s="54"/>
      <c r="N30" s="54"/>
    </row>
    <row r="31" spans="1:15" ht="18" customHeight="1">
      <c r="A31" s="91"/>
      <c r="B31" s="91"/>
      <c r="C31" s="47" t="s">
        <v>201</v>
      </c>
      <c r="D31" s="84" t="s">
        <v>202</v>
      </c>
      <c r="E31" s="54">
        <f t="shared" ref="E31:N31" si="0">E28-E29-E30</f>
        <v>-2</v>
      </c>
      <c r="F31" s="54">
        <f t="shared" si="0"/>
        <v>-20</v>
      </c>
      <c r="G31" s="54">
        <f t="shared" si="0"/>
        <v>-19</v>
      </c>
      <c r="H31" s="54">
        <f t="shared" si="0"/>
        <v>-17</v>
      </c>
      <c r="I31" s="54">
        <f t="shared" si="0"/>
        <v>0</v>
      </c>
      <c r="J31" s="54">
        <f t="shared" si="0"/>
        <v>0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91"/>
      <c r="B32" s="91"/>
      <c r="C32" s="53" t="s">
        <v>203</v>
      </c>
      <c r="D32" s="84" t="s">
        <v>204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8" customHeight="1">
      <c r="A33" s="91"/>
      <c r="B33" s="91"/>
      <c r="C33" s="53" t="s">
        <v>205</v>
      </c>
      <c r="D33" s="84" t="s">
        <v>206</v>
      </c>
      <c r="E33" s="54">
        <v>43</v>
      </c>
      <c r="F33" s="54">
        <v>36</v>
      </c>
      <c r="G33" s="54">
        <v>1</v>
      </c>
      <c r="H33" s="54">
        <v>1</v>
      </c>
      <c r="I33" s="54"/>
      <c r="J33" s="54"/>
      <c r="K33" s="54"/>
      <c r="L33" s="54"/>
      <c r="M33" s="54"/>
      <c r="N33" s="54"/>
    </row>
    <row r="34" spans="1:14" ht="18" customHeight="1">
      <c r="A34" s="91"/>
      <c r="B34" s="91"/>
      <c r="C34" s="47" t="s">
        <v>207</v>
      </c>
      <c r="D34" s="84" t="s">
        <v>208</v>
      </c>
      <c r="E34" s="54">
        <f t="shared" ref="E34:N34" si="1">E31+E32-E33</f>
        <v>-45</v>
      </c>
      <c r="F34" s="54">
        <f t="shared" si="1"/>
        <v>-56</v>
      </c>
      <c r="G34" s="54">
        <f t="shared" si="1"/>
        <v>-20</v>
      </c>
      <c r="H34" s="54">
        <f t="shared" si="1"/>
        <v>-18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91"/>
      <c r="B35" s="91" t="s">
        <v>209</v>
      </c>
      <c r="C35" s="53" t="s">
        <v>210</v>
      </c>
      <c r="D35" s="84" t="s">
        <v>211</v>
      </c>
      <c r="E35" s="90">
        <v>2216</v>
      </c>
      <c r="F35" s="54">
        <v>10</v>
      </c>
      <c r="G35" s="54"/>
      <c r="H35" s="54"/>
      <c r="I35" s="54"/>
      <c r="J35" s="54"/>
      <c r="K35" s="54"/>
      <c r="L35" s="54"/>
      <c r="M35" s="54"/>
      <c r="N35" s="54"/>
    </row>
    <row r="36" spans="1:14" ht="18" customHeight="1">
      <c r="A36" s="91"/>
      <c r="B36" s="91"/>
      <c r="C36" s="53" t="s">
        <v>212</v>
      </c>
      <c r="D36" s="84" t="s">
        <v>213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8" customHeight="1">
      <c r="A37" s="91"/>
      <c r="B37" s="91"/>
      <c r="C37" s="53" t="s">
        <v>214</v>
      </c>
      <c r="D37" s="84" t="s">
        <v>215</v>
      </c>
      <c r="E37" s="54">
        <f t="shared" ref="E37:N37" si="2">E34+E35-E36</f>
        <v>2171</v>
      </c>
      <c r="F37" s="54">
        <f t="shared" si="2"/>
        <v>-46</v>
      </c>
      <c r="G37" s="54">
        <f t="shared" si="2"/>
        <v>-20</v>
      </c>
      <c r="H37" s="54">
        <f t="shared" si="2"/>
        <v>-18</v>
      </c>
      <c r="I37" s="54">
        <f t="shared" si="2"/>
        <v>0</v>
      </c>
      <c r="J37" s="54">
        <f t="shared" si="2"/>
        <v>0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91"/>
      <c r="B38" s="91"/>
      <c r="C38" s="53" t="s">
        <v>216</v>
      </c>
      <c r="D38" s="84" t="s">
        <v>217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8" customHeight="1">
      <c r="A39" s="91"/>
      <c r="B39" s="91"/>
      <c r="C39" s="53" t="s">
        <v>218</v>
      </c>
      <c r="D39" s="84" t="s">
        <v>219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8" customHeight="1">
      <c r="A40" s="91"/>
      <c r="B40" s="91"/>
      <c r="C40" s="53" t="s">
        <v>220</v>
      </c>
      <c r="D40" s="84" t="s">
        <v>221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8" customHeight="1">
      <c r="A41" s="91"/>
      <c r="B41" s="91"/>
      <c r="C41" s="47" t="s">
        <v>222</v>
      </c>
      <c r="D41" s="84" t="s">
        <v>223</v>
      </c>
      <c r="E41" s="54">
        <f t="shared" ref="E41:N41" si="3">E34+E35-E36-E40</f>
        <v>2171</v>
      </c>
      <c r="F41" s="54">
        <f t="shared" si="3"/>
        <v>-46</v>
      </c>
      <c r="G41" s="54">
        <f t="shared" si="3"/>
        <v>-20</v>
      </c>
      <c r="H41" s="54">
        <f t="shared" si="3"/>
        <v>-18</v>
      </c>
      <c r="I41" s="54">
        <f t="shared" si="3"/>
        <v>0</v>
      </c>
      <c r="J41" s="54">
        <f t="shared" si="3"/>
        <v>0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91"/>
      <c r="B42" s="91"/>
      <c r="C42" s="122" t="s">
        <v>224</v>
      </c>
      <c r="D42" s="122"/>
      <c r="E42" s="54">
        <f t="shared" ref="E42:N42" si="4">E37+E38-E39-E40</f>
        <v>2171</v>
      </c>
      <c r="F42" s="54">
        <f t="shared" si="4"/>
        <v>-46</v>
      </c>
      <c r="G42" s="54">
        <f t="shared" si="4"/>
        <v>-20</v>
      </c>
      <c r="H42" s="54">
        <f t="shared" si="4"/>
        <v>-18</v>
      </c>
      <c r="I42" s="54">
        <f t="shared" si="4"/>
        <v>0</v>
      </c>
      <c r="J42" s="54">
        <f t="shared" si="4"/>
        <v>0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91"/>
      <c r="B43" s="91"/>
      <c r="C43" s="53" t="s">
        <v>225</v>
      </c>
      <c r="D43" s="84" t="s">
        <v>226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8" customHeight="1">
      <c r="A44" s="91"/>
      <c r="B44" s="91"/>
      <c r="C44" s="47" t="s">
        <v>227</v>
      </c>
      <c r="D44" s="65" t="s">
        <v>228</v>
      </c>
      <c r="E44" s="54">
        <f t="shared" ref="E44:N44" si="5">E41+E43</f>
        <v>2171</v>
      </c>
      <c r="F44" s="54">
        <f t="shared" si="5"/>
        <v>-46</v>
      </c>
      <c r="G44" s="54">
        <f t="shared" si="5"/>
        <v>-20</v>
      </c>
      <c r="H44" s="54">
        <f t="shared" si="5"/>
        <v>-18</v>
      </c>
      <c r="I44" s="54">
        <f t="shared" si="5"/>
        <v>0</v>
      </c>
      <c r="J44" s="54">
        <f t="shared" si="5"/>
        <v>0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4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瑛志 岡崎</cp:lastModifiedBy>
  <cp:lastPrinted>2023-09-12T01:24:48Z</cp:lastPrinted>
  <dcterms:created xsi:type="dcterms:W3CDTF">1999-07-06T05:17:05Z</dcterms:created>
  <dcterms:modified xsi:type="dcterms:W3CDTF">2023-10-05T04:37:16Z</dcterms:modified>
</cp:coreProperties>
</file>