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v\k040070\R5年度\01_調査Ⅰ\09_地方債協会調査\04_\"/>
    </mc:Choice>
  </mc:AlternateContent>
  <bookViews>
    <workbookView xWindow="0" yWindow="0" windowWidth="20490" windowHeight="7785" tabRatio="663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8" l="1"/>
  <c r="F34" i="8" s="1"/>
  <c r="E22" i="6"/>
  <c r="E23" i="6"/>
  <c r="F24" i="6"/>
  <c r="H22" i="6"/>
  <c r="H20" i="6"/>
  <c r="G20" i="6"/>
  <c r="F20" i="6"/>
  <c r="E20" i="6"/>
  <c r="H19" i="6"/>
  <c r="H23" i="6" s="1"/>
  <c r="G19" i="6"/>
  <c r="F19" i="6"/>
  <c r="E19" i="6"/>
  <c r="E21" i="6" s="1"/>
  <c r="H45" i="5"/>
  <c r="H27" i="5"/>
  <c r="F41" i="8" l="1"/>
  <c r="F44" i="8" s="1"/>
  <c r="F37" i="8"/>
  <c r="F42" i="8" s="1"/>
  <c r="F23" i="6"/>
  <c r="G24" i="6"/>
  <c r="G22" i="6" s="1"/>
  <c r="F22" i="6"/>
  <c r="H21" i="6"/>
  <c r="F21" i="6"/>
  <c r="G21" i="6"/>
  <c r="I44" i="4"/>
  <c r="H44" i="4"/>
  <c r="I39" i="4"/>
  <c r="I45" i="4" s="1"/>
  <c r="H39" i="4"/>
  <c r="H45" i="4" s="1"/>
  <c r="I44" i="7"/>
  <c r="H44" i="7"/>
  <c r="I39" i="7"/>
  <c r="I45" i="7" s="1"/>
  <c r="H39" i="7"/>
  <c r="H45" i="7" s="1"/>
  <c r="G23" i="6" l="1"/>
  <c r="G44" i="4"/>
  <c r="F44" i="4"/>
  <c r="G39" i="4"/>
  <c r="G45" i="4" s="1"/>
  <c r="F39" i="4"/>
  <c r="F45" i="4" s="1"/>
  <c r="G44" i="7"/>
  <c r="F44" i="7"/>
  <c r="G39" i="7"/>
  <c r="G45" i="7" s="1"/>
  <c r="F39" i="7"/>
  <c r="F45" i="7" s="1"/>
  <c r="O24" i="7" l="1"/>
  <c r="O27" i="7" s="1"/>
  <c r="N24" i="7"/>
  <c r="N27" i="7" s="1"/>
  <c r="O16" i="7"/>
  <c r="N16" i="7"/>
  <c r="O15" i="7"/>
  <c r="N15" i="7"/>
  <c r="O14" i="7"/>
  <c r="N14" i="7"/>
  <c r="O24" i="4"/>
  <c r="O27" i="4" s="1"/>
  <c r="N24" i="4"/>
  <c r="N27" i="4" s="1"/>
  <c r="O16" i="4"/>
  <c r="N16" i="4"/>
  <c r="O15" i="4"/>
  <c r="N15" i="4"/>
  <c r="O14" i="4"/>
  <c r="N14" i="4"/>
  <c r="M24" i="4" l="1"/>
  <c r="M27" i="4" s="1"/>
  <c r="L24" i="4"/>
  <c r="L27" i="4" s="1"/>
  <c r="M16" i="4"/>
  <c r="L16" i="4"/>
  <c r="M15" i="4"/>
  <c r="L15" i="4"/>
  <c r="M14" i="4"/>
  <c r="L14" i="4"/>
  <c r="M24" i="7"/>
  <c r="M27" i="7" s="1"/>
  <c r="L24" i="7"/>
  <c r="L27" i="7" s="1"/>
  <c r="M16" i="7"/>
  <c r="L16" i="7"/>
  <c r="M15" i="7"/>
  <c r="L15" i="7"/>
  <c r="M14" i="7"/>
  <c r="L14" i="7"/>
  <c r="I27" i="7" l="1"/>
  <c r="H27" i="7"/>
  <c r="K24" i="7"/>
  <c r="K27" i="7" s="1"/>
  <c r="J24" i="7"/>
  <c r="J27" i="7" s="1"/>
  <c r="I24" i="7"/>
  <c r="H24" i="7"/>
  <c r="G24" i="7"/>
  <c r="G27" i="7" s="1"/>
  <c r="F24" i="7"/>
  <c r="F27" i="7" s="1"/>
  <c r="K16" i="7"/>
  <c r="J16" i="7"/>
  <c r="I16" i="7"/>
  <c r="H16" i="7"/>
  <c r="G16" i="7"/>
  <c r="F16" i="7"/>
  <c r="K15" i="7"/>
  <c r="J15" i="7"/>
  <c r="I15" i="7"/>
  <c r="H15" i="7"/>
  <c r="G15" i="7"/>
  <c r="F15" i="7"/>
  <c r="K14" i="7"/>
  <c r="J14" i="7"/>
  <c r="I14" i="7"/>
  <c r="H14" i="7"/>
  <c r="G14" i="7"/>
  <c r="F14" i="7"/>
  <c r="G27" i="4"/>
  <c r="K24" i="4"/>
  <c r="K27" i="4" s="1"/>
  <c r="I24" i="4"/>
  <c r="I27" i="4" s="1"/>
  <c r="H24" i="4"/>
  <c r="H27" i="4" s="1"/>
  <c r="G24" i="4"/>
  <c r="F24" i="4"/>
  <c r="F27" i="4" s="1"/>
  <c r="K16" i="4"/>
  <c r="I16" i="4"/>
  <c r="H16" i="4"/>
  <c r="G16" i="4"/>
  <c r="F16" i="4"/>
  <c r="K15" i="4"/>
  <c r="I15" i="4"/>
  <c r="H15" i="4"/>
  <c r="G15" i="4"/>
  <c r="F15" i="4"/>
  <c r="K14" i="4"/>
  <c r="I14" i="4"/>
  <c r="H14" i="4"/>
  <c r="G14" i="4"/>
  <c r="F14" i="4"/>
  <c r="H45" i="2" l="1"/>
  <c r="H27" i="2"/>
  <c r="I9" i="2" l="1"/>
  <c r="F45" i="2"/>
  <c r="F27" i="2"/>
  <c r="G27" i="2" s="1"/>
  <c r="F45" i="5"/>
  <c r="G44" i="5" s="1"/>
  <c r="F27" i="5"/>
  <c r="G19" i="5" s="1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/>
  <c r="G41" i="8" s="1"/>
  <c r="G44" i="8" s="1"/>
  <c r="E31" i="8"/>
  <c r="E34" i="8" s="1"/>
  <c r="O44" i="7"/>
  <c r="N44" i="7"/>
  <c r="M44" i="7"/>
  <c r="M45" i="7" s="1"/>
  <c r="L44" i="7"/>
  <c r="K44" i="7"/>
  <c r="J44" i="7"/>
  <c r="O39" i="7"/>
  <c r="O45" i="7" s="1"/>
  <c r="N39" i="7"/>
  <c r="M39" i="7"/>
  <c r="L39" i="7"/>
  <c r="K39" i="7"/>
  <c r="J39" i="7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G14" i="2"/>
  <c r="G45" i="2" l="1"/>
  <c r="F44" i="2"/>
  <c r="I44" i="2" s="1"/>
  <c r="G34" i="5"/>
  <c r="G37" i="5"/>
  <c r="G42" i="5"/>
  <c r="G30" i="5"/>
  <c r="G33" i="5"/>
  <c r="G40" i="5"/>
  <c r="G28" i="5"/>
  <c r="G41" i="5"/>
  <c r="G38" i="5"/>
  <c r="G39" i="5"/>
  <c r="G35" i="5"/>
  <c r="G29" i="2"/>
  <c r="G41" i="2"/>
  <c r="I45" i="5"/>
  <c r="G45" i="5"/>
  <c r="G29" i="5"/>
  <c r="G28" i="2"/>
  <c r="J37" i="8"/>
  <c r="J42" i="8" s="1"/>
  <c r="G21" i="2"/>
  <c r="G43" i="5"/>
  <c r="G16" i="2"/>
  <c r="G18" i="2"/>
  <c r="J45" i="7"/>
  <c r="G36" i="5"/>
  <c r="G31" i="5"/>
  <c r="K45" i="7"/>
  <c r="G32" i="5"/>
  <c r="G9" i="2"/>
  <c r="J45" i="4"/>
  <c r="O45" i="4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N45" i="7"/>
  <c r="I23" i="6"/>
  <c r="E41" i="8"/>
  <c r="E44" i="8" s="1"/>
  <c r="E37" i="8"/>
  <c r="E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<sst xmlns="http://schemas.openxmlformats.org/spreadsheetml/2006/main" count="438" uniqueCount="266">
  <si>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</si>
  <si>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</si>
  <si>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</si>
  <si>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</si>
  <si>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</si>
  <si>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</si>
  <si>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</si>
  <si>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</si>
  <si>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</si>
  <si>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</si>
  <si>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</si>
  <si>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</si>
  <si>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</si>
  <si>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</si>
  <si>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</si>
  <si>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</si>
  <si>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</si>
  <si>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</si>
  <si>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</si>
  <si>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</si>
  <si>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</si>
  <si>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</si>
  <si>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</si>
  <si>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</si>
  <si>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</si>
  <si>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</si>
  <si>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</si>
  <si>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</si>
  <si>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</si>
  <si>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</si>
  <si>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</si>
  <si>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</si>
  <si>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</si>
  <si>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</si>
  <si>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</si>
  <si>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</si>
  <si>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</si>
  <si>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</si>
  <si>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</si>
  <si>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</si>
  <si>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</si>
  <si>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</si>
  <si>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</si>
  <si>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</si>
  <si>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</si>
  <si>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</si>
  <si>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</si>
  <si>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</si>
  <si>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</si>
  <si>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</si>
  <si>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</si>
  <si>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</si>
  <si>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</si>
  <si>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</si>
  <si>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</si>
  <si>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</si>
  <si>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</si>
  <si>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</si>
  <si>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</si>
  <si>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</si>
  <si>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</si>
  <si>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</si>
  <si>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</si>
  <si>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</si>
  <si>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</si>
  <si>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</si>
  <si>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</si>
  <si>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</si>
  <si>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</si>
  <si>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</si>
  <si>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</si>
  <si>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</si>
  <si>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</si>
  <si>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</si>
  <si>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</si>
  <si>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</si>
  <si>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</si>
  <si>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</si>
  <si>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</si>
  <si>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</si>
  <si>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</si>
  <si>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</si>
  <si>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</si>
  <si>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</si>
  <si>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</si>
  <si>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</si>
  <si>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</si>
  <si>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</si>
  <si>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</si>
  <si>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</si>
  <si>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</si>
  <si>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</si>
  <si>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</si>
  <si>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</si>
  <si>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</si>
  <si>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</si>
  <si>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</si>
  <si>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</si>
  <si>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</si>
  <si>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</si>
  <si>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</si>
  <si>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</si>
  <si>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</si>
  <si>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</si>
  <si>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</si>
  <si>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</si>
  <si>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</si>
  <si>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</si>
  <si>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</si>
  <si>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</si>
  <si>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</si>
  <si>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</si>
  <si>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</si>
  <si>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</si>
  <si>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</si>
  <si>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</si>
  <si>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</si>
  <si>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</si>
  <si>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</si>
  <si>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</si>
  <si>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</si>
  <si>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</si>
  <si>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</si>
  <si>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</si>
  <si>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</si>
  <si>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</si>
  <si>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</si>
  <si>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</si>
  <si>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</si>
  <si>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</si>
  <si>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</si>
  <si>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</si>
  <si>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</si>
  <si>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</si>
  <si>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</si>
  <si>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</si>
  <si>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</si>
  <si>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</si>
  <si>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</si>
  <si>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</si>
  <si>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</si>
  <si>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</si>
  <si>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</si>
  <si>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</si>
  <si>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</si>
  <si>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</si>
  <si>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</si>
  <si>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</si>
  <si>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</si>
  <si>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</si>
  <si>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</si>
  <si>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</si>
  <si>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</si>
  <si>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</si>
  <si>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</si>
  <si>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</si>
  <si>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</si>
  <si>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</si>
  <si>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</si>
  <si>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</si>
  <si>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</si>
  <si>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</si>
  <si>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</si>
  <si>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</si>
  <si>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</si>
  <si>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</si>
  <si>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</si>
  <si>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</si>
  <si>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</si>
  <si>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</si>
  <si>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</si>
  <si>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</si>
  <si>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</si>
  <si>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</si>
  <si>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</si>
  <si>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</si>
  <si>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</si>
  <si>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</si>
  <si>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</si>
  <si>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</si>
  <si>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</si>
  <si>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</si>
  <si>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</si>
  <si>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</si>
  <si>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</si>
  <si>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</si>
  <si>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</si>
  <si>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</si>
  <si>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</si>
  <si>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</si>
  <si>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</si>
  <si>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</si>
  <si>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</si>
  <si>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</si>
  <si>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</si>
  <si>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</si>
  <si>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</si>
  <si>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</si>
  <si>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</si>
  <si>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</si>
  <si>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</si>
  <si>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</si>
  <si>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</si>
  <si>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</si>
  <si>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</si>
  <si>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</si>
  <si>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</si>
  <si>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</si>
  <si>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</si>
  <si>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</si>
  <si>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</si>
  <si>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</si>
  <si>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</si>
  <si>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</si>
  <si>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</si>
  <si>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</si>
  <si>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</si>
  <si>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</si>
  <si>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</si>
  <si>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</si>
  <si>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</si>
  <si>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</si>
  <si>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</si>
  <si>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</si>
  <si>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</si>
  <si>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</si>
  <si>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</si>
  <si>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</si>
  <si>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</si>
  <si>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</si>
  <si>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</si>
  <si>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</si>
  <si>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</si>
  <si>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</si>
  <si>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</si>
  <si>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</si>
  <si>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</si>
  <si>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</si>
  <si>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</si>
  <si>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</si>
  <si>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</si>
  <si>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</si>
  <si>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</si>
  <si>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</si>
  <si>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</si>
  <si>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</si>
  <si>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</si>
  <si>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</si>
  <si>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</si>
  <si>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</si>
  <si>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三重県</t>
    <rPh sb="0" eb="3">
      <t>ミエケン</t>
    </rPh>
    <phoneticPr fontId="9"/>
  </si>
  <si>
    <t>水道事業会計</t>
    <rPh sb="0" eb="6">
      <t>スイドウジギョウカイケイ</t>
    </rPh>
    <phoneticPr fontId="9"/>
  </si>
  <si>
    <t>工業用水道事業会計</t>
    <rPh sb="0" eb="5">
      <t>コウギョウヨウスイドウ</t>
    </rPh>
    <rPh sb="5" eb="7">
      <t>ジギョウ</t>
    </rPh>
    <rPh sb="7" eb="9">
      <t>カイケイ</t>
    </rPh>
    <phoneticPr fontId="9"/>
  </si>
  <si>
    <t>電気事業会計</t>
    <rPh sb="0" eb="2">
      <t>デンキ</t>
    </rPh>
    <rPh sb="2" eb="4">
      <t>ジギョウ</t>
    </rPh>
    <rPh sb="4" eb="6">
      <t>カイケイ</t>
    </rPh>
    <phoneticPr fontId="9"/>
  </si>
  <si>
    <t>病院事業会計</t>
    <rPh sb="0" eb="2">
      <t>ビョウイン</t>
    </rPh>
    <rPh sb="2" eb="4">
      <t>ジギョウ</t>
    </rPh>
    <rPh sb="4" eb="6">
      <t>カイケイ</t>
    </rPh>
    <phoneticPr fontId="9"/>
  </si>
  <si>
    <t>流域下水道事業会計</t>
    <rPh sb="0" eb="9">
      <t>リュウイキゲスイドウジギョウカイケイ</t>
    </rPh>
    <phoneticPr fontId="9"/>
  </si>
  <si>
    <t>水道事業会計</t>
    <rPh sb="0" eb="6">
      <t>スイドウジギョウカイケイ</t>
    </rPh>
    <phoneticPr fontId="14"/>
  </si>
  <si>
    <t>工業用水道事業会計</t>
    <rPh sb="0" eb="5">
      <t>コウギョウヨウスイドウ</t>
    </rPh>
    <rPh sb="5" eb="7">
      <t>ジギョウ</t>
    </rPh>
    <rPh sb="7" eb="9">
      <t>カイケイ</t>
    </rPh>
    <phoneticPr fontId="14"/>
  </si>
  <si>
    <t>電気事業会計</t>
    <rPh sb="0" eb="2">
      <t>デンキ</t>
    </rPh>
    <rPh sb="2" eb="4">
      <t>ジギョウ</t>
    </rPh>
    <rPh sb="4" eb="6">
      <t>カイケイ</t>
    </rPh>
    <phoneticPr fontId="14"/>
  </si>
  <si>
    <t>病院事業会計</t>
    <rPh sb="0" eb="2">
      <t>ビョウイン</t>
    </rPh>
    <rPh sb="2" eb="4">
      <t>ジギョウ</t>
    </rPh>
    <rPh sb="4" eb="6">
      <t>カイケイ</t>
    </rPh>
    <phoneticPr fontId="14"/>
  </si>
  <si>
    <t>流域下水道事業会計</t>
    <rPh sb="0" eb="2">
      <t>リュウイキ</t>
    </rPh>
    <rPh sb="2" eb="5">
      <t>ゲスイドウ</t>
    </rPh>
    <rPh sb="5" eb="7">
      <t>ジギョウ</t>
    </rPh>
    <rPh sb="7" eb="9">
      <t>カイケイ</t>
    </rPh>
    <phoneticPr fontId="14"/>
  </si>
  <si>
    <t>地方卸売市場事業</t>
    <rPh sb="0" eb="6">
      <t>チホウオロシウリシジョウ</t>
    </rPh>
    <rPh sb="6" eb="8">
      <t>ジギョウ</t>
    </rPh>
    <phoneticPr fontId="9"/>
  </si>
  <si>
    <t>港湾整備事業</t>
  </si>
  <si>
    <t>三重県</t>
    <rPh sb="0" eb="3">
      <t>ミエケン</t>
    </rPh>
    <phoneticPr fontId="16"/>
  </si>
  <si>
    <t>三重県土地開発公社</t>
    <rPh sb="0" eb="3">
      <t>ミエケン</t>
    </rPh>
    <rPh sb="3" eb="5">
      <t>トチ</t>
    </rPh>
    <rPh sb="5" eb="7">
      <t>カイハツ</t>
    </rPh>
    <rPh sb="7" eb="9">
      <t>コウシャ</t>
    </rPh>
    <phoneticPr fontId="16"/>
  </si>
  <si>
    <t>三重県</t>
    <rPh sb="0" eb="3">
      <t>ミエケン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</si>
</sst>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6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14" xfId="1" quotePrefix="1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177" fontId="2" fillId="0" borderId="15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1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L38" sqref="L38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250</v>
      </c>
      <c r="F1" s="1"/>
    </row>
    <row r="3" spans="1:11" ht="14.25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8" t="s">
        <v>239</v>
      </c>
      <c r="G7" s="48"/>
      <c r="H7" s="48" t="s">
        <v>248</v>
      </c>
      <c r="I7" s="49" t="s">
        <v>21</v>
      </c>
    </row>
    <row r="8" spans="1:11" ht="17.100000000000001" customHeight="1">
      <c r="A8" s="18"/>
      <c r="B8" s="19"/>
      <c r="C8" s="19"/>
      <c r="D8" s="19"/>
      <c r="E8" s="59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91" t="s">
        <v>87</v>
      </c>
      <c r="B9" s="91" t="s">
        <v>89</v>
      </c>
      <c r="C9" s="60" t="s">
        <v>3</v>
      </c>
      <c r="D9" s="53"/>
      <c r="E9" s="53"/>
      <c r="F9" s="54">
        <v>298970</v>
      </c>
      <c r="G9" s="55">
        <f>F9/$F$27*100</f>
        <v>38.597492331367548</v>
      </c>
      <c r="H9" s="54">
        <v>284443</v>
      </c>
      <c r="I9" s="55">
        <f>(F9/H9-1)*100</f>
        <v>5.1071743723698493</v>
      </c>
      <c r="K9" s="25"/>
    </row>
    <row r="10" spans="1:11" ht="18" customHeight="1">
      <c r="A10" s="91"/>
      <c r="B10" s="91"/>
      <c r="C10" s="62"/>
      <c r="D10" s="64" t="s">
        <v>22</v>
      </c>
      <c r="E10" s="53"/>
      <c r="F10" s="54">
        <v>78612</v>
      </c>
      <c r="G10" s="55">
        <f t="shared" ref="G10:G26" si="0">F10/$F$27*100</f>
        <v>10.148931555518834</v>
      </c>
      <c r="H10" s="54">
        <v>76729</v>
      </c>
      <c r="I10" s="55">
        <f t="shared" ref="I10:I27" si="1">(F10/H10-1)*100</f>
        <v>2.454091673291714</v>
      </c>
    </row>
    <row r="11" spans="1:11" ht="18" customHeight="1">
      <c r="A11" s="91"/>
      <c r="B11" s="91"/>
      <c r="C11" s="62"/>
      <c r="D11" s="62"/>
      <c r="E11" s="47" t="s">
        <v>23</v>
      </c>
      <c r="F11" s="54">
        <v>64183</v>
      </c>
      <c r="G11" s="55">
        <f t="shared" si="0"/>
        <v>8.2861251975253811</v>
      </c>
      <c r="H11" s="54">
        <v>63896</v>
      </c>
      <c r="I11" s="55">
        <f t="shared" si="1"/>
        <v>0.44916739702016706</v>
      </c>
    </row>
    <row r="12" spans="1:11" ht="18" customHeight="1">
      <c r="A12" s="91"/>
      <c r="B12" s="91"/>
      <c r="C12" s="62"/>
      <c r="D12" s="62"/>
      <c r="E12" s="47" t="s">
        <v>24</v>
      </c>
      <c r="F12" s="54">
        <v>3528</v>
      </c>
      <c r="G12" s="55">
        <f t="shared" si="0"/>
        <v>0.45547029114983012</v>
      </c>
      <c r="H12" s="54">
        <v>3523</v>
      </c>
      <c r="I12" s="55">
        <f t="shared" si="1"/>
        <v>0.14192449616803327</v>
      </c>
    </row>
    <row r="13" spans="1:11" ht="18" customHeight="1">
      <c r="A13" s="91"/>
      <c r="B13" s="91"/>
      <c r="C13" s="62"/>
      <c r="D13" s="63"/>
      <c r="E13" s="47" t="s">
        <v>25</v>
      </c>
      <c r="F13" s="54">
        <v>183</v>
      </c>
      <c r="G13" s="55">
        <f t="shared" si="0"/>
        <v>2.362558483005071E-2</v>
      </c>
      <c r="H13" s="54">
        <v>349</v>
      </c>
      <c r="I13" s="55">
        <f t="shared" si="1"/>
        <v>-47.564469914040117</v>
      </c>
    </row>
    <row r="14" spans="1:11" ht="18" customHeight="1">
      <c r="A14" s="91"/>
      <c r="B14" s="91"/>
      <c r="C14" s="62"/>
      <c r="D14" s="60" t="s">
        <v>26</v>
      </c>
      <c r="E14" s="53"/>
      <c r="F14" s="54">
        <v>63981</v>
      </c>
      <c r="G14" s="55">
        <f t="shared" si="0"/>
        <v>8.2600466831228108</v>
      </c>
      <c r="H14" s="54">
        <v>60136</v>
      </c>
      <c r="I14" s="55">
        <f t="shared" si="1"/>
        <v>6.3938406279100635</v>
      </c>
    </row>
    <row r="15" spans="1:11" ht="18" customHeight="1">
      <c r="A15" s="91"/>
      <c r="B15" s="91"/>
      <c r="C15" s="62"/>
      <c r="D15" s="62"/>
      <c r="E15" s="47" t="s">
        <v>27</v>
      </c>
      <c r="F15" s="54">
        <v>2529</v>
      </c>
      <c r="G15" s="55">
        <f t="shared" si="0"/>
        <v>0.32649783625791395</v>
      </c>
      <c r="H15" s="54">
        <v>2704</v>
      </c>
      <c r="I15" s="55">
        <f t="shared" si="1"/>
        <v>-6.4718934911242592</v>
      </c>
    </row>
    <row r="16" spans="1:11" ht="18" customHeight="1">
      <c r="A16" s="91"/>
      <c r="B16" s="91"/>
      <c r="C16" s="62"/>
      <c r="D16" s="63"/>
      <c r="E16" s="47" t="s">
        <v>28</v>
      </c>
      <c r="F16" s="54">
        <v>61452</v>
      </c>
      <c r="G16" s="55">
        <f t="shared" si="0"/>
        <v>7.9335488468648974</v>
      </c>
      <c r="H16" s="54">
        <v>57432</v>
      </c>
      <c r="I16" s="55">
        <f t="shared" si="1"/>
        <v>6.9995821145006243</v>
      </c>
      <c r="K16" s="26"/>
    </row>
    <row r="17" spans="1:26" ht="18" customHeight="1">
      <c r="A17" s="91"/>
      <c r="B17" s="91"/>
      <c r="C17" s="62"/>
      <c r="D17" s="92" t="s">
        <v>29</v>
      </c>
      <c r="E17" s="93"/>
      <c r="F17" s="54">
        <v>96985</v>
      </c>
      <c r="G17" s="55">
        <f t="shared" si="0"/>
        <v>12.520914452144636</v>
      </c>
      <c r="H17" s="54">
        <v>88597</v>
      </c>
      <c r="I17" s="55">
        <f t="shared" si="1"/>
        <v>9.4675891960224412</v>
      </c>
    </row>
    <row r="18" spans="1:26" ht="18" customHeight="1">
      <c r="A18" s="91"/>
      <c r="B18" s="91"/>
      <c r="C18" s="62"/>
      <c r="D18" s="92" t="s">
        <v>93</v>
      </c>
      <c r="E18" s="94"/>
      <c r="F18" s="54">
        <v>5191</v>
      </c>
      <c r="G18" s="55">
        <f t="shared" si="0"/>
        <v>0.67016617952346036</v>
      </c>
      <c r="H18" s="54">
        <v>3834</v>
      </c>
      <c r="I18" s="55">
        <f t="shared" si="1"/>
        <v>35.393844548774126</v>
      </c>
    </row>
    <row r="19" spans="1:26" ht="18" customHeight="1">
      <c r="A19" s="91"/>
      <c r="B19" s="91"/>
      <c r="C19" s="61"/>
      <c r="D19" s="92" t="s">
        <v>94</v>
      </c>
      <c r="E19" s="94"/>
      <c r="F19" s="87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91"/>
      <c r="B20" s="91"/>
      <c r="C20" s="53" t="s">
        <v>4</v>
      </c>
      <c r="D20" s="53"/>
      <c r="E20" s="53"/>
      <c r="F20" s="54">
        <v>34071</v>
      </c>
      <c r="G20" s="55">
        <f t="shared" si="0"/>
        <v>4.3986191297522286</v>
      </c>
      <c r="H20" s="54">
        <v>34018</v>
      </c>
      <c r="I20" s="55">
        <f t="shared" si="1"/>
        <v>0.1557998706567032</v>
      </c>
    </row>
    <row r="21" spans="1:26" ht="18" customHeight="1">
      <c r="A21" s="91"/>
      <c r="B21" s="91"/>
      <c r="C21" s="53" t="s">
        <v>5</v>
      </c>
      <c r="D21" s="53"/>
      <c r="E21" s="53"/>
      <c r="F21" s="54">
        <v>159927</v>
      </c>
      <c r="G21" s="55">
        <f t="shared" si="0"/>
        <v>20.646824618117595</v>
      </c>
      <c r="H21" s="54">
        <v>160011</v>
      </c>
      <c r="I21" s="55">
        <f t="shared" si="1"/>
        <v>-5.2496390873124632E-2</v>
      </c>
    </row>
    <row r="22" spans="1:26" ht="18" customHeight="1">
      <c r="A22" s="91"/>
      <c r="B22" s="91"/>
      <c r="C22" s="53" t="s">
        <v>30</v>
      </c>
      <c r="D22" s="53"/>
      <c r="E22" s="53"/>
      <c r="F22" s="54">
        <v>9072</v>
      </c>
      <c r="G22" s="55">
        <f t="shared" si="0"/>
        <v>1.1712093200995632</v>
      </c>
      <c r="H22" s="54">
        <v>9454</v>
      </c>
      <c r="I22" s="55">
        <f t="shared" si="1"/>
        <v>-4.0406177279458388</v>
      </c>
    </row>
    <row r="23" spans="1:26" ht="18" customHeight="1">
      <c r="A23" s="91"/>
      <c r="B23" s="91"/>
      <c r="C23" s="53" t="s">
        <v>6</v>
      </c>
      <c r="D23" s="53"/>
      <c r="E23" s="53"/>
      <c r="F23" s="54">
        <v>129515</v>
      </c>
      <c r="G23" s="55">
        <f t="shared" si="0"/>
        <v>16.720588083409936</v>
      </c>
      <c r="H23" s="54">
        <v>129361</v>
      </c>
      <c r="I23" s="55">
        <f t="shared" si="1"/>
        <v>0.11904669877320639</v>
      </c>
    </row>
    <row r="24" spans="1:26" ht="18" customHeight="1">
      <c r="A24" s="91"/>
      <c r="B24" s="91"/>
      <c r="C24" s="53" t="s">
        <v>31</v>
      </c>
      <c r="D24" s="53"/>
      <c r="E24" s="53"/>
      <c r="F24" s="54">
        <v>1165</v>
      </c>
      <c r="G24" s="55">
        <f t="shared" si="0"/>
        <v>0.15040331326234468</v>
      </c>
      <c r="H24" s="54">
        <v>1089</v>
      </c>
      <c r="I24" s="55">
        <f t="shared" si="1"/>
        <v>6.9788797061524299</v>
      </c>
    </row>
    <row r="25" spans="1:26" ht="18" customHeight="1">
      <c r="A25" s="91"/>
      <c r="B25" s="91"/>
      <c r="C25" s="53" t="s">
        <v>7</v>
      </c>
      <c r="D25" s="53"/>
      <c r="E25" s="53"/>
      <c r="F25" s="54">
        <v>81310</v>
      </c>
      <c r="G25" s="55">
        <f t="shared" si="0"/>
        <v>10.49724755481652</v>
      </c>
      <c r="H25" s="54">
        <v>88988</v>
      </c>
      <c r="I25" s="55">
        <f t="shared" si="1"/>
        <v>-8.6281296354564603</v>
      </c>
    </row>
    <row r="26" spans="1:26" ht="18" customHeight="1">
      <c r="A26" s="91"/>
      <c r="B26" s="91"/>
      <c r="C26" s="53" t="s">
        <v>8</v>
      </c>
      <c r="D26" s="53"/>
      <c r="E26" s="53"/>
      <c r="F26" s="54">
        <v>60554</v>
      </c>
      <c r="G26" s="55">
        <f t="shared" si="0"/>
        <v>7.8176156491742672</v>
      </c>
      <c r="H26" s="54">
        <v>56681</v>
      </c>
      <c r="I26" s="55">
        <f t="shared" si="1"/>
        <v>6.8329775409749383</v>
      </c>
    </row>
    <row r="27" spans="1:26" ht="18" customHeight="1">
      <c r="A27" s="91"/>
      <c r="B27" s="91"/>
      <c r="C27" s="53" t="s">
        <v>9</v>
      </c>
      <c r="D27" s="53"/>
      <c r="E27" s="53"/>
      <c r="F27" s="54">
        <f>SUM(F9,F20:F26)</f>
        <v>774584</v>
      </c>
      <c r="G27" s="55">
        <f>F27/$F$27*100</f>
        <v>100</v>
      </c>
      <c r="H27" s="54">
        <f>SUM(H9,H20:H26)</f>
        <v>764045</v>
      </c>
      <c r="I27" s="55">
        <f t="shared" si="1"/>
        <v>1.3793690162228645</v>
      </c>
    </row>
    <row r="28" spans="1:26" ht="18" customHeight="1">
      <c r="A28" s="91"/>
      <c r="B28" s="91" t="s">
        <v>88</v>
      </c>
      <c r="C28" s="60" t="s">
        <v>10</v>
      </c>
      <c r="D28" s="53"/>
      <c r="E28" s="53"/>
      <c r="F28" s="54">
        <v>328231</v>
      </c>
      <c r="G28" s="55">
        <f>F28/$F$45*100</f>
        <v>42.37513297460314</v>
      </c>
      <c r="H28" s="54">
        <v>348496</v>
      </c>
      <c r="I28" s="55">
        <f>(F28/H28-1)*100</f>
        <v>-5.8149878334328058</v>
      </c>
    </row>
    <row r="29" spans="1:26" ht="18" customHeight="1">
      <c r="A29" s="91"/>
      <c r="B29" s="91"/>
      <c r="C29" s="62"/>
      <c r="D29" s="53" t="s">
        <v>11</v>
      </c>
      <c r="E29" s="53"/>
      <c r="F29" s="54">
        <v>202440</v>
      </c>
      <c r="G29" s="55">
        <f t="shared" ref="F29:G44" si="2">F29/$F$45*100</f>
        <v>26.135319087406916</v>
      </c>
      <c r="H29" s="54">
        <v>211654</v>
      </c>
      <c r="I29" s="55">
        <f t="shared" ref="I29:I45" si="3">(F29/H29-1)*100</f>
        <v>-4.3533313804605678</v>
      </c>
    </row>
    <row r="30" spans="1:26" ht="18" customHeight="1">
      <c r="A30" s="91"/>
      <c r="B30" s="91"/>
      <c r="C30" s="62"/>
      <c r="D30" s="53" t="s">
        <v>32</v>
      </c>
      <c r="E30" s="53"/>
      <c r="F30" s="54">
        <v>13790</v>
      </c>
      <c r="G30" s="55">
        <f t="shared" si="2"/>
        <v>1.7803104634229472</v>
      </c>
      <c r="H30" s="54">
        <v>13768</v>
      </c>
      <c r="I30" s="55">
        <f t="shared" si="3"/>
        <v>0.15979081929111683</v>
      </c>
    </row>
    <row r="31" spans="1:26" ht="18" customHeight="1">
      <c r="A31" s="91"/>
      <c r="B31" s="91"/>
      <c r="C31" s="61"/>
      <c r="D31" s="53" t="s">
        <v>12</v>
      </c>
      <c r="E31" s="53"/>
      <c r="F31" s="54">
        <v>112001</v>
      </c>
      <c r="G31" s="55">
        <f t="shared" si="2"/>
        <v>14.459503423773276</v>
      </c>
      <c r="H31" s="54">
        <v>123074</v>
      </c>
      <c r="I31" s="55">
        <f t="shared" si="3"/>
        <v>-8.9970261793717583</v>
      </c>
    </row>
    <row r="32" spans="1:26" ht="18" customHeight="1">
      <c r="A32" s="91"/>
      <c r="B32" s="91"/>
      <c r="C32" s="60" t="s">
        <v>13</v>
      </c>
      <c r="D32" s="53"/>
      <c r="E32" s="53"/>
      <c r="F32" s="54">
        <v>335960</v>
      </c>
      <c r="G32" s="55">
        <f t="shared" si="2"/>
        <v>43.372958904392547</v>
      </c>
      <c r="H32" s="54">
        <v>309371</v>
      </c>
      <c r="I32" s="55">
        <f t="shared" si="3"/>
        <v>8.5945353636895483</v>
      </c>
    </row>
    <row r="33" spans="1:9" ht="18" customHeight="1">
      <c r="A33" s="91"/>
      <c r="B33" s="91"/>
      <c r="C33" s="62"/>
      <c r="D33" s="53" t="s">
        <v>14</v>
      </c>
      <c r="E33" s="53"/>
      <c r="F33" s="54">
        <v>47894</v>
      </c>
      <c r="G33" s="55">
        <f t="shared" si="2"/>
        <v>6.1831899445379719</v>
      </c>
      <c r="H33" s="54">
        <v>38326</v>
      </c>
      <c r="I33" s="55">
        <f t="shared" si="3"/>
        <v>24.964775870166456</v>
      </c>
    </row>
    <row r="34" spans="1:9" ht="18" customHeight="1">
      <c r="A34" s="91"/>
      <c r="B34" s="91"/>
      <c r="C34" s="62"/>
      <c r="D34" s="53" t="s">
        <v>33</v>
      </c>
      <c r="E34" s="53"/>
      <c r="F34" s="54">
        <v>3526</v>
      </c>
      <c r="G34" s="55">
        <f t="shared" si="2"/>
        <v>0.45521208803693336</v>
      </c>
      <c r="H34" s="54">
        <v>3206</v>
      </c>
      <c r="I34" s="55">
        <f t="shared" si="3"/>
        <v>9.981285090455394</v>
      </c>
    </row>
    <row r="35" spans="1:9" ht="18" customHeight="1">
      <c r="A35" s="91"/>
      <c r="B35" s="91"/>
      <c r="C35" s="62"/>
      <c r="D35" s="53" t="s">
        <v>34</v>
      </c>
      <c r="E35" s="53"/>
      <c r="F35" s="54">
        <v>249859</v>
      </c>
      <c r="G35" s="55">
        <f t="shared" si="2"/>
        <v>32.257185792631915</v>
      </c>
      <c r="H35" s="54">
        <v>241622</v>
      </c>
      <c r="I35" s="55">
        <f t="shared" si="3"/>
        <v>3.4090438784547761</v>
      </c>
    </row>
    <row r="36" spans="1:9" ht="18" customHeight="1">
      <c r="A36" s="91"/>
      <c r="B36" s="91"/>
      <c r="C36" s="62"/>
      <c r="D36" s="53" t="s">
        <v>35</v>
      </c>
      <c r="E36" s="53"/>
      <c r="F36" s="54">
        <v>9796</v>
      </c>
      <c r="G36" s="55">
        <f t="shared" si="2"/>
        <v>1.2646788469681791</v>
      </c>
      <c r="H36" s="54">
        <v>9922</v>
      </c>
      <c r="I36" s="55">
        <f t="shared" si="3"/>
        <v>-1.2699052610360861</v>
      </c>
    </row>
    <row r="37" spans="1:9" ht="18" customHeight="1">
      <c r="A37" s="91"/>
      <c r="B37" s="91"/>
      <c r="C37" s="62"/>
      <c r="D37" s="53" t="s">
        <v>15</v>
      </c>
      <c r="E37" s="53"/>
      <c r="F37" s="54">
        <v>14507</v>
      </c>
      <c r="G37" s="55">
        <f t="shared" si="2"/>
        <v>1.8728762793964244</v>
      </c>
      <c r="H37" s="54">
        <v>6697</v>
      </c>
      <c r="I37" s="55">
        <f t="shared" si="3"/>
        <v>116.61938181275198</v>
      </c>
    </row>
    <row r="38" spans="1:9" ht="18" customHeight="1">
      <c r="A38" s="91"/>
      <c r="B38" s="91"/>
      <c r="C38" s="61"/>
      <c r="D38" s="53" t="s">
        <v>36</v>
      </c>
      <c r="E38" s="53"/>
      <c r="F38" s="54">
        <v>9988</v>
      </c>
      <c r="G38" s="55">
        <f t="shared" si="2"/>
        <v>1.2894663458062652</v>
      </c>
      <c r="H38" s="54">
        <v>9216</v>
      </c>
      <c r="I38" s="55">
        <f t="shared" si="3"/>
        <v>8.376736111111116</v>
      </c>
    </row>
    <row r="39" spans="1:9" ht="18" customHeight="1">
      <c r="A39" s="91"/>
      <c r="B39" s="91"/>
      <c r="C39" s="60" t="s">
        <v>16</v>
      </c>
      <c r="D39" s="53"/>
      <c r="E39" s="53"/>
      <c r="F39" s="54">
        <v>110393</v>
      </c>
      <c r="G39" s="55">
        <f t="shared" si="2"/>
        <v>14.251908121004305</v>
      </c>
      <c r="H39" s="54">
        <v>106178</v>
      </c>
      <c r="I39" s="55">
        <f t="shared" si="3"/>
        <v>3.9697489122040297</v>
      </c>
    </row>
    <row r="40" spans="1:9" ht="18" customHeight="1">
      <c r="A40" s="91"/>
      <c r="B40" s="91"/>
      <c r="C40" s="62"/>
      <c r="D40" s="60" t="s">
        <v>17</v>
      </c>
      <c r="E40" s="53"/>
      <c r="F40" s="54">
        <v>100622</v>
      </c>
      <c r="G40" s="55">
        <f t="shared" si="2"/>
        <v>12.990456812947338</v>
      </c>
      <c r="H40" s="54">
        <v>96179</v>
      </c>
      <c r="I40" s="55">
        <f t="shared" si="3"/>
        <v>4.6195115357822392</v>
      </c>
    </row>
    <row r="41" spans="1:9" ht="18" customHeight="1">
      <c r="A41" s="91"/>
      <c r="B41" s="91"/>
      <c r="C41" s="62"/>
      <c r="D41" s="62"/>
      <c r="E41" s="56" t="s">
        <v>91</v>
      </c>
      <c r="F41" s="54">
        <v>59340</v>
      </c>
      <c r="G41" s="55">
        <f t="shared" si="2"/>
        <v>7.6608863596459518</v>
      </c>
      <c r="H41" s="54">
        <v>57051</v>
      </c>
      <c r="I41" s="57">
        <f t="shared" si="3"/>
        <v>4.0121996108744895</v>
      </c>
    </row>
    <row r="42" spans="1:9" ht="18" customHeight="1">
      <c r="A42" s="91"/>
      <c r="B42" s="91"/>
      <c r="C42" s="62"/>
      <c r="D42" s="61"/>
      <c r="E42" s="47" t="s">
        <v>37</v>
      </c>
      <c r="F42" s="54">
        <v>41282</v>
      </c>
      <c r="G42" s="55">
        <f t="shared" si="2"/>
        <v>5.3295704533013843</v>
      </c>
      <c r="H42" s="54">
        <v>39128</v>
      </c>
      <c r="I42" s="57">
        <f t="shared" si="3"/>
        <v>5.505009200572486</v>
      </c>
    </row>
    <row r="43" spans="1:9" ht="18" customHeight="1">
      <c r="A43" s="91"/>
      <c r="B43" s="91"/>
      <c r="C43" s="62"/>
      <c r="D43" s="53" t="s">
        <v>38</v>
      </c>
      <c r="E43" s="53"/>
      <c r="F43" s="54">
        <v>9771</v>
      </c>
      <c r="G43" s="55">
        <f t="shared" si="2"/>
        <v>1.26145130805697</v>
      </c>
      <c r="H43" s="54">
        <v>9999</v>
      </c>
      <c r="I43" s="57">
        <f t="shared" si="3"/>
        <v>-2.2802280228022775</v>
      </c>
    </row>
    <row r="44" spans="1:9" ht="18" customHeight="1">
      <c r="A44" s="91"/>
      <c r="B44" s="91"/>
      <c r="C44" s="61"/>
      <c r="D44" s="53" t="s">
        <v>39</v>
      </c>
      <c r="E44" s="53"/>
      <c r="F44" s="55">
        <f t="shared" si="2"/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91"/>
      <c r="B45" s="91"/>
      <c r="C45" s="47" t="s">
        <v>18</v>
      </c>
      <c r="D45" s="47"/>
      <c r="E45" s="47"/>
      <c r="F45" s="54">
        <f>SUM(F28,F32,F39)</f>
        <v>774584</v>
      </c>
      <c r="G45" s="55">
        <f>F45/$F$45*100</f>
        <v>100</v>
      </c>
      <c r="H45" s="54">
        <f>SUM(H28,H32,H39)</f>
        <v>764045</v>
      </c>
      <c r="I45" s="55">
        <f t="shared" si="3"/>
        <v>1.3793690162228645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I36" sqref="I36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250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5" customHeight="1">
      <c r="A6" s="97" t="s">
        <v>48</v>
      </c>
      <c r="B6" s="98"/>
      <c r="C6" s="98"/>
      <c r="D6" s="98"/>
      <c r="E6" s="98"/>
      <c r="F6" s="102" t="s">
        <v>251</v>
      </c>
      <c r="G6" s="102"/>
      <c r="H6" s="102" t="s">
        <v>252</v>
      </c>
      <c r="I6" s="102"/>
      <c r="J6" s="102" t="s">
        <v>253</v>
      </c>
      <c r="K6" s="102"/>
      <c r="L6" s="102" t="s">
        <v>254</v>
      </c>
      <c r="M6" s="102"/>
      <c r="N6" s="102" t="s">
        <v>255</v>
      </c>
      <c r="O6" s="102"/>
    </row>
    <row r="7" spans="1:25" ht="15.95" customHeight="1">
      <c r="A7" s="98"/>
      <c r="B7" s="98"/>
      <c r="C7" s="98"/>
      <c r="D7" s="98"/>
      <c r="E7" s="98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</row>
    <row r="8" spans="1:25" ht="15.95" customHeight="1">
      <c r="A8" s="95" t="s">
        <v>82</v>
      </c>
      <c r="B8" s="60" t="s">
        <v>49</v>
      </c>
      <c r="C8" s="53"/>
      <c r="D8" s="53"/>
      <c r="E8" s="65" t="s">
        <v>40</v>
      </c>
      <c r="F8" s="87">
        <v>9938</v>
      </c>
      <c r="G8" s="87">
        <v>9709.4</v>
      </c>
      <c r="H8" s="87">
        <v>6347</v>
      </c>
      <c r="I8" s="87">
        <v>6330.3</v>
      </c>
      <c r="J8" s="89"/>
      <c r="K8" s="87">
        <v>9.1</v>
      </c>
      <c r="L8" s="54">
        <v>5474</v>
      </c>
      <c r="M8" s="54">
        <v>5372.4520000000002</v>
      </c>
      <c r="N8" s="54">
        <v>14121</v>
      </c>
      <c r="O8" s="54">
        <v>14128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95"/>
      <c r="B9" s="62"/>
      <c r="C9" s="53" t="s">
        <v>50</v>
      </c>
      <c r="D9" s="53"/>
      <c r="E9" s="65" t="s">
        <v>41</v>
      </c>
      <c r="F9" s="87">
        <v>9938</v>
      </c>
      <c r="G9" s="87">
        <v>9709.4</v>
      </c>
      <c r="H9" s="87">
        <v>6347</v>
      </c>
      <c r="I9" s="87">
        <v>6330.3</v>
      </c>
      <c r="J9" s="89"/>
      <c r="K9" s="87">
        <v>9.1</v>
      </c>
      <c r="L9" s="54">
        <v>5474</v>
      </c>
      <c r="M9" s="54">
        <v>5372.4520000000002</v>
      </c>
      <c r="N9" s="54">
        <v>14121</v>
      </c>
      <c r="O9" s="54">
        <v>14128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95"/>
      <c r="B10" s="61"/>
      <c r="C10" s="53" t="s">
        <v>51</v>
      </c>
      <c r="D10" s="53"/>
      <c r="E10" s="65" t="s">
        <v>42</v>
      </c>
      <c r="F10" s="87">
        <v>0</v>
      </c>
      <c r="G10" s="87">
        <v>0</v>
      </c>
      <c r="H10" s="87">
        <v>0</v>
      </c>
      <c r="I10" s="87">
        <v>0</v>
      </c>
      <c r="J10" s="89"/>
      <c r="K10" s="66">
        <v>0</v>
      </c>
      <c r="L10" s="54">
        <v>0</v>
      </c>
      <c r="M10" s="54">
        <v>0</v>
      </c>
      <c r="N10" s="54">
        <v>0</v>
      </c>
      <c r="O10" s="54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95"/>
      <c r="B11" s="60" t="s">
        <v>52</v>
      </c>
      <c r="C11" s="53"/>
      <c r="D11" s="53"/>
      <c r="E11" s="65" t="s">
        <v>43</v>
      </c>
      <c r="F11" s="87">
        <v>9904</v>
      </c>
      <c r="G11" s="87">
        <v>9466.2000000000007</v>
      </c>
      <c r="H11" s="87">
        <v>6565</v>
      </c>
      <c r="I11" s="87">
        <v>6057.2</v>
      </c>
      <c r="J11" s="89"/>
      <c r="K11" s="87">
        <v>1426.4</v>
      </c>
      <c r="L11" s="54">
        <v>5479</v>
      </c>
      <c r="M11" s="54">
        <v>5317.333114</v>
      </c>
      <c r="N11" s="54">
        <v>14101</v>
      </c>
      <c r="O11" s="54">
        <v>13920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95"/>
      <c r="B12" s="62"/>
      <c r="C12" s="53" t="s">
        <v>53</v>
      </c>
      <c r="D12" s="53"/>
      <c r="E12" s="65" t="s">
        <v>44</v>
      </c>
      <c r="F12" s="87">
        <v>9904</v>
      </c>
      <c r="G12" s="87">
        <v>9466.2000000000007</v>
      </c>
      <c r="H12" s="87">
        <v>6565</v>
      </c>
      <c r="I12" s="87">
        <v>6057.2</v>
      </c>
      <c r="J12" s="89"/>
      <c r="K12" s="87">
        <v>1426.4</v>
      </c>
      <c r="L12" s="54">
        <v>5479</v>
      </c>
      <c r="M12" s="54">
        <v>5317.333114</v>
      </c>
      <c r="N12" s="54">
        <v>14101</v>
      </c>
      <c r="O12" s="54">
        <v>13920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95"/>
      <c r="B13" s="61"/>
      <c r="C13" s="53" t="s">
        <v>54</v>
      </c>
      <c r="D13" s="53"/>
      <c r="E13" s="65" t="s">
        <v>45</v>
      </c>
      <c r="F13" s="87">
        <v>0</v>
      </c>
      <c r="G13" s="87">
        <v>0</v>
      </c>
      <c r="H13" s="66">
        <v>0</v>
      </c>
      <c r="I13" s="66">
        <v>0</v>
      </c>
      <c r="J13" s="89"/>
      <c r="K13" s="66">
        <v>0</v>
      </c>
      <c r="L13" s="54">
        <v>0</v>
      </c>
      <c r="M13" s="54">
        <v>0</v>
      </c>
      <c r="N13" s="54"/>
      <c r="O13" s="54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95"/>
      <c r="B14" s="53" t="s">
        <v>55</v>
      </c>
      <c r="C14" s="53"/>
      <c r="D14" s="53"/>
      <c r="E14" s="65" t="s">
        <v>96</v>
      </c>
      <c r="F14" s="87">
        <f t="shared" ref="F14:O15" si="0">F9-F12</f>
        <v>34</v>
      </c>
      <c r="G14" s="87">
        <f t="shared" si="0"/>
        <v>243.19999999999891</v>
      </c>
      <c r="H14" s="87">
        <f t="shared" si="0"/>
        <v>-218</v>
      </c>
      <c r="I14" s="87">
        <f t="shared" si="0"/>
        <v>273.10000000000036</v>
      </c>
      <c r="J14" s="89"/>
      <c r="K14" s="87">
        <f t="shared" si="0"/>
        <v>-1417.3000000000002</v>
      </c>
      <c r="L14" s="54">
        <f t="shared" si="0"/>
        <v>-5</v>
      </c>
      <c r="M14" s="54">
        <f t="shared" si="0"/>
        <v>55.118886000000202</v>
      </c>
      <c r="N14" s="54">
        <f t="shared" si="0"/>
        <v>20</v>
      </c>
      <c r="O14" s="54">
        <f t="shared" si="0"/>
        <v>208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95"/>
      <c r="B15" s="53" t="s">
        <v>56</v>
      </c>
      <c r="C15" s="53"/>
      <c r="D15" s="53"/>
      <c r="E15" s="65" t="s">
        <v>97</v>
      </c>
      <c r="F15" s="87">
        <f t="shared" si="0"/>
        <v>0</v>
      </c>
      <c r="G15" s="87">
        <f t="shared" si="0"/>
        <v>0</v>
      </c>
      <c r="H15" s="87">
        <f t="shared" si="0"/>
        <v>0</v>
      </c>
      <c r="I15" s="87">
        <f t="shared" si="0"/>
        <v>0</v>
      </c>
      <c r="J15" s="89"/>
      <c r="K15" s="87">
        <f t="shared" si="0"/>
        <v>0</v>
      </c>
      <c r="L15" s="54">
        <f t="shared" si="0"/>
        <v>0</v>
      </c>
      <c r="M15" s="54">
        <f t="shared" si="0"/>
        <v>0</v>
      </c>
      <c r="N15" s="54">
        <f t="shared" si="0"/>
        <v>0</v>
      </c>
      <c r="O15" s="54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95"/>
      <c r="B16" s="53" t="s">
        <v>57</v>
      </c>
      <c r="C16" s="53"/>
      <c r="D16" s="53"/>
      <c r="E16" s="65" t="s">
        <v>98</v>
      </c>
      <c r="F16" s="87">
        <f t="shared" ref="F16:O16" si="1">F8-F11</f>
        <v>34</v>
      </c>
      <c r="G16" s="87">
        <f t="shared" si="1"/>
        <v>243.19999999999891</v>
      </c>
      <c r="H16" s="87">
        <f t="shared" si="1"/>
        <v>-218</v>
      </c>
      <c r="I16" s="87">
        <f t="shared" si="1"/>
        <v>273.10000000000036</v>
      </c>
      <c r="J16" s="89"/>
      <c r="K16" s="87">
        <f t="shared" si="1"/>
        <v>-1417.3000000000002</v>
      </c>
      <c r="L16" s="54">
        <f t="shared" si="1"/>
        <v>-5</v>
      </c>
      <c r="M16" s="54">
        <f t="shared" si="1"/>
        <v>55.118886000000202</v>
      </c>
      <c r="N16" s="54">
        <f t="shared" si="1"/>
        <v>20</v>
      </c>
      <c r="O16" s="54">
        <f t="shared" si="1"/>
        <v>208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95"/>
      <c r="B17" s="53" t="s">
        <v>58</v>
      </c>
      <c r="C17" s="53"/>
      <c r="D17" s="53"/>
      <c r="E17" s="51"/>
      <c r="F17" s="87">
        <v>0</v>
      </c>
      <c r="G17" s="87">
        <v>0</v>
      </c>
      <c r="H17" s="66">
        <v>60</v>
      </c>
      <c r="I17" s="66">
        <v>0</v>
      </c>
      <c r="J17" s="89"/>
      <c r="K17" s="87">
        <v>3137.7</v>
      </c>
      <c r="L17" s="54">
        <v>7763</v>
      </c>
      <c r="M17" s="54">
        <v>8219.3612379999995</v>
      </c>
      <c r="N17" s="66"/>
      <c r="O17" s="67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95"/>
      <c r="B18" s="53" t="s">
        <v>59</v>
      </c>
      <c r="C18" s="53"/>
      <c r="D18" s="53"/>
      <c r="E18" s="51"/>
      <c r="F18" s="67">
        <v>0</v>
      </c>
      <c r="G18" s="67">
        <v>0</v>
      </c>
      <c r="H18" s="67">
        <v>0</v>
      </c>
      <c r="I18" s="67">
        <v>0</v>
      </c>
      <c r="J18" s="90"/>
      <c r="K18" s="67">
        <v>0</v>
      </c>
      <c r="L18" s="67"/>
      <c r="M18" s="67">
        <v>0</v>
      </c>
      <c r="N18" s="67"/>
      <c r="O18" s="67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95" t="s">
        <v>83</v>
      </c>
      <c r="B19" s="60" t="s">
        <v>60</v>
      </c>
      <c r="C19" s="53"/>
      <c r="D19" s="53"/>
      <c r="E19" s="65"/>
      <c r="F19" s="87">
        <v>1105</v>
      </c>
      <c r="G19" s="87">
        <v>517.5</v>
      </c>
      <c r="H19" s="87">
        <v>2852</v>
      </c>
      <c r="I19" s="87">
        <v>2386.9</v>
      </c>
      <c r="J19" s="89"/>
      <c r="K19" s="87">
        <v>0</v>
      </c>
      <c r="L19" s="54">
        <v>1247</v>
      </c>
      <c r="M19" s="54">
        <v>1538.0519999999999</v>
      </c>
      <c r="N19" s="54">
        <v>11096</v>
      </c>
      <c r="O19" s="54">
        <v>10515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95"/>
      <c r="B20" s="61"/>
      <c r="C20" s="53" t="s">
        <v>61</v>
      </c>
      <c r="D20" s="53"/>
      <c r="E20" s="65"/>
      <c r="F20" s="87">
        <v>0</v>
      </c>
      <c r="G20" s="87">
        <v>0</v>
      </c>
      <c r="H20" s="87">
        <v>2333</v>
      </c>
      <c r="I20" s="87">
        <v>1793</v>
      </c>
      <c r="J20" s="89"/>
      <c r="K20" s="66">
        <v>0</v>
      </c>
      <c r="L20" s="54">
        <v>443</v>
      </c>
      <c r="M20" s="54">
        <v>723.8</v>
      </c>
      <c r="N20" s="54">
        <v>2216</v>
      </c>
      <c r="O20" s="54">
        <v>2080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95"/>
      <c r="B21" s="53" t="s">
        <v>62</v>
      </c>
      <c r="C21" s="53"/>
      <c r="D21" s="53"/>
      <c r="E21" s="65" t="s">
        <v>99</v>
      </c>
      <c r="F21" s="87">
        <v>1105</v>
      </c>
      <c r="G21" s="87">
        <v>517.5</v>
      </c>
      <c r="H21" s="87">
        <v>2852</v>
      </c>
      <c r="I21" s="87">
        <v>2386.9</v>
      </c>
      <c r="J21" s="89"/>
      <c r="K21" s="87">
        <v>0</v>
      </c>
      <c r="L21" s="54">
        <v>1247</v>
      </c>
      <c r="M21" s="54">
        <v>1538.0519999999999</v>
      </c>
      <c r="N21" s="54">
        <v>11096</v>
      </c>
      <c r="O21" s="54">
        <v>10515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95"/>
      <c r="B22" s="60" t="s">
        <v>63</v>
      </c>
      <c r="C22" s="53"/>
      <c r="D22" s="53"/>
      <c r="E22" s="65" t="s">
        <v>100</v>
      </c>
      <c r="F22" s="87">
        <v>8681</v>
      </c>
      <c r="G22" s="87">
        <v>6616.7</v>
      </c>
      <c r="H22" s="87">
        <v>5766</v>
      </c>
      <c r="I22" s="87">
        <v>6359.8</v>
      </c>
      <c r="J22" s="89"/>
      <c r="K22" s="87">
        <v>0</v>
      </c>
      <c r="L22" s="54">
        <v>1651</v>
      </c>
      <c r="M22" s="54">
        <v>2143.9</v>
      </c>
      <c r="N22" s="54">
        <v>11776</v>
      </c>
      <c r="O22" s="54">
        <v>11159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95"/>
      <c r="B23" s="61" t="s">
        <v>64</v>
      </c>
      <c r="C23" s="53" t="s">
        <v>65</v>
      </c>
      <c r="D23" s="53"/>
      <c r="E23" s="65"/>
      <c r="F23" s="87">
        <v>1663</v>
      </c>
      <c r="G23" s="87">
        <v>1813.4</v>
      </c>
      <c r="H23" s="87">
        <v>1147</v>
      </c>
      <c r="I23" s="87">
        <v>1027.9000000000001</v>
      </c>
      <c r="J23" s="89"/>
      <c r="K23" s="87">
        <v>0</v>
      </c>
      <c r="L23" s="54">
        <v>708</v>
      </c>
      <c r="M23" s="54">
        <v>720.02</v>
      </c>
      <c r="N23" s="54">
        <v>3026</v>
      </c>
      <c r="O23" s="54">
        <v>3086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95"/>
      <c r="B24" s="53" t="s">
        <v>101</v>
      </c>
      <c r="C24" s="53"/>
      <c r="D24" s="53"/>
      <c r="E24" s="65" t="s">
        <v>102</v>
      </c>
      <c r="F24" s="87">
        <f t="shared" ref="F24:O24" si="2">F21-F22</f>
        <v>-7576</v>
      </c>
      <c r="G24" s="87">
        <f t="shared" si="2"/>
        <v>-6099.2</v>
      </c>
      <c r="H24" s="87">
        <f t="shared" si="2"/>
        <v>-2914</v>
      </c>
      <c r="I24" s="87">
        <f t="shared" si="2"/>
        <v>-3972.9</v>
      </c>
      <c r="J24" s="89"/>
      <c r="K24" s="87">
        <f t="shared" si="2"/>
        <v>0</v>
      </c>
      <c r="L24" s="54">
        <f t="shared" si="2"/>
        <v>-404</v>
      </c>
      <c r="M24" s="54">
        <f t="shared" si="2"/>
        <v>-605.84800000000018</v>
      </c>
      <c r="N24" s="54">
        <f t="shared" si="2"/>
        <v>-680</v>
      </c>
      <c r="O24" s="54">
        <f t="shared" si="2"/>
        <v>-644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95"/>
      <c r="B25" s="60" t="s">
        <v>66</v>
      </c>
      <c r="C25" s="60"/>
      <c r="D25" s="60"/>
      <c r="E25" s="99" t="s">
        <v>103</v>
      </c>
      <c r="F25" s="105">
        <v>7576</v>
      </c>
      <c r="G25" s="105">
        <v>6099.2</v>
      </c>
      <c r="H25" s="105">
        <v>2914</v>
      </c>
      <c r="I25" s="105">
        <v>3972.9</v>
      </c>
      <c r="J25" s="103"/>
      <c r="K25" s="105">
        <v>0</v>
      </c>
      <c r="L25" s="108">
        <v>404</v>
      </c>
      <c r="M25" s="108">
        <v>605.84799999999996</v>
      </c>
      <c r="N25" s="108">
        <v>680</v>
      </c>
      <c r="O25" s="108">
        <v>644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95"/>
      <c r="B26" s="79" t="s">
        <v>67</v>
      </c>
      <c r="C26" s="79"/>
      <c r="D26" s="79"/>
      <c r="E26" s="100"/>
      <c r="F26" s="106"/>
      <c r="G26" s="106"/>
      <c r="H26" s="106"/>
      <c r="I26" s="106"/>
      <c r="J26" s="104"/>
      <c r="K26" s="106"/>
      <c r="L26" s="109"/>
      <c r="M26" s="109"/>
      <c r="N26" s="109"/>
      <c r="O26" s="109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95"/>
      <c r="B27" s="53" t="s">
        <v>104</v>
      </c>
      <c r="C27" s="53"/>
      <c r="D27" s="53"/>
      <c r="E27" s="65" t="s">
        <v>105</v>
      </c>
      <c r="F27" s="87">
        <f>F24+F25</f>
        <v>0</v>
      </c>
      <c r="G27" s="87">
        <f>G24+G25</f>
        <v>0</v>
      </c>
      <c r="H27" s="87">
        <f t="shared" ref="H27:O27" si="3">H24+H25</f>
        <v>0</v>
      </c>
      <c r="I27" s="87">
        <f t="shared" si="3"/>
        <v>0</v>
      </c>
      <c r="J27" s="89"/>
      <c r="K27" s="87">
        <f t="shared" si="3"/>
        <v>0</v>
      </c>
      <c r="L27" s="54">
        <f t="shared" si="3"/>
        <v>0</v>
      </c>
      <c r="M27" s="54">
        <f t="shared" si="3"/>
        <v>0</v>
      </c>
      <c r="N27" s="54">
        <f t="shared" si="3"/>
        <v>0</v>
      </c>
      <c r="O27" s="54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98" t="s">
        <v>68</v>
      </c>
      <c r="B30" s="98"/>
      <c r="C30" s="98"/>
      <c r="D30" s="98"/>
      <c r="E30" s="98"/>
      <c r="F30" s="107" t="s">
        <v>261</v>
      </c>
      <c r="G30" s="107"/>
      <c r="H30" s="107" t="s">
        <v>262</v>
      </c>
      <c r="I30" s="107"/>
      <c r="J30" s="107"/>
      <c r="K30" s="107"/>
      <c r="L30" s="107"/>
      <c r="M30" s="107"/>
      <c r="N30" s="107"/>
      <c r="O30" s="107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98"/>
      <c r="B31" s="98"/>
      <c r="C31" s="98"/>
      <c r="D31" s="98"/>
      <c r="E31" s="98"/>
      <c r="F31" s="51" t="s">
        <v>241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95" t="s">
        <v>84</v>
      </c>
      <c r="B32" s="60" t="s">
        <v>49</v>
      </c>
      <c r="C32" s="53"/>
      <c r="D32" s="53"/>
      <c r="E32" s="65" t="s">
        <v>40</v>
      </c>
      <c r="F32" s="54">
        <v>109.5</v>
      </c>
      <c r="G32" s="54">
        <v>82.7</v>
      </c>
      <c r="H32" s="54">
        <v>93</v>
      </c>
      <c r="I32" s="54">
        <v>86</v>
      </c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01"/>
      <c r="B33" s="62"/>
      <c r="C33" s="60" t="s">
        <v>69</v>
      </c>
      <c r="D33" s="53"/>
      <c r="E33" s="65"/>
      <c r="F33" s="54"/>
      <c r="G33" s="54">
        <v>0</v>
      </c>
      <c r="H33" s="54">
        <v>67</v>
      </c>
      <c r="I33" s="54">
        <v>60</v>
      </c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01"/>
      <c r="B34" s="62"/>
      <c r="C34" s="61"/>
      <c r="D34" s="53" t="s">
        <v>70</v>
      </c>
      <c r="E34" s="65"/>
      <c r="F34" s="54"/>
      <c r="G34" s="54">
        <v>0</v>
      </c>
      <c r="H34" s="54">
        <v>67</v>
      </c>
      <c r="I34" s="54">
        <v>60</v>
      </c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01"/>
      <c r="B35" s="61"/>
      <c r="C35" s="53" t="s">
        <v>71</v>
      </c>
      <c r="D35" s="53"/>
      <c r="E35" s="65"/>
      <c r="F35" s="54">
        <v>109.5</v>
      </c>
      <c r="G35" s="54">
        <v>82.7</v>
      </c>
      <c r="H35" s="54">
        <v>26</v>
      </c>
      <c r="I35" s="54">
        <v>26</v>
      </c>
      <c r="J35" s="67"/>
      <c r="K35" s="67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01"/>
      <c r="B36" s="60" t="s">
        <v>52</v>
      </c>
      <c r="C36" s="53"/>
      <c r="D36" s="53"/>
      <c r="E36" s="65" t="s">
        <v>41</v>
      </c>
      <c r="F36" s="54">
        <v>46.8</v>
      </c>
      <c r="G36" s="54">
        <v>28.7</v>
      </c>
      <c r="H36" s="54">
        <v>23</v>
      </c>
      <c r="I36" s="54">
        <v>24</v>
      </c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01"/>
      <c r="B37" s="62"/>
      <c r="C37" s="53" t="s">
        <v>72</v>
      </c>
      <c r="D37" s="53"/>
      <c r="E37" s="65"/>
      <c r="F37" s="54">
        <v>36.9</v>
      </c>
      <c r="G37" s="54">
        <v>19.3</v>
      </c>
      <c r="H37" s="54">
        <v>15</v>
      </c>
      <c r="I37" s="54">
        <v>14</v>
      </c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01"/>
      <c r="B38" s="61"/>
      <c r="C38" s="53" t="s">
        <v>73</v>
      </c>
      <c r="D38" s="53"/>
      <c r="E38" s="65"/>
      <c r="F38" s="54">
        <v>9.9</v>
      </c>
      <c r="G38" s="54">
        <v>9.4</v>
      </c>
      <c r="H38" s="54">
        <v>8</v>
      </c>
      <c r="I38" s="54">
        <v>11</v>
      </c>
      <c r="J38" s="54"/>
      <c r="K38" s="67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01"/>
      <c r="B39" s="47" t="s">
        <v>74</v>
      </c>
      <c r="C39" s="47"/>
      <c r="D39" s="47"/>
      <c r="E39" s="65" t="s">
        <v>107</v>
      </c>
      <c r="F39" s="54">
        <f>F32-F36</f>
        <v>62.7</v>
      </c>
      <c r="G39" s="54">
        <f>G32-G36</f>
        <v>54</v>
      </c>
      <c r="H39" s="54">
        <f t="shared" ref="H39:I39" si="4">H32-H36</f>
        <v>70</v>
      </c>
      <c r="I39" s="54">
        <f t="shared" si="4"/>
        <v>62</v>
      </c>
      <c r="J39" s="54">
        <f t="shared" ref="J39:O39" si="5">J32-J36</f>
        <v>0</v>
      </c>
      <c r="K39" s="54">
        <f t="shared" si="5"/>
        <v>0</v>
      </c>
      <c r="L39" s="54">
        <f t="shared" si="5"/>
        <v>0</v>
      </c>
      <c r="M39" s="54">
        <f t="shared" si="5"/>
        <v>0</v>
      </c>
      <c r="N39" s="54">
        <f t="shared" si="5"/>
        <v>0</v>
      </c>
      <c r="O39" s="54">
        <f t="shared" si="5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95" t="s">
        <v>85</v>
      </c>
      <c r="B40" s="60" t="s">
        <v>75</v>
      </c>
      <c r="C40" s="53"/>
      <c r="D40" s="53"/>
      <c r="E40" s="65" t="s">
        <v>43</v>
      </c>
      <c r="F40" s="54">
        <v>178.4</v>
      </c>
      <c r="G40" s="54">
        <v>154</v>
      </c>
      <c r="H40" s="54">
        <v>61</v>
      </c>
      <c r="I40" s="54">
        <v>70</v>
      </c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96"/>
      <c r="B41" s="61"/>
      <c r="C41" s="53" t="s">
        <v>76</v>
      </c>
      <c r="D41" s="53"/>
      <c r="E41" s="65"/>
      <c r="F41" s="67">
        <v>120</v>
      </c>
      <c r="G41" s="67">
        <v>100</v>
      </c>
      <c r="H41" s="67"/>
      <c r="I41" s="67">
        <v>0</v>
      </c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96"/>
      <c r="B42" s="60" t="s">
        <v>63</v>
      </c>
      <c r="C42" s="53"/>
      <c r="D42" s="53"/>
      <c r="E42" s="65" t="s">
        <v>44</v>
      </c>
      <c r="F42" s="54">
        <v>241.1</v>
      </c>
      <c r="G42" s="54">
        <v>208</v>
      </c>
      <c r="H42" s="54">
        <v>131</v>
      </c>
      <c r="I42" s="54">
        <v>132</v>
      </c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96"/>
      <c r="B43" s="61"/>
      <c r="C43" s="53" t="s">
        <v>77</v>
      </c>
      <c r="D43" s="53"/>
      <c r="E43" s="65"/>
      <c r="F43" s="54">
        <v>116.7</v>
      </c>
      <c r="G43" s="54">
        <v>108</v>
      </c>
      <c r="H43" s="54">
        <v>131</v>
      </c>
      <c r="I43" s="54">
        <v>132</v>
      </c>
      <c r="J43" s="67"/>
      <c r="K43" s="67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96"/>
      <c r="B44" s="53" t="s">
        <v>74</v>
      </c>
      <c r="C44" s="53"/>
      <c r="D44" s="53"/>
      <c r="E44" s="65" t="s">
        <v>108</v>
      </c>
      <c r="F44" s="67">
        <f>F40-F42</f>
        <v>-62.699999999999989</v>
      </c>
      <c r="G44" s="67">
        <f>G40-G42</f>
        <v>-54</v>
      </c>
      <c r="H44" s="67">
        <f t="shared" ref="H44:I44" si="6">H40-H42</f>
        <v>-70</v>
      </c>
      <c r="I44" s="67">
        <f t="shared" si="6"/>
        <v>-62</v>
      </c>
      <c r="J44" s="67">
        <f t="shared" ref="J44:O44" si="7">J40-J42</f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95" t="s">
        <v>86</v>
      </c>
      <c r="B45" s="47" t="s">
        <v>78</v>
      </c>
      <c r="C45" s="47"/>
      <c r="D45" s="47"/>
      <c r="E45" s="65" t="s">
        <v>109</v>
      </c>
      <c r="F45" s="54">
        <f>F39+F44</f>
        <v>0</v>
      </c>
      <c r="G45" s="54">
        <f>G39+G44</f>
        <v>0</v>
      </c>
      <c r="H45" s="54">
        <f t="shared" ref="H45:I45" si="8">H39+H44</f>
        <v>0</v>
      </c>
      <c r="I45" s="54">
        <f t="shared" si="8"/>
        <v>0</v>
      </c>
      <c r="J45" s="54">
        <f t="shared" ref="J45:O45" si="9">J39+J44</f>
        <v>0</v>
      </c>
      <c r="K45" s="54">
        <f t="shared" si="9"/>
        <v>0</v>
      </c>
      <c r="L45" s="54">
        <f t="shared" si="9"/>
        <v>0</v>
      </c>
      <c r="M45" s="54">
        <f t="shared" si="9"/>
        <v>0</v>
      </c>
      <c r="N45" s="54">
        <f t="shared" si="9"/>
        <v>0</v>
      </c>
      <c r="O45" s="54">
        <f t="shared" si="9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96"/>
      <c r="B46" s="53" t="s">
        <v>79</v>
      </c>
      <c r="C46" s="53"/>
      <c r="D46" s="53"/>
      <c r="E46" s="53"/>
      <c r="F46" s="67"/>
      <c r="G46" s="67"/>
      <c r="H46" s="67"/>
      <c r="I46" s="67"/>
      <c r="J46" s="67"/>
      <c r="K46" s="67"/>
      <c r="L46" s="54"/>
      <c r="M46" s="54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96"/>
      <c r="B47" s="53" t="s">
        <v>80</v>
      </c>
      <c r="C47" s="53"/>
      <c r="D47" s="53"/>
      <c r="E47" s="53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96"/>
      <c r="B48" s="53" t="s">
        <v>81</v>
      </c>
      <c r="C48" s="53"/>
      <c r="D48" s="53"/>
      <c r="E48" s="53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L8" sqref="L8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265</v>
      </c>
      <c r="F1" s="1"/>
    </row>
    <row r="3" spans="1:9" ht="14.25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8" t="s">
        <v>243</v>
      </c>
      <c r="G7" s="48"/>
      <c r="H7" s="48" t="s">
        <v>246</v>
      </c>
      <c r="I7" s="68" t="s">
        <v>21</v>
      </c>
    </row>
    <row r="8" spans="1:9" ht="17.100000000000001" customHeight="1">
      <c r="A8" s="18"/>
      <c r="B8" s="19"/>
      <c r="C8" s="19"/>
      <c r="D8" s="19"/>
      <c r="E8" s="59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91" t="s">
        <v>87</v>
      </c>
      <c r="B9" s="91" t="s">
        <v>89</v>
      </c>
      <c r="C9" s="60" t="s">
        <v>3</v>
      </c>
      <c r="D9" s="53"/>
      <c r="E9" s="53"/>
      <c r="F9" s="54">
        <v>287257</v>
      </c>
      <c r="G9" s="55">
        <f>F9/$F$27*100</f>
        <v>32.138557721568837</v>
      </c>
      <c r="H9" s="54">
        <v>268278.26899999997</v>
      </c>
      <c r="I9" s="55">
        <f t="shared" ref="I9:I45" si="0">(F9/H9-1)*100</f>
        <v>7.0742707080758915</v>
      </c>
    </row>
    <row r="10" spans="1:9" ht="18" customHeight="1">
      <c r="A10" s="91"/>
      <c r="B10" s="91"/>
      <c r="C10" s="62"/>
      <c r="D10" s="60" t="s">
        <v>22</v>
      </c>
      <c r="E10" s="53"/>
      <c r="F10" s="54">
        <v>79122</v>
      </c>
      <c r="G10" s="55">
        <f t="shared" ref="G10:G27" si="1">F10/$F$27*100</f>
        <v>8.8522367219805602</v>
      </c>
      <c r="H10" s="54">
        <v>78647.913</v>
      </c>
      <c r="I10" s="55">
        <f t="shared" si="0"/>
        <v>0.60279666925173725</v>
      </c>
    </row>
    <row r="11" spans="1:9" ht="18" customHeight="1">
      <c r="A11" s="91"/>
      <c r="B11" s="91"/>
      <c r="C11" s="62"/>
      <c r="D11" s="62"/>
      <c r="E11" s="47" t="s">
        <v>23</v>
      </c>
      <c r="F11" s="54">
        <v>63982</v>
      </c>
      <c r="G11" s="55">
        <f t="shared" si="1"/>
        <v>7.1583606322610667</v>
      </c>
      <c r="H11" s="54">
        <v>65466.21</v>
      </c>
      <c r="I11" s="55">
        <f t="shared" si="0"/>
        <v>-2.2671390324871421</v>
      </c>
    </row>
    <row r="12" spans="1:9" ht="18" customHeight="1">
      <c r="A12" s="91"/>
      <c r="B12" s="91"/>
      <c r="C12" s="62"/>
      <c r="D12" s="62"/>
      <c r="E12" s="47" t="s">
        <v>24</v>
      </c>
      <c r="F12" s="54">
        <v>3390</v>
      </c>
      <c r="G12" s="55">
        <f t="shared" si="1"/>
        <v>0.37927608613930508</v>
      </c>
      <c r="H12" s="54">
        <v>3744.3449999999998</v>
      </c>
      <c r="I12" s="55">
        <f t="shared" si="0"/>
        <v>-9.4634709141385169</v>
      </c>
    </row>
    <row r="13" spans="1:9" ht="18" customHeight="1">
      <c r="A13" s="91"/>
      <c r="B13" s="91"/>
      <c r="C13" s="62"/>
      <c r="D13" s="61"/>
      <c r="E13" s="47" t="s">
        <v>25</v>
      </c>
      <c r="F13" s="54">
        <v>330</v>
      </c>
      <c r="G13" s="55">
        <f t="shared" si="1"/>
        <v>3.6920680951613771E-2</v>
      </c>
      <c r="H13" s="54">
        <v>478.18</v>
      </c>
      <c r="I13" s="55">
        <f t="shared" si="0"/>
        <v>-30.988330754109327</v>
      </c>
    </row>
    <row r="14" spans="1:9" ht="18" customHeight="1">
      <c r="A14" s="91"/>
      <c r="B14" s="91"/>
      <c r="C14" s="62"/>
      <c r="D14" s="60" t="s">
        <v>26</v>
      </c>
      <c r="E14" s="53"/>
      <c r="F14" s="54">
        <v>61341</v>
      </c>
      <c r="G14" s="55">
        <f t="shared" si="1"/>
        <v>6.8628833037967878</v>
      </c>
      <c r="H14" s="54">
        <v>54068.474000000002</v>
      </c>
      <c r="I14" s="55">
        <f t="shared" si="0"/>
        <v>13.450584900916574</v>
      </c>
    </row>
    <row r="15" spans="1:9" ht="18" customHeight="1">
      <c r="A15" s="91"/>
      <c r="B15" s="91"/>
      <c r="C15" s="62"/>
      <c r="D15" s="62"/>
      <c r="E15" s="47" t="s">
        <v>27</v>
      </c>
      <c r="F15" s="54">
        <v>2641</v>
      </c>
      <c r="G15" s="55">
        <f t="shared" si="1"/>
        <v>0.29547732846427865</v>
      </c>
      <c r="H15" s="54">
        <v>2529.4850000000001</v>
      </c>
      <c r="I15" s="55">
        <f t="shared" si="0"/>
        <v>4.4086049136484284</v>
      </c>
    </row>
    <row r="16" spans="1:9" ht="18" customHeight="1">
      <c r="A16" s="91"/>
      <c r="B16" s="91"/>
      <c r="C16" s="62"/>
      <c r="D16" s="61"/>
      <c r="E16" s="47" t="s">
        <v>28</v>
      </c>
      <c r="F16" s="54">
        <v>58700</v>
      </c>
      <c r="G16" s="55">
        <f t="shared" si="1"/>
        <v>6.5674059753325107</v>
      </c>
      <c r="H16" s="54">
        <v>51538.989000000001</v>
      </c>
      <c r="I16" s="55">
        <f t="shared" si="0"/>
        <v>13.894356755814519</v>
      </c>
    </row>
    <row r="17" spans="1:9" ht="18" customHeight="1">
      <c r="A17" s="91"/>
      <c r="B17" s="91"/>
      <c r="C17" s="62"/>
      <c r="D17" s="92" t="s">
        <v>29</v>
      </c>
      <c r="E17" s="93"/>
      <c r="F17" s="54">
        <v>88385</v>
      </c>
      <c r="G17" s="55">
        <f t="shared" si="1"/>
        <v>9.888589048207221</v>
      </c>
      <c r="H17" s="54">
        <v>77522.914999999994</v>
      </c>
      <c r="I17" s="55">
        <f t="shared" si="0"/>
        <v>14.011450678808979</v>
      </c>
    </row>
    <row r="18" spans="1:9" ht="18" customHeight="1">
      <c r="A18" s="91"/>
      <c r="B18" s="91"/>
      <c r="C18" s="62"/>
      <c r="D18" s="92" t="s">
        <v>93</v>
      </c>
      <c r="E18" s="94"/>
      <c r="F18" s="54">
        <v>4355</v>
      </c>
      <c r="G18" s="55">
        <f t="shared" si="1"/>
        <v>0.48724110770993323</v>
      </c>
      <c r="H18" s="54">
        <v>4652.277</v>
      </c>
      <c r="I18" s="55">
        <f t="shared" si="0"/>
        <v>-6.3899247615737398</v>
      </c>
    </row>
    <row r="19" spans="1:9" ht="18" customHeight="1">
      <c r="A19" s="91"/>
      <c r="B19" s="91"/>
      <c r="C19" s="61"/>
      <c r="D19" s="92" t="s">
        <v>94</v>
      </c>
      <c r="E19" s="94"/>
      <c r="F19" s="54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91"/>
      <c r="B20" s="91"/>
      <c r="C20" s="53" t="s">
        <v>4</v>
      </c>
      <c r="D20" s="53"/>
      <c r="E20" s="53"/>
      <c r="F20" s="54">
        <v>31673</v>
      </c>
      <c r="G20" s="55">
        <f t="shared" si="1"/>
        <v>3.5436022053953424</v>
      </c>
      <c r="H20" s="54">
        <v>28743.657999999999</v>
      </c>
      <c r="I20" s="55">
        <f t="shared" si="0"/>
        <v>10.191263756338875</v>
      </c>
    </row>
    <row r="21" spans="1:9" ht="18" customHeight="1">
      <c r="A21" s="91"/>
      <c r="B21" s="91"/>
      <c r="C21" s="53" t="s">
        <v>5</v>
      </c>
      <c r="D21" s="53"/>
      <c r="E21" s="53"/>
      <c r="F21" s="54">
        <v>169581</v>
      </c>
      <c r="G21" s="55">
        <f t="shared" si="1"/>
        <v>18.972866655926104</v>
      </c>
      <c r="H21" s="54">
        <v>143082.36199999999</v>
      </c>
      <c r="I21" s="55">
        <f t="shared" si="0"/>
        <v>18.519849427702351</v>
      </c>
    </row>
    <row r="22" spans="1:9" ht="18" customHeight="1">
      <c r="A22" s="91"/>
      <c r="B22" s="91"/>
      <c r="C22" s="53" t="s">
        <v>30</v>
      </c>
      <c r="D22" s="53"/>
      <c r="E22" s="53"/>
      <c r="F22" s="54">
        <v>9506</v>
      </c>
      <c r="G22" s="55">
        <f t="shared" si="1"/>
        <v>1.0635393731092135</v>
      </c>
      <c r="H22" s="54">
        <v>9731.8240000000005</v>
      </c>
      <c r="I22" s="55">
        <f t="shared" si="0"/>
        <v>-2.3204694207375809</v>
      </c>
    </row>
    <row r="23" spans="1:9" ht="18" customHeight="1">
      <c r="A23" s="91"/>
      <c r="B23" s="91"/>
      <c r="C23" s="53" t="s">
        <v>6</v>
      </c>
      <c r="D23" s="53"/>
      <c r="E23" s="53"/>
      <c r="F23" s="54">
        <v>179607</v>
      </c>
      <c r="G23" s="55">
        <f t="shared" si="1"/>
        <v>20.094584071746951</v>
      </c>
      <c r="H23" s="54">
        <v>148966.57999999999</v>
      </c>
      <c r="I23" s="55">
        <f t="shared" si="0"/>
        <v>20.568653720854723</v>
      </c>
    </row>
    <row r="24" spans="1:9" ht="18" customHeight="1">
      <c r="A24" s="91"/>
      <c r="B24" s="91"/>
      <c r="C24" s="53" t="s">
        <v>31</v>
      </c>
      <c r="D24" s="53"/>
      <c r="E24" s="53"/>
      <c r="F24" s="54">
        <v>4094</v>
      </c>
      <c r="G24" s="55">
        <f t="shared" si="1"/>
        <v>0.45804020550274782</v>
      </c>
      <c r="H24" s="54">
        <v>3340.3589999999999</v>
      </c>
      <c r="I24" s="55">
        <f t="shared" si="0"/>
        <v>22.56167675390579</v>
      </c>
    </row>
    <row r="25" spans="1:9" ht="18" customHeight="1">
      <c r="A25" s="91"/>
      <c r="B25" s="91"/>
      <c r="C25" s="53" t="s">
        <v>7</v>
      </c>
      <c r="D25" s="53"/>
      <c r="E25" s="53"/>
      <c r="F25" s="54">
        <v>139694</v>
      </c>
      <c r="G25" s="55">
        <f t="shared" si="1"/>
        <v>15.629083651074952</v>
      </c>
      <c r="H25" s="54">
        <v>135644</v>
      </c>
      <c r="I25" s="55">
        <f t="shared" si="0"/>
        <v>2.9857568340656337</v>
      </c>
    </row>
    <row r="26" spans="1:9" ht="18" customHeight="1">
      <c r="A26" s="91"/>
      <c r="B26" s="91"/>
      <c r="C26" s="53" t="s">
        <v>8</v>
      </c>
      <c r="D26" s="53"/>
      <c r="E26" s="53"/>
      <c r="F26" s="54">
        <v>72396</v>
      </c>
      <c r="G26" s="55">
        <f t="shared" si="1"/>
        <v>8.0997261156758498</v>
      </c>
      <c r="H26" s="54">
        <v>66944.538</v>
      </c>
      <c r="I26" s="55">
        <f t="shared" si="0"/>
        <v>8.1432513583109554</v>
      </c>
    </row>
    <row r="27" spans="1:9" ht="18" customHeight="1">
      <c r="A27" s="91"/>
      <c r="B27" s="91"/>
      <c r="C27" s="53" t="s">
        <v>9</v>
      </c>
      <c r="D27" s="53"/>
      <c r="E27" s="53"/>
      <c r="F27" s="54">
        <f>SUM(F9,F20:F26)</f>
        <v>893808</v>
      </c>
      <c r="G27" s="55">
        <f t="shared" si="1"/>
        <v>100</v>
      </c>
      <c r="H27" s="54">
        <f>SUM(H9,H20:H26)</f>
        <v>804731.59000000008</v>
      </c>
      <c r="I27" s="55">
        <f t="shared" si="0"/>
        <v>11.069083295213989</v>
      </c>
    </row>
    <row r="28" spans="1:9" ht="18" customHeight="1">
      <c r="A28" s="91"/>
      <c r="B28" s="91" t="s">
        <v>88</v>
      </c>
      <c r="C28" s="60" t="s">
        <v>10</v>
      </c>
      <c r="D28" s="53"/>
      <c r="E28" s="53"/>
      <c r="F28" s="54">
        <v>343425</v>
      </c>
      <c r="G28" s="55">
        <f t="shared" ref="G28:G45" si="2">F28/$F$45*100</f>
        <v>40.218362550225379</v>
      </c>
      <c r="H28" s="54">
        <v>339297.89500000002</v>
      </c>
      <c r="I28" s="55">
        <f t="shared" si="0"/>
        <v>1.2163662259089492</v>
      </c>
    </row>
    <row r="29" spans="1:9" ht="18" customHeight="1">
      <c r="A29" s="91"/>
      <c r="B29" s="91"/>
      <c r="C29" s="62"/>
      <c r="D29" s="53" t="s">
        <v>11</v>
      </c>
      <c r="E29" s="53"/>
      <c r="F29" s="54">
        <v>212187</v>
      </c>
      <c r="G29" s="55">
        <f t="shared" si="2"/>
        <v>24.84913356466382</v>
      </c>
      <c r="H29" s="54">
        <v>214208.07</v>
      </c>
      <c r="I29" s="55">
        <f t="shared" si="0"/>
        <v>-0.94350787064184649</v>
      </c>
    </row>
    <row r="30" spans="1:9" ht="18" customHeight="1">
      <c r="A30" s="91"/>
      <c r="B30" s="91"/>
      <c r="C30" s="62"/>
      <c r="D30" s="53" t="s">
        <v>32</v>
      </c>
      <c r="E30" s="53"/>
      <c r="F30" s="54">
        <v>13064</v>
      </c>
      <c r="G30" s="55">
        <f t="shared" si="2"/>
        <v>1.5299197447947712</v>
      </c>
      <c r="H30" s="54">
        <v>12765.834000000001</v>
      </c>
      <c r="I30" s="55">
        <f t="shared" si="0"/>
        <v>2.3356562524626145</v>
      </c>
    </row>
    <row r="31" spans="1:9" ht="18" customHeight="1">
      <c r="A31" s="91"/>
      <c r="B31" s="91"/>
      <c r="C31" s="61"/>
      <c r="D31" s="53" t="s">
        <v>12</v>
      </c>
      <c r="E31" s="53"/>
      <c r="F31" s="54">
        <v>118174</v>
      </c>
      <c r="G31" s="55">
        <f t="shared" si="2"/>
        <v>13.839309240766786</v>
      </c>
      <c r="H31" s="54">
        <v>112323.99099999999</v>
      </c>
      <c r="I31" s="55">
        <f t="shared" si="0"/>
        <v>5.2081562878227849</v>
      </c>
    </row>
    <row r="32" spans="1:9" ht="18" customHeight="1">
      <c r="A32" s="91"/>
      <c r="B32" s="91"/>
      <c r="C32" s="60" t="s">
        <v>13</v>
      </c>
      <c r="D32" s="53"/>
      <c r="E32" s="53"/>
      <c r="F32" s="54">
        <v>378350</v>
      </c>
      <c r="G32" s="55">
        <f t="shared" si="2"/>
        <v>44.308415144144341</v>
      </c>
      <c r="H32" s="54">
        <v>293482.68300000002</v>
      </c>
      <c r="I32" s="55">
        <f t="shared" si="0"/>
        <v>28.917316733130715</v>
      </c>
    </row>
    <row r="33" spans="1:9" ht="18" customHeight="1">
      <c r="A33" s="91"/>
      <c r="B33" s="91"/>
      <c r="C33" s="62"/>
      <c r="D33" s="53" t="s">
        <v>14</v>
      </c>
      <c r="E33" s="53"/>
      <c r="F33" s="54">
        <v>33490</v>
      </c>
      <c r="G33" s="55">
        <f t="shared" si="2"/>
        <v>3.9220003255646727</v>
      </c>
      <c r="H33" s="54">
        <v>24260.512999999999</v>
      </c>
      <c r="I33" s="55">
        <f t="shared" si="0"/>
        <v>38.04324747790784</v>
      </c>
    </row>
    <row r="34" spans="1:9" ht="18" customHeight="1">
      <c r="A34" s="91"/>
      <c r="B34" s="91"/>
      <c r="C34" s="62"/>
      <c r="D34" s="53" t="s">
        <v>33</v>
      </c>
      <c r="E34" s="53"/>
      <c r="F34" s="54">
        <v>4627</v>
      </c>
      <c r="G34" s="55">
        <f t="shared" si="2"/>
        <v>0.5418660945472602</v>
      </c>
      <c r="H34" s="54">
        <v>2691.1779999999999</v>
      </c>
      <c r="I34" s="55">
        <f t="shared" si="0"/>
        <v>71.932142727088305</v>
      </c>
    </row>
    <row r="35" spans="1:9" ht="18" customHeight="1">
      <c r="A35" s="91"/>
      <c r="B35" s="91"/>
      <c r="C35" s="62"/>
      <c r="D35" s="53" t="s">
        <v>34</v>
      </c>
      <c r="E35" s="53"/>
      <c r="F35" s="54">
        <v>278372</v>
      </c>
      <c r="G35" s="55">
        <f t="shared" si="2"/>
        <v>32.600032088028939</v>
      </c>
      <c r="H35" s="54">
        <v>232726.38699999999</v>
      </c>
      <c r="I35" s="55">
        <f t="shared" si="0"/>
        <v>19.613423981871048</v>
      </c>
    </row>
    <row r="36" spans="1:9" ht="18" customHeight="1">
      <c r="A36" s="91"/>
      <c r="B36" s="91"/>
      <c r="C36" s="62"/>
      <c r="D36" s="53" t="s">
        <v>35</v>
      </c>
      <c r="E36" s="53"/>
      <c r="F36" s="54">
        <v>9311</v>
      </c>
      <c r="G36" s="55">
        <f t="shared" si="2"/>
        <v>1.0904074359908233</v>
      </c>
      <c r="H36" s="54">
        <v>9537.7019999999993</v>
      </c>
      <c r="I36" s="55">
        <f t="shared" si="0"/>
        <v>-2.3769037866773313</v>
      </c>
    </row>
    <row r="37" spans="1:9" ht="18" customHeight="1">
      <c r="A37" s="91"/>
      <c r="B37" s="91"/>
      <c r="C37" s="62"/>
      <c r="D37" s="53" t="s">
        <v>15</v>
      </c>
      <c r="E37" s="53"/>
      <c r="F37" s="54">
        <v>45075</v>
      </c>
      <c r="G37" s="55">
        <f t="shared" si="2"/>
        <v>5.2787149798395836</v>
      </c>
      <c r="H37" s="54">
        <v>16227.975</v>
      </c>
      <c r="I37" s="55">
        <f t="shared" si="0"/>
        <v>177.76108849070815</v>
      </c>
    </row>
    <row r="38" spans="1:9" ht="18" customHeight="1">
      <c r="A38" s="91"/>
      <c r="B38" s="91"/>
      <c r="C38" s="61"/>
      <c r="D38" s="53" t="s">
        <v>36</v>
      </c>
      <c r="E38" s="53"/>
      <c r="F38" s="54">
        <v>7476</v>
      </c>
      <c r="G38" s="55">
        <f t="shared" si="2"/>
        <v>0.8755113297677366</v>
      </c>
      <c r="H38" s="54">
        <v>8038.9279999999999</v>
      </c>
      <c r="I38" s="55">
        <f t="shared" si="0"/>
        <v>-7.0025257098956466</v>
      </c>
    </row>
    <row r="39" spans="1:9" ht="18" customHeight="1">
      <c r="A39" s="91"/>
      <c r="B39" s="91"/>
      <c r="C39" s="60" t="s">
        <v>16</v>
      </c>
      <c r="D39" s="53"/>
      <c r="E39" s="53"/>
      <c r="F39" s="54">
        <v>132126</v>
      </c>
      <c r="G39" s="55">
        <f t="shared" si="2"/>
        <v>15.473222305630276</v>
      </c>
      <c r="H39" s="54">
        <v>129178.89599999999</v>
      </c>
      <c r="I39" s="55">
        <f t="shared" si="0"/>
        <v>2.2814129019960161</v>
      </c>
    </row>
    <row r="40" spans="1:9" ht="18" customHeight="1">
      <c r="A40" s="91"/>
      <c r="B40" s="91"/>
      <c r="C40" s="62"/>
      <c r="D40" s="60" t="s">
        <v>17</v>
      </c>
      <c r="E40" s="53"/>
      <c r="F40" s="54">
        <v>127808</v>
      </c>
      <c r="G40" s="55">
        <f t="shared" si="2"/>
        <v>14.967543075836659</v>
      </c>
      <c r="H40" s="54">
        <v>121756.732</v>
      </c>
      <c r="I40" s="55">
        <f t="shared" si="0"/>
        <v>4.969965849609026</v>
      </c>
    </row>
    <row r="41" spans="1:9" ht="18" customHeight="1">
      <c r="A41" s="91"/>
      <c r="B41" s="91"/>
      <c r="C41" s="62"/>
      <c r="D41" s="62"/>
      <c r="E41" s="56" t="s">
        <v>91</v>
      </c>
      <c r="F41" s="54">
        <v>91713</v>
      </c>
      <c r="G41" s="55">
        <f t="shared" si="2"/>
        <v>10.740472256151474</v>
      </c>
      <c r="H41" s="54">
        <v>86218.743000000002</v>
      </c>
      <c r="I41" s="57">
        <f t="shared" si="0"/>
        <v>6.3724624238606697</v>
      </c>
    </row>
    <row r="42" spans="1:9" ht="18" customHeight="1">
      <c r="A42" s="91"/>
      <c r="B42" s="91"/>
      <c r="C42" s="62"/>
      <c r="D42" s="61"/>
      <c r="E42" s="47" t="s">
        <v>37</v>
      </c>
      <c r="F42" s="54">
        <v>36094</v>
      </c>
      <c r="G42" s="55">
        <f t="shared" si="2"/>
        <v>4.2269537100905143</v>
      </c>
      <c r="H42" s="54">
        <v>35537.989000000001</v>
      </c>
      <c r="I42" s="57">
        <f t="shared" si="0"/>
        <v>1.5645539200318748</v>
      </c>
    </row>
    <row r="43" spans="1:9" ht="18" customHeight="1">
      <c r="A43" s="91"/>
      <c r="B43" s="91"/>
      <c r="C43" s="62"/>
      <c r="D43" s="53" t="s">
        <v>38</v>
      </c>
      <c r="E43" s="53"/>
      <c r="F43" s="54">
        <v>4319</v>
      </c>
      <c r="G43" s="55">
        <f t="shared" si="2"/>
        <v>0.50579633938828972</v>
      </c>
      <c r="H43" s="54">
        <v>7422.1639999999998</v>
      </c>
      <c r="I43" s="57">
        <f t="shared" si="0"/>
        <v>-41.809423774521825</v>
      </c>
    </row>
    <row r="44" spans="1:9" ht="18" customHeight="1">
      <c r="A44" s="91"/>
      <c r="B44" s="91"/>
      <c r="C44" s="61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91"/>
      <c r="B45" s="91"/>
      <c r="C45" s="47" t="s">
        <v>18</v>
      </c>
      <c r="D45" s="47"/>
      <c r="E45" s="47"/>
      <c r="F45" s="54">
        <f>SUM(F28,F32,F39)</f>
        <v>853901</v>
      </c>
      <c r="G45" s="55">
        <f t="shared" si="2"/>
        <v>100</v>
      </c>
      <c r="H45" s="54">
        <f>SUM(H28,H32,H39)</f>
        <v>761959.47399999993</v>
      </c>
      <c r="I45" s="55">
        <f t="shared" si="0"/>
        <v>12.066458799618541</v>
      </c>
    </row>
    <row r="46" spans="1:9">
      <c r="A46" s="23" t="s">
        <v>19</v>
      </c>
    </row>
    <row r="47" spans="1:9">
      <c r="A47" s="24" t="s">
        <v>20</v>
      </c>
    </row>
    <row r="72" spans="6:6">
      <c r="F72" s="88">
        <v>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L30" sqref="L30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263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91" t="s">
        <v>115</v>
      </c>
      <c r="B7" s="60" t="s">
        <v>116</v>
      </c>
      <c r="C7" s="53"/>
      <c r="D7" s="65" t="s">
        <v>117</v>
      </c>
      <c r="E7" s="69">
        <v>688792.95</v>
      </c>
      <c r="F7" s="36">
        <v>683460.9</v>
      </c>
      <c r="G7" s="36">
        <v>685337.67099999997</v>
      </c>
      <c r="H7" s="36">
        <v>804731.59</v>
      </c>
      <c r="I7" s="36">
        <v>893809</v>
      </c>
    </row>
    <row r="8" spans="1:9" ht="27" customHeight="1">
      <c r="A8" s="91"/>
      <c r="B8" s="79"/>
      <c r="C8" s="53" t="s">
        <v>118</v>
      </c>
      <c r="D8" s="65" t="s">
        <v>41</v>
      </c>
      <c r="E8" s="70">
        <v>429645.15600000002</v>
      </c>
      <c r="F8" s="70">
        <v>451182.478</v>
      </c>
      <c r="G8" s="70">
        <v>432242.14</v>
      </c>
      <c r="H8" s="70">
        <v>441579.46899999998</v>
      </c>
      <c r="I8" s="71">
        <v>489899</v>
      </c>
    </row>
    <row r="9" spans="1:9" ht="27" customHeight="1">
      <c r="A9" s="91"/>
      <c r="B9" s="53" t="s">
        <v>119</v>
      </c>
      <c r="C9" s="53"/>
      <c r="D9" s="65"/>
      <c r="E9" s="70">
        <v>676040.38500000001</v>
      </c>
      <c r="F9" s="70">
        <v>665596.01399999997</v>
      </c>
      <c r="G9" s="70">
        <v>661375.08100000001</v>
      </c>
      <c r="H9" s="70">
        <v>761959.47400000005</v>
      </c>
      <c r="I9" s="72">
        <v>853902</v>
      </c>
    </row>
    <row r="10" spans="1:9" ht="27" customHeight="1">
      <c r="A10" s="91"/>
      <c r="B10" s="53" t="s">
        <v>120</v>
      </c>
      <c r="C10" s="53"/>
      <c r="D10" s="65"/>
      <c r="E10" s="70">
        <v>12752.565000000001</v>
      </c>
      <c r="F10" s="70">
        <v>17864.885999999999</v>
      </c>
      <c r="G10" s="70">
        <v>23962.59</v>
      </c>
      <c r="H10" s="70">
        <v>42772.116000000002</v>
      </c>
      <c r="I10" s="72">
        <v>39907</v>
      </c>
    </row>
    <row r="11" spans="1:9" ht="27" customHeight="1">
      <c r="A11" s="91"/>
      <c r="B11" s="53" t="s">
        <v>121</v>
      </c>
      <c r="C11" s="53"/>
      <c r="D11" s="65"/>
      <c r="E11" s="70">
        <v>10870.545</v>
      </c>
      <c r="F11" s="70">
        <v>11513.277</v>
      </c>
      <c r="G11" s="70">
        <v>14918.576999999999</v>
      </c>
      <c r="H11" s="70">
        <v>24884.991000000002</v>
      </c>
      <c r="I11" s="72">
        <v>19808</v>
      </c>
    </row>
    <row r="12" spans="1:9" ht="27" customHeight="1">
      <c r="A12" s="91"/>
      <c r="B12" s="53" t="s">
        <v>122</v>
      </c>
      <c r="C12" s="53"/>
      <c r="D12" s="65"/>
      <c r="E12" s="70">
        <v>1882.02</v>
      </c>
      <c r="F12" s="70">
        <v>6351.6090000000004</v>
      </c>
      <c r="G12" s="70">
        <v>9044.0130000000008</v>
      </c>
      <c r="H12" s="70">
        <v>17887.125</v>
      </c>
      <c r="I12" s="72">
        <v>20099</v>
      </c>
    </row>
    <row r="13" spans="1:9" ht="27" customHeight="1">
      <c r="A13" s="91"/>
      <c r="B13" s="53" t="s">
        <v>123</v>
      </c>
      <c r="C13" s="53"/>
      <c r="D13" s="65"/>
      <c r="E13" s="70">
        <v>-1394.421</v>
      </c>
      <c r="F13" s="70">
        <v>4469.5889999999999</v>
      </c>
      <c r="G13" s="70">
        <v>2692.404</v>
      </c>
      <c r="H13" s="70">
        <v>8843.1119999999992</v>
      </c>
      <c r="I13" s="72">
        <v>2212</v>
      </c>
    </row>
    <row r="14" spans="1:9" ht="27" customHeight="1">
      <c r="A14" s="91"/>
      <c r="B14" s="53" t="s">
        <v>124</v>
      </c>
      <c r="C14" s="53"/>
      <c r="D14" s="65"/>
      <c r="E14" s="70">
        <v>0</v>
      </c>
      <c r="F14" s="70">
        <v>0</v>
      </c>
      <c r="G14" s="70">
        <v>0</v>
      </c>
      <c r="H14" s="70">
        <v>0</v>
      </c>
      <c r="I14" s="72">
        <v>0</v>
      </c>
    </row>
    <row r="15" spans="1:9" ht="27" customHeight="1">
      <c r="A15" s="91"/>
      <c r="B15" s="53" t="s">
        <v>125</v>
      </c>
      <c r="C15" s="53"/>
      <c r="D15" s="65"/>
      <c r="E15" s="70">
        <v>-6532.0640000000003</v>
      </c>
      <c r="F15" s="70">
        <v>7103.0330000000004</v>
      </c>
      <c r="G15" s="70">
        <v>1363.242</v>
      </c>
      <c r="H15" s="70">
        <v>-289.64699999999999</v>
      </c>
      <c r="I15" s="72">
        <v>23990</v>
      </c>
    </row>
    <row r="16" spans="1:9" ht="27" customHeight="1">
      <c r="A16" s="91"/>
      <c r="B16" s="53" t="s">
        <v>126</v>
      </c>
      <c r="C16" s="53"/>
      <c r="D16" s="65" t="s">
        <v>42</v>
      </c>
      <c r="E16" s="70">
        <v>25759.217000000001</v>
      </c>
      <c r="F16" s="70">
        <v>26333.09</v>
      </c>
      <c r="G16" s="70">
        <v>28228.29</v>
      </c>
      <c r="H16" s="70">
        <v>34672.6</v>
      </c>
      <c r="I16" s="72">
        <v>77544</v>
      </c>
    </row>
    <row r="17" spans="1:9" ht="27" customHeight="1">
      <c r="A17" s="91"/>
      <c r="B17" s="53" t="s">
        <v>127</v>
      </c>
      <c r="C17" s="53"/>
      <c r="D17" s="65" t="s">
        <v>43</v>
      </c>
      <c r="E17" s="70">
        <v>57756.284</v>
      </c>
      <c r="F17" s="70">
        <v>50940</v>
      </c>
      <c r="G17" s="70">
        <v>62423.92</v>
      </c>
      <c r="H17" s="70">
        <v>71090.191000000006</v>
      </c>
      <c r="I17" s="72">
        <v>72266</v>
      </c>
    </row>
    <row r="18" spans="1:9" ht="27" customHeight="1">
      <c r="A18" s="91"/>
      <c r="B18" s="53" t="s">
        <v>128</v>
      </c>
      <c r="C18" s="53"/>
      <c r="D18" s="65" t="s">
        <v>44</v>
      </c>
      <c r="E18" s="70">
        <v>1413348.794</v>
      </c>
      <c r="F18" s="70">
        <v>1405223.9680000001</v>
      </c>
      <c r="G18" s="70">
        <v>1417465.02</v>
      </c>
      <c r="H18" s="70">
        <v>1447906.304</v>
      </c>
      <c r="I18" s="72">
        <v>1475484</v>
      </c>
    </row>
    <row r="19" spans="1:9" ht="27" customHeight="1">
      <c r="A19" s="91"/>
      <c r="B19" s="53" t="s">
        <v>129</v>
      </c>
      <c r="C19" s="53"/>
      <c r="D19" s="65" t="s">
        <v>130</v>
      </c>
      <c r="E19" s="70">
        <f>E17+E18-E16</f>
        <v>1445345.861</v>
      </c>
      <c r="F19" s="70">
        <f>F17+F18-F16</f>
        <v>1429830.878</v>
      </c>
      <c r="G19" s="70">
        <f>G17+G18-G16</f>
        <v>1451660.65</v>
      </c>
      <c r="H19" s="70">
        <f>H17+H18-H16</f>
        <v>1484323.895</v>
      </c>
      <c r="I19" s="70">
        <f>I17+I18-I16</f>
        <v>1470206</v>
      </c>
    </row>
    <row r="20" spans="1:9" ht="27" customHeight="1">
      <c r="A20" s="91"/>
      <c r="B20" s="53" t="s">
        <v>131</v>
      </c>
      <c r="C20" s="53"/>
      <c r="D20" s="65" t="s">
        <v>132</v>
      </c>
      <c r="E20" s="73">
        <f>E18/E8</f>
        <v>3.289572276709201</v>
      </c>
      <c r="F20" s="73">
        <f>F18/F8</f>
        <v>3.1145357732620105</v>
      </c>
      <c r="G20" s="73">
        <f>G18/G8</f>
        <v>3.2793309324259776</v>
      </c>
      <c r="H20" s="73">
        <f>H18/H8</f>
        <v>3.2789257781366645</v>
      </c>
      <c r="I20" s="73">
        <f>I18/I8</f>
        <v>3.0118126389316981</v>
      </c>
    </row>
    <row r="21" spans="1:9" ht="27" customHeight="1">
      <c r="A21" s="91"/>
      <c r="B21" s="53" t="s">
        <v>133</v>
      </c>
      <c r="C21" s="53"/>
      <c r="D21" s="65" t="s">
        <v>134</v>
      </c>
      <c r="E21" s="73">
        <f>E19/E8</f>
        <v>3.3640455171336785</v>
      </c>
      <c r="F21" s="73">
        <f>F19/F8</f>
        <v>3.1690744825422943</v>
      </c>
      <c r="G21" s="73">
        <f>G19/G8</f>
        <v>3.3584431402269104</v>
      </c>
      <c r="H21" s="73">
        <f>H19/H8</f>
        <v>3.3613969833366508</v>
      </c>
      <c r="I21" s="73">
        <f>I19/I8</f>
        <v>3.0010389896692993</v>
      </c>
    </row>
    <row r="22" spans="1:9" ht="27" customHeight="1">
      <c r="A22" s="91"/>
      <c r="B22" s="53" t="s">
        <v>135</v>
      </c>
      <c r="C22" s="53"/>
      <c r="D22" s="65" t="s">
        <v>136</v>
      </c>
      <c r="E22" s="70">
        <f>E18/E24*1000000</f>
        <v>778333.62832589424</v>
      </c>
      <c r="F22" s="70">
        <f>F18/F24*1000000</f>
        <v>773859.27257808275</v>
      </c>
      <c r="G22" s="70">
        <f>G18/G24*1000000</f>
        <v>780600.44111208699</v>
      </c>
      <c r="H22" s="70">
        <f>H18/H24*1000000</f>
        <v>817908.78823038959</v>
      </c>
      <c r="I22" s="70">
        <f>I18/I24*1000000</f>
        <v>833487.17189736606</v>
      </c>
    </row>
    <row r="23" spans="1:9" ht="27" customHeight="1">
      <c r="A23" s="91"/>
      <c r="B23" s="53" t="s">
        <v>137</v>
      </c>
      <c r="C23" s="53"/>
      <c r="D23" s="65" t="s">
        <v>138</v>
      </c>
      <c r="E23" s="70">
        <f>E19/E24*1000000</f>
        <v>795954.46853152628</v>
      </c>
      <c r="F23" s="70">
        <f>F19/F24*1000000</f>
        <v>787410.34052641573</v>
      </c>
      <c r="G23" s="70">
        <f>G19/G24*1000000</f>
        <v>799432.03376903012</v>
      </c>
      <c r="H23" s="70">
        <f>H19/H24*1000000</f>
        <v>838480.74626579019</v>
      </c>
      <c r="I23" s="70">
        <f>I19/I24*1000000</f>
        <v>830505.67884608649</v>
      </c>
    </row>
    <row r="24" spans="1:9" ht="27" customHeight="1">
      <c r="A24" s="91"/>
      <c r="B24" s="74" t="s">
        <v>139</v>
      </c>
      <c r="C24" s="75"/>
      <c r="D24" s="65" t="s">
        <v>140</v>
      </c>
      <c r="E24" s="70">
        <v>1815865</v>
      </c>
      <c r="F24" s="70">
        <f>E24</f>
        <v>1815865</v>
      </c>
      <c r="G24" s="70">
        <f>F24</f>
        <v>1815865</v>
      </c>
      <c r="H24" s="72">
        <v>1770254</v>
      </c>
      <c r="I24" s="72">
        <v>1770254</v>
      </c>
    </row>
    <row r="25" spans="1:9" ht="27" customHeight="1">
      <c r="A25" s="91"/>
      <c r="B25" s="47" t="s">
        <v>141</v>
      </c>
      <c r="C25" s="47"/>
      <c r="D25" s="47"/>
      <c r="E25" s="70">
        <v>432574.20799999998</v>
      </c>
      <c r="F25" s="70">
        <v>433108.45799999998</v>
      </c>
      <c r="G25" s="70">
        <v>438199.522</v>
      </c>
      <c r="H25" s="70">
        <v>438548.14899999998</v>
      </c>
      <c r="I25" s="54">
        <v>460021</v>
      </c>
    </row>
    <row r="26" spans="1:9" ht="27" customHeight="1">
      <c r="A26" s="91"/>
      <c r="B26" s="47" t="s">
        <v>142</v>
      </c>
      <c r="C26" s="47"/>
      <c r="D26" s="47"/>
      <c r="E26" s="76">
        <v>0.59431</v>
      </c>
      <c r="F26" s="76">
        <v>0.59404000000000001</v>
      </c>
      <c r="G26" s="76">
        <v>0.60792999999999997</v>
      </c>
      <c r="H26" s="76">
        <v>0.60941000000000001</v>
      </c>
      <c r="I26" s="77">
        <v>0.58572999999999997</v>
      </c>
    </row>
    <row r="27" spans="1:9" ht="27" customHeight="1">
      <c r="A27" s="91"/>
      <c r="B27" s="47" t="s">
        <v>143</v>
      </c>
      <c r="C27" s="47"/>
      <c r="D27" s="47"/>
      <c r="E27" s="57">
        <v>0.4</v>
      </c>
      <c r="F27" s="57">
        <v>1.5</v>
      </c>
      <c r="G27" s="57">
        <v>2.1</v>
      </c>
      <c r="H27" s="57">
        <v>4.0999999999999996</v>
      </c>
      <c r="I27" s="55">
        <v>4.4000000000000004</v>
      </c>
    </row>
    <row r="28" spans="1:9" ht="27" customHeight="1">
      <c r="A28" s="91"/>
      <c r="B28" s="47" t="s">
        <v>144</v>
      </c>
      <c r="C28" s="47"/>
      <c r="D28" s="47"/>
      <c r="E28" s="57">
        <v>98</v>
      </c>
      <c r="F28" s="57">
        <v>95.1</v>
      </c>
      <c r="G28" s="57">
        <v>95.8</v>
      </c>
      <c r="H28" s="57">
        <v>96.3</v>
      </c>
      <c r="I28" s="55">
        <v>87.4</v>
      </c>
    </row>
    <row r="29" spans="1:9" ht="27" customHeight="1">
      <c r="A29" s="91"/>
      <c r="B29" s="47" t="s">
        <v>145</v>
      </c>
      <c r="C29" s="47"/>
      <c r="D29" s="47"/>
      <c r="E29" s="57">
        <v>46.26</v>
      </c>
      <c r="F29" s="57">
        <v>48.41</v>
      </c>
      <c r="G29" s="57">
        <v>47.3</v>
      </c>
      <c r="H29" s="57">
        <v>43</v>
      </c>
      <c r="I29" s="55">
        <v>41.6</v>
      </c>
    </row>
    <row r="30" spans="1:9" ht="27" customHeight="1">
      <c r="A30" s="91"/>
      <c r="B30" s="91" t="s">
        <v>146</v>
      </c>
      <c r="C30" s="47" t="s">
        <v>147</v>
      </c>
      <c r="D30" s="47"/>
      <c r="E30" s="57">
        <v>0</v>
      </c>
      <c r="F30" s="57">
        <v>0</v>
      </c>
      <c r="G30" s="57">
        <v>0</v>
      </c>
      <c r="H30" s="57">
        <v>0</v>
      </c>
      <c r="I30" s="55">
        <v>0</v>
      </c>
    </row>
    <row r="31" spans="1:9" ht="27" customHeight="1">
      <c r="A31" s="91"/>
      <c r="B31" s="91"/>
      <c r="C31" s="47" t="s">
        <v>148</v>
      </c>
      <c r="D31" s="47"/>
      <c r="E31" s="57">
        <v>0</v>
      </c>
      <c r="F31" s="57">
        <v>0</v>
      </c>
      <c r="G31" s="57">
        <v>0</v>
      </c>
      <c r="H31" s="57">
        <v>0</v>
      </c>
      <c r="I31" s="55">
        <v>0</v>
      </c>
    </row>
    <row r="32" spans="1:9" ht="27" customHeight="1">
      <c r="A32" s="91"/>
      <c r="B32" s="91"/>
      <c r="C32" s="47" t="s">
        <v>149</v>
      </c>
      <c r="D32" s="47"/>
      <c r="E32" s="57">
        <v>14.2</v>
      </c>
      <c r="F32" s="57">
        <v>14.2</v>
      </c>
      <c r="G32" s="57">
        <v>13.4</v>
      </c>
      <c r="H32" s="57">
        <v>12.7</v>
      </c>
      <c r="I32" s="55">
        <v>12</v>
      </c>
    </row>
    <row r="33" spans="1:9" ht="27" customHeight="1">
      <c r="A33" s="91"/>
      <c r="B33" s="91"/>
      <c r="C33" s="47" t="s">
        <v>150</v>
      </c>
      <c r="D33" s="47"/>
      <c r="E33" s="57">
        <v>189.4</v>
      </c>
      <c r="F33" s="57">
        <v>186.2</v>
      </c>
      <c r="G33" s="57">
        <v>184.7</v>
      </c>
      <c r="H33" s="57">
        <v>187.6</v>
      </c>
      <c r="I33" s="78">
        <v>168.3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17" activePane="bottomRight" state="frozen"/>
      <selection activeCell="L8" sqref="L8"/>
      <selection pane="topRight" activeCell="L8" sqref="L8"/>
      <selection pane="bottomLeft" activeCell="L8" sqref="L8"/>
      <selection pane="bottomRight" activeCell="H32" sqref="H32:I48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/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5" customHeight="1">
      <c r="A6" s="97" t="s">
        <v>48</v>
      </c>
      <c r="B6" s="98"/>
      <c r="C6" s="98"/>
      <c r="D6" s="98"/>
      <c r="E6" s="98"/>
      <c r="F6" s="110" t="s">
        <v>256</v>
      </c>
      <c r="G6" s="110"/>
      <c r="H6" s="110" t="s">
        <v>257</v>
      </c>
      <c r="I6" s="110"/>
      <c r="J6" s="110" t="s">
        <v>258</v>
      </c>
      <c r="K6" s="110"/>
      <c r="L6" s="111" t="s">
        <v>259</v>
      </c>
      <c r="M6" s="110"/>
      <c r="N6" s="111" t="s">
        <v>260</v>
      </c>
      <c r="O6" s="110"/>
    </row>
    <row r="7" spans="1:25" ht="15.95" customHeight="1">
      <c r="A7" s="98"/>
      <c r="B7" s="98"/>
      <c r="C7" s="98"/>
      <c r="D7" s="98"/>
      <c r="E7" s="98"/>
      <c r="F7" s="51" t="s">
        <v>243</v>
      </c>
      <c r="G7" s="51" t="s">
        <v>247</v>
      </c>
      <c r="H7" s="51" t="s">
        <v>243</v>
      </c>
      <c r="I7" s="80" t="s">
        <v>246</v>
      </c>
      <c r="J7" s="51" t="s">
        <v>243</v>
      </c>
      <c r="K7" s="80" t="s">
        <v>246</v>
      </c>
      <c r="L7" s="51" t="s">
        <v>243</v>
      </c>
      <c r="M7" s="80" t="s">
        <v>246</v>
      </c>
      <c r="N7" s="51" t="s">
        <v>243</v>
      </c>
      <c r="O7" s="80" t="s">
        <v>246</v>
      </c>
    </row>
    <row r="8" spans="1:25" ht="15.95" customHeight="1">
      <c r="A8" s="95" t="s">
        <v>82</v>
      </c>
      <c r="B8" s="60" t="s">
        <v>49</v>
      </c>
      <c r="C8" s="53"/>
      <c r="D8" s="53"/>
      <c r="E8" s="65" t="s">
        <v>40</v>
      </c>
      <c r="F8" s="54">
        <v>9426.7999999999993</v>
      </c>
      <c r="G8" s="54">
        <v>9134.2000000000007</v>
      </c>
      <c r="H8" s="54">
        <v>5779.6</v>
      </c>
      <c r="I8" s="54">
        <v>5767.5</v>
      </c>
      <c r="J8" s="54">
        <v>1.5</v>
      </c>
      <c r="K8" s="54">
        <v>1.8</v>
      </c>
      <c r="L8" s="54">
        <v>6153</v>
      </c>
      <c r="M8" s="54">
        <v>5833.3419999999996</v>
      </c>
      <c r="N8" s="54">
        <v>13179</v>
      </c>
      <c r="O8" s="54">
        <v>13071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95"/>
      <c r="B9" s="62"/>
      <c r="C9" s="53" t="s">
        <v>50</v>
      </c>
      <c r="D9" s="53"/>
      <c r="E9" s="65" t="s">
        <v>41</v>
      </c>
      <c r="F9" s="54">
        <v>9426.7999999999993</v>
      </c>
      <c r="G9" s="54">
        <v>9134.2000000000007</v>
      </c>
      <c r="H9" s="54">
        <v>5779.6</v>
      </c>
      <c r="I9" s="54">
        <v>5767.5</v>
      </c>
      <c r="J9" s="54">
        <v>1.5</v>
      </c>
      <c r="K9" s="54">
        <v>1.8</v>
      </c>
      <c r="L9" s="54">
        <v>6153</v>
      </c>
      <c r="M9" s="54">
        <v>5833.3419999999996</v>
      </c>
      <c r="N9" s="54">
        <v>13169</v>
      </c>
      <c r="O9" s="54">
        <v>12989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95"/>
      <c r="B10" s="61"/>
      <c r="C10" s="53" t="s">
        <v>51</v>
      </c>
      <c r="D10" s="53"/>
      <c r="E10" s="65" t="s">
        <v>42</v>
      </c>
      <c r="F10" s="54">
        <v>0</v>
      </c>
      <c r="G10" s="54">
        <v>0</v>
      </c>
      <c r="H10" s="54">
        <v>0</v>
      </c>
      <c r="I10" s="54">
        <v>0</v>
      </c>
      <c r="J10" s="66">
        <v>0</v>
      </c>
      <c r="K10" s="66">
        <v>0</v>
      </c>
      <c r="L10" s="54">
        <v>0</v>
      </c>
      <c r="M10" s="54">
        <v>0</v>
      </c>
      <c r="N10" s="54">
        <v>10</v>
      </c>
      <c r="O10" s="54">
        <v>82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95"/>
      <c r="B11" s="60" t="s">
        <v>52</v>
      </c>
      <c r="C11" s="53"/>
      <c r="D11" s="53"/>
      <c r="E11" s="65" t="s">
        <v>43</v>
      </c>
      <c r="F11" s="54">
        <v>9031.9</v>
      </c>
      <c r="G11" s="54">
        <v>8762.7000000000007</v>
      </c>
      <c r="H11" s="54">
        <v>5390.3</v>
      </c>
      <c r="I11" s="54">
        <v>5426.5</v>
      </c>
      <c r="J11" s="54">
        <v>1303.2</v>
      </c>
      <c r="K11" s="54">
        <v>495.6</v>
      </c>
      <c r="L11" s="54">
        <v>5186</v>
      </c>
      <c r="M11" s="54">
        <v>5392.4269999999997</v>
      </c>
      <c r="N11" s="54">
        <v>12948</v>
      </c>
      <c r="O11" s="54">
        <v>12727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95"/>
      <c r="B12" s="62"/>
      <c r="C12" s="53" t="s">
        <v>53</v>
      </c>
      <c r="D12" s="53"/>
      <c r="E12" s="65" t="s">
        <v>44</v>
      </c>
      <c r="F12" s="54">
        <v>9031.9</v>
      </c>
      <c r="G12" s="54">
        <v>8762.7000000000007</v>
      </c>
      <c r="H12" s="54">
        <v>5390.3</v>
      </c>
      <c r="I12" s="54">
        <v>5426.5</v>
      </c>
      <c r="J12" s="54">
        <v>889.8</v>
      </c>
      <c r="K12" s="54">
        <v>195.6</v>
      </c>
      <c r="L12" s="54">
        <v>5186</v>
      </c>
      <c r="M12" s="54">
        <v>5392.4269999999997</v>
      </c>
      <c r="N12" s="54">
        <v>12938</v>
      </c>
      <c r="O12" s="54">
        <v>12634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95"/>
      <c r="B13" s="61"/>
      <c r="C13" s="53" t="s">
        <v>54</v>
      </c>
      <c r="D13" s="53"/>
      <c r="E13" s="65" t="s">
        <v>45</v>
      </c>
      <c r="F13" s="54">
        <v>0</v>
      </c>
      <c r="G13" s="54">
        <v>0</v>
      </c>
      <c r="H13" s="66">
        <v>0</v>
      </c>
      <c r="I13" s="66">
        <v>0</v>
      </c>
      <c r="J13" s="66">
        <v>413.4</v>
      </c>
      <c r="K13" s="66">
        <v>300</v>
      </c>
      <c r="L13" s="54">
        <v>0</v>
      </c>
      <c r="M13" s="54">
        <v>0</v>
      </c>
      <c r="N13" s="54">
        <v>10</v>
      </c>
      <c r="O13" s="54">
        <v>93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95"/>
      <c r="B14" s="53" t="s">
        <v>55</v>
      </c>
      <c r="C14" s="53"/>
      <c r="D14" s="53"/>
      <c r="E14" s="65" t="s">
        <v>152</v>
      </c>
      <c r="F14" s="54">
        <f t="shared" ref="F14:O15" si="0">F9-F12</f>
        <v>394.89999999999964</v>
      </c>
      <c r="G14" s="54">
        <f>G9-G12</f>
        <v>371.5</v>
      </c>
      <c r="H14" s="54">
        <f t="shared" si="0"/>
        <v>389.30000000000018</v>
      </c>
      <c r="I14" s="54">
        <f>I9-I12</f>
        <v>341</v>
      </c>
      <c r="J14" s="54">
        <f t="shared" si="0"/>
        <v>-888.3</v>
      </c>
      <c r="K14" s="54">
        <f t="shared" si="0"/>
        <v>-193.79999999999998</v>
      </c>
      <c r="L14" s="54">
        <f t="shared" si="0"/>
        <v>967</v>
      </c>
      <c r="M14" s="54">
        <f t="shared" si="0"/>
        <v>440.91499999999996</v>
      </c>
      <c r="N14" s="54">
        <f t="shared" si="0"/>
        <v>231</v>
      </c>
      <c r="O14" s="54">
        <f t="shared" si="0"/>
        <v>355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95"/>
      <c r="B15" s="53" t="s">
        <v>56</v>
      </c>
      <c r="C15" s="53"/>
      <c r="D15" s="53"/>
      <c r="E15" s="65" t="s">
        <v>153</v>
      </c>
      <c r="F15" s="54">
        <f t="shared" si="0"/>
        <v>0</v>
      </c>
      <c r="G15" s="54">
        <f t="shared" si="0"/>
        <v>0</v>
      </c>
      <c r="H15" s="54">
        <f t="shared" si="0"/>
        <v>0</v>
      </c>
      <c r="I15" s="54">
        <f t="shared" si="0"/>
        <v>0</v>
      </c>
      <c r="J15" s="54">
        <f t="shared" si="0"/>
        <v>-413.4</v>
      </c>
      <c r="K15" s="54">
        <f t="shared" si="0"/>
        <v>-300</v>
      </c>
      <c r="L15" s="54">
        <f t="shared" si="0"/>
        <v>0</v>
      </c>
      <c r="M15" s="54">
        <f t="shared" si="0"/>
        <v>0</v>
      </c>
      <c r="N15" s="54">
        <f t="shared" si="0"/>
        <v>0</v>
      </c>
      <c r="O15" s="54">
        <f t="shared" si="0"/>
        <v>-11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95"/>
      <c r="B16" s="53" t="s">
        <v>57</v>
      </c>
      <c r="C16" s="53"/>
      <c r="D16" s="53"/>
      <c r="E16" s="65" t="s">
        <v>154</v>
      </c>
      <c r="F16" s="54">
        <f t="shared" ref="F16:O16" si="1">F8-F11</f>
        <v>394.89999999999964</v>
      </c>
      <c r="G16" s="54">
        <f>G8-G11</f>
        <v>371.5</v>
      </c>
      <c r="H16" s="54">
        <f t="shared" si="1"/>
        <v>389.30000000000018</v>
      </c>
      <c r="I16" s="54">
        <f>I8-I11</f>
        <v>341</v>
      </c>
      <c r="J16" s="54">
        <f t="shared" si="1"/>
        <v>-1301.7</v>
      </c>
      <c r="K16" s="54">
        <f t="shared" si="1"/>
        <v>-493.8</v>
      </c>
      <c r="L16" s="54">
        <f t="shared" si="1"/>
        <v>967</v>
      </c>
      <c r="M16" s="54">
        <f t="shared" si="1"/>
        <v>440.91499999999996</v>
      </c>
      <c r="N16" s="54">
        <f t="shared" si="1"/>
        <v>231</v>
      </c>
      <c r="O16" s="54">
        <f t="shared" si="1"/>
        <v>344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95"/>
      <c r="B17" s="53" t="s">
        <v>58</v>
      </c>
      <c r="C17" s="53"/>
      <c r="D17" s="53"/>
      <c r="E17" s="51"/>
      <c r="F17" s="66"/>
      <c r="G17" s="66"/>
      <c r="H17" s="66"/>
      <c r="I17" s="66"/>
      <c r="J17" s="54">
        <v>1795.4</v>
      </c>
      <c r="K17" s="54">
        <v>493.8</v>
      </c>
      <c r="L17" s="54">
        <v>7812</v>
      </c>
      <c r="M17" s="54">
        <v>8778.9529999999995</v>
      </c>
      <c r="N17" s="66"/>
      <c r="O17" s="6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95"/>
      <c r="B18" s="53" t="s">
        <v>59</v>
      </c>
      <c r="C18" s="53"/>
      <c r="D18" s="53"/>
      <c r="E18" s="51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95" t="s">
        <v>83</v>
      </c>
      <c r="B19" s="60" t="s">
        <v>60</v>
      </c>
      <c r="C19" s="53"/>
      <c r="D19" s="53"/>
      <c r="E19" s="65"/>
      <c r="F19" s="54">
        <v>2102.4</v>
      </c>
      <c r="G19" s="54">
        <v>2724.8</v>
      </c>
      <c r="H19" s="54">
        <v>1940.2</v>
      </c>
      <c r="I19" s="54">
        <v>3355.3</v>
      </c>
      <c r="J19" s="54">
        <v>0</v>
      </c>
      <c r="K19" s="54">
        <v>902</v>
      </c>
      <c r="L19" s="54">
        <v>1312</v>
      </c>
      <c r="M19" s="54">
        <v>1528.722</v>
      </c>
      <c r="N19" s="54">
        <v>7093</v>
      </c>
      <c r="O19" s="54">
        <v>8672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95"/>
      <c r="B20" s="61"/>
      <c r="C20" s="53" t="s">
        <v>61</v>
      </c>
      <c r="D20" s="53"/>
      <c r="E20" s="65"/>
      <c r="F20" s="54">
        <v>0</v>
      </c>
      <c r="G20" s="54">
        <v>0</v>
      </c>
      <c r="H20" s="54">
        <v>1599.7</v>
      </c>
      <c r="I20" s="54">
        <v>2936.4</v>
      </c>
      <c r="J20" s="54">
        <v>0</v>
      </c>
      <c r="K20" s="66">
        <v>0</v>
      </c>
      <c r="L20" s="54">
        <v>259</v>
      </c>
      <c r="M20" s="54">
        <v>230.1</v>
      </c>
      <c r="N20" s="54">
        <v>1380</v>
      </c>
      <c r="O20" s="54">
        <v>1869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95"/>
      <c r="B21" s="79" t="s">
        <v>62</v>
      </c>
      <c r="C21" s="53"/>
      <c r="D21" s="53"/>
      <c r="E21" s="65" t="s">
        <v>155</v>
      </c>
      <c r="F21" s="54">
        <v>2102.4</v>
      </c>
      <c r="G21" s="54">
        <v>2724.8</v>
      </c>
      <c r="H21" s="54">
        <v>1940.2</v>
      </c>
      <c r="I21" s="54">
        <v>3355.3</v>
      </c>
      <c r="J21" s="54">
        <v>0</v>
      </c>
      <c r="K21" s="54">
        <v>902</v>
      </c>
      <c r="L21" s="54">
        <v>1312</v>
      </c>
      <c r="M21" s="54">
        <v>1528.722</v>
      </c>
      <c r="N21" s="54">
        <v>7093</v>
      </c>
      <c r="O21" s="54">
        <v>8672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95"/>
      <c r="B22" s="60" t="s">
        <v>63</v>
      </c>
      <c r="C22" s="53"/>
      <c r="D22" s="53"/>
      <c r="E22" s="65" t="s">
        <v>156</v>
      </c>
      <c r="F22" s="54">
        <v>5434.5</v>
      </c>
      <c r="G22" s="54">
        <v>6877.1</v>
      </c>
      <c r="H22" s="54">
        <v>4897.7</v>
      </c>
      <c r="I22" s="54">
        <v>5665</v>
      </c>
      <c r="J22" s="54">
        <v>0</v>
      </c>
      <c r="K22" s="54">
        <v>0</v>
      </c>
      <c r="L22" s="54">
        <v>1908</v>
      </c>
      <c r="M22" s="54">
        <v>1931.73</v>
      </c>
      <c r="N22" s="54">
        <v>7646</v>
      </c>
      <c r="O22" s="54">
        <v>9252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95"/>
      <c r="B23" s="61" t="s">
        <v>64</v>
      </c>
      <c r="C23" s="53" t="s">
        <v>65</v>
      </c>
      <c r="D23" s="53"/>
      <c r="E23" s="65"/>
      <c r="F23" s="54">
        <v>1835.8</v>
      </c>
      <c r="G23" s="54">
        <v>1902.5</v>
      </c>
      <c r="H23" s="54">
        <v>1023.1</v>
      </c>
      <c r="I23" s="54">
        <v>1100.3</v>
      </c>
      <c r="J23" s="54">
        <v>0</v>
      </c>
      <c r="K23" s="54">
        <v>0</v>
      </c>
      <c r="L23" s="54">
        <v>703</v>
      </c>
      <c r="M23" s="54">
        <v>687.71699999999998</v>
      </c>
      <c r="N23" s="54">
        <v>3116</v>
      </c>
      <c r="O23" s="54">
        <v>3000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95"/>
      <c r="B24" s="53" t="s">
        <v>157</v>
      </c>
      <c r="C24" s="53"/>
      <c r="D24" s="53"/>
      <c r="E24" s="65" t="s">
        <v>158</v>
      </c>
      <c r="F24" s="54">
        <f t="shared" ref="F24:K24" si="2">F21-F22</f>
        <v>-3332.1</v>
      </c>
      <c r="G24" s="54">
        <f t="shared" si="2"/>
        <v>-4152.3</v>
      </c>
      <c r="H24" s="54">
        <f t="shared" si="2"/>
        <v>-2957.5</v>
      </c>
      <c r="I24" s="54">
        <f t="shared" si="2"/>
        <v>-2309.6999999999998</v>
      </c>
      <c r="J24" s="54">
        <f t="shared" si="2"/>
        <v>0</v>
      </c>
      <c r="K24" s="54">
        <f t="shared" si="2"/>
        <v>902</v>
      </c>
      <c r="L24" s="54">
        <f>L21-L22</f>
        <v>-596</v>
      </c>
      <c r="M24" s="54">
        <f t="shared" ref="M24:O24" si="3">M21-M22</f>
        <v>-403.00800000000004</v>
      </c>
      <c r="N24" s="54">
        <f t="shared" si="3"/>
        <v>-553</v>
      </c>
      <c r="O24" s="54">
        <f t="shared" si="3"/>
        <v>-580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95"/>
      <c r="B25" s="60" t="s">
        <v>66</v>
      </c>
      <c r="C25" s="60"/>
      <c r="D25" s="60"/>
      <c r="E25" s="99" t="s">
        <v>159</v>
      </c>
      <c r="F25" s="108">
        <v>3332.1</v>
      </c>
      <c r="G25" s="108">
        <v>4152.3</v>
      </c>
      <c r="H25" s="108">
        <v>2957.5</v>
      </c>
      <c r="I25" s="108">
        <v>2309.6999999999998</v>
      </c>
      <c r="J25" s="108">
        <v>0</v>
      </c>
      <c r="K25" s="108">
        <v>0</v>
      </c>
      <c r="L25" s="108">
        <v>596</v>
      </c>
      <c r="M25" s="108">
        <v>403.00799999999998</v>
      </c>
      <c r="N25" s="108">
        <v>553</v>
      </c>
      <c r="O25" s="108">
        <v>580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95"/>
      <c r="B26" s="79" t="s">
        <v>67</v>
      </c>
      <c r="C26" s="79"/>
      <c r="D26" s="79"/>
      <c r="E26" s="100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95"/>
      <c r="B27" s="53" t="s">
        <v>160</v>
      </c>
      <c r="C27" s="53"/>
      <c r="D27" s="53"/>
      <c r="E27" s="65" t="s">
        <v>161</v>
      </c>
      <c r="F27" s="54">
        <f t="shared" ref="F27:O27" si="4">F24+F25</f>
        <v>0</v>
      </c>
      <c r="G27" s="54">
        <f t="shared" si="4"/>
        <v>0</v>
      </c>
      <c r="H27" s="54">
        <f t="shared" si="4"/>
        <v>0</v>
      </c>
      <c r="I27" s="54">
        <f t="shared" si="4"/>
        <v>0</v>
      </c>
      <c r="J27" s="54">
        <f t="shared" si="4"/>
        <v>0</v>
      </c>
      <c r="K27" s="54">
        <f t="shared" si="4"/>
        <v>902</v>
      </c>
      <c r="L27" s="54">
        <f t="shared" si="4"/>
        <v>0</v>
      </c>
      <c r="M27" s="54">
        <f t="shared" si="4"/>
        <v>0</v>
      </c>
      <c r="N27" s="54">
        <f t="shared" si="4"/>
        <v>0</v>
      </c>
      <c r="O27" s="54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98" t="s">
        <v>68</v>
      </c>
      <c r="B30" s="98"/>
      <c r="C30" s="98"/>
      <c r="D30" s="98"/>
      <c r="E30" s="98"/>
      <c r="F30" s="107" t="s">
        <v>261</v>
      </c>
      <c r="G30" s="107"/>
      <c r="H30" s="107" t="s">
        <v>262</v>
      </c>
      <c r="I30" s="107"/>
      <c r="J30" s="107"/>
      <c r="K30" s="107"/>
      <c r="L30" s="107"/>
      <c r="M30" s="107"/>
      <c r="N30" s="107"/>
      <c r="O30" s="107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98"/>
      <c r="B31" s="98"/>
      <c r="C31" s="98"/>
      <c r="D31" s="98"/>
      <c r="E31" s="98"/>
      <c r="F31" s="51" t="s">
        <v>243</v>
      </c>
      <c r="G31" s="80" t="s">
        <v>246</v>
      </c>
      <c r="H31" s="51" t="s">
        <v>243</v>
      </c>
      <c r="I31" s="80" t="s">
        <v>246</v>
      </c>
      <c r="J31" s="51" t="s">
        <v>243</v>
      </c>
      <c r="K31" s="80" t="s">
        <v>246</v>
      </c>
      <c r="L31" s="51" t="s">
        <v>243</v>
      </c>
      <c r="M31" s="80" t="s">
        <v>246</v>
      </c>
      <c r="N31" s="51" t="s">
        <v>243</v>
      </c>
      <c r="O31" s="80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95" t="s">
        <v>84</v>
      </c>
      <c r="B32" s="60" t="s">
        <v>49</v>
      </c>
      <c r="C32" s="53"/>
      <c r="D32" s="53"/>
      <c r="E32" s="65" t="s">
        <v>40</v>
      </c>
      <c r="F32" s="54">
        <v>89.7</v>
      </c>
      <c r="G32" s="54">
        <v>421.2</v>
      </c>
      <c r="H32" s="54">
        <v>79</v>
      </c>
      <c r="I32" s="54">
        <v>72</v>
      </c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01"/>
      <c r="B33" s="62"/>
      <c r="C33" s="60" t="s">
        <v>69</v>
      </c>
      <c r="D33" s="53"/>
      <c r="E33" s="65"/>
      <c r="F33" s="54"/>
      <c r="G33" s="54">
        <v>0</v>
      </c>
      <c r="H33" s="54">
        <v>70</v>
      </c>
      <c r="I33" s="54">
        <v>69</v>
      </c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01"/>
      <c r="B34" s="62"/>
      <c r="C34" s="61"/>
      <c r="D34" s="53" t="s">
        <v>70</v>
      </c>
      <c r="E34" s="65"/>
      <c r="F34" s="54"/>
      <c r="G34" s="54">
        <v>0</v>
      </c>
      <c r="H34" s="54">
        <v>70</v>
      </c>
      <c r="I34" s="54">
        <v>69</v>
      </c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01"/>
      <c r="B35" s="61"/>
      <c r="C35" s="79" t="s">
        <v>71</v>
      </c>
      <c r="D35" s="53"/>
      <c r="E35" s="65"/>
      <c r="F35" s="54">
        <v>89.7</v>
      </c>
      <c r="G35" s="54">
        <v>421.2</v>
      </c>
      <c r="H35" s="54">
        <v>9</v>
      </c>
      <c r="I35" s="54">
        <v>3</v>
      </c>
      <c r="J35" s="67"/>
      <c r="K35" s="67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01"/>
      <c r="B36" s="60" t="s">
        <v>52</v>
      </c>
      <c r="C36" s="53"/>
      <c r="D36" s="53"/>
      <c r="E36" s="65" t="s">
        <v>41</v>
      </c>
      <c r="F36" s="54">
        <v>294.39999999999998</v>
      </c>
      <c r="G36" s="54">
        <v>31.8</v>
      </c>
      <c r="H36" s="54">
        <v>26</v>
      </c>
      <c r="I36" s="54">
        <v>31</v>
      </c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01"/>
      <c r="B37" s="62"/>
      <c r="C37" s="53" t="s">
        <v>72</v>
      </c>
      <c r="D37" s="53"/>
      <c r="E37" s="65"/>
      <c r="F37" s="54">
        <v>283.7</v>
      </c>
      <c r="G37" s="54">
        <v>19.7</v>
      </c>
      <c r="H37" s="54">
        <v>8</v>
      </c>
      <c r="I37" s="54">
        <v>12</v>
      </c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01"/>
      <c r="B38" s="61"/>
      <c r="C38" s="53" t="s">
        <v>73</v>
      </c>
      <c r="D38" s="53"/>
      <c r="E38" s="65"/>
      <c r="F38" s="54">
        <v>10.6</v>
      </c>
      <c r="G38" s="54">
        <v>12.1</v>
      </c>
      <c r="H38" s="54">
        <v>19</v>
      </c>
      <c r="I38" s="54">
        <v>19</v>
      </c>
      <c r="J38" s="54"/>
      <c r="K38" s="67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01"/>
      <c r="B39" s="47" t="s">
        <v>74</v>
      </c>
      <c r="C39" s="47"/>
      <c r="D39" s="47"/>
      <c r="E39" s="65" t="s">
        <v>163</v>
      </c>
      <c r="F39" s="54">
        <f t="shared" ref="F39:I39" si="5">F32-F36</f>
        <v>-204.7</v>
      </c>
      <c r="G39" s="54">
        <f t="shared" si="5"/>
        <v>389.4</v>
      </c>
      <c r="H39" s="54">
        <f t="shared" si="5"/>
        <v>53</v>
      </c>
      <c r="I39" s="54">
        <f t="shared" si="5"/>
        <v>41</v>
      </c>
      <c r="J39" s="54">
        <f t="shared" ref="J39:O39" si="6">J32-J36</f>
        <v>0</v>
      </c>
      <c r="K39" s="54">
        <f t="shared" si="6"/>
        <v>0</v>
      </c>
      <c r="L39" s="54">
        <f t="shared" si="6"/>
        <v>0</v>
      </c>
      <c r="M39" s="54">
        <f t="shared" si="6"/>
        <v>0</v>
      </c>
      <c r="N39" s="54">
        <f t="shared" si="6"/>
        <v>0</v>
      </c>
      <c r="O39" s="54">
        <f t="shared" si="6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95" t="s">
        <v>85</v>
      </c>
      <c r="B40" s="60" t="s">
        <v>75</v>
      </c>
      <c r="C40" s="53"/>
      <c r="D40" s="53"/>
      <c r="E40" s="65" t="s">
        <v>43</v>
      </c>
      <c r="F40" s="54">
        <v>149.69999999999999</v>
      </c>
      <c r="G40" s="54">
        <v>153.9</v>
      </c>
      <c r="H40" s="54">
        <v>93</v>
      </c>
      <c r="I40" s="54">
        <v>81</v>
      </c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96"/>
      <c r="B41" s="61"/>
      <c r="C41" s="53" t="s">
        <v>76</v>
      </c>
      <c r="D41" s="53"/>
      <c r="E41" s="65"/>
      <c r="F41" s="67">
        <v>90</v>
      </c>
      <c r="G41" s="67">
        <v>92</v>
      </c>
      <c r="H41" s="67">
        <v>0</v>
      </c>
      <c r="I41" s="67">
        <v>0</v>
      </c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96"/>
      <c r="B42" s="60" t="s">
        <v>63</v>
      </c>
      <c r="C42" s="53"/>
      <c r="D42" s="53"/>
      <c r="E42" s="65" t="s">
        <v>44</v>
      </c>
      <c r="F42" s="54">
        <v>209.6</v>
      </c>
      <c r="G42" s="54">
        <v>209.6</v>
      </c>
      <c r="H42" s="54">
        <v>139</v>
      </c>
      <c r="I42" s="54">
        <v>139</v>
      </c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96"/>
      <c r="B43" s="61"/>
      <c r="C43" s="53" t="s">
        <v>77</v>
      </c>
      <c r="D43" s="53"/>
      <c r="E43" s="65"/>
      <c r="F43" s="54">
        <v>119.4</v>
      </c>
      <c r="G43" s="54">
        <v>110.9</v>
      </c>
      <c r="H43" s="54">
        <v>139</v>
      </c>
      <c r="I43" s="54">
        <v>139</v>
      </c>
      <c r="J43" s="67"/>
      <c r="K43" s="67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96"/>
      <c r="B44" s="53" t="s">
        <v>74</v>
      </c>
      <c r="C44" s="53"/>
      <c r="D44" s="53"/>
      <c r="E44" s="65" t="s">
        <v>164</v>
      </c>
      <c r="F44" s="67">
        <f t="shared" ref="F44:I44" si="7">F40-F42</f>
        <v>-59.900000000000006</v>
      </c>
      <c r="G44" s="67">
        <f t="shared" si="7"/>
        <v>-55.699999999999989</v>
      </c>
      <c r="H44" s="67">
        <f t="shared" si="7"/>
        <v>-46</v>
      </c>
      <c r="I44" s="67">
        <f t="shared" si="7"/>
        <v>-58</v>
      </c>
      <c r="J44" s="67">
        <f t="shared" ref="J44:O44" si="8">J40-J42</f>
        <v>0</v>
      </c>
      <c r="K44" s="67">
        <f t="shared" si="8"/>
        <v>0</v>
      </c>
      <c r="L44" s="67">
        <f t="shared" si="8"/>
        <v>0</v>
      </c>
      <c r="M44" s="67">
        <f t="shared" si="8"/>
        <v>0</v>
      </c>
      <c r="N44" s="67">
        <f t="shared" si="8"/>
        <v>0</v>
      </c>
      <c r="O44" s="67">
        <f t="shared" si="8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95" t="s">
        <v>86</v>
      </c>
      <c r="B45" s="47" t="s">
        <v>78</v>
      </c>
      <c r="C45" s="47"/>
      <c r="D45" s="47"/>
      <c r="E45" s="65" t="s">
        <v>165</v>
      </c>
      <c r="F45" s="54">
        <f t="shared" ref="F45:I45" si="9">F39+F44</f>
        <v>-264.60000000000002</v>
      </c>
      <c r="G45" s="54">
        <f t="shared" si="9"/>
        <v>333.7</v>
      </c>
      <c r="H45" s="54">
        <f t="shared" si="9"/>
        <v>7</v>
      </c>
      <c r="I45" s="54">
        <f t="shared" si="9"/>
        <v>-17</v>
      </c>
      <c r="J45" s="54">
        <f t="shared" ref="J45:O45" si="10">J39+J44</f>
        <v>0</v>
      </c>
      <c r="K45" s="54">
        <f t="shared" si="10"/>
        <v>0</v>
      </c>
      <c r="L45" s="54">
        <f t="shared" si="10"/>
        <v>0</v>
      </c>
      <c r="M45" s="54">
        <f t="shared" si="10"/>
        <v>0</v>
      </c>
      <c r="N45" s="54">
        <f t="shared" si="10"/>
        <v>0</v>
      </c>
      <c r="O45" s="54">
        <f t="shared" si="10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96"/>
      <c r="B46" s="53" t="s">
        <v>79</v>
      </c>
      <c r="C46" s="53"/>
      <c r="D46" s="53"/>
      <c r="E46" s="53"/>
      <c r="F46" s="67"/>
      <c r="G46" s="67"/>
      <c r="H46" s="67"/>
      <c r="I46" s="67"/>
      <c r="J46" s="67"/>
      <c r="K46" s="67"/>
      <c r="L46" s="54"/>
      <c r="M46" s="54"/>
      <c r="N46" s="67"/>
      <c r="O46" s="67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96"/>
      <c r="B47" s="53" t="s">
        <v>80</v>
      </c>
      <c r="C47" s="53"/>
      <c r="D47" s="53"/>
      <c r="E47" s="53"/>
      <c r="F47" s="54">
        <v>63.3</v>
      </c>
      <c r="G47" s="54">
        <v>334.3</v>
      </c>
      <c r="H47" s="54">
        <v>10</v>
      </c>
      <c r="I47" s="54">
        <v>4</v>
      </c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96"/>
      <c r="B48" s="53" t="s">
        <v>81</v>
      </c>
      <c r="C48" s="53"/>
      <c r="D48" s="53"/>
      <c r="E48" s="53"/>
      <c r="F48" s="54">
        <v>0.2</v>
      </c>
      <c r="G48" s="54">
        <v>7.1</v>
      </c>
      <c r="H48" s="54">
        <v>10</v>
      </c>
      <c r="I48" s="54">
        <v>4</v>
      </c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topLeftCell="A10" zoomScale="85" zoomScaleNormal="100" zoomScaleSheetLayoutView="85" workbookViewId="0">
      <selection activeCell="D39" sqref="D39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263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6"/>
      <c r="E6" s="112" t="s">
        <v>264</v>
      </c>
      <c r="F6" s="112"/>
      <c r="G6" s="112"/>
      <c r="H6" s="112"/>
      <c r="I6" s="113"/>
      <c r="J6" s="114"/>
      <c r="K6" s="112"/>
      <c r="L6" s="112"/>
      <c r="M6" s="112"/>
      <c r="N6" s="112"/>
    </row>
    <row r="7" spans="1:14" ht="15" customHeight="1">
      <c r="A7" s="18"/>
      <c r="B7" s="19"/>
      <c r="C7" s="19"/>
      <c r="D7" s="59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91" t="s">
        <v>169</v>
      </c>
      <c r="B8" s="81" t="s">
        <v>170</v>
      </c>
      <c r="C8" s="82"/>
      <c r="D8" s="82"/>
      <c r="E8" s="83">
        <v>1</v>
      </c>
      <c r="F8" s="83">
        <v>1</v>
      </c>
      <c r="G8" s="83"/>
      <c r="H8" s="83"/>
      <c r="I8" s="83"/>
      <c r="J8" s="83"/>
      <c r="K8" s="83"/>
      <c r="L8" s="83"/>
      <c r="M8" s="83"/>
      <c r="N8" s="83"/>
    </row>
    <row r="9" spans="1:14" ht="18" customHeight="1">
      <c r="A9" s="91"/>
      <c r="B9" s="91" t="s">
        <v>171</v>
      </c>
      <c r="C9" s="53" t="s">
        <v>172</v>
      </c>
      <c r="D9" s="53"/>
      <c r="E9" s="83">
        <v>5</v>
      </c>
      <c r="F9" s="83">
        <v>5.2</v>
      </c>
      <c r="G9" s="83"/>
      <c r="H9" s="83"/>
      <c r="I9" s="83"/>
      <c r="J9" s="83"/>
      <c r="K9" s="83"/>
      <c r="L9" s="83"/>
      <c r="M9" s="83"/>
      <c r="N9" s="83"/>
    </row>
    <row r="10" spans="1:14" ht="18" customHeight="1">
      <c r="A10" s="91"/>
      <c r="B10" s="91"/>
      <c r="C10" s="53" t="s">
        <v>173</v>
      </c>
      <c r="D10" s="53"/>
      <c r="E10" s="83">
        <v>5</v>
      </c>
      <c r="F10" s="83">
        <v>5.2</v>
      </c>
      <c r="G10" s="83"/>
      <c r="H10" s="83"/>
      <c r="I10" s="83"/>
      <c r="J10" s="83"/>
      <c r="K10" s="83"/>
      <c r="L10" s="83"/>
      <c r="M10" s="83"/>
      <c r="N10" s="83"/>
    </row>
    <row r="11" spans="1:14" ht="18" customHeight="1">
      <c r="A11" s="91"/>
      <c r="B11" s="91"/>
      <c r="C11" s="53" t="s">
        <v>174</v>
      </c>
      <c r="D11" s="5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ht="18" customHeight="1">
      <c r="A12" s="91"/>
      <c r="B12" s="91"/>
      <c r="C12" s="53" t="s">
        <v>175</v>
      </c>
      <c r="D12" s="5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18" customHeight="1">
      <c r="A13" s="91"/>
      <c r="B13" s="91"/>
      <c r="C13" s="53" t="s">
        <v>176</v>
      </c>
      <c r="D13" s="5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ht="18" customHeight="1">
      <c r="A14" s="91"/>
      <c r="B14" s="91"/>
      <c r="C14" s="53" t="s">
        <v>177</v>
      </c>
      <c r="D14" s="5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ht="18" customHeight="1">
      <c r="A15" s="91" t="s">
        <v>178</v>
      </c>
      <c r="B15" s="91" t="s">
        <v>179</v>
      </c>
      <c r="C15" s="53" t="s">
        <v>180</v>
      </c>
      <c r="D15" s="53"/>
      <c r="E15" s="54">
        <v>6814</v>
      </c>
      <c r="F15" s="54">
        <v>8760.4181850000004</v>
      </c>
      <c r="G15" s="54"/>
      <c r="H15" s="54"/>
      <c r="I15" s="54"/>
      <c r="J15" s="54"/>
      <c r="K15" s="54"/>
      <c r="L15" s="54"/>
      <c r="M15" s="54"/>
      <c r="N15" s="54"/>
    </row>
    <row r="16" spans="1:14" ht="18" customHeight="1">
      <c r="A16" s="91"/>
      <c r="B16" s="91"/>
      <c r="C16" s="53" t="s">
        <v>181</v>
      </c>
      <c r="D16" s="53"/>
      <c r="E16" s="54">
        <v>4504</v>
      </c>
      <c r="F16" s="54">
        <v>3602.7731910000002</v>
      </c>
      <c r="G16" s="54"/>
      <c r="H16" s="54"/>
      <c r="I16" s="54"/>
      <c r="J16" s="54"/>
      <c r="K16" s="54"/>
      <c r="L16" s="54"/>
      <c r="M16" s="54"/>
      <c r="N16" s="54"/>
    </row>
    <row r="17" spans="1:15" ht="18" customHeight="1">
      <c r="A17" s="91"/>
      <c r="B17" s="91"/>
      <c r="C17" s="53" t="s">
        <v>182</v>
      </c>
      <c r="D17" s="53"/>
      <c r="E17" s="54"/>
      <c r="F17" s="54">
        <v>0</v>
      </c>
      <c r="G17" s="54"/>
      <c r="H17" s="54"/>
      <c r="I17" s="54"/>
      <c r="J17" s="54"/>
      <c r="K17" s="54"/>
      <c r="L17" s="54"/>
      <c r="M17" s="54"/>
      <c r="N17" s="54"/>
    </row>
    <row r="18" spans="1:15" ht="18" customHeight="1">
      <c r="A18" s="91"/>
      <c r="B18" s="91"/>
      <c r="C18" s="53" t="s">
        <v>183</v>
      </c>
      <c r="D18" s="53"/>
      <c r="E18" s="54">
        <v>11318</v>
      </c>
      <c r="F18" s="54">
        <v>12363.191376000001</v>
      </c>
      <c r="G18" s="54"/>
      <c r="H18" s="54"/>
      <c r="I18" s="54"/>
      <c r="J18" s="54"/>
      <c r="K18" s="54"/>
      <c r="L18" s="54"/>
      <c r="M18" s="54"/>
      <c r="N18" s="54"/>
    </row>
    <row r="19" spans="1:15" ht="18" customHeight="1">
      <c r="A19" s="91"/>
      <c r="B19" s="91" t="s">
        <v>184</v>
      </c>
      <c r="C19" s="53" t="s">
        <v>185</v>
      </c>
      <c r="D19" s="53"/>
      <c r="E19" s="54">
        <v>3507</v>
      </c>
      <c r="F19" s="54">
        <v>4578.8299639999996</v>
      </c>
      <c r="G19" s="54"/>
      <c r="H19" s="54"/>
      <c r="I19" s="54"/>
      <c r="J19" s="54"/>
      <c r="K19" s="54"/>
      <c r="L19" s="54"/>
      <c r="M19" s="54"/>
      <c r="N19" s="54"/>
    </row>
    <row r="20" spans="1:15" ht="18" customHeight="1">
      <c r="A20" s="91"/>
      <c r="B20" s="91"/>
      <c r="C20" s="53" t="s">
        <v>186</v>
      </c>
      <c r="D20" s="53"/>
      <c r="E20" s="54">
        <v>290</v>
      </c>
      <c r="F20" s="54">
        <v>331.81395600000002</v>
      </c>
      <c r="G20" s="54"/>
      <c r="H20" s="54"/>
      <c r="I20" s="54"/>
      <c r="J20" s="54"/>
      <c r="K20" s="54"/>
      <c r="L20" s="54"/>
      <c r="M20" s="54"/>
      <c r="N20" s="54"/>
    </row>
    <row r="21" spans="1:15" ht="18" customHeight="1">
      <c r="A21" s="91"/>
      <c r="B21" s="91"/>
      <c r="C21" s="53" t="s">
        <v>187</v>
      </c>
      <c r="D21" s="53"/>
      <c r="E21" s="84">
        <v>0</v>
      </c>
      <c r="F21" s="84">
        <v>0</v>
      </c>
      <c r="G21" s="84"/>
      <c r="H21" s="84"/>
      <c r="I21" s="84"/>
      <c r="J21" s="84"/>
      <c r="K21" s="84"/>
      <c r="L21" s="84"/>
      <c r="M21" s="84"/>
      <c r="N21" s="84"/>
    </row>
    <row r="22" spans="1:15" ht="18" customHeight="1">
      <c r="A22" s="91"/>
      <c r="B22" s="91"/>
      <c r="C22" s="47" t="s">
        <v>188</v>
      </c>
      <c r="D22" s="47"/>
      <c r="E22" s="54">
        <v>3797</v>
      </c>
      <c r="F22" s="54">
        <v>4910.6439200000004</v>
      </c>
      <c r="G22" s="54"/>
      <c r="H22" s="54"/>
      <c r="I22" s="54"/>
      <c r="J22" s="54"/>
      <c r="K22" s="54"/>
      <c r="L22" s="54"/>
      <c r="M22" s="54"/>
      <c r="N22" s="54"/>
    </row>
    <row r="23" spans="1:15" ht="18" customHeight="1">
      <c r="A23" s="91"/>
      <c r="B23" s="91" t="s">
        <v>189</v>
      </c>
      <c r="C23" s="53" t="s">
        <v>190</v>
      </c>
      <c r="D23" s="53"/>
      <c r="E23" s="54">
        <v>5</v>
      </c>
      <c r="F23" s="54">
        <v>5.2</v>
      </c>
      <c r="G23" s="54"/>
      <c r="H23" s="54"/>
      <c r="I23" s="54"/>
      <c r="J23" s="54"/>
      <c r="K23" s="54"/>
      <c r="L23" s="54"/>
      <c r="M23" s="54"/>
      <c r="N23" s="54"/>
    </row>
    <row r="24" spans="1:15" ht="18" customHeight="1">
      <c r="A24" s="91"/>
      <c r="B24" s="91"/>
      <c r="C24" s="53" t="s">
        <v>191</v>
      </c>
      <c r="D24" s="53"/>
      <c r="E24" s="54">
        <v>0</v>
      </c>
      <c r="F24" s="54">
        <v>0</v>
      </c>
      <c r="G24" s="54"/>
      <c r="H24" s="54"/>
      <c r="I24" s="54"/>
      <c r="J24" s="54"/>
      <c r="K24" s="54"/>
      <c r="L24" s="54"/>
      <c r="M24" s="54"/>
      <c r="N24" s="54"/>
    </row>
    <row r="25" spans="1:15" ht="18" customHeight="1">
      <c r="A25" s="91"/>
      <c r="B25" s="91"/>
      <c r="C25" s="53" t="s">
        <v>192</v>
      </c>
      <c r="D25" s="53"/>
      <c r="E25" s="54">
        <v>7515</v>
      </c>
      <c r="F25" s="54">
        <v>7447.3474560000004</v>
      </c>
      <c r="G25" s="54"/>
      <c r="H25" s="54"/>
      <c r="I25" s="54"/>
      <c r="J25" s="54"/>
      <c r="K25" s="54"/>
      <c r="L25" s="54"/>
      <c r="M25" s="54"/>
      <c r="N25" s="54"/>
    </row>
    <row r="26" spans="1:15" ht="18" customHeight="1">
      <c r="A26" s="91"/>
      <c r="B26" s="91"/>
      <c r="C26" s="53" t="s">
        <v>193</v>
      </c>
      <c r="D26" s="53"/>
      <c r="E26" s="54">
        <v>7521</v>
      </c>
      <c r="F26" s="54">
        <v>7452.5474560000002</v>
      </c>
      <c r="G26" s="54"/>
      <c r="H26" s="54"/>
      <c r="I26" s="54"/>
      <c r="J26" s="54"/>
      <c r="K26" s="54"/>
      <c r="L26" s="54"/>
      <c r="M26" s="54"/>
      <c r="N26" s="54"/>
    </row>
    <row r="27" spans="1:15" ht="18" customHeight="1">
      <c r="A27" s="91"/>
      <c r="B27" s="53" t="s">
        <v>194</v>
      </c>
      <c r="C27" s="53"/>
      <c r="D27" s="53"/>
      <c r="E27" s="54">
        <v>11318</v>
      </c>
      <c r="F27" s="54">
        <v>12363.191376000001</v>
      </c>
      <c r="G27" s="54"/>
      <c r="H27" s="54"/>
      <c r="I27" s="54"/>
      <c r="J27" s="54"/>
      <c r="K27" s="54"/>
      <c r="L27" s="54"/>
      <c r="M27" s="54"/>
      <c r="N27" s="54"/>
    </row>
    <row r="28" spans="1:15" ht="18" customHeight="1">
      <c r="A28" s="91" t="s">
        <v>195</v>
      </c>
      <c r="B28" s="91" t="s">
        <v>196</v>
      </c>
      <c r="C28" s="53" t="s">
        <v>197</v>
      </c>
      <c r="D28" s="85" t="s">
        <v>40</v>
      </c>
      <c r="E28" s="54">
        <v>5643</v>
      </c>
      <c r="F28" s="54">
        <v>4051.2163679999999</v>
      </c>
      <c r="G28" s="54"/>
      <c r="H28" s="54"/>
      <c r="I28" s="54"/>
      <c r="J28" s="54"/>
      <c r="K28" s="54"/>
      <c r="L28" s="54"/>
      <c r="M28" s="54"/>
      <c r="N28" s="54"/>
    </row>
    <row r="29" spans="1:15" ht="18" customHeight="1">
      <c r="A29" s="91"/>
      <c r="B29" s="91"/>
      <c r="C29" s="53" t="s">
        <v>198</v>
      </c>
      <c r="D29" s="85" t="s">
        <v>41</v>
      </c>
      <c r="E29" s="54">
        <v>5531</v>
      </c>
      <c r="F29" s="54">
        <v>3957.0716389999998</v>
      </c>
      <c r="G29" s="54"/>
      <c r="H29" s="54"/>
      <c r="I29" s="54"/>
      <c r="J29" s="54"/>
      <c r="K29" s="54"/>
      <c r="L29" s="54"/>
      <c r="M29" s="54"/>
      <c r="N29" s="54"/>
    </row>
    <row r="30" spans="1:15" ht="18" customHeight="1">
      <c r="A30" s="91"/>
      <c r="B30" s="91"/>
      <c r="C30" s="53" t="s">
        <v>199</v>
      </c>
      <c r="D30" s="85" t="s">
        <v>200</v>
      </c>
      <c r="E30" s="54">
        <v>80</v>
      </c>
      <c r="F30" s="54">
        <v>85.751576</v>
      </c>
      <c r="G30" s="54"/>
      <c r="H30" s="54"/>
      <c r="I30" s="54"/>
      <c r="J30" s="54"/>
      <c r="K30" s="54"/>
      <c r="L30" s="54"/>
      <c r="M30" s="54"/>
      <c r="N30" s="54"/>
    </row>
    <row r="31" spans="1:15" ht="18" customHeight="1">
      <c r="A31" s="91"/>
      <c r="B31" s="91"/>
      <c r="C31" s="47" t="s">
        <v>201</v>
      </c>
      <c r="D31" s="85" t="s">
        <v>202</v>
      </c>
      <c r="E31" s="54">
        <f t="shared" ref="E31:N31" si="0">E28-E29-E30</f>
        <v>32</v>
      </c>
      <c r="F31" s="54">
        <f t="shared" si="0"/>
        <v>8.3931530000000976</v>
      </c>
      <c r="G31" s="54">
        <f t="shared" si="0"/>
        <v>0</v>
      </c>
      <c r="H31" s="54">
        <f t="shared" si="0"/>
        <v>0</v>
      </c>
      <c r="I31" s="54">
        <f t="shared" si="0"/>
        <v>0</v>
      </c>
      <c r="J31" s="54">
        <f t="shared" si="0"/>
        <v>0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91"/>
      <c r="B32" s="91"/>
      <c r="C32" s="53" t="s">
        <v>203</v>
      </c>
      <c r="D32" s="85" t="s">
        <v>204</v>
      </c>
      <c r="E32" s="54">
        <v>36</v>
      </c>
      <c r="F32" s="54">
        <v>46.243721999999998</v>
      </c>
      <c r="G32" s="54"/>
      <c r="H32" s="54"/>
      <c r="I32" s="54"/>
      <c r="J32" s="54"/>
      <c r="K32" s="54"/>
      <c r="L32" s="54"/>
      <c r="M32" s="54"/>
      <c r="N32" s="54"/>
    </row>
    <row r="33" spans="1:14" ht="18" customHeight="1">
      <c r="A33" s="91"/>
      <c r="B33" s="91"/>
      <c r="C33" s="53" t="s">
        <v>205</v>
      </c>
      <c r="D33" s="85" t="s">
        <v>206</v>
      </c>
      <c r="E33" s="54">
        <v>0</v>
      </c>
      <c r="F33" s="54">
        <v>0</v>
      </c>
      <c r="G33" s="54"/>
      <c r="H33" s="54"/>
      <c r="I33" s="54"/>
      <c r="J33" s="54"/>
      <c r="K33" s="54"/>
      <c r="L33" s="54"/>
      <c r="M33" s="54"/>
      <c r="N33" s="54"/>
    </row>
    <row r="34" spans="1:14" ht="18" customHeight="1">
      <c r="A34" s="91"/>
      <c r="B34" s="91"/>
      <c r="C34" s="47" t="s">
        <v>207</v>
      </c>
      <c r="D34" s="85" t="s">
        <v>208</v>
      </c>
      <c r="E34" s="54">
        <f t="shared" ref="E34:N34" si="1">E31+E32-E33</f>
        <v>68</v>
      </c>
      <c r="F34" s="54">
        <f t="shared" si="1"/>
        <v>54.636875000000096</v>
      </c>
      <c r="G34" s="54">
        <f t="shared" si="1"/>
        <v>0</v>
      </c>
      <c r="H34" s="54">
        <f t="shared" si="1"/>
        <v>0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91"/>
      <c r="B35" s="91" t="s">
        <v>209</v>
      </c>
      <c r="C35" s="53" t="s">
        <v>210</v>
      </c>
      <c r="D35" s="85" t="s">
        <v>211</v>
      </c>
      <c r="E35" s="54">
        <v>0</v>
      </c>
      <c r="F35" s="54">
        <v>0</v>
      </c>
      <c r="G35" s="54"/>
      <c r="H35" s="54"/>
      <c r="I35" s="54"/>
      <c r="J35" s="54"/>
      <c r="K35" s="54"/>
      <c r="L35" s="54"/>
      <c r="M35" s="54"/>
      <c r="N35" s="54"/>
    </row>
    <row r="36" spans="1:14" ht="18" customHeight="1">
      <c r="A36" s="91"/>
      <c r="B36" s="91"/>
      <c r="C36" s="53" t="s">
        <v>212</v>
      </c>
      <c r="D36" s="85" t="s">
        <v>213</v>
      </c>
      <c r="E36" s="54">
        <v>0</v>
      </c>
      <c r="F36" s="54">
        <v>0</v>
      </c>
      <c r="G36" s="54"/>
      <c r="H36" s="54"/>
      <c r="I36" s="54"/>
      <c r="J36" s="54"/>
      <c r="K36" s="54"/>
      <c r="L36" s="54"/>
      <c r="M36" s="54"/>
      <c r="N36" s="54"/>
    </row>
    <row r="37" spans="1:14" ht="18" customHeight="1">
      <c r="A37" s="91"/>
      <c r="B37" s="91"/>
      <c r="C37" s="53" t="s">
        <v>214</v>
      </c>
      <c r="D37" s="85" t="s">
        <v>215</v>
      </c>
      <c r="E37" s="54">
        <f t="shared" ref="E37:N37" si="2">E34+E35-E36</f>
        <v>68</v>
      </c>
      <c r="F37" s="54">
        <f t="shared" si="2"/>
        <v>54.636875000000096</v>
      </c>
      <c r="G37" s="54">
        <f t="shared" si="2"/>
        <v>0</v>
      </c>
      <c r="H37" s="54">
        <f t="shared" si="2"/>
        <v>0</v>
      </c>
      <c r="I37" s="54">
        <f t="shared" si="2"/>
        <v>0</v>
      </c>
      <c r="J37" s="54">
        <f t="shared" si="2"/>
        <v>0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91"/>
      <c r="B38" s="91"/>
      <c r="C38" s="53" t="s">
        <v>216</v>
      </c>
      <c r="D38" s="85" t="s">
        <v>217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8" customHeight="1">
      <c r="A39" s="91"/>
      <c r="B39" s="91"/>
      <c r="C39" s="53" t="s">
        <v>218</v>
      </c>
      <c r="D39" s="85" t="s">
        <v>219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8" customHeight="1">
      <c r="A40" s="91"/>
      <c r="B40" s="91"/>
      <c r="C40" s="53" t="s">
        <v>220</v>
      </c>
      <c r="D40" s="85" t="s">
        <v>221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8" customHeight="1">
      <c r="A41" s="91"/>
      <c r="B41" s="91"/>
      <c r="C41" s="47" t="s">
        <v>222</v>
      </c>
      <c r="D41" s="85" t="s">
        <v>223</v>
      </c>
      <c r="E41" s="54">
        <f t="shared" ref="E41:N41" si="3">E34+E35-E36-E40</f>
        <v>68</v>
      </c>
      <c r="F41" s="54">
        <f t="shared" si="3"/>
        <v>54.636875000000096</v>
      </c>
      <c r="G41" s="54">
        <f t="shared" si="3"/>
        <v>0</v>
      </c>
      <c r="H41" s="54">
        <f t="shared" si="3"/>
        <v>0</v>
      </c>
      <c r="I41" s="54">
        <f t="shared" si="3"/>
        <v>0</v>
      </c>
      <c r="J41" s="54">
        <f t="shared" si="3"/>
        <v>0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91"/>
      <c r="B42" s="91"/>
      <c r="C42" s="115" t="s">
        <v>224</v>
      </c>
      <c r="D42" s="115"/>
      <c r="E42" s="54">
        <f t="shared" ref="E42:N42" si="4">E37+E38-E39-E40</f>
        <v>68</v>
      </c>
      <c r="F42" s="54">
        <f t="shared" si="4"/>
        <v>54.636875000000096</v>
      </c>
      <c r="G42" s="54">
        <f t="shared" si="4"/>
        <v>0</v>
      </c>
      <c r="H42" s="54">
        <f t="shared" si="4"/>
        <v>0</v>
      </c>
      <c r="I42" s="54">
        <f t="shared" si="4"/>
        <v>0</v>
      </c>
      <c r="J42" s="54">
        <f t="shared" si="4"/>
        <v>0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91"/>
      <c r="B43" s="91"/>
      <c r="C43" s="53" t="s">
        <v>225</v>
      </c>
      <c r="D43" s="85" t="s">
        <v>226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8" customHeight="1">
      <c r="A44" s="91"/>
      <c r="B44" s="91"/>
      <c r="C44" s="47" t="s">
        <v>227</v>
      </c>
      <c r="D44" s="65" t="s">
        <v>228</v>
      </c>
      <c r="E44" s="54">
        <f t="shared" ref="E44:N44" si="5">E41+E43</f>
        <v>68</v>
      </c>
      <c r="F44" s="54">
        <f t="shared" si="5"/>
        <v>54.636875000000096</v>
      </c>
      <c r="G44" s="54">
        <f t="shared" si="5"/>
        <v>0</v>
      </c>
      <c r="H44" s="54">
        <f t="shared" si="5"/>
        <v>0</v>
      </c>
      <c r="I44" s="54">
        <f t="shared" si="5"/>
        <v>0</v>
      </c>
      <c r="J44" s="54">
        <f t="shared" si="5"/>
        <v>0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mieken</cp:lastModifiedBy>
  <cp:lastPrinted>2023-08-23T08:30:29Z</cp:lastPrinted>
  <dcterms:created xsi:type="dcterms:W3CDTF">1999-07-06T05:17:05Z</dcterms:created>
  <dcterms:modified xsi:type="dcterms:W3CDTF">2023-08-24T02:52:42Z</dcterms:modified>
</cp:coreProperties>
</file>