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G0000SV0NS101\D11484w$\作業用\公債企画G\04 他府県等調査\R5\20230706_【地方債協会】都道府県及び指定都市の財政状況について（照会）\03回答\"/>
    </mc:Choice>
  </mc:AlternateContent>
  <bookViews>
    <workbookView xWindow="-120" yWindow="-120" windowWidth="29040" windowHeight="15840" tabRatio="663" activeTab="2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'5.三セク決算（R2-3年度）'!$A$1:$P$46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8" l="1"/>
  <c r="O34" i="8"/>
  <c r="O31" i="8"/>
  <c r="G41" i="8"/>
  <c r="G37" i="8"/>
  <c r="G34" i="8"/>
  <c r="G31" i="8"/>
  <c r="J45" i="4"/>
  <c r="J44" i="4"/>
  <c r="O44" i="8" l="1"/>
  <c r="F45" i="4"/>
  <c r="H44" i="4"/>
  <c r="G44" i="4"/>
  <c r="F44" i="4"/>
  <c r="H39" i="4"/>
  <c r="H45" i="4" s="1"/>
  <c r="G39" i="4"/>
  <c r="F39" i="4"/>
  <c r="K37" i="8" l="1"/>
  <c r="M37" i="8"/>
  <c r="L31" i="8"/>
  <c r="N34" i="8"/>
  <c r="M34" i="8"/>
  <c r="K31" i="8"/>
  <c r="M31" i="8"/>
  <c r="N31" i="8"/>
  <c r="I37" i="8"/>
  <c r="P34" i="8" l="1"/>
  <c r="P41" i="8" s="1"/>
  <c r="P44" i="8" s="1"/>
  <c r="P31" i="8"/>
  <c r="N41" i="8"/>
  <c r="N44" i="8" s="1"/>
  <c r="L34" i="8"/>
  <c r="L41" i="8" s="1"/>
  <c r="L44" i="8" s="1"/>
  <c r="J31" i="8"/>
  <c r="J34" i="8" s="1"/>
  <c r="H34" i="8"/>
  <c r="H37" i="8" s="1"/>
  <c r="H42" i="8" s="1"/>
  <c r="H44" i="8" s="1"/>
  <c r="H31" i="8"/>
  <c r="F34" i="8"/>
  <c r="F37" i="8" s="1"/>
  <c r="F31" i="8"/>
  <c r="K44" i="7"/>
  <c r="K39" i="7"/>
  <c r="K45" i="7" s="1"/>
  <c r="I44" i="7"/>
  <c r="I39" i="7"/>
  <c r="I45" i="7" s="1"/>
  <c r="G44" i="7"/>
  <c r="G39" i="7"/>
  <c r="G45" i="7" s="1"/>
  <c r="K24" i="7"/>
  <c r="K27" i="7" s="1"/>
  <c r="K16" i="7"/>
  <c r="K15" i="7"/>
  <c r="K14" i="7"/>
  <c r="I24" i="7"/>
  <c r="I27" i="7" s="1"/>
  <c r="I16" i="7"/>
  <c r="I15" i="7"/>
  <c r="I14" i="7"/>
  <c r="G24" i="7"/>
  <c r="G27" i="7" s="1"/>
  <c r="G16" i="7"/>
  <c r="G15" i="7"/>
  <c r="G14" i="7"/>
  <c r="G24" i="6"/>
  <c r="H22" i="6"/>
  <c r="G22" i="6"/>
  <c r="H20" i="6"/>
  <c r="G20" i="6"/>
  <c r="H19" i="6"/>
  <c r="H23" i="6" s="1"/>
  <c r="G19" i="6"/>
  <c r="G23" i="6" s="1"/>
  <c r="H45" i="5"/>
  <c r="H27" i="5"/>
  <c r="K44" i="4"/>
  <c r="K39" i="4"/>
  <c r="K45" i="4" s="1"/>
  <c r="I44" i="4"/>
  <c r="I39" i="4"/>
  <c r="I45" i="4" s="1"/>
  <c r="K24" i="4"/>
  <c r="K27" i="4" s="1"/>
  <c r="K16" i="4"/>
  <c r="K15" i="4"/>
  <c r="K14" i="4"/>
  <c r="I24" i="4"/>
  <c r="I27" i="4" s="1"/>
  <c r="I16" i="4"/>
  <c r="I15" i="4"/>
  <c r="I14" i="4"/>
  <c r="G24" i="4"/>
  <c r="G27" i="4" s="1"/>
  <c r="G16" i="4"/>
  <c r="G15" i="4"/>
  <c r="G14" i="4"/>
  <c r="H45" i="2"/>
  <c r="H39" i="2"/>
  <c r="H32" i="2"/>
  <c r="H28" i="2"/>
  <c r="H27" i="2"/>
  <c r="P37" i="8" l="1"/>
  <c r="N37" i="8"/>
  <c r="L37" i="8"/>
  <c r="J41" i="8"/>
  <c r="J44" i="8" s="1"/>
  <c r="J37" i="8"/>
  <c r="J42" i="8" s="1"/>
  <c r="F41" i="8"/>
  <c r="F44" i="8" s="1"/>
  <c r="H21" i="6"/>
  <c r="G21" i="6"/>
  <c r="F15" i="7" l="1"/>
  <c r="F39" i="2" l="1"/>
  <c r="F32" i="2"/>
  <c r="F28" i="2"/>
  <c r="I9" i="2" l="1"/>
  <c r="F45" i="2"/>
  <c r="G45" i="2" s="1"/>
  <c r="F27" i="2"/>
  <c r="G27" i="2" s="1"/>
  <c r="F45" i="5"/>
  <c r="G44" i="5" s="1"/>
  <c r="F27" i="5"/>
  <c r="G19" i="5" s="1"/>
  <c r="I31" i="8"/>
  <c r="I34" i="8" s="1"/>
  <c r="I42" i="8" s="1"/>
  <c r="G44" i="8"/>
  <c r="E31" i="8"/>
  <c r="E34" i="8" s="1"/>
  <c r="O44" i="7"/>
  <c r="N44" i="7"/>
  <c r="M44" i="7"/>
  <c r="M45" i="7" s="1"/>
  <c r="L44" i="7"/>
  <c r="J44" i="7"/>
  <c r="H44" i="7"/>
  <c r="F44" i="7"/>
  <c r="O39" i="7"/>
  <c r="O45" i="7" s="1"/>
  <c r="N39" i="7"/>
  <c r="M39" i="7"/>
  <c r="L39" i="7"/>
  <c r="J39" i="7"/>
  <c r="H39" i="7"/>
  <c r="F39" i="7"/>
  <c r="O24" i="7"/>
  <c r="O27" i="7" s="1"/>
  <c r="N24" i="7"/>
  <c r="N27" i="7" s="1"/>
  <c r="M24" i="7"/>
  <c r="M27" i="7" s="1"/>
  <c r="L24" i="7"/>
  <c r="L27" i="7" s="1"/>
  <c r="J24" i="7"/>
  <c r="J27" i="7" s="1"/>
  <c r="H24" i="7"/>
  <c r="H27" i="7" s="1"/>
  <c r="F24" i="7"/>
  <c r="F27" i="7" s="1"/>
  <c r="O16" i="7"/>
  <c r="N16" i="7"/>
  <c r="M16" i="7"/>
  <c r="L16" i="7"/>
  <c r="J16" i="7"/>
  <c r="H16" i="7"/>
  <c r="F16" i="7"/>
  <c r="O15" i="7"/>
  <c r="N15" i="7"/>
  <c r="M15" i="7"/>
  <c r="L15" i="7"/>
  <c r="J15" i="7"/>
  <c r="H15" i="7"/>
  <c r="O14" i="7"/>
  <c r="N14" i="7"/>
  <c r="M14" i="7"/>
  <c r="L14" i="7"/>
  <c r="J14" i="7"/>
  <c r="H14" i="7"/>
  <c r="F14" i="7"/>
  <c r="I20" i="6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M45" i="4" s="1"/>
  <c r="L39" i="4"/>
  <c r="L44" i="4"/>
  <c r="L45" i="4"/>
  <c r="J39" i="4"/>
  <c r="O24" i="4"/>
  <c r="O27" i="4" s="1"/>
  <c r="N24" i="4"/>
  <c r="N27" i="4"/>
  <c r="M24" i="4"/>
  <c r="M27" i="4" s="1"/>
  <c r="L24" i="4"/>
  <c r="L27" i="4" s="1"/>
  <c r="J24" i="4"/>
  <c r="J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J16" i="4"/>
  <c r="J15" i="4"/>
  <c r="J14" i="4"/>
  <c r="H16" i="4"/>
  <c r="H15" i="4"/>
  <c r="H14" i="4"/>
  <c r="F24" i="4"/>
  <c r="F27" i="4" s="1"/>
  <c r="F16" i="4"/>
  <c r="F15" i="4"/>
  <c r="F14" i="4"/>
  <c r="G38" i="5" l="1"/>
  <c r="G39" i="5"/>
  <c r="G35" i="5"/>
  <c r="G37" i="5"/>
  <c r="G42" i="5"/>
  <c r="G30" i="5"/>
  <c r="G33" i="5"/>
  <c r="G34" i="5"/>
  <c r="G40" i="5"/>
  <c r="G28" i="5"/>
  <c r="G41" i="5"/>
  <c r="G41" i="2"/>
  <c r="G29" i="2"/>
  <c r="G14" i="2"/>
  <c r="I45" i="5"/>
  <c r="G45" i="5"/>
  <c r="G29" i="5"/>
  <c r="G28" i="2"/>
  <c r="G21" i="2"/>
  <c r="G43" i="5"/>
  <c r="G16" i="2"/>
  <c r="G18" i="2"/>
  <c r="J45" i="7"/>
  <c r="G36" i="5"/>
  <c r="G31" i="5"/>
  <c r="G32" i="5"/>
  <c r="G9" i="2"/>
  <c r="O45" i="4"/>
  <c r="G42" i="8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H45" i="7"/>
  <c r="G26" i="2"/>
  <c r="G32" i="2"/>
  <c r="G13" i="2"/>
  <c r="G40" i="2"/>
  <c r="G20" i="2"/>
  <c r="G17" i="2"/>
  <c r="G10" i="2"/>
  <c r="G31" i="2"/>
  <c r="N45" i="7"/>
  <c r="I23" i="6"/>
  <c r="E41" i="8"/>
  <c r="E44" i="8" s="1"/>
  <c r="E37" i="8"/>
  <c r="E42" i="8" s="1"/>
  <c r="O37" i="8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<sst xmlns="http://schemas.openxmlformats.org/spreadsheetml/2006/main" count="444" uniqueCount="271">
  <si>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</si>
  <si>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</si>
  <si>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</si>
  <si>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</si>
  <si>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</si>
  <si>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</si>
  <si>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</si>
  <si>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</si>
  <si>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</si>
  <si>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</si>
  <si>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</si>
  <si>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</si>
  <si>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</si>
  <si>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</si>
  <si>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</si>
  <si>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</si>
  <si>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</si>
  <si>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</si>
  <si>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</si>
  <si>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</si>
  <si>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</si>
  <si>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</si>
  <si>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</si>
  <si>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</si>
  <si>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</si>
  <si>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</si>
  <si>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</si>
  <si>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</si>
  <si>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</si>
  <si>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</si>
  <si>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</si>
  <si>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</si>
  <si>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</si>
  <si>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</si>
  <si>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</si>
  <si>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</si>
  <si>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</si>
  <si>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</si>
  <si>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</si>
  <si>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</si>
  <si>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</si>
  <si>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</si>
  <si>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</si>
  <si>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</si>
  <si>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</si>
  <si>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</si>
  <si>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</si>
  <si>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</si>
  <si>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</si>
  <si>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</si>
  <si>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</si>
  <si>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</si>
  <si>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</si>
  <si>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</si>
  <si>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</si>
  <si>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</si>
  <si>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</si>
  <si>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</si>
  <si>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</si>
  <si>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</si>
  <si>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</si>
  <si>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</si>
  <si>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</si>
  <si>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</si>
  <si>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</si>
  <si>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</si>
  <si>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</si>
  <si>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</si>
  <si>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</si>
  <si>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</si>
  <si>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</si>
  <si>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</si>
  <si>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</si>
  <si>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</si>
  <si>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</si>
  <si>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</si>
  <si>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</si>
  <si>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</si>
  <si>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</si>
  <si>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</si>
  <si>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</si>
  <si>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</si>
  <si>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</si>
  <si>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</si>
  <si>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</si>
  <si>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</si>
  <si>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</si>
  <si>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</si>
  <si>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</si>
  <si>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</si>
  <si>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</si>
  <si>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</si>
  <si>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</si>
  <si>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</si>
  <si>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</si>
  <si>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</si>
  <si>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</si>
  <si>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</si>
  <si>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</si>
  <si>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</si>
  <si>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</si>
  <si>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</si>
  <si>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</si>
  <si>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</si>
  <si>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</si>
  <si>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</si>
  <si>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</si>
  <si>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</si>
  <si>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</si>
  <si>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</si>
  <si>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</si>
  <si>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</si>
  <si>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</si>
  <si>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</si>
  <si>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</si>
  <si>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</si>
  <si>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</si>
  <si>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</si>
  <si>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</si>
  <si>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</si>
  <si>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</si>
  <si>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</si>
  <si>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</si>
  <si>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</si>
  <si>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</si>
  <si>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</si>
  <si>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</si>
  <si>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</si>
  <si>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</si>
  <si>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</si>
  <si>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</si>
  <si>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</si>
  <si>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</si>
  <si>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</si>
  <si>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</si>
  <si>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</si>
  <si>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</si>
  <si>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</si>
  <si>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</si>
  <si>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</si>
  <si>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</si>
  <si>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</si>
  <si>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</si>
  <si>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</si>
  <si>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</si>
  <si>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</si>
  <si>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</si>
  <si>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</si>
  <si>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</si>
  <si>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</si>
  <si>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</si>
  <si>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</si>
  <si>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</si>
  <si>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</si>
  <si>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</si>
  <si>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</si>
  <si>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</si>
  <si>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</si>
  <si>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</si>
  <si>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</si>
  <si>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</si>
  <si>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</si>
  <si>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</si>
  <si>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</si>
  <si>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</si>
  <si>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</si>
  <si>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</si>
  <si>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</si>
  <si>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</si>
  <si>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</si>
  <si>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</si>
  <si>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</si>
  <si>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</si>
  <si>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</si>
  <si>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</si>
  <si>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</si>
  <si>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</si>
  <si>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</si>
  <si>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</si>
  <si>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</si>
  <si>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</si>
  <si>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</si>
  <si>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</si>
  <si>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</si>
  <si>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</si>
  <si>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</si>
  <si>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</si>
  <si>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</si>
  <si>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</si>
  <si>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</si>
  <si>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</si>
  <si>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</si>
  <si>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</si>
  <si>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</si>
  <si>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</si>
  <si>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</si>
  <si>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</si>
  <si>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</si>
  <si>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</si>
  <si>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</si>
  <si>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</si>
  <si>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</si>
  <si>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</si>
  <si>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</si>
  <si>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</si>
  <si>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</si>
  <si>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</si>
  <si>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</si>
  <si>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</si>
  <si>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</si>
  <si>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</si>
  <si>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</si>
  <si>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</si>
  <si>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</si>
  <si>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</si>
  <si>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</si>
  <si>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</si>
  <si>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</si>
  <si>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</si>
  <si>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</si>
  <si>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</si>
  <si>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</si>
  <si>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</si>
  <si>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</si>
  <si>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</si>
  <si>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</si>
  <si>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</si>
  <si>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</si>
  <si>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</si>
  <si>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</si>
  <si>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</si>
  <si>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</si>
  <si>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</si>
  <si>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</si>
  <si>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</si>
  <si>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</si>
  <si>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</si>
  <si>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</si>
  <si>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</si>
  <si>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</si>
  <si>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</si>
  <si>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</si>
  <si>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</si>
  <si>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</si>
  <si>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</si>
  <si>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</si>
  <si>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</si>
  <si>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</si>
  <si>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</si>
  <si>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</si>
  <si>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中央卸売市場事業</t>
    <rPh sb="0" eb="2">
      <t>チュウオウ</t>
    </rPh>
    <rPh sb="2" eb="4">
      <t>オロシウリ</t>
    </rPh>
    <rPh sb="4" eb="6">
      <t>シジョウ</t>
    </rPh>
    <rPh sb="6" eb="8">
      <t>ジギョウ</t>
    </rPh>
    <phoneticPr fontId="9"/>
  </si>
  <si>
    <t>まちづくり促進事業</t>
    <rPh sb="5" eb="7">
      <t>ソクシン</t>
    </rPh>
    <rPh sb="7" eb="9">
      <t>ジギョウ</t>
    </rPh>
    <phoneticPr fontId="9"/>
  </si>
  <si>
    <t>流域下水道事業</t>
    <rPh sb="0" eb="2">
      <t>リュウイキ</t>
    </rPh>
    <rPh sb="2" eb="5">
      <t>ゲスイドウ</t>
    </rPh>
    <rPh sb="5" eb="7">
      <t>ジギョウ</t>
    </rPh>
    <phoneticPr fontId="9"/>
  </si>
  <si>
    <t>港湾整備事業</t>
    <rPh sb="0" eb="1">
      <t>ミナト</t>
    </rPh>
    <rPh sb="2" eb="4">
      <t>セイビ</t>
    </rPh>
    <rPh sb="4" eb="6">
      <t>ジギョウ</t>
    </rPh>
    <phoneticPr fontId="9"/>
  </si>
  <si>
    <t>臨海土地造成事業</t>
    <rPh sb="0" eb="2">
      <t>リンカイ</t>
    </rPh>
    <rPh sb="2" eb="4">
      <t>トチ</t>
    </rPh>
    <rPh sb="4" eb="6">
      <t>ゾウセイ</t>
    </rPh>
    <rPh sb="6" eb="8">
      <t>ジギョウ</t>
    </rPh>
    <phoneticPr fontId="9"/>
  </si>
  <si>
    <t>箕面北部丘陵整備事業</t>
    <rPh sb="0" eb="2">
      <t>ミノオ</t>
    </rPh>
    <rPh sb="2" eb="4">
      <t>ホクブ</t>
    </rPh>
    <rPh sb="4" eb="5">
      <t>オカ</t>
    </rPh>
    <rPh sb="5" eb="6">
      <t>リョウ</t>
    </rPh>
    <rPh sb="6" eb="8">
      <t>セイビ</t>
    </rPh>
    <rPh sb="8" eb="10">
      <t>ジギョウ</t>
    </rPh>
    <phoneticPr fontId="9"/>
  </si>
  <si>
    <t>大阪府</t>
    <rPh sb="0" eb="3">
      <t>オオサカフ</t>
    </rPh>
    <phoneticPr fontId="9"/>
  </si>
  <si>
    <t>大阪府</t>
    <rPh sb="0" eb="3">
      <t>オオサカフ</t>
    </rPh>
    <phoneticPr fontId="16"/>
  </si>
  <si>
    <t>中央卸売市場事業</t>
    <rPh sb="0" eb="2">
      <t>チュウオウ</t>
    </rPh>
    <rPh sb="2" eb="4">
      <t>オロシウリ</t>
    </rPh>
    <rPh sb="4" eb="6">
      <t>シジョウ</t>
    </rPh>
    <rPh sb="6" eb="8">
      <t>ジギョウ</t>
    </rPh>
    <phoneticPr fontId="14"/>
  </si>
  <si>
    <t>まちづくり促進事業</t>
    <rPh sb="5" eb="7">
      <t>ソクシン</t>
    </rPh>
    <rPh sb="7" eb="9">
      <t>ジギョウ</t>
    </rPh>
    <phoneticPr fontId="14"/>
  </si>
  <si>
    <t>流域下水道事業</t>
    <rPh sb="0" eb="2">
      <t>リュウイキ</t>
    </rPh>
    <rPh sb="2" eb="5">
      <t>ゲスイドウ</t>
    </rPh>
    <rPh sb="5" eb="7">
      <t>ジギョウ</t>
    </rPh>
    <phoneticPr fontId="14"/>
  </si>
  <si>
    <t>港湾整備事業</t>
    <rPh sb="0" eb="2">
      <t>コウワン</t>
    </rPh>
    <rPh sb="2" eb="4">
      <t>セイビ</t>
    </rPh>
    <rPh sb="4" eb="6">
      <t>ジギョウ</t>
    </rPh>
    <phoneticPr fontId="14"/>
  </si>
  <si>
    <t>臨海土地造成事業</t>
    <rPh sb="0" eb="2">
      <t>リンカイ</t>
    </rPh>
    <rPh sb="2" eb="4">
      <t>トチ</t>
    </rPh>
    <rPh sb="4" eb="6">
      <t>ゾウセイ</t>
    </rPh>
    <rPh sb="6" eb="8">
      <t>ジギョウ</t>
    </rPh>
    <phoneticPr fontId="14"/>
  </si>
  <si>
    <t>箕面北部丘陵整備事業</t>
    <rPh sb="0" eb="2">
      <t>ミノオ</t>
    </rPh>
    <rPh sb="2" eb="4">
      <t>ホクブ</t>
    </rPh>
    <rPh sb="4" eb="5">
      <t>オカ</t>
    </rPh>
    <rPh sb="5" eb="6">
      <t>リョウ</t>
    </rPh>
    <rPh sb="6" eb="8">
      <t>セイビ</t>
    </rPh>
    <rPh sb="8" eb="10">
      <t>ジギョウ</t>
    </rPh>
    <phoneticPr fontId="14"/>
  </si>
  <si>
    <t>令和２年度</t>
  </si>
  <si>
    <t>大阪府土地開発公社</t>
    <rPh sb="0" eb="2">
      <t>オオサカ</t>
    </rPh>
    <rPh sb="2" eb="3">
      <t>フ</t>
    </rPh>
    <rPh sb="3" eb="5">
      <t>トチ</t>
    </rPh>
    <rPh sb="5" eb="7">
      <t>カイハツ</t>
    </rPh>
    <rPh sb="7" eb="9">
      <t>コウシャ</t>
    </rPh>
    <phoneticPr fontId="14"/>
  </si>
  <si>
    <t>大阪府住宅供給公社</t>
    <rPh sb="0" eb="2">
      <t>オオサカ</t>
    </rPh>
    <rPh sb="2" eb="3">
      <t>フ</t>
    </rPh>
    <rPh sb="3" eb="5">
      <t>ジュウタク</t>
    </rPh>
    <rPh sb="5" eb="7">
      <t>キョウキュウ</t>
    </rPh>
    <rPh sb="7" eb="9">
      <t>コウシャ</t>
    </rPh>
    <phoneticPr fontId="14"/>
  </si>
  <si>
    <t>大阪府道路公社</t>
    <rPh sb="0" eb="3">
      <t>オオサカフ</t>
    </rPh>
    <rPh sb="3" eb="5">
      <t>ドウロ</t>
    </rPh>
    <rPh sb="5" eb="7">
      <t>コウシャ</t>
    </rPh>
    <phoneticPr fontId="14"/>
  </si>
  <si>
    <t>(株)大阪国際会議場</t>
    <rPh sb="0" eb="3">
      <t>カブシキガイシャ</t>
    </rPh>
    <rPh sb="3" eb="5">
      <t>オオサカ</t>
    </rPh>
    <rPh sb="5" eb="7">
      <t>コクサイ</t>
    </rPh>
    <rPh sb="7" eb="10">
      <t>カイギジョウ</t>
    </rPh>
    <phoneticPr fontId="14"/>
  </si>
  <si>
    <t>大阪モノレール㈱</t>
    <rPh sb="0" eb="2">
      <t>オオサカ</t>
    </rPh>
    <phoneticPr fontId="14"/>
  </si>
  <si>
    <t>堺泉北埠頭㈱</t>
    <rPh sb="0" eb="1">
      <t>サカイ</t>
    </rPh>
    <rPh sb="1" eb="3">
      <t>センボク</t>
    </rPh>
    <rPh sb="3" eb="5">
      <t>フトウ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</si>
</sst>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19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41" fontId="0" fillId="0" borderId="8" xfId="0" applyNumberFormat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2" fillId="0" borderId="8" xfId="1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41" fontId="10" fillId="0" borderId="8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9" xfId="0" applyNumberFormat="1" applyBorder="1" applyAlignment="1">
      <alignment horizontal="left"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right"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1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82" fontId="0" fillId="0" borderId="8" xfId="0" applyNumberFormat="1" applyBorder="1" applyAlignment="1">
      <alignment vertical="center"/>
    </xf>
    <xf numFmtId="182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11" xfId="0" applyNumberForma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8" xfId="1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8" xfId="1" applyNumberFormat="1" applyFon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7" fontId="2" fillId="0" borderId="3" xfId="1" applyNumberFormat="1" applyBorder="1" applyAlignment="1">
      <alignment vertical="center"/>
    </xf>
    <xf numFmtId="41" fontId="0" fillId="0" borderId="9" xfId="0" applyNumberFormat="1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178" fontId="2" fillId="0" borderId="11" xfId="1" applyNumberFormat="1" applyFill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7" fontId="0" fillId="0" borderId="8" xfId="1" quotePrefix="1" applyNumberFormat="1" applyFont="1" applyBorder="1" applyAlignment="1">
      <alignment horizontal="right" vertical="center"/>
    </xf>
    <xf numFmtId="178" fontId="8" fillId="0" borderId="8" xfId="1" applyNumberFormat="1" applyFont="1" applyBorder="1" applyAlignment="1">
      <alignment vertical="center"/>
    </xf>
    <xf numFmtId="0" fontId="0" fillId="0" borderId="8" xfId="0" applyBorder="1" applyAlignment="1">
      <alignment horizontal="center" vertical="center" textRotation="255"/>
    </xf>
    <xf numFmtId="41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180" fontId="15" fillId="0" borderId="8" xfId="1" applyNumberFormat="1" applyFont="1" applyBorder="1" applyAlignment="1">
      <alignment vertical="center" textRotation="255"/>
    </xf>
    <xf numFmtId="0" fontId="13" fillId="0" borderId="8" xfId="3" applyBorder="1" applyAlignment="1">
      <alignment vertical="center"/>
    </xf>
    <xf numFmtId="0" fontId="12" fillId="0" borderId="8" xfId="2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3" fillId="0" borderId="8" xfId="3" applyBorder="1" applyAlignment="1">
      <alignment vertical="center" textRotation="255"/>
    </xf>
    <xf numFmtId="0" fontId="2" fillId="0" borderId="8" xfId="0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17" fillId="0" borderId="8" xfId="0" applyNumberFormat="1" applyFont="1" applyBorder="1" applyAlignment="1">
      <alignment horizontal="right" vertical="center"/>
    </xf>
    <xf numFmtId="177" fontId="2" fillId="2" borderId="8" xfId="1" applyNumberForma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M8" sqref="M8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256</v>
      </c>
      <c r="F1" s="1"/>
    </row>
    <row r="3" spans="1:11" ht="14.25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8"/>
      <c r="F7" s="48" t="s">
        <v>239</v>
      </c>
      <c r="G7" s="48"/>
      <c r="H7" s="48" t="s">
        <v>248</v>
      </c>
      <c r="I7" s="49" t="s">
        <v>21</v>
      </c>
    </row>
    <row r="8" spans="1:11" ht="17.100000000000001" customHeight="1">
      <c r="A8" s="18"/>
      <c r="B8" s="19"/>
      <c r="C8" s="19"/>
      <c r="D8" s="19"/>
      <c r="E8" s="59"/>
      <c r="F8" s="51" t="s">
        <v>90</v>
      </c>
      <c r="G8" s="51" t="s">
        <v>2</v>
      </c>
      <c r="H8" s="51" t="s">
        <v>236</v>
      </c>
      <c r="I8" s="52"/>
    </row>
    <row r="9" spans="1:11" ht="18" customHeight="1">
      <c r="A9" s="100" t="s">
        <v>87</v>
      </c>
      <c r="B9" s="100" t="s">
        <v>89</v>
      </c>
      <c r="C9" s="60" t="s">
        <v>3</v>
      </c>
      <c r="D9" s="53"/>
      <c r="E9" s="53"/>
      <c r="F9" s="54">
        <v>1456891</v>
      </c>
      <c r="G9" s="55">
        <f>F9/$F$27*100</f>
        <v>38.981445905116821</v>
      </c>
      <c r="H9" s="88">
        <v>1377103</v>
      </c>
      <c r="I9" s="55">
        <f>(F9/H9-1)*100</f>
        <v>5.7939021264204582</v>
      </c>
      <c r="K9" s="25"/>
    </row>
    <row r="10" spans="1:11" ht="18" customHeight="1">
      <c r="A10" s="100"/>
      <c r="B10" s="100"/>
      <c r="C10" s="62"/>
      <c r="D10" s="64" t="s">
        <v>22</v>
      </c>
      <c r="E10" s="53"/>
      <c r="F10" s="54">
        <v>363665</v>
      </c>
      <c r="G10" s="55">
        <f t="shared" ref="G10:G26" si="0">F10/$F$27*100</f>
        <v>9.7304379840937383</v>
      </c>
      <c r="H10" s="88">
        <v>351937</v>
      </c>
      <c r="I10" s="55">
        <f t="shared" ref="I10:I27" si="1">(F10/H10-1)*100</f>
        <v>3.3324146082963635</v>
      </c>
    </row>
    <row r="11" spans="1:11" ht="18" customHeight="1">
      <c r="A11" s="100"/>
      <c r="B11" s="100"/>
      <c r="C11" s="62"/>
      <c r="D11" s="62"/>
      <c r="E11" s="47" t="s">
        <v>23</v>
      </c>
      <c r="F11" s="54">
        <v>273290</v>
      </c>
      <c r="G11" s="55">
        <f t="shared" si="0"/>
        <v>7.3123104963990961</v>
      </c>
      <c r="H11" s="88">
        <v>265065</v>
      </c>
      <c r="I11" s="55">
        <f t="shared" si="1"/>
        <v>3.1030124686397764</v>
      </c>
    </row>
    <row r="12" spans="1:11" ht="18" customHeight="1">
      <c r="A12" s="100"/>
      <c r="B12" s="100"/>
      <c r="C12" s="62"/>
      <c r="D12" s="62"/>
      <c r="E12" s="47" t="s">
        <v>24</v>
      </c>
      <c r="F12" s="54">
        <v>32570</v>
      </c>
      <c r="G12" s="55">
        <f t="shared" si="0"/>
        <v>0.87146237647816815</v>
      </c>
      <c r="H12" s="88">
        <v>30124</v>
      </c>
      <c r="I12" s="55">
        <f t="shared" si="1"/>
        <v>8.1197716106758744</v>
      </c>
    </row>
    <row r="13" spans="1:11" ht="18" customHeight="1">
      <c r="A13" s="100"/>
      <c r="B13" s="100"/>
      <c r="C13" s="62"/>
      <c r="D13" s="63"/>
      <c r="E13" s="47" t="s">
        <v>25</v>
      </c>
      <c r="F13" s="54">
        <v>2136</v>
      </c>
      <c r="G13" s="55">
        <f t="shared" si="0"/>
        <v>5.7152091991322304E-2</v>
      </c>
      <c r="H13" s="88">
        <v>2414</v>
      </c>
      <c r="I13" s="55">
        <f t="shared" si="1"/>
        <v>-11.516155758077884</v>
      </c>
    </row>
    <row r="14" spans="1:11" ht="18" customHeight="1">
      <c r="A14" s="100"/>
      <c r="B14" s="100"/>
      <c r="C14" s="62"/>
      <c r="D14" s="60" t="s">
        <v>26</v>
      </c>
      <c r="E14" s="53"/>
      <c r="F14" s="54">
        <v>545085</v>
      </c>
      <c r="G14" s="55">
        <f t="shared" si="0"/>
        <v>14.584619879723743</v>
      </c>
      <c r="H14" s="88">
        <v>430141</v>
      </c>
      <c r="I14" s="55">
        <f t="shared" si="1"/>
        <v>26.722400329194372</v>
      </c>
    </row>
    <row r="15" spans="1:11" ht="18" customHeight="1">
      <c r="A15" s="100"/>
      <c r="B15" s="100"/>
      <c r="C15" s="62"/>
      <c r="D15" s="62"/>
      <c r="E15" s="47" t="s">
        <v>27</v>
      </c>
      <c r="F15" s="54">
        <v>16655</v>
      </c>
      <c r="G15" s="55">
        <f t="shared" si="0"/>
        <v>0.4456311292675435</v>
      </c>
      <c r="H15" s="88">
        <v>16503</v>
      </c>
      <c r="I15" s="55">
        <f t="shared" si="1"/>
        <v>0.92104465854692119</v>
      </c>
    </row>
    <row r="16" spans="1:11" ht="18" customHeight="1">
      <c r="A16" s="100"/>
      <c r="B16" s="100"/>
      <c r="C16" s="62"/>
      <c r="D16" s="63"/>
      <c r="E16" s="47" t="s">
        <v>28</v>
      </c>
      <c r="F16" s="54">
        <v>437430</v>
      </c>
      <c r="G16" s="55">
        <f t="shared" si="0"/>
        <v>11.704138389402676</v>
      </c>
      <c r="H16" s="88">
        <v>413638</v>
      </c>
      <c r="I16" s="55">
        <f t="shared" si="1"/>
        <v>5.7518893331850451</v>
      </c>
      <c r="K16" s="26"/>
    </row>
    <row r="17" spans="1:26" ht="18" customHeight="1">
      <c r="A17" s="100"/>
      <c r="B17" s="100"/>
      <c r="C17" s="62"/>
      <c r="D17" s="101" t="s">
        <v>29</v>
      </c>
      <c r="E17" s="102"/>
      <c r="F17" s="54">
        <v>454574</v>
      </c>
      <c r="G17" s="55">
        <f t="shared" si="0"/>
        <v>12.162853494786209</v>
      </c>
      <c r="H17" s="88">
        <v>412092</v>
      </c>
      <c r="I17" s="55">
        <f t="shared" si="1"/>
        <v>10.308863069411679</v>
      </c>
    </row>
    <row r="18" spans="1:26" ht="18" customHeight="1">
      <c r="A18" s="100"/>
      <c r="B18" s="100"/>
      <c r="C18" s="62"/>
      <c r="D18" s="101" t="s">
        <v>93</v>
      </c>
      <c r="E18" s="103"/>
      <c r="F18" s="54">
        <v>35802</v>
      </c>
      <c r="G18" s="55">
        <f t="shared" si="0"/>
        <v>0.95793969919162958</v>
      </c>
      <c r="H18" s="88">
        <v>35497</v>
      </c>
      <c r="I18" s="55">
        <f t="shared" si="1"/>
        <v>0.85922754035552273</v>
      </c>
    </row>
    <row r="19" spans="1:26" ht="18" customHeight="1">
      <c r="A19" s="100"/>
      <c r="B19" s="100"/>
      <c r="C19" s="61"/>
      <c r="D19" s="101" t="s">
        <v>94</v>
      </c>
      <c r="E19" s="103"/>
      <c r="F19" s="90">
        <v>0</v>
      </c>
      <c r="G19" s="55">
        <f t="shared" si="0"/>
        <v>0</v>
      </c>
      <c r="H19" s="90">
        <v>0</v>
      </c>
      <c r="I19" s="55" t="e">
        <f t="shared" si="1"/>
        <v>#DIV/0!</v>
      </c>
      <c r="Z19" s="2" t="s">
        <v>95</v>
      </c>
    </row>
    <row r="20" spans="1:26" ht="18" customHeight="1">
      <c r="A20" s="100"/>
      <c r="B20" s="100"/>
      <c r="C20" s="53" t="s">
        <v>4</v>
      </c>
      <c r="D20" s="53"/>
      <c r="E20" s="53"/>
      <c r="F20" s="54">
        <v>147702</v>
      </c>
      <c r="G20" s="55">
        <f t="shared" si="0"/>
        <v>3.9520029453662389</v>
      </c>
      <c r="H20" s="88">
        <v>155542</v>
      </c>
      <c r="I20" s="55">
        <f t="shared" si="1"/>
        <v>-5.0404392382764733</v>
      </c>
    </row>
    <row r="21" spans="1:26" ht="18" customHeight="1">
      <c r="A21" s="100"/>
      <c r="B21" s="100"/>
      <c r="C21" s="53" t="s">
        <v>5</v>
      </c>
      <c r="D21" s="53"/>
      <c r="E21" s="53"/>
      <c r="F21" s="54">
        <v>314700</v>
      </c>
      <c r="G21" s="55">
        <f t="shared" si="0"/>
        <v>8.4203011936653223</v>
      </c>
      <c r="H21" s="88">
        <v>296600</v>
      </c>
      <c r="I21" s="55">
        <f t="shared" si="1"/>
        <v>6.102494942683756</v>
      </c>
    </row>
    <row r="22" spans="1:26" ht="18" customHeight="1">
      <c r="A22" s="100"/>
      <c r="B22" s="100"/>
      <c r="C22" s="53" t="s">
        <v>30</v>
      </c>
      <c r="D22" s="53"/>
      <c r="E22" s="53"/>
      <c r="F22" s="54">
        <v>62774</v>
      </c>
      <c r="G22" s="55">
        <f t="shared" si="0"/>
        <v>1.6796186435689449</v>
      </c>
      <c r="H22" s="88">
        <v>63796</v>
      </c>
      <c r="I22" s="55">
        <f t="shared" si="1"/>
        <v>-1.6019813154429796</v>
      </c>
    </row>
    <row r="23" spans="1:26" ht="18" customHeight="1">
      <c r="A23" s="100"/>
      <c r="B23" s="100"/>
      <c r="C23" s="53" t="s">
        <v>6</v>
      </c>
      <c r="D23" s="53"/>
      <c r="E23" s="53"/>
      <c r="F23" s="54">
        <v>586490</v>
      </c>
      <c r="G23" s="55">
        <f t="shared" si="0"/>
        <v>15.692476794003095</v>
      </c>
      <c r="H23" s="88">
        <v>746106</v>
      </c>
      <c r="I23" s="55">
        <f t="shared" si="1"/>
        <v>-21.393206863367944</v>
      </c>
    </row>
    <row r="24" spans="1:26" ht="18" customHeight="1">
      <c r="A24" s="100"/>
      <c r="B24" s="100"/>
      <c r="C24" s="53" t="s">
        <v>31</v>
      </c>
      <c r="D24" s="53"/>
      <c r="E24" s="53"/>
      <c r="F24" s="54">
        <v>13957</v>
      </c>
      <c r="G24" s="55">
        <f t="shared" si="0"/>
        <v>0.37344182955191263</v>
      </c>
      <c r="H24" s="88">
        <v>16601</v>
      </c>
      <c r="I24" s="55">
        <f t="shared" si="1"/>
        <v>-15.926751400518047</v>
      </c>
    </row>
    <row r="25" spans="1:26" ht="18" customHeight="1">
      <c r="A25" s="100"/>
      <c r="B25" s="100"/>
      <c r="C25" s="53" t="s">
        <v>7</v>
      </c>
      <c r="D25" s="53"/>
      <c r="E25" s="53"/>
      <c r="F25" s="54">
        <v>183490</v>
      </c>
      <c r="G25" s="55">
        <f t="shared" si="0"/>
        <v>4.9095680521946292</v>
      </c>
      <c r="H25" s="88">
        <v>157332</v>
      </c>
      <c r="I25" s="55">
        <f t="shared" si="1"/>
        <v>16.625988355833531</v>
      </c>
    </row>
    <row r="26" spans="1:26" ht="18" customHeight="1">
      <c r="A26" s="100"/>
      <c r="B26" s="100"/>
      <c r="C26" s="53" t="s">
        <v>8</v>
      </c>
      <c r="D26" s="53"/>
      <c r="E26" s="53"/>
      <c r="F26" s="54">
        <v>971392</v>
      </c>
      <c r="G26" s="55">
        <f t="shared" si="0"/>
        <v>25.991144636533033</v>
      </c>
      <c r="H26" s="88">
        <v>1060777</v>
      </c>
      <c r="I26" s="55">
        <f t="shared" si="1"/>
        <v>-8.4263704812604363</v>
      </c>
    </row>
    <row r="27" spans="1:26" ht="18" customHeight="1">
      <c r="A27" s="100"/>
      <c r="B27" s="100"/>
      <c r="C27" s="53" t="s">
        <v>9</v>
      </c>
      <c r="D27" s="53"/>
      <c r="E27" s="53"/>
      <c r="F27" s="54">
        <f>SUM(F9,F20:F26)</f>
        <v>3737396</v>
      </c>
      <c r="G27" s="55">
        <f>F27/$F$27*100</f>
        <v>100</v>
      </c>
      <c r="H27" s="88">
        <f>SUM(H9,H20:H26)</f>
        <v>3873857</v>
      </c>
      <c r="I27" s="55">
        <f t="shared" si="1"/>
        <v>-3.522613250824691</v>
      </c>
    </row>
    <row r="28" spans="1:26" ht="18" customHeight="1">
      <c r="A28" s="100"/>
      <c r="B28" s="100" t="s">
        <v>88</v>
      </c>
      <c r="C28" s="60" t="s">
        <v>10</v>
      </c>
      <c r="D28" s="53"/>
      <c r="E28" s="53"/>
      <c r="F28" s="54">
        <f>SUM(F29:F31)</f>
        <v>1134723</v>
      </c>
      <c r="G28" s="55">
        <f>F28/$F$45*100</f>
        <v>30.361326442260868</v>
      </c>
      <c r="H28" s="92">
        <f>SUM(H29:H31)</f>
        <v>1147030</v>
      </c>
      <c r="I28" s="55">
        <f>(F28/H28-1)*100</f>
        <v>-1.0729449098977328</v>
      </c>
    </row>
    <row r="29" spans="1:26" ht="18" customHeight="1">
      <c r="A29" s="100"/>
      <c r="B29" s="100"/>
      <c r="C29" s="62"/>
      <c r="D29" s="53" t="s">
        <v>11</v>
      </c>
      <c r="E29" s="53"/>
      <c r="F29" s="54">
        <v>677069</v>
      </c>
      <c r="G29" s="55">
        <f t="shared" ref="G29:G44" si="2">F29/$F$45*100</f>
        <v>18.116062627562076</v>
      </c>
      <c r="H29" s="88">
        <v>697707</v>
      </c>
      <c r="I29" s="55">
        <f t="shared" ref="I29:I45" si="3">(F29/H29-1)*100</f>
        <v>-2.9579751958916822</v>
      </c>
    </row>
    <row r="30" spans="1:26" ht="18" customHeight="1">
      <c r="A30" s="100"/>
      <c r="B30" s="100"/>
      <c r="C30" s="62"/>
      <c r="D30" s="53" t="s">
        <v>32</v>
      </c>
      <c r="E30" s="53"/>
      <c r="F30" s="54">
        <v>87061</v>
      </c>
      <c r="G30" s="55">
        <f t="shared" si="2"/>
        <v>2.3294561239964939</v>
      </c>
      <c r="H30" s="88">
        <v>74713</v>
      </c>
      <c r="I30" s="55">
        <f t="shared" si="3"/>
        <v>16.527244254681239</v>
      </c>
    </row>
    <row r="31" spans="1:26" ht="18" customHeight="1">
      <c r="A31" s="100"/>
      <c r="B31" s="100"/>
      <c r="C31" s="61"/>
      <c r="D31" s="53" t="s">
        <v>12</v>
      </c>
      <c r="E31" s="53"/>
      <c r="F31" s="54">
        <v>370593</v>
      </c>
      <c r="G31" s="55">
        <f t="shared" si="2"/>
        <v>9.9158076907022963</v>
      </c>
      <c r="H31" s="88">
        <v>374610</v>
      </c>
      <c r="I31" s="55">
        <f t="shared" si="3"/>
        <v>-1.0723152078161324</v>
      </c>
    </row>
    <row r="32" spans="1:26" ht="18" customHeight="1">
      <c r="A32" s="100"/>
      <c r="B32" s="100"/>
      <c r="C32" s="60" t="s">
        <v>13</v>
      </c>
      <c r="D32" s="53"/>
      <c r="E32" s="53"/>
      <c r="F32" s="54">
        <f>SUM(F33:F38)+2013</f>
        <v>2398493</v>
      </c>
      <c r="G32" s="55">
        <f t="shared" si="2"/>
        <v>64.175511505872009</v>
      </c>
      <c r="H32" s="92">
        <f>SUM(H33:H38)+2013</f>
        <v>2528787</v>
      </c>
      <c r="I32" s="55">
        <f t="shared" si="3"/>
        <v>-5.1524307899399986</v>
      </c>
    </row>
    <row r="33" spans="1:9" ht="18" customHeight="1">
      <c r="A33" s="100"/>
      <c r="B33" s="100"/>
      <c r="C33" s="62"/>
      <c r="D33" s="53" t="s">
        <v>14</v>
      </c>
      <c r="E33" s="53"/>
      <c r="F33" s="54">
        <v>200814</v>
      </c>
      <c r="G33" s="55">
        <f t="shared" si="2"/>
        <v>5.3730993451055227</v>
      </c>
      <c r="H33" s="88">
        <v>187516</v>
      </c>
      <c r="I33" s="55">
        <f t="shared" si="3"/>
        <v>7.0916615115510062</v>
      </c>
    </row>
    <row r="34" spans="1:9" ht="18" customHeight="1">
      <c r="A34" s="100"/>
      <c r="B34" s="100"/>
      <c r="C34" s="62"/>
      <c r="D34" s="53" t="s">
        <v>33</v>
      </c>
      <c r="E34" s="53"/>
      <c r="F34" s="54">
        <v>27747</v>
      </c>
      <c r="G34" s="55">
        <f t="shared" si="2"/>
        <v>0.74241530734233141</v>
      </c>
      <c r="H34" s="88">
        <v>24846</v>
      </c>
      <c r="I34" s="55">
        <f t="shared" si="3"/>
        <v>11.675923689929979</v>
      </c>
    </row>
    <row r="35" spans="1:9" ht="18" customHeight="1">
      <c r="A35" s="100"/>
      <c r="B35" s="100"/>
      <c r="C35" s="62"/>
      <c r="D35" s="53" t="s">
        <v>34</v>
      </c>
      <c r="E35" s="53"/>
      <c r="F35" s="54">
        <v>1337912</v>
      </c>
      <c r="G35" s="55">
        <f t="shared" si="2"/>
        <v>35.797972706130146</v>
      </c>
      <c r="H35" s="88">
        <v>1454768</v>
      </c>
      <c r="I35" s="55">
        <f t="shared" si="3"/>
        <v>-8.0326210089856289</v>
      </c>
    </row>
    <row r="36" spans="1:9" ht="18" customHeight="1">
      <c r="A36" s="100"/>
      <c r="B36" s="100"/>
      <c r="C36" s="62"/>
      <c r="D36" s="53" t="s">
        <v>35</v>
      </c>
      <c r="E36" s="53"/>
      <c r="F36" s="54">
        <v>60015</v>
      </c>
      <c r="G36" s="55">
        <f t="shared" si="2"/>
        <v>1.605797191413487</v>
      </c>
      <c r="H36" s="88">
        <v>55533</v>
      </c>
      <c r="I36" s="55">
        <f t="shared" si="3"/>
        <v>8.0708767759710476</v>
      </c>
    </row>
    <row r="37" spans="1:9" ht="18" customHeight="1">
      <c r="A37" s="100"/>
      <c r="B37" s="100"/>
      <c r="C37" s="62"/>
      <c r="D37" s="53" t="s">
        <v>15</v>
      </c>
      <c r="E37" s="53"/>
      <c r="F37" s="54">
        <v>23745</v>
      </c>
      <c r="G37" s="55">
        <f t="shared" si="2"/>
        <v>0.63533540465072469</v>
      </c>
      <c r="H37" s="88">
        <v>26108</v>
      </c>
      <c r="I37" s="55">
        <f t="shared" si="3"/>
        <v>-9.0508656350543948</v>
      </c>
    </row>
    <row r="38" spans="1:9" ht="18" customHeight="1">
      <c r="A38" s="100"/>
      <c r="B38" s="100"/>
      <c r="C38" s="61"/>
      <c r="D38" s="53" t="s">
        <v>36</v>
      </c>
      <c r="E38" s="53"/>
      <c r="F38" s="54">
        <v>746247</v>
      </c>
      <c r="G38" s="55">
        <f t="shared" si="2"/>
        <v>19.967030520715493</v>
      </c>
      <c r="H38" s="88">
        <v>778003</v>
      </c>
      <c r="I38" s="55">
        <f t="shared" si="3"/>
        <v>-4.0817323326516775</v>
      </c>
    </row>
    <row r="39" spans="1:9" ht="18" customHeight="1">
      <c r="A39" s="100"/>
      <c r="B39" s="100"/>
      <c r="C39" s="60" t="s">
        <v>16</v>
      </c>
      <c r="D39" s="53"/>
      <c r="E39" s="53"/>
      <c r="F39" s="54">
        <f>F40+F43+F44</f>
        <v>204180</v>
      </c>
      <c r="G39" s="55">
        <f t="shared" si="2"/>
        <v>5.4631620518671289</v>
      </c>
      <c r="H39" s="92">
        <f>H40+H43+H44</f>
        <v>198040</v>
      </c>
      <c r="I39" s="55">
        <f t="shared" si="3"/>
        <v>3.1003837608563956</v>
      </c>
    </row>
    <row r="40" spans="1:9" ht="18" customHeight="1">
      <c r="A40" s="100"/>
      <c r="B40" s="100"/>
      <c r="C40" s="62"/>
      <c r="D40" s="60" t="s">
        <v>17</v>
      </c>
      <c r="E40" s="53"/>
      <c r="F40" s="54">
        <v>203567</v>
      </c>
      <c r="G40" s="55">
        <f t="shared" si="2"/>
        <v>5.4467602576767353</v>
      </c>
      <c r="H40" s="88">
        <v>197411</v>
      </c>
      <c r="I40" s="55">
        <f t="shared" si="3"/>
        <v>3.1183672642355331</v>
      </c>
    </row>
    <row r="41" spans="1:9" ht="18" customHeight="1">
      <c r="A41" s="100"/>
      <c r="B41" s="100"/>
      <c r="C41" s="62"/>
      <c r="D41" s="62"/>
      <c r="E41" s="56" t="s">
        <v>91</v>
      </c>
      <c r="F41" s="54">
        <v>112042</v>
      </c>
      <c r="G41" s="55">
        <f t="shared" si="2"/>
        <v>2.9978626830017476</v>
      </c>
      <c r="H41" s="88">
        <v>107334</v>
      </c>
      <c r="I41" s="57">
        <f t="shared" si="3"/>
        <v>4.3863081595766573</v>
      </c>
    </row>
    <row r="42" spans="1:9" ht="18" customHeight="1">
      <c r="A42" s="100"/>
      <c r="B42" s="100"/>
      <c r="C42" s="62"/>
      <c r="D42" s="61"/>
      <c r="E42" s="47" t="s">
        <v>37</v>
      </c>
      <c r="F42" s="54">
        <v>91525</v>
      </c>
      <c r="G42" s="55">
        <f t="shared" si="2"/>
        <v>2.4488975746749877</v>
      </c>
      <c r="H42" s="88">
        <v>90077</v>
      </c>
      <c r="I42" s="57">
        <f t="shared" si="3"/>
        <v>1.6075135717219746</v>
      </c>
    </row>
    <row r="43" spans="1:9" ht="18" customHeight="1">
      <c r="A43" s="100"/>
      <c r="B43" s="100"/>
      <c r="C43" s="62"/>
      <c r="D43" s="53" t="s">
        <v>38</v>
      </c>
      <c r="E43" s="53"/>
      <c r="F43" s="54">
        <v>613</v>
      </c>
      <c r="G43" s="55">
        <f t="shared" si="2"/>
        <v>1.6401794190393525E-2</v>
      </c>
      <c r="H43" s="88">
        <v>629</v>
      </c>
      <c r="I43" s="57">
        <f t="shared" si="3"/>
        <v>-2.5437201907790197</v>
      </c>
    </row>
    <row r="44" spans="1:9" ht="18" customHeight="1">
      <c r="A44" s="100"/>
      <c r="B44" s="100"/>
      <c r="C44" s="61"/>
      <c r="D44" s="53" t="s">
        <v>39</v>
      </c>
      <c r="E44" s="53"/>
      <c r="F44" s="54">
        <v>0</v>
      </c>
      <c r="G44" s="55">
        <f t="shared" si="2"/>
        <v>0</v>
      </c>
      <c r="H44" s="88">
        <v>0</v>
      </c>
      <c r="I44" s="55" t="e">
        <f t="shared" si="3"/>
        <v>#DIV/0!</v>
      </c>
    </row>
    <row r="45" spans="1:9" ht="18" customHeight="1">
      <c r="A45" s="100"/>
      <c r="B45" s="100"/>
      <c r="C45" s="47" t="s">
        <v>18</v>
      </c>
      <c r="D45" s="47"/>
      <c r="E45" s="47"/>
      <c r="F45" s="54">
        <f>SUM(F28,F32,F39)</f>
        <v>3737396</v>
      </c>
      <c r="G45" s="55">
        <f>F45/$F$45*100</f>
        <v>100</v>
      </c>
      <c r="H45" s="88">
        <f>SUM(H28,H32,H39)</f>
        <v>3873857</v>
      </c>
      <c r="I45" s="55">
        <f t="shared" si="3"/>
        <v>-3.522613250824691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85" zoomScaleNormal="100" zoomScaleSheetLayoutView="85" workbookViewId="0">
      <pane xSplit="5" ySplit="7" topLeftCell="F30" activePane="bottomRight" state="frozen"/>
      <selection activeCell="L8" sqref="L8"/>
      <selection pane="topRight" activeCell="L8" sqref="L8"/>
      <selection pane="bottomLeft" activeCell="L8" sqref="L8"/>
      <selection pane="bottomRight" activeCell="J30" sqref="J30:K30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256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240</v>
      </c>
      <c r="B5" s="12"/>
      <c r="C5" s="12"/>
      <c r="D5" s="12"/>
      <c r="K5" s="15"/>
      <c r="O5" s="15" t="s">
        <v>47</v>
      </c>
    </row>
    <row r="6" spans="1:25" ht="15.95" customHeight="1">
      <c r="A6" s="106" t="s">
        <v>48</v>
      </c>
      <c r="B6" s="107"/>
      <c r="C6" s="107"/>
      <c r="D6" s="107"/>
      <c r="E6" s="107"/>
      <c r="F6" s="111" t="s">
        <v>250</v>
      </c>
      <c r="G6" s="111"/>
      <c r="H6" s="111" t="s">
        <v>251</v>
      </c>
      <c r="I6" s="111"/>
      <c r="J6" s="111" t="s">
        <v>252</v>
      </c>
      <c r="K6" s="111"/>
      <c r="L6" s="111"/>
      <c r="M6" s="111"/>
      <c r="N6" s="111"/>
      <c r="O6" s="111"/>
    </row>
    <row r="7" spans="1:25" ht="15.95" customHeight="1">
      <c r="A7" s="107"/>
      <c r="B7" s="107"/>
      <c r="C7" s="107"/>
      <c r="D7" s="107"/>
      <c r="E7" s="107"/>
      <c r="F7" s="51" t="s">
        <v>241</v>
      </c>
      <c r="G7" s="51" t="s">
        <v>248</v>
      </c>
      <c r="H7" s="51" t="s">
        <v>241</v>
      </c>
      <c r="I7" s="51" t="s">
        <v>248</v>
      </c>
      <c r="J7" s="51" t="s">
        <v>241</v>
      </c>
      <c r="K7" s="51" t="s">
        <v>248</v>
      </c>
      <c r="L7" s="51" t="s">
        <v>241</v>
      </c>
      <c r="M7" s="51" t="s">
        <v>248</v>
      </c>
      <c r="N7" s="51" t="s">
        <v>241</v>
      </c>
      <c r="O7" s="51" t="s">
        <v>248</v>
      </c>
    </row>
    <row r="8" spans="1:25" ht="15.95" customHeight="1">
      <c r="A8" s="104" t="s">
        <v>82</v>
      </c>
      <c r="B8" s="60" t="s">
        <v>49</v>
      </c>
      <c r="C8" s="53"/>
      <c r="D8" s="53"/>
      <c r="E8" s="65" t="s">
        <v>40</v>
      </c>
      <c r="F8" s="54">
        <v>764</v>
      </c>
      <c r="G8" s="88">
        <v>751</v>
      </c>
      <c r="H8" s="54">
        <v>1597</v>
      </c>
      <c r="I8" s="88">
        <v>1592</v>
      </c>
      <c r="J8" s="54">
        <v>69138</v>
      </c>
      <c r="K8" s="88">
        <v>63308</v>
      </c>
      <c r="L8" s="54"/>
      <c r="M8" s="54"/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04"/>
      <c r="B9" s="62"/>
      <c r="C9" s="53" t="s">
        <v>50</v>
      </c>
      <c r="D9" s="53"/>
      <c r="E9" s="65" t="s">
        <v>41</v>
      </c>
      <c r="F9" s="54">
        <v>764</v>
      </c>
      <c r="G9" s="88">
        <v>751</v>
      </c>
      <c r="H9" s="54">
        <v>1597</v>
      </c>
      <c r="I9" s="88">
        <v>1592</v>
      </c>
      <c r="J9" s="54">
        <v>69138</v>
      </c>
      <c r="K9" s="88">
        <v>63308</v>
      </c>
      <c r="L9" s="54"/>
      <c r="M9" s="54"/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04"/>
      <c r="B10" s="61"/>
      <c r="C10" s="53" t="s">
        <v>51</v>
      </c>
      <c r="D10" s="53"/>
      <c r="E10" s="65" t="s">
        <v>42</v>
      </c>
      <c r="F10" s="54">
        <v>0</v>
      </c>
      <c r="G10" s="88">
        <v>0</v>
      </c>
      <c r="H10" s="54">
        <v>0</v>
      </c>
      <c r="I10" s="88">
        <v>0</v>
      </c>
      <c r="J10" s="66">
        <v>0</v>
      </c>
      <c r="K10" s="66">
        <v>0</v>
      </c>
      <c r="L10" s="54"/>
      <c r="M10" s="54"/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04"/>
      <c r="B11" s="60" t="s">
        <v>52</v>
      </c>
      <c r="C11" s="53"/>
      <c r="D11" s="53"/>
      <c r="E11" s="65" t="s">
        <v>43</v>
      </c>
      <c r="F11" s="54">
        <v>713</v>
      </c>
      <c r="G11" s="88">
        <v>737</v>
      </c>
      <c r="H11" s="54">
        <v>510</v>
      </c>
      <c r="I11" s="88">
        <v>482</v>
      </c>
      <c r="J11" s="54">
        <v>71099</v>
      </c>
      <c r="K11" s="88">
        <v>65279</v>
      </c>
      <c r="L11" s="54"/>
      <c r="M11" s="54"/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04"/>
      <c r="B12" s="62"/>
      <c r="C12" s="53" t="s">
        <v>53</v>
      </c>
      <c r="D12" s="53"/>
      <c r="E12" s="65" t="s">
        <v>44</v>
      </c>
      <c r="F12" s="54">
        <v>713</v>
      </c>
      <c r="G12" s="88">
        <v>737</v>
      </c>
      <c r="H12" s="54">
        <v>510</v>
      </c>
      <c r="I12" s="88">
        <v>482</v>
      </c>
      <c r="J12" s="54">
        <v>71099</v>
      </c>
      <c r="K12" s="88">
        <v>65279</v>
      </c>
      <c r="L12" s="54"/>
      <c r="M12" s="54"/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04"/>
      <c r="B13" s="61"/>
      <c r="C13" s="53" t="s">
        <v>54</v>
      </c>
      <c r="D13" s="53"/>
      <c r="E13" s="65" t="s">
        <v>45</v>
      </c>
      <c r="F13" s="54">
        <v>0</v>
      </c>
      <c r="G13" s="88">
        <v>0</v>
      </c>
      <c r="H13" s="66">
        <v>0</v>
      </c>
      <c r="I13" s="66">
        <v>0</v>
      </c>
      <c r="J13" s="66">
        <v>0</v>
      </c>
      <c r="K13" s="66">
        <v>0</v>
      </c>
      <c r="L13" s="54"/>
      <c r="M13" s="54"/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04"/>
      <c r="B14" s="53" t="s">
        <v>55</v>
      </c>
      <c r="C14" s="53"/>
      <c r="D14" s="53"/>
      <c r="E14" s="65" t="s">
        <v>96</v>
      </c>
      <c r="F14" s="54">
        <f t="shared" ref="F14:O15" si="0">F9-F12</f>
        <v>51</v>
      </c>
      <c r="G14" s="88">
        <f t="shared" si="0"/>
        <v>14</v>
      </c>
      <c r="H14" s="54">
        <f t="shared" si="0"/>
        <v>1087</v>
      </c>
      <c r="I14" s="88">
        <f t="shared" si="0"/>
        <v>1110</v>
      </c>
      <c r="J14" s="54">
        <f t="shared" si="0"/>
        <v>-1961</v>
      </c>
      <c r="K14" s="88">
        <f t="shared" si="0"/>
        <v>-1971</v>
      </c>
      <c r="L14" s="54">
        <f t="shared" si="0"/>
        <v>0</v>
      </c>
      <c r="M14" s="54">
        <f t="shared" si="0"/>
        <v>0</v>
      </c>
      <c r="N14" s="54">
        <f t="shared" si="0"/>
        <v>0</v>
      </c>
      <c r="O14" s="54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04"/>
      <c r="B15" s="53" t="s">
        <v>56</v>
      </c>
      <c r="C15" s="53"/>
      <c r="D15" s="53"/>
      <c r="E15" s="65" t="s">
        <v>97</v>
      </c>
      <c r="F15" s="54">
        <f t="shared" ref="F15:O15" si="1">F10-F13</f>
        <v>0</v>
      </c>
      <c r="G15" s="88">
        <f t="shared" si="0"/>
        <v>0</v>
      </c>
      <c r="H15" s="54">
        <f t="shared" si="1"/>
        <v>0</v>
      </c>
      <c r="I15" s="88">
        <f t="shared" si="0"/>
        <v>0</v>
      </c>
      <c r="J15" s="54">
        <f t="shared" si="1"/>
        <v>0</v>
      </c>
      <c r="K15" s="88">
        <f t="shared" si="0"/>
        <v>0</v>
      </c>
      <c r="L15" s="54">
        <f t="shared" si="1"/>
        <v>0</v>
      </c>
      <c r="M15" s="54">
        <f t="shared" si="1"/>
        <v>0</v>
      </c>
      <c r="N15" s="54">
        <f t="shared" si="1"/>
        <v>0</v>
      </c>
      <c r="O15" s="54">
        <f t="shared" si="1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04"/>
      <c r="B16" s="53" t="s">
        <v>57</v>
      </c>
      <c r="C16" s="53"/>
      <c r="D16" s="53"/>
      <c r="E16" s="65" t="s">
        <v>98</v>
      </c>
      <c r="F16" s="54">
        <f t="shared" ref="F16:O16" si="2">F8-F11</f>
        <v>51</v>
      </c>
      <c r="G16" s="88">
        <f t="shared" si="2"/>
        <v>14</v>
      </c>
      <c r="H16" s="54">
        <f t="shared" si="2"/>
        <v>1087</v>
      </c>
      <c r="I16" s="88">
        <f t="shared" si="2"/>
        <v>1110</v>
      </c>
      <c r="J16" s="54">
        <f t="shared" si="2"/>
        <v>-1961</v>
      </c>
      <c r="K16" s="88">
        <f t="shared" si="2"/>
        <v>-1971</v>
      </c>
      <c r="L16" s="54">
        <f t="shared" si="2"/>
        <v>0</v>
      </c>
      <c r="M16" s="54">
        <f t="shared" si="2"/>
        <v>0</v>
      </c>
      <c r="N16" s="54">
        <f t="shared" si="2"/>
        <v>0</v>
      </c>
      <c r="O16" s="54">
        <f t="shared" si="2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04"/>
      <c r="B17" s="53" t="s">
        <v>58</v>
      </c>
      <c r="C17" s="53"/>
      <c r="D17" s="53"/>
      <c r="E17" s="51"/>
      <c r="F17" s="54">
        <v>13633</v>
      </c>
      <c r="G17" s="88">
        <v>13715</v>
      </c>
      <c r="H17" s="66">
        <v>3020</v>
      </c>
      <c r="I17" s="66">
        <v>4111</v>
      </c>
      <c r="J17" s="54">
        <v>16681</v>
      </c>
      <c r="K17" s="88">
        <v>14790</v>
      </c>
      <c r="L17" s="54"/>
      <c r="M17" s="54"/>
      <c r="N17" s="66"/>
      <c r="O17" s="6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04"/>
      <c r="B18" s="53" t="s">
        <v>59</v>
      </c>
      <c r="C18" s="53"/>
      <c r="D18" s="53"/>
      <c r="E18" s="51"/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/>
      <c r="M18" s="67"/>
      <c r="N18" s="67"/>
      <c r="O18" s="6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04" t="s">
        <v>83</v>
      </c>
      <c r="B19" s="60" t="s">
        <v>60</v>
      </c>
      <c r="C19" s="53"/>
      <c r="D19" s="53"/>
      <c r="E19" s="65"/>
      <c r="F19" s="54">
        <v>75</v>
      </c>
      <c r="G19" s="88">
        <v>42</v>
      </c>
      <c r="H19" s="54">
        <v>15425</v>
      </c>
      <c r="I19" s="88">
        <v>1254</v>
      </c>
      <c r="J19" s="54">
        <v>41731</v>
      </c>
      <c r="K19" s="88">
        <v>41700</v>
      </c>
      <c r="L19" s="54"/>
      <c r="M19" s="54"/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04"/>
      <c r="B20" s="61"/>
      <c r="C20" s="53" t="s">
        <v>61</v>
      </c>
      <c r="D20" s="53"/>
      <c r="E20" s="65"/>
      <c r="F20" s="54">
        <v>1</v>
      </c>
      <c r="G20" s="88">
        <v>1</v>
      </c>
      <c r="H20" s="54">
        <v>13166</v>
      </c>
      <c r="I20" s="88">
        <v>1254</v>
      </c>
      <c r="J20" s="54">
        <v>13101</v>
      </c>
      <c r="K20" s="88">
        <v>13001</v>
      </c>
      <c r="L20" s="54"/>
      <c r="M20" s="54"/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04"/>
      <c r="B21" s="53" t="s">
        <v>62</v>
      </c>
      <c r="C21" s="53"/>
      <c r="D21" s="53"/>
      <c r="E21" s="65" t="s">
        <v>99</v>
      </c>
      <c r="F21" s="54">
        <v>75</v>
      </c>
      <c r="G21" s="88">
        <v>42</v>
      </c>
      <c r="H21" s="54">
        <v>15425</v>
      </c>
      <c r="I21" s="88">
        <v>1254</v>
      </c>
      <c r="J21" s="54">
        <v>41731</v>
      </c>
      <c r="K21" s="88">
        <v>41700</v>
      </c>
      <c r="L21" s="54"/>
      <c r="M21" s="54"/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04"/>
      <c r="B22" s="60" t="s">
        <v>63</v>
      </c>
      <c r="C22" s="53"/>
      <c r="D22" s="53"/>
      <c r="E22" s="65" t="s">
        <v>100</v>
      </c>
      <c r="F22" s="54">
        <v>118</v>
      </c>
      <c r="G22" s="88">
        <v>87</v>
      </c>
      <c r="H22" s="54">
        <v>32572</v>
      </c>
      <c r="I22" s="88">
        <v>1320</v>
      </c>
      <c r="J22" s="54">
        <v>47099</v>
      </c>
      <c r="K22" s="88">
        <v>46961</v>
      </c>
      <c r="L22" s="54"/>
      <c r="M22" s="54"/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04"/>
      <c r="B23" s="61" t="s">
        <v>64</v>
      </c>
      <c r="C23" s="53" t="s">
        <v>65</v>
      </c>
      <c r="D23" s="53"/>
      <c r="E23" s="65"/>
      <c r="F23" s="54">
        <v>96</v>
      </c>
      <c r="G23" s="88">
        <v>62</v>
      </c>
      <c r="H23" s="54">
        <v>32572</v>
      </c>
      <c r="I23" s="88">
        <v>1320</v>
      </c>
      <c r="J23" s="54">
        <v>15152</v>
      </c>
      <c r="K23" s="88">
        <v>15555</v>
      </c>
      <c r="L23" s="54"/>
      <c r="M23" s="54"/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04"/>
      <c r="B24" s="53" t="s">
        <v>101</v>
      </c>
      <c r="C24" s="53"/>
      <c r="D24" s="53"/>
      <c r="E24" s="65" t="s">
        <v>102</v>
      </c>
      <c r="F24" s="54">
        <f t="shared" ref="F24:O24" si="3">F21-F22</f>
        <v>-43</v>
      </c>
      <c r="G24" s="88">
        <f t="shared" si="3"/>
        <v>-45</v>
      </c>
      <c r="H24" s="54">
        <f t="shared" si="3"/>
        <v>-17147</v>
      </c>
      <c r="I24" s="88">
        <f t="shared" si="3"/>
        <v>-66</v>
      </c>
      <c r="J24" s="54">
        <f t="shared" si="3"/>
        <v>-5368</v>
      </c>
      <c r="K24" s="88">
        <f t="shared" si="3"/>
        <v>-5261</v>
      </c>
      <c r="L24" s="54">
        <f t="shared" si="3"/>
        <v>0</v>
      </c>
      <c r="M24" s="54">
        <f t="shared" si="3"/>
        <v>0</v>
      </c>
      <c r="N24" s="54">
        <f t="shared" si="3"/>
        <v>0</v>
      </c>
      <c r="O24" s="54">
        <f t="shared" si="3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04"/>
      <c r="B25" s="60" t="s">
        <v>66</v>
      </c>
      <c r="C25" s="60"/>
      <c r="D25" s="60"/>
      <c r="E25" s="108" t="s">
        <v>103</v>
      </c>
      <c r="F25" s="112">
        <v>43</v>
      </c>
      <c r="G25" s="112">
        <v>45</v>
      </c>
      <c r="H25" s="112">
        <v>17147</v>
      </c>
      <c r="I25" s="112">
        <v>66</v>
      </c>
      <c r="J25" s="112">
        <v>5368</v>
      </c>
      <c r="K25" s="112">
        <v>5261</v>
      </c>
      <c r="L25" s="112"/>
      <c r="M25" s="112"/>
      <c r="N25" s="112"/>
      <c r="O25" s="112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04"/>
      <c r="B26" s="78" t="s">
        <v>67</v>
      </c>
      <c r="C26" s="78"/>
      <c r="D26" s="78"/>
      <c r="E26" s="109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04"/>
      <c r="B27" s="53" t="s">
        <v>104</v>
      </c>
      <c r="C27" s="53"/>
      <c r="D27" s="53"/>
      <c r="E27" s="65" t="s">
        <v>105</v>
      </c>
      <c r="F27" s="54">
        <f>F24+F25</f>
        <v>0</v>
      </c>
      <c r="G27" s="88">
        <f>G24+G25</f>
        <v>0</v>
      </c>
      <c r="H27" s="54">
        <f t="shared" ref="H27:O27" si="4">H24+H25</f>
        <v>0</v>
      </c>
      <c r="I27" s="88">
        <f t="shared" si="4"/>
        <v>0</v>
      </c>
      <c r="J27" s="54">
        <f t="shared" si="4"/>
        <v>0</v>
      </c>
      <c r="K27" s="88">
        <f t="shared" si="4"/>
        <v>0</v>
      </c>
      <c r="L27" s="54">
        <f t="shared" si="4"/>
        <v>0</v>
      </c>
      <c r="M27" s="54">
        <f t="shared" si="4"/>
        <v>0</v>
      </c>
      <c r="N27" s="54">
        <f t="shared" si="4"/>
        <v>0</v>
      </c>
      <c r="O27" s="54">
        <f t="shared" si="4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07" t="s">
        <v>68</v>
      </c>
      <c r="B30" s="107"/>
      <c r="C30" s="107"/>
      <c r="D30" s="107"/>
      <c r="E30" s="107"/>
      <c r="F30" s="114" t="s">
        <v>253</v>
      </c>
      <c r="G30" s="114"/>
      <c r="H30" s="114" t="s">
        <v>254</v>
      </c>
      <c r="I30" s="114"/>
      <c r="J30" s="114" t="s">
        <v>255</v>
      </c>
      <c r="K30" s="114"/>
      <c r="L30" s="114"/>
      <c r="M30" s="114"/>
      <c r="N30" s="114"/>
      <c r="O30" s="114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07"/>
      <c r="B31" s="107"/>
      <c r="C31" s="107"/>
      <c r="D31" s="107"/>
      <c r="E31" s="107"/>
      <c r="F31" s="51" t="s">
        <v>241</v>
      </c>
      <c r="G31" s="51" t="s">
        <v>248</v>
      </c>
      <c r="H31" s="51" t="s">
        <v>241</v>
      </c>
      <c r="I31" s="51" t="s">
        <v>248</v>
      </c>
      <c r="J31" s="51" t="s">
        <v>241</v>
      </c>
      <c r="K31" s="51" t="s">
        <v>248</v>
      </c>
      <c r="L31" s="51" t="s">
        <v>241</v>
      </c>
      <c r="M31" s="51" t="s">
        <v>248</v>
      </c>
      <c r="N31" s="51" t="s">
        <v>241</v>
      </c>
      <c r="O31" s="51" t="s">
        <v>248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04" t="s">
        <v>84</v>
      </c>
      <c r="B32" s="60" t="s">
        <v>49</v>
      </c>
      <c r="C32" s="53"/>
      <c r="D32" s="53"/>
      <c r="E32" s="65" t="s">
        <v>40</v>
      </c>
      <c r="F32" s="97">
        <v>4006</v>
      </c>
      <c r="G32" s="97">
        <v>4047</v>
      </c>
      <c r="H32" s="97">
        <v>1640</v>
      </c>
      <c r="I32" s="88">
        <v>1381</v>
      </c>
      <c r="J32" s="96">
        <v>168</v>
      </c>
      <c r="K32" s="88">
        <v>180</v>
      </c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10"/>
      <c r="B33" s="62"/>
      <c r="C33" s="60" t="s">
        <v>69</v>
      </c>
      <c r="D33" s="53"/>
      <c r="E33" s="65"/>
      <c r="F33" s="97">
        <v>3926</v>
      </c>
      <c r="G33" s="97">
        <v>3969</v>
      </c>
      <c r="H33" s="97">
        <v>1639</v>
      </c>
      <c r="I33" s="88">
        <v>1381</v>
      </c>
      <c r="J33" s="96">
        <v>62</v>
      </c>
      <c r="K33" s="88">
        <v>84</v>
      </c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10"/>
      <c r="B34" s="62"/>
      <c r="C34" s="61"/>
      <c r="D34" s="53" t="s">
        <v>70</v>
      </c>
      <c r="E34" s="65"/>
      <c r="F34" s="97">
        <v>3926</v>
      </c>
      <c r="G34" s="97">
        <v>3969</v>
      </c>
      <c r="H34" s="97">
        <v>1639</v>
      </c>
      <c r="I34" s="88">
        <v>1381</v>
      </c>
      <c r="J34" s="54">
        <v>0</v>
      </c>
      <c r="K34" s="88">
        <v>0</v>
      </c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10"/>
      <c r="B35" s="61"/>
      <c r="C35" s="53" t="s">
        <v>71</v>
      </c>
      <c r="D35" s="53"/>
      <c r="E35" s="65"/>
      <c r="F35" s="97">
        <v>80</v>
      </c>
      <c r="G35" s="97">
        <v>78</v>
      </c>
      <c r="H35" s="97">
        <v>0.90700000000000003</v>
      </c>
      <c r="I35" s="88">
        <v>4.0000000000000001E-3</v>
      </c>
      <c r="J35" s="67">
        <v>106</v>
      </c>
      <c r="K35" s="67">
        <v>97</v>
      </c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10"/>
      <c r="B36" s="60" t="s">
        <v>52</v>
      </c>
      <c r="C36" s="53"/>
      <c r="D36" s="53"/>
      <c r="E36" s="65" t="s">
        <v>41</v>
      </c>
      <c r="F36" s="97">
        <v>1648</v>
      </c>
      <c r="G36" s="97">
        <v>1630</v>
      </c>
      <c r="H36" s="97">
        <v>457</v>
      </c>
      <c r="I36" s="88">
        <v>437</v>
      </c>
      <c r="J36" s="96">
        <v>8</v>
      </c>
      <c r="K36" s="88">
        <v>10</v>
      </c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10"/>
      <c r="B37" s="62"/>
      <c r="C37" s="53" t="s">
        <v>72</v>
      </c>
      <c r="D37" s="53"/>
      <c r="E37" s="65"/>
      <c r="F37" s="97">
        <v>450</v>
      </c>
      <c r="G37" s="97">
        <v>416</v>
      </c>
      <c r="H37" s="97">
        <v>154</v>
      </c>
      <c r="I37" s="88">
        <v>140</v>
      </c>
      <c r="J37" s="96">
        <v>8</v>
      </c>
      <c r="K37" s="88">
        <v>10</v>
      </c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10"/>
      <c r="B38" s="61"/>
      <c r="C38" s="53" t="s">
        <v>73</v>
      </c>
      <c r="D38" s="53"/>
      <c r="E38" s="65"/>
      <c r="F38" s="97">
        <v>1198</v>
      </c>
      <c r="G38" s="97">
        <v>1213</v>
      </c>
      <c r="H38" s="97">
        <v>303</v>
      </c>
      <c r="I38" s="88">
        <v>297</v>
      </c>
      <c r="J38" s="96">
        <v>0</v>
      </c>
      <c r="K38" s="88">
        <v>5.0000000000000001E-3</v>
      </c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10"/>
      <c r="B39" s="47" t="s">
        <v>74</v>
      </c>
      <c r="C39" s="47"/>
      <c r="D39" s="47"/>
      <c r="E39" s="65" t="s">
        <v>107</v>
      </c>
      <c r="F39" s="97">
        <f>F32-F36</f>
        <v>2358</v>
      </c>
      <c r="G39" s="97">
        <f>G32-G36</f>
        <v>2417</v>
      </c>
      <c r="H39" s="97">
        <f t="shared" ref="H39" si="5">H32-H36</f>
        <v>1183</v>
      </c>
      <c r="I39" s="88">
        <f>I32-I36</f>
        <v>944</v>
      </c>
      <c r="J39" s="54">
        <f t="shared" ref="J39:O39" si="6">J32-J36</f>
        <v>160</v>
      </c>
      <c r="K39" s="88">
        <f>K32-K36</f>
        <v>170</v>
      </c>
      <c r="L39" s="54">
        <f t="shared" si="6"/>
        <v>0</v>
      </c>
      <c r="M39" s="54">
        <f t="shared" si="6"/>
        <v>0</v>
      </c>
      <c r="N39" s="54">
        <f t="shared" si="6"/>
        <v>0</v>
      </c>
      <c r="O39" s="54">
        <f t="shared" si="6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04" t="s">
        <v>85</v>
      </c>
      <c r="B40" s="60" t="s">
        <v>75</v>
      </c>
      <c r="C40" s="53"/>
      <c r="D40" s="53"/>
      <c r="E40" s="65" t="s">
        <v>43</v>
      </c>
      <c r="F40" s="97">
        <v>292</v>
      </c>
      <c r="G40" s="97">
        <v>785</v>
      </c>
      <c r="H40" s="97">
        <v>293</v>
      </c>
      <c r="I40" s="88">
        <v>737</v>
      </c>
      <c r="J40" s="96">
        <v>6094</v>
      </c>
      <c r="K40" s="88">
        <v>6400</v>
      </c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05"/>
      <c r="B41" s="61"/>
      <c r="C41" s="53" t="s">
        <v>76</v>
      </c>
      <c r="D41" s="53"/>
      <c r="E41" s="65"/>
      <c r="F41" s="98">
        <v>0</v>
      </c>
      <c r="G41" s="67">
        <v>0</v>
      </c>
      <c r="H41" s="67">
        <v>0</v>
      </c>
      <c r="I41" s="67">
        <v>0</v>
      </c>
      <c r="J41" s="96">
        <v>0</v>
      </c>
      <c r="K41" s="88">
        <v>0</v>
      </c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05"/>
      <c r="B42" s="60" t="s">
        <v>63</v>
      </c>
      <c r="C42" s="53"/>
      <c r="D42" s="53"/>
      <c r="E42" s="65" t="s">
        <v>44</v>
      </c>
      <c r="F42" s="97">
        <v>1685</v>
      </c>
      <c r="G42" s="97">
        <v>1581</v>
      </c>
      <c r="H42" s="97">
        <v>1210</v>
      </c>
      <c r="I42" s="88">
        <v>1654</v>
      </c>
      <c r="J42" s="96">
        <v>5163</v>
      </c>
      <c r="K42" s="88">
        <v>6228</v>
      </c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05"/>
      <c r="B43" s="61"/>
      <c r="C43" s="53" t="s">
        <v>77</v>
      </c>
      <c r="D43" s="53"/>
      <c r="E43" s="65"/>
      <c r="F43" s="97">
        <v>293</v>
      </c>
      <c r="G43" s="97">
        <v>786</v>
      </c>
      <c r="H43" s="97">
        <v>292</v>
      </c>
      <c r="I43" s="88">
        <v>736</v>
      </c>
      <c r="J43" s="67">
        <v>4928</v>
      </c>
      <c r="K43" s="67">
        <v>5852</v>
      </c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05"/>
      <c r="B44" s="53" t="s">
        <v>74</v>
      </c>
      <c r="C44" s="53"/>
      <c r="D44" s="53"/>
      <c r="E44" s="65" t="s">
        <v>108</v>
      </c>
      <c r="F44" s="67">
        <f>F40-F42</f>
        <v>-1393</v>
      </c>
      <c r="G44" s="67">
        <f>G40-G42</f>
        <v>-796</v>
      </c>
      <c r="H44" s="67">
        <f t="shared" ref="H44" si="7">H40-H42</f>
        <v>-917</v>
      </c>
      <c r="I44" s="67">
        <f t="shared" ref="I44:O44" si="8">I40-I42</f>
        <v>-917</v>
      </c>
      <c r="J44" s="67">
        <f>J40-J42</f>
        <v>931</v>
      </c>
      <c r="K44" s="67">
        <f>K40-K42</f>
        <v>172</v>
      </c>
      <c r="L44" s="67">
        <f t="shared" si="8"/>
        <v>0</v>
      </c>
      <c r="M44" s="67">
        <f t="shared" si="8"/>
        <v>0</v>
      </c>
      <c r="N44" s="67">
        <f t="shared" si="8"/>
        <v>0</v>
      </c>
      <c r="O44" s="67">
        <f t="shared" si="8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04" t="s">
        <v>86</v>
      </c>
      <c r="B45" s="47" t="s">
        <v>78</v>
      </c>
      <c r="C45" s="47"/>
      <c r="D45" s="47"/>
      <c r="E45" s="65" t="s">
        <v>109</v>
      </c>
      <c r="F45" s="97">
        <f>F39+F44</f>
        <v>965</v>
      </c>
      <c r="G45" s="97">
        <v>1621</v>
      </c>
      <c r="H45" s="97">
        <f t="shared" ref="H45" si="9">H39+H44</f>
        <v>266</v>
      </c>
      <c r="I45" s="88">
        <f t="shared" ref="I45:O45" si="10">I39+I44</f>
        <v>27</v>
      </c>
      <c r="J45" s="54">
        <f>J39+J44</f>
        <v>1091</v>
      </c>
      <c r="K45" s="88">
        <f>K39+K44</f>
        <v>342</v>
      </c>
      <c r="L45" s="54">
        <f t="shared" si="10"/>
        <v>0</v>
      </c>
      <c r="M45" s="54">
        <f t="shared" si="10"/>
        <v>0</v>
      </c>
      <c r="N45" s="54">
        <f t="shared" si="10"/>
        <v>0</v>
      </c>
      <c r="O45" s="54">
        <f t="shared" si="10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05"/>
      <c r="B46" s="53" t="s">
        <v>79</v>
      </c>
      <c r="C46" s="53"/>
      <c r="D46" s="53"/>
      <c r="E46" s="53"/>
      <c r="F46" s="67">
        <v>11</v>
      </c>
      <c r="G46" s="67">
        <v>52</v>
      </c>
      <c r="H46" s="67">
        <v>553</v>
      </c>
      <c r="I46" s="67">
        <v>1597</v>
      </c>
      <c r="J46" s="67">
        <v>1092</v>
      </c>
      <c r="K46" s="67">
        <v>342</v>
      </c>
      <c r="L46" s="54"/>
      <c r="M46" s="54"/>
      <c r="N46" s="67"/>
      <c r="O46" s="67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05"/>
      <c r="B47" s="53" t="s">
        <v>80</v>
      </c>
      <c r="C47" s="53"/>
      <c r="D47" s="53"/>
      <c r="E47" s="53"/>
      <c r="F47" s="97">
        <v>955</v>
      </c>
      <c r="G47" s="97">
        <v>1570</v>
      </c>
      <c r="H47" s="97">
        <v>-287</v>
      </c>
      <c r="I47" s="88">
        <v>-1570</v>
      </c>
      <c r="J47" s="54">
        <v>0</v>
      </c>
      <c r="K47" s="88">
        <v>0</v>
      </c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05"/>
      <c r="B48" s="53" t="s">
        <v>81</v>
      </c>
      <c r="C48" s="53"/>
      <c r="D48" s="53"/>
      <c r="E48" s="53"/>
      <c r="F48" s="97">
        <v>955</v>
      </c>
      <c r="G48" s="97">
        <v>1570</v>
      </c>
      <c r="H48" s="97">
        <v>-287</v>
      </c>
      <c r="I48" s="88">
        <v>-1570</v>
      </c>
      <c r="J48" s="54">
        <v>0</v>
      </c>
      <c r="K48" s="88">
        <v>0</v>
      </c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5" customHeight="1">
      <c r="A49" s="8" t="s">
        <v>110</v>
      </c>
    </row>
    <row r="50" spans="1:1" ht="15.95" customHeight="1">
      <c r="A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zoomScaleNormal="100" zoomScaleSheetLayoutView="100" workbookViewId="0">
      <pane xSplit="5" ySplit="8" topLeftCell="F12" activePane="bottomRight" state="frozen"/>
      <selection activeCell="L8" sqref="L8"/>
      <selection pane="topRight" activeCell="L8" sqref="L8"/>
      <selection pane="bottomLeft" activeCell="L8" sqref="L8"/>
      <selection pane="bottomRight" activeCell="L15" sqref="L1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257</v>
      </c>
      <c r="F1" s="1"/>
    </row>
    <row r="3" spans="1:9" ht="14.25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8"/>
      <c r="F7" s="48" t="s">
        <v>243</v>
      </c>
      <c r="G7" s="48"/>
      <c r="H7" s="48" t="s">
        <v>246</v>
      </c>
      <c r="I7" s="68" t="s">
        <v>21</v>
      </c>
    </row>
    <row r="8" spans="1:9" ht="17.100000000000001" customHeight="1">
      <c r="A8" s="18"/>
      <c r="B8" s="19"/>
      <c r="C8" s="19"/>
      <c r="D8" s="19"/>
      <c r="E8" s="59"/>
      <c r="F8" s="51" t="s">
        <v>237</v>
      </c>
      <c r="G8" s="51" t="s">
        <v>2</v>
      </c>
      <c r="H8" s="51" t="s">
        <v>237</v>
      </c>
      <c r="I8" s="52"/>
    </row>
    <row r="9" spans="1:9" ht="18" customHeight="1">
      <c r="A9" s="100" t="s">
        <v>87</v>
      </c>
      <c r="B9" s="100" t="s">
        <v>89</v>
      </c>
      <c r="C9" s="60" t="s">
        <v>3</v>
      </c>
      <c r="D9" s="53"/>
      <c r="E9" s="53"/>
      <c r="F9" s="54">
        <v>1395997</v>
      </c>
      <c r="G9" s="55">
        <f>F9/$F$27*100</f>
        <v>29.784789498321508</v>
      </c>
      <c r="H9" s="88">
        <v>1274820</v>
      </c>
      <c r="I9" s="55">
        <f t="shared" ref="I9:I45" si="0">(F9/H9-1)*100</f>
        <v>9.5054203730722708</v>
      </c>
    </row>
    <row r="10" spans="1:9" ht="18" customHeight="1">
      <c r="A10" s="100"/>
      <c r="B10" s="100"/>
      <c r="C10" s="62"/>
      <c r="D10" s="60" t="s">
        <v>22</v>
      </c>
      <c r="E10" s="53"/>
      <c r="F10" s="54">
        <v>364632</v>
      </c>
      <c r="G10" s="55">
        <f t="shared" ref="G10:G27" si="1">F10/$F$27*100</f>
        <v>7.7797354610016844</v>
      </c>
      <c r="H10" s="88">
        <v>359798</v>
      </c>
      <c r="I10" s="55">
        <f t="shared" si="0"/>
        <v>1.3435316483137782</v>
      </c>
    </row>
    <row r="11" spans="1:9" ht="18" customHeight="1">
      <c r="A11" s="100"/>
      <c r="B11" s="100"/>
      <c r="C11" s="62"/>
      <c r="D11" s="62"/>
      <c r="E11" s="47" t="s">
        <v>23</v>
      </c>
      <c r="F11" s="54">
        <v>264960</v>
      </c>
      <c r="G11" s="55">
        <f t="shared" si="1"/>
        <v>5.6531481267332717</v>
      </c>
      <c r="H11" s="88">
        <v>269150</v>
      </c>
      <c r="I11" s="55">
        <f t="shared" si="0"/>
        <v>-1.5567527401077474</v>
      </c>
    </row>
    <row r="12" spans="1:9" ht="18" customHeight="1">
      <c r="A12" s="100"/>
      <c r="B12" s="100"/>
      <c r="C12" s="62"/>
      <c r="D12" s="62"/>
      <c r="E12" s="47" t="s">
        <v>24</v>
      </c>
      <c r="F12" s="54">
        <v>31786</v>
      </c>
      <c r="G12" s="55">
        <f t="shared" si="1"/>
        <v>0.67818148534248102</v>
      </c>
      <c r="H12" s="88">
        <v>36861</v>
      </c>
      <c r="I12" s="55">
        <f t="shared" si="0"/>
        <v>-13.767939014134178</v>
      </c>
    </row>
    <row r="13" spans="1:9" ht="18" customHeight="1">
      <c r="A13" s="100"/>
      <c r="B13" s="100"/>
      <c r="C13" s="62"/>
      <c r="D13" s="61"/>
      <c r="E13" s="47" t="s">
        <v>25</v>
      </c>
      <c r="F13" s="54">
        <v>2403</v>
      </c>
      <c r="G13" s="55">
        <f t="shared" si="1"/>
        <v>5.1270059437424714E-2</v>
      </c>
      <c r="H13" s="88">
        <v>2994</v>
      </c>
      <c r="I13" s="55">
        <f t="shared" si="0"/>
        <v>-19.739478957915836</v>
      </c>
    </row>
    <row r="14" spans="1:9" ht="18" customHeight="1">
      <c r="A14" s="100"/>
      <c r="B14" s="100"/>
      <c r="C14" s="62"/>
      <c r="D14" s="60" t="s">
        <v>26</v>
      </c>
      <c r="E14" s="53"/>
      <c r="F14" s="54">
        <v>424028</v>
      </c>
      <c r="G14" s="55">
        <f t="shared" si="1"/>
        <v>9.0469999014283502</v>
      </c>
      <c r="H14" s="88">
        <v>373506</v>
      </c>
      <c r="I14" s="55">
        <f t="shared" si="0"/>
        <v>13.526422600975629</v>
      </c>
    </row>
    <row r="15" spans="1:9" ht="18" customHeight="1">
      <c r="A15" s="100"/>
      <c r="B15" s="100"/>
      <c r="C15" s="62"/>
      <c r="D15" s="62"/>
      <c r="E15" s="47" t="s">
        <v>27</v>
      </c>
      <c r="F15" s="54">
        <v>16293</v>
      </c>
      <c r="G15" s="55">
        <f t="shared" si="1"/>
        <v>0.34762508465000452</v>
      </c>
      <c r="H15" s="88">
        <v>16152</v>
      </c>
      <c r="I15" s="55">
        <f t="shared" si="0"/>
        <v>0.87295690936106674</v>
      </c>
    </row>
    <row r="16" spans="1:9" ht="18" customHeight="1">
      <c r="A16" s="100"/>
      <c r="B16" s="100"/>
      <c r="C16" s="62"/>
      <c r="D16" s="61"/>
      <c r="E16" s="47" t="s">
        <v>28</v>
      </c>
      <c r="F16" s="54">
        <v>407735</v>
      </c>
      <c r="G16" s="55">
        <f t="shared" si="1"/>
        <v>8.6993748167783451</v>
      </c>
      <c r="H16" s="88">
        <v>357355</v>
      </c>
      <c r="I16" s="55">
        <f t="shared" si="0"/>
        <v>14.098025772691013</v>
      </c>
    </row>
    <row r="17" spans="1:9" ht="18" customHeight="1">
      <c r="A17" s="100"/>
      <c r="B17" s="100"/>
      <c r="C17" s="62"/>
      <c r="D17" s="101" t="s">
        <v>29</v>
      </c>
      <c r="E17" s="102"/>
      <c r="F17" s="83">
        <v>427695</v>
      </c>
      <c r="G17" s="55">
        <f t="shared" si="1"/>
        <v>9.125238481518668</v>
      </c>
      <c r="H17" s="118">
        <v>368491</v>
      </c>
      <c r="I17" s="55">
        <f t="shared" si="0"/>
        <v>16.066606782797944</v>
      </c>
    </row>
    <row r="18" spans="1:9" ht="18" customHeight="1">
      <c r="A18" s="100"/>
      <c r="B18" s="100"/>
      <c r="C18" s="62"/>
      <c r="D18" s="101" t="s">
        <v>93</v>
      </c>
      <c r="E18" s="103"/>
      <c r="F18" s="54">
        <v>37560</v>
      </c>
      <c r="G18" s="55">
        <f t="shared" si="1"/>
        <v>0.80137471180593933</v>
      </c>
      <c r="H18" s="88">
        <v>32703</v>
      </c>
      <c r="I18" s="55">
        <f t="shared" si="0"/>
        <v>14.851848454270256</v>
      </c>
    </row>
    <row r="19" spans="1:9" ht="18" customHeight="1">
      <c r="A19" s="100"/>
      <c r="B19" s="100"/>
      <c r="C19" s="61"/>
      <c r="D19" s="101" t="s">
        <v>94</v>
      </c>
      <c r="E19" s="103"/>
      <c r="F19" s="54">
        <v>0</v>
      </c>
      <c r="G19" s="55">
        <f t="shared" si="1"/>
        <v>0</v>
      </c>
      <c r="H19" s="88">
        <v>125</v>
      </c>
      <c r="I19" s="99">
        <f t="shared" si="0"/>
        <v>-100</v>
      </c>
    </row>
    <row r="20" spans="1:9" ht="18" customHeight="1">
      <c r="A20" s="100"/>
      <c r="B20" s="100"/>
      <c r="C20" s="53" t="s">
        <v>4</v>
      </c>
      <c r="D20" s="53"/>
      <c r="E20" s="53"/>
      <c r="F20" s="54">
        <v>144920</v>
      </c>
      <c r="G20" s="55">
        <f t="shared" si="1"/>
        <v>3.091992098906196</v>
      </c>
      <c r="H20" s="88">
        <v>129287</v>
      </c>
      <c r="I20" s="55">
        <f t="shared" si="0"/>
        <v>12.091702955440219</v>
      </c>
    </row>
    <row r="21" spans="1:9" ht="18" customHeight="1">
      <c r="A21" s="100"/>
      <c r="B21" s="100"/>
      <c r="C21" s="53" t="s">
        <v>5</v>
      </c>
      <c r="D21" s="53"/>
      <c r="E21" s="53"/>
      <c r="F21" s="54">
        <v>380417</v>
      </c>
      <c r="G21" s="55">
        <f t="shared" si="1"/>
        <v>8.1165219313386583</v>
      </c>
      <c r="H21" s="88">
        <v>259382</v>
      </c>
      <c r="I21" s="55">
        <f t="shared" si="0"/>
        <v>46.662837051144649</v>
      </c>
    </row>
    <row r="22" spans="1:9" ht="18" customHeight="1">
      <c r="A22" s="100"/>
      <c r="B22" s="100"/>
      <c r="C22" s="53" t="s">
        <v>30</v>
      </c>
      <c r="D22" s="53"/>
      <c r="E22" s="53"/>
      <c r="F22" s="54">
        <v>62004</v>
      </c>
      <c r="G22" s="55">
        <f t="shared" si="1"/>
        <v>1.3229083501282073</v>
      </c>
      <c r="H22" s="88">
        <v>62531</v>
      </c>
      <c r="I22" s="55">
        <f t="shared" si="0"/>
        <v>-0.84278198013785222</v>
      </c>
    </row>
    <row r="23" spans="1:9" ht="18" customHeight="1">
      <c r="A23" s="100"/>
      <c r="B23" s="100"/>
      <c r="C23" s="53" t="s">
        <v>6</v>
      </c>
      <c r="D23" s="53"/>
      <c r="E23" s="53"/>
      <c r="F23" s="54">
        <v>1378532</v>
      </c>
      <c r="G23" s="55">
        <f t="shared" si="1"/>
        <v>29.412158791673725</v>
      </c>
      <c r="H23" s="88">
        <v>712689</v>
      </c>
      <c r="I23" s="55">
        <f t="shared" si="0"/>
        <v>93.426866417188975</v>
      </c>
    </row>
    <row r="24" spans="1:9" ht="18" customHeight="1">
      <c r="A24" s="100"/>
      <c r="B24" s="100"/>
      <c r="C24" s="53" t="s">
        <v>31</v>
      </c>
      <c r="D24" s="53"/>
      <c r="E24" s="53"/>
      <c r="F24" s="54">
        <v>18878</v>
      </c>
      <c r="G24" s="55">
        <f t="shared" si="1"/>
        <v>0.40277826968776681</v>
      </c>
      <c r="H24" s="88">
        <v>10180</v>
      </c>
      <c r="I24" s="55">
        <f t="shared" si="0"/>
        <v>85.442043222003932</v>
      </c>
    </row>
    <row r="25" spans="1:9" ht="18" customHeight="1">
      <c r="A25" s="100"/>
      <c r="B25" s="100"/>
      <c r="C25" s="53" t="s">
        <v>7</v>
      </c>
      <c r="D25" s="53"/>
      <c r="E25" s="53"/>
      <c r="F25" s="54">
        <v>384799</v>
      </c>
      <c r="G25" s="55">
        <f t="shared" si="1"/>
        <v>8.210015647716018</v>
      </c>
      <c r="H25" s="88">
        <v>322137</v>
      </c>
      <c r="I25" s="55">
        <f t="shared" si="0"/>
        <v>19.451972297500753</v>
      </c>
    </row>
    <row r="26" spans="1:9" ht="18" customHeight="1">
      <c r="A26" s="100"/>
      <c r="B26" s="100"/>
      <c r="C26" s="53" t="s">
        <v>8</v>
      </c>
      <c r="D26" s="53"/>
      <c r="E26" s="53"/>
      <c r="F26" s="54">
        <v>921399</v>
      </c>
      <c r="G26" s="55">
        <f t="shared" si="1"/>
        <v>19.658835412227919</v>
      </c>
      <c r="H26" s="88">
        <v>1018338</v>
      </c>
      <c r="I26" s="55">
        <f t="shared" si="0"/>
        <v>-9.5193344449485355</v>
      </c>
    </row>
    <row r="27" spans="1:9" ht="18" customHeight="1">
      <c r="A27" s="100"/>
      <c r="B27" s="100"/>
      <c r="C27" s="53" t="s">
        <v>9</v>
      </c>
      <c r="D27" s="53"/>
      <c r="E27" s="53"/>
      <c r="F27" s="54">
        <f>SUM(F9,F20:F26)</f>
        <v>4686946</v>
      </c>
      <c r="G27" s="55">
        <f t="shared" si="1"/>
        <v>100</v>
      </c>
      <c r="H27" s="88">
        <f>SUM(H9,H20:H26)</f>
        <v>3789364</v>
      </c>
      <c r="I27" s="55">
        <f t="shared" si="0"/>
        <v>23.68687727016987</v>
      </c>
    </row>
    <row r="28" spans="1:9" ht="18" customHeight="1">
      <c r="A28" s="100"/>
      <c r="B28" s="100" t="s">
        <v>88</v>
      </c>
      <c r="C28" s="60" t="s">
        <v>10</v>
      </c>
      <c r="D28" s="53"/>
      <c r="E28" s="53"/>
      <c r="F28" s="54">
        <v>1118137</v>
      </c>
      <c r="G28" s="55">
        <f t="shared" ref="G28:G45" si="2">F28/$F$45*100</f>
        <v>24.124754143210122</v>
      </c>
      <c r="H28" s="88">
        <v>1111062</v>
      </c>
      <c r="I28" s="55">
        <f t="shared" si="0"/>
        <v>0.63677814559404133</v>
      </c>
    </row>
    <row r="29" spans="1:9" ht="18" customHeight="1">
      <c r="A29" s="100"/>
      <c r="B29" s="100"/>
      <c r="C29" s="62"/>
      <c r="D29" s="53" t="s">
        <v>11</v>
      </c>
      <c r="E29" s="53"/>
      <c r="F29" s="54">
        <v>659087</v>
      </c>
      <c r="G29" s="55">
        <f t="shared" si="2"/>
        <v>14.220361041612906</v>
      </c>
      <c r="H29" s="88">
        <v>666168</v>
      </c>
      <c r="I29" s="55">
        <f t="shared" si="0"/>
        <v>-1.0629450829220288</v>
      </c>
    </row>
    <row r="30" spans="1:9" ht="18" customHeight="1">
      <c r="A30" s="100"/>
      <c r="B30" s="100"/>
      <c r="C30" s="62"/>
      <c r="D30" s="53" t="s">
        <v>32</v>
      </c>
      <c r="E30" s="53"/>
      <c r="F30" s="54">
        <v>63468</v>
      </c>
      <c r="G30" s="55">
        <f t="shared" si="2"/>
        <v>1.3693759315372447</v>
      </c>
      <c r="H30" s="88">
        <v>57006</v>
      </c>
      <c r="I30" s="55">
        <f t="shared" si="0"/>
        <v>11.335648879065353</v>
      </c>
    </row>
    <row r="31" spans="1:9" ht="18" customHeight="1">
      <c r="A31" s="100"/>
      <c r="B31" s="100"/>
      <c r="C31" s="61"/>
      <c r="D31" s="53" t="s">
        <v>12</v>
      </c>
      <c r="E31" s="53"/>
      <c r="F31" s="54">
        <v>395581</v>
      </c>
      <c r="G31" s="55">
        <f t="shared" si="2"/>
        <v>8.5349955942118036</v>
      </c>
      <c r="H31" s="88">
        <v>387889</v>
      </c>
      <c r="I31" s="55">
        <f t="shared" si="0"/>
        <v>1.9830415402344537</v>
      </c>
    </row>
    <row r="32" spans="1:9" ht="18" customHeight="1">
      <c r="A32" s="100"/>
      <c r="B32" s="100"/>
      <c r="C32" s="60" t="s">
        <v>13</v>
      </c>
      <c r="D32" s="53"/>
      <c r="E32" s="53"/>
      <c r="F32" s="54">
        <v>3324495</v>
      </c>
      <c r="G32" s="55">
        <f t="shared" si="2"/>
        <v>71.72879935583147</v>
      </c>
      <c r="H32" s="88">
        <v>2447138</v>
      </c>
      <c r="I32" s="55">
        <f t="shared" si="0"/>
        <v>35.852371218950466</v>
      </c>
    </row>
    <row r="33" spans="1:9" ht="18" customHeight="1">
      <c r="A33" s="100"/>
      <c r="B33" s="100"/>
      <c r="C33" s="62"/>
      <c r="D33" s="53" t="s">
        <v>14</v>
      </c>
      <c r="E33" s="53"/>
      <c r="F33" s="54">
        <v>139689</v>
      </c>
      <c r="G33" s="55">
        <f t="shared" si="2"/>
        <v>3.0139086547631271</v>
      </c>
      <c r="H33" s="88">
        <v>85386</v>
      </c>
      <c r="I33" s="55">
        <f t="shared" si="0"/>
        <v>63.597076804159933</v>
      </c>
    </row>
    <row r="34" spans="1:9" ht="18" customHeight="1">
      <c r="A34" s="100"/>
      <c r="B34" s="100"/>
      <c r="C34" s="62"/>
      <c r="D34" s="53" t="s">
        <v>33</v>
      </c>
      <c r="E34" s="53"/>
      <c r="F34" s="54">
        <v>25706</v>
      </c>
      <c r="G34" s="55">
        <f t="shared" si="2"/>
        <v>0.55462875301090964</v>
      </c>
      <c r="H34" s="88">
        <v>24884</v>
      </c>
      <c r="I34" s="55">
        <f t="shared" si="0"/>
        <v>3.3033274393184486</v>
      </c>
    </row>
    <row r="35" spans="1:9" ht="18" customHeight="1">
      <c r="A35" s="100"/>
      <c r="B35" s="100"/>
      <c r="C35" s="62"/>
      <c r="D35" s="53" t="s">
        <v>34</v>
      </c>
      <c r="E35" s="53"/>
      <c r="F35" s="54">
        <v>2124864</v>
      </c>
      <c r="G35" s="55">
        <f t="shared" si="2"/>
        <v>45.84574304200472</v>
      </c>
      <c r="H35" s="88">
        <v>1378334</v>
      </c>
      <c r="I35" s="55">
        <f t="shared" si="0"/>
        <v>54.161763404225674</v>
      </c>
    </row>
    <row r="36" spans="1:9" ht="18" customHeight="1">
      <c r="A36" s="100"/>
      <c r="B36" s="100"/>
      <c r="C36" s="62"/>
      <c r="D36" s="53" t="s">
        <v>35</v>
      </c>
      <c r="E36" s="53"/>
      <c r="F36" s="54">
        <v>51837</v>
      </c>
      <c r="G36" s="55">
        <f t="shared" si="2"/>
        <v>1.1184272414932903</v>
      </c>
      <c r="H36" s="88">
        <v>53871</v>
      </c>
      <c r="I36" s="55">
        <f t="shared" si="0"/>
        <v>-3.7756863618644498</v>
      </c>
    </row>
    <row r="37" spans="1:9" ht="18" customHeight="1">
      <c r="A37" s="100"/>
      <c r="B37" s="100"/>
      <c r="C37" s="62"/>
      <c r="D37" s="53" t="s">
        <v>15</v>
      </c>
      <c r="E37" s="53"/>
      <c r="F37" s="54">
        <v>199584</v>
      </c>
      <c r="G37" s="55">
        <f t="shared" si="2"/>
        <v>4.3061940807955095</v>
      </c>
      <c r="H37" s="88">
        <v>21601</v>
      </c>
      <c r="I37" s="55">
        <f t="shared" si="0"/>
        <v>823.95722420258312</v>
      </c>
    </row>
    <row r="38" spans="1:9" ht="18" customHeight="1">
      <c r="A38" s="100"/>
      <c r="B38" s="100"/>
      <c r="C38" s="61"/>
      <c r="D38" s="53" t="s">
        <v>36</v>
      </c>
      <c r="E38" s="53"/>
      <c r="F38" s="54">
        <v>782815</v>
      </c>
      <c r="G38" s="55">
        <f t="shared" si="2"/>
        <v>16.889897583763915</v>
      </c>
      <c r="H38" s="88">
        <v>883061</v>
      </c>
      <c r="I38" s="55">
        <f t="shared" si="0"/>
        <v>-11.35210364855882</v>
      </c>
    </row>
    <row r="39" spans="1:9" ht="18" customHeight="1">
      <c r="A39" s="100"/>
      <c r="B39" s="100"/>
      <c r="C39" s="60" t="s">
        <v>16</v>
      </c>
      <c r="D39" s="53"/>
      <c r="E39" s="53"/>
      <c r="F39" s="54">
        <v>192180</v>
      </c>
      <c r="G39" s="55">
        <f t="shared" si="2"/>
        <v>4.1464465009583993</v>
      </c>
      <c r="H39" s="88">
        <v>175315</v>
      </c>
      <c r="I39" s="55">
        <f t="shared" si="0"/>
        <v>9.619827168240036</v>
      </c>
    </row>
    <row r="40" spans="1:9" ht="18" customHeight="1">
      <c r="A40" s="100"/>
      <c r="B40" s="100"/>
      <c r="C40" s="62"/>
      <c r="D40" s="60" t="s">
        <v>17</v>
      </c>
      <c r="E40" s="53"/>
      <c r="F40" s="54">
        <v>191492</v>
      </c>
      <c r="G40" s="55">
        <f t="shared" si="2"/>
        <v>4.1316023174187002</v>
      </c>
      <c r="H40" s="88">
        <v>174485</v>
      </c>
      <c r="I40" s="55">
        <f t="shared" si="0"/>
        <v>9.7469696535518846</v>
      </c>
    </row>
    <row r="41" spans="1:9" ht="18" customHeight="1">
      <c r="A41" s="100"/>
      <c r="B41" s="100"/>
      <c r="C41" s="62"/>
      <c r="D41" s="62"/>
      <c r="E41" s="56" t="s">
        <v>91</v>
      </c>
      <c r="F41" s="54">
        <v>132374</v>
      </c>
      <c r="G41" s="55">
        <f t="shared" si="2"/>
        <v>2.8560813254129833</v>
      </c>
      <c r="H41" s="88">
        <v>123151</v>
      </c>
      <c r="I41" s="57">
        <f t="shared" si="0"/>
        <v>7.4891799498177036</v>
      </c>
    </row>
    <row r="42" spans="1:9" ht="18" customHeight="1">
      <c r="A42" s="100"/>
      <c r="B42" s="100"/>
      <c r="C42" s="62"/>
      <c r="D42" s="61"/>
      <c r="E42" s="47" t="s">
        <v>37</v>
      </c>
      <c r="F42" s="54">
        <v>59118</v>
      </c>
      <c r="G42" s="55">
        <f t="shared" si="2"/>
        <v>1.2755209920057167</v>
      </c>
      <c r="H42" s="88">
        <v>51334</v>
      </c>
      <c r="I42" s="57">
        <f t="shared" si="0"/>
        <v>15.163439435851478</v>
      </c>
    </row>
    <row r="43" spans="1:9" ht="18" customHeight="1">
      <c r="A43" s="100"/>
      <c r="B43" s="100"/>
      <c r="C43" s="62"/>
      <c r="D43" s="53" t="s">
        <v>38</v>
      </c>
      <c r="E43" s="53"/>
      <c r="F43" s="54">
        <v>689</v>
      </c>
      <c r="G43" s="55">
        <f t="shared" si="2"/>
        <v>1.4865759387867297E-2</v>
      </c>
      <c r="H43" s="88">
        <v>830</v>
      </c>
      <c r="I43" s="57">
        <f t="shared" si="0"/>
        <v>-16.987951807228917</v>
      </c>
    </row>
    <row r="44" spans="1:9" ht="18" customHeight="1">
      <c r="A44" s="100"/>
      <c r="B44" s="100"/>
      <c r="C44" s="61"/>
      <c r="D44" s="53" t="s">
        <v>39</v>
      </c>
      <c r="E44" s="53"/>
      <c r="F44" s="54">
        <v>0</v>
      </c>
      <c r="G44" s="55">
        <f t="shared" si="2"/>
        <v>0</v>
      </c>
      <c r="H44" s="88">
        <v>0</v>
      </c>
      <c r="I44" s="55" t="e">
        <f t="shared" si="0"/>
        <v>#DIV/0!</v>
      </c>
    </row>
    <row r="45" spans="1:9" ht="18" customHeight="1">
      <c r="A45" s="100"/>
      <c r="B45" s="100"/>
      <c r="C45" s="47" t="s">
        <v>18</v>
      </c>
      <c r="D45" s="47"/>
      <c r="E45" s="47"/>
      <c r="F45" s="54">
        <f>SUM(F28,F32,F39)</f>
        <v>4634812</v>
      </c>
      <c r="G45" s="55">
        <f t="shared" si="2"/>
        <v>100</v>
      </c>
      <c r="H45" s="88">
        <f>SUM(H28,H32,H39)</f>
        <v>3733515</v>
      </c>
      <c r="I45" s="55">
        <f t="shared" si="0"/>
        <v>24.140709224417201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I34" sqref="I34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21" t="s">
        <v>257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232</v>
      </c>
      <c r="F6" s="36" t="s">
        <v>233</v>
      </c>
      <c r="G6" s="36" t="s">
        <v>234</v>
      </c>
      <c r="H6" s="36" t="s">
        <v>235</v>
      </c>
      <c r="I6" s="36" t="s">
        <v>249</v>
      </c>
    </row>
    <row r="7" spans="1:9" ht="27" customHeight="1">
      <c r="A7" s="100" t="s">
        <v>115</v>
      </c>
      <c r="B7" s="60" t="s">
        <v>116</v>
      </c>
      <c r="C7" s="53"/>
      <c r="D7" s="65" t="s">
        <v>117</v>
      </c>
      <c r="E7" s="93">
        <v>2670046</v>
      </c>
      <c r="F7" s="93">
        <v>2580017</v>
      </c>
      <c r="G7" s="93">
        <v>2582153</v>
      </c>
      <c r="H7" s="93">
        <v>3789364</v>
      </c>
      <c r="I7" s="36">
        <v>4686947</v>
      </c>
    </row>
    <row r="8" spans="1:9" ht="27" customHeight="1">
      <c r="A8" s="100"/>
      <c r="B8" s="78"/>
      <c r="C8" s="53" t="s">
        <v>118</v>
      </c>
      <c r="D8" s="65" t="s">
        <v>41</v>
      </c>
      <c r="E8" s="89">
        <v>1716305</v>
      </c>
      <c r="F8" s="89">
        <v>1673921</v>
      </c>
      <c r="G8" s="70">
        <v>1721764</v>
      </c>
      <c r="H8" s="70">
        <v>1668933</v>
      </c>
      <c r="I8" s="70">
        <v>1926226</v>
      </c>
    </row>
    <row r="9" spans="1:9" ht="27" customHeight="1">
      <c r="A9" s="100"/>
      <c r="B9" s="53" t="s">
        <v>119</v>
      </c>
      <c r="C9" s="53"/>
      <c r="D9" s="65"/>
      <c r="E9" s="89">
        <v>2647594</v>
      </c>
      <c r="F9" s="89">
        <v>2554843</v>
      </c>
      <c r="G9" s="71">
        <v>2526285</v>
      </c>
      <c r="H9" s="71">
        <v>3733515</v>
      </c>
      <c r="I9" s="71">
        <v>4634812</v>
      </c>
    </row>
    <row r="10" spans="1:9" ht="27" customHeight="1">
      <c r="A10" s="100"/>
      <c r="B10" s="53" t="s">
        <v>120</v>
      </c>
      <c r="C10" s="53"/>
      <c r="D10" s="65"/>
      <c r="E10" s="89">
        <v>22452</v>
      </c>
      <c r="F10" s="89">
        <v>25174</v>
      </c>
      <c r="G10" s="71">
        <v>55869</v>
      </c>
      <c r="H10" s="71">
        <v>55849</v>
      </c>
      <c r="I10" s="71">
        <v>52134</v>
      </c>
    </row>
    <row r="11" spans="1:9" ht="27" customHeight="1">
      <c r="A11" s="100"/>
      <c r="B11" s="53" t="s">
        <v>121</v>
      </c>
      <c r="C11" s="53"/>
      <c r="D11" s="65"/>
      <c r="E11" s="89">
        <v>14368</v>
      </c>
      <c r="F11" s="89">
        <v>19308</v>
      </c>
      <c r="G11" s="71">
        <v>19188</v>
      </c>
      <c r="H11" s="71">
        <v>20871</v>
      </c>
      <c r="I11" s="71">
        <v>20845</v>
      </c>
    </row>
    <row r="12" spans="1:9" ht="27" customHeight="1">
      <c r="A12" s="100"/>
      <c r="B12" s="53" t="s">
        <v>122</v>
      </c>
      <c r="C12" s="53"/>
      <c r="D12" s="65"/>
      <c r="E12" s="89">
        <v>8084</v>
      </c>
      <c r="F12" s="89">
        <v>5866</v>
      </c>
      <c r="G12" s="71">
        <v>36681</v>
      </c>
      <c r="H12" s="71">
        <v>34977</v>
      </c>
      <c r="I12" s="71">
        <v>31289</v>
      </c>
    </row>
    <row r="13" spans="1:9" ht="27" customHeight="1">
      <c r="A13" s="100"/>
      <c r="B13" s="53" t="s">
        <v>123</v>
      </c>
      <c r="C13" s="53"/>
      <c r="D13" s="65"/>
      <c r="E13" s="89">
        <v>4319</v>
      </c>
      <c r="F13" s="89">
        <v>-2219</v>
      </c>
      <c r="G13" s="71">
        <v>30815</v>
      </c>
      <c r="H13" s="71">
        <v>-1703</v>
      </c>
      <c r="I13" s="71">
        <v>-3688</v>
      </c>
    </row>
    <row r="14" spans="1:9" ht="27" customHeight="1">
      <c r="A14" s="100"/>
      <c r="B14" s="53" t="s">
        <v>124</v>
      </c>
      <c r="C14" s="53"/>
      <c r="D14" s="65"/>
      <c r="E14" s="89">
        <v>0</v>
      </c>
      <c r="F14" s="89">
        <v>0</v>
      </c>
      <c r="G14" s="71">
        <v>0</v>
      </c>
      <c r="H14" s="71">
        <v>0</v>
      </c>
      <c r="I14" s="71">
        <v>0</v>
      </c>
    </row>
    <row r="15" spans="1:9" ht="27" customHeight="1">
      <c r="A15" s="100"/>
      <c r="B15" s="53" t="s">
        <v>125</v>
      </c>
      <c r="C15" s="53"/>
      <c r="D15" s="65"/>
      <c r="E15" s="89">
        <v>2821</v>
      </c>
      <c r="F15" s="89">
        <v>-2218</v>
      </c>
      <c r="G15" s="71">
        <v>35656</v>
      </c>
      <c r="H15" s="71">
        <v>-1703</v>
      </c>
      <c r="I15" s="71">
        <v>177060</v>
      </c>
    </row>
    <row r="16" spans="1:9" ht="27" customHeight="1">
      <c r="A16" s="100"/>
      <c r="B16" s="53" t="s">
        <v>126</v>
      </c>
      <c r="C16" s="53"/>
      <c r="D16" s="65" t="s">
        <v>42</v>
      </c>
      <c r="E16" s="89">
        <v>330499</v>
      </c>
      <c r="F16" s="89">
        <v>301910</v>
      </c>
      <c r="G16" s="71">
        <v>303406</v>
      </c>
      <c r="H16" s="71">
        <v>318817</v>
      </c>
      <c r="I16" s="71">
        <v>510440</v>
      </c>
    </row>
    <row r="17" spans="1:9" ht="27" customHeight="1">
      <c r="A17" s="100"/>
      <c r="B17" s="53" t="s">
        <v>127</v>
      </c>
      <c r="C17" s="53"/>
      <c r="D17" s="65" t="s">
        <v>43</v>
      </c>
      <c r="E17" s="89">
        <v>348750</v>
      </c>
      <c r="F17" s="89">
        <v>281360</v>
      </c>
      <c r="G17" s="71">
        <v>338603</v>
      </c>
      <c r="H17" s="71">
        <v>438371</v>
      </c>
      <c r="I17" s="71">
        <v>475485</v>
      </c>
    </row>
    <row r="18" spans="1:9" ht="27" customHeight="1">
      <c r="A18" s="100"/>
      <c r="B18" s="53" t="s">
        <v>128</v>
      </c>
      <c r="C18" s="53"/>
      <c r="D18" s="65" t="s">
        <v>44</v>
      </c>
      <c r="E18" s="89">
        <v>5410018</v>
      </c>
      <c r="F18" s="89">
        <v>5328516</v>
      </c>
      <c r="G18" s="71">
        <v>5219171</v>
      </c>
      <c r="H18" s="71">
        <v>5180685</v>
      </c>
      <c r="I18" s="71">
        <v>5192444</v>
      </c>
    </row>
    <row r="19" spans="1:9" ht="27" customHeight="1">
      <c r="A19" s="100"/>
      <c r="B19" s="53" t="s">
        <v>129</v>
      </c>
      <c r="C19" s="53"/>
      <c r="D19" s="65" t="s">
        <v>130</v>
      </c>
      <c r="E19" s="89">
        <v>5428269</v>
      </c>
      <c r="F19" s="89">
        <v>5307966</v>
      </c>
      <c r="G19" s="89">
        <f>G17+G18-G16</f>
        <v>5254368</v>
      </c>
      <c r="H19" s="89">
        <f>H17+H18-H16</f>
        <v>5300239</v>
      </c>
      <c r="I19" s="69">
        <f>I17+I18-I16</f>
        <v>5157489</v>
      </c>
    </row>
    <row r="20" spans="1:9" ht="27" customHeight="1">
      <c r="A20" s="100"/>
      <c r="B20" s="53" t="s">
        <v>131</v>
      </c>
      <c r="C20" s="53"/>
      <c r="D20" s="65" t="s">
        <v>132</v>
      </c>
      <c r="E20" s="72">
        <v>3.1521308858274026</v>
      </c>
      <c r="F20" s="72">
        <v>3.1832541679087605</v>
      </c>
      <c r="G20" s="72">
        <f>G18/G8</f>
        <v>3.0312929065772081</v>
      </c>
      <c r="H20" s="72">
        <f>H18/H8</f>
        <v>3.1041899225433256</v>
      </c>
      <c r="I20" s="72">
        <f>I18/I8</f>
        <v>2.6956566882598407</v>
      </c>
    </row>
    <row r="21" spans="1:9" ht="27" customHeight="1">
      <c r="A21" s="100"/>
      <c r="B21" s="53" t="s">
        <v>133</v>
      </c>
      <c r="C21" s="53"/>
      <c r="D21" s="65" t="s">
        <v>134</v>
      </c>
      <c r="E21" s="72">
        <v>3.1627647766568296</v>
      </c>
      <c r="F21" s="72">
        <v>3.1709776028856798</v>
      </c>
      <c r="G21" s="72">
        <f>G19/G8</f>
        <v>3.0517353133182015</v>
      </c>
      <c r="H21" s="72">
        <f>H19/H8</f>
        <v>3.1758249132829177</v>
      </c>
      <c r="I21" s="72">
        <f>I19/I8</f>
        <v>2.6775098041455156</v>
      </c>
    </row>
    <row r="22" spans="1:9" ht="27" customHeight="1">
      <c r="A22" s="100"/>
      <c r="B22" s="53" t="s">
        <v>135</v>
      </c>
      <c r="C22" s="53"/>
      <c r="D22" s="65" t="s">
        <v>136</v>
      </c>
      <c r="E22" s="89">
        <v>612029.7497508052</v>
      </c>
      <c r="F22" s="89">
        <v>602809.51265285281</v>
      </c>
      <c r="G22" s="89">
        <f>G18/G24*1000000</f>
        <v>590439.42571663519</v>
      </c>
      <c r="H22" s="89">
        <f>H18/H24*1000000</f>
        <v>586203.85315837793</v>
      </c>
      <c r="I22" s="69">
        <f>I18/I24*1000000</f>
        <v>587534.40522037155</v>
      </c>
    </row>
    <row r="23" spans="1:9" ht="27" customHeight="1">
      <c r="A23" s="100"/>
      <c r="B23" s="53" t="s">
        <v>137</v>
      </c>
      <c r="C23" s="53"/>
      <c r="D23" s="65" t="s">
        <v>138</v>
      </c>
      <c r="E23" s="89">
        <v>614094.46653413237</v>
      </c>
      <c r="F23" s="89">
        <v>600484.71237356006</v>
      </c>
      <c r="G23" s="89">
        <f>G19/G24*1000000</f>
        <v>594421.22598088183</v>
      </c>
      <c r="H23" s="89">
        <f>H19/H24*1000000</f>
        <v>599731.60392116266</v>
      </c>
      <c r="I23" s="69">
        <f>I19/I24*1000000</f>
        <v>583579.18391524476</v>
      </c>
    </row>
    <row r="24" spans="1:9" ht="27" customHeight="1">
      <c r="A24" s="100"/>
      <c r="B24" s="73" t="s">
        <v>139</v>
      </c>
      <c r="C24" s="74"/>
      <c r="D24" s="65" t="s">
        <v>140</v>
      </c>
      <c r="E24" s="89">
        <v>8839469</v>
      </c>
      <c r="F24" s="71">
        <v>8839469</v>
      </c>
      <c r="G24" s="71">
        <f>F24</f>
        <v>8839469</v>
      </c>
      <c r="H24" s="71">
        <v>8837685</v>
      </c>
      <c r="I24" s="71">
        <v>8837685</v>
      </c>
    </row>
    <row r="25" spans="1:9" ht="27" customHeight="1">
      <c r="A25" s="100"/>
      <c r="B25" s="47" t="s">
        <v>141</v>
      </c>
      <c r="C25" s="47"/>
      <c r="D25" s="47"/>
      <c r="E25" s="89">
        <v>1555791</v>
      </c>
      <c r="F25" s="89">
        <v>1569476</v>
      </c>
      <c r="G25" s="88">
        <v>1577599</v>
      </c>
      <c r="H25" s="88">
        <v>1598009</v>
      </c>
      <c r="I25" s="54">
        <v>1680869</v>
      </c>
    </row>
    <row r="26" spans="1:9" ht="27" customHeight="1">
      <c r="A26" s="100"/>
      <c r="B26" s="47" t="s">
        <v>142</v>
      </c>
      <c r="C26" s="47"/>
      <c r="D26" s="47"/>
      <c r="E26" s="75">
        <v>0.78</v>
      </c>
      <c r="F26" s="75">
        <v>0.79</v>
      </c>
      <c r="G26" s="76">
        <v>0.79</v>
      </c>
      <c r="H26" s="76">
        <v>0.79</v>
      </c>
      <c r="I26" s="76">
        <v>0.75</v>
      </c>
    </row>
    <row r="27" spans="1:9" ht="27" customHeight="1">
      <c r="A27" s="100"/>
      <c r="B27" s="47" t="s">
        <v>143</v>
      </c>
      <c r="C27" s="47"/>
      <c r="D27" s="47"/>
      <c r="E27" s="57">
        <v>0.5</v>
      </c>
      <c r="F27" s="57">
        <v>0.4</v>
      </c>
      <c r="G27" s="55">
        <v>2.2999999999999998</v>
      </c>
      <c r="H27" s="55">
        <v>2.2000000000000002</v>
      </c>
      <c r="I27" s="55">
        <v>1.9</v>
      </c>
    </row>
    <row r="28" spans="1:9" ht="27" customHeight="1">
      <c r="A28" s="100"/>
      <c r="B28" s="47" t="s">
        <v>144</v>
      </c>
      <c r="C28" s="47"/>
      <c r="D28" s="47"/>
      <c r="E28" s="57">
        <v>100.5</v>
      </c>
      <c r="F28" s="57">
        <v>100.1</v>
      </c>
      <c r="G28" s="55">
        <v>98.5</v>
      </c>
      <c r="H28" s="55">
        <v>100.8</v>
      </c>
      <c r="I28" s="55">
        <v>87.1</v>
      </c>
    </row>
    <row r="29" spans="1:9" ht="27" customHeight="1">
      <c r="A29" s="100"/>
      <c r="B29" s="47" t="s">
        <v>145</v>
      </c>
      <c r="C29" s="47"/>
      <c r="D29" s="47"/>
      <c r="E29" s="57">
        <v>67.7</v>
      </c>
      <c r="F29" s="57">
        <v>66.599999999999994</v>
      </c>
      <c r="G29" s="55">
        <v>66.7</v>
      </c>
      <c r="H29" s="55">
        <v>62.2</v>
      </c>
      <c r="I29" s="55">
        <v>50.4</v>
      </c>
    </row>
    <row r="30" spans="1:9" ht="27" customHeight="1">
      <c r="A30" s="100"/>
      <c r="B30" s="100" t="s">
        <v>146</v>
      </c>
      <c r="C30" s="47" t="s">
        <v>147</v>
      </c>
      <c r="D30" s="47"/>
      <c r="E30" s="57">
        <v>0</v>
      </c>
      <c r="F30" s="57">
        <v>0</v>
      </c>
      <c r="G30" s="55">
        <v>0</v>
      </c>
      <c r="H30" s="55">
        <v>0</v>
      </c>
      <c r="I30" s="55">
        <v>0</v>
      </c>
    </row>
    <row r="31" spans="1:9" ht="27" customHeight="1">
      <c r="A31" s="100"/>
      <c r="B31" s="100"/>
      <c r="C31" s="47" t="s">
        <v>148</v>
      </c>
      <c r="D31" s="47"/>
      <c r="E31" s="57">
        <v>0</v>
      </c>
      <c r="F31" s="57">
        <v>0</v>
      </c>
      <c r="G31" s="55">
        <v>0</v>
      </c>
      <c r="H31" s="55">
        <v>0</v>
      </c>
      <c r="I31" s="55">
        <v>0</v>
      </c>
    </row>
    <row r="32" spans="1:9" ht="27" customHeight="1">
      <c r="A32" s="100"/>
      <c r="B32" s="100"/>
      <c r="C32" s="47" t="s">
        <v>149</v>
      </c>
      <c r="D32" s="47"/>
      <c r="E32" s="57">
        <v>17.899999999999999</v>
      </c>
      <c r="F32" s="57">
        <v>16.8</v>
      </c>
      <c r="G32" s="55">
        <v>15.3</v>
      </c>
      <c r="H32" s="55">
        <v>13.7</v>
      </c>
      <c r="I32" s="55">
        <v>12.2</v>
      </c>
    </row>
    <row r="33" spans="1:9" ht="27" customHeight="1">
      <c r="A33" s="100"/>
      <c r="B33" s="100"/>
      <c r="C33" s="47" t="s">
        <v>150</v>
      </c>
      <c r="D33" s="47"/>
      <c r="E33" s="94">
        <v>183.1</v>
      </c>
      <c r="F33" s="94">
        <v>173.8</v>
      </c>
      <c r="G33" s="95">
        <v>164.3</v>
      </c>
      <c r="H33" s="95">
        <v>153.4</v>
      </c>
      <c r="I33" s="77">
        <v>130.9</v>
      </c>
    </row>
    <row r="34" spans="1:9" ht="27" customHeight="1">
      <c r="A34" s="2" t="s">
        <v>231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view="pageBreakPreview" zoomScale="85" zoomScaleNormal="100" zoomScaleSheetLayoutView="85" workbookViewId="0">
      <pane xSplit="5" ySplit="7" topLeftCell="F20" activePane="bottomRight" state="frozen"/>
      <selection activeCell="L8" sqref="L8"/>
      <selection pane="topRight" activeCell="L8" sqref="L8"/>
      <selection pane="bottomLeft" activeCell="L8" sqref="L8"/>
      <selection pane="bottomRight" activeCell="J40" sqref="J40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257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244</v>
      </c>
      <c r="B5" s="12"/>
      <c r="C5" s="12"/>
      <c r="D5" s="12"/>
      <c r="K5" s="15"/>
      <c r="O5" s="15" t="s">
        <v>47</v>
      </c>
    </row>
    <row r="6" spans="1:25" ht="15.95" customHeight="1">
      <c r="A6" s="106" t="s">
        <v>48</v>
      </c>
      <c r="B6" s="107"/>
      <c r="C6" s="107"/>
      <c r="D6" s="107"/>
      <c r="E6" s="107"/>
      <c r="F6" s="111" t="s">
        <v>258</v>
      </c>
      <c r="G6" s="111"/>
      <c r="H6" s="111" t="s">
        <v>259</v>
      </c>
      <c r="I6" s="111"/>
      <c r="J6" s="111" t="s">
        <v>260</v>
      </c>
      <c r="K6" s="111"/>
      <c r="L6" s="111"/>
      <c r="M6" s="111"/>
      <c r="N6" s="111"/>
      <c r="O6" s="111"/>
    </row>
    <row r="7" spans="1:25" ht="15.95" customHeight="1">
      <c r="A7" s="107"/>
      <c r="B7" s="107"/>
      <c r="C7" s="107"/>
      <c r="D7" s="107"/>
      <c r="E7" s="107"/>
      <c r="F7" s="51" t="s">
        <v>243</v>
      </c>
      <c r="G7" s="51" t="s">
        <v>247</v>
      </c>
      <c r="H7" s="51" t="s">
        <v>243</v>
      </c>
      <c r="I7" s="79" t="s">
        <v>246</v>
      </c>
      <c r="J7" s="51" t="s">
        <v>243</v>
      </c>
      <c r="K7" s="79" t="s">
        <v>246</v>
      </c>
      <c r="L7" s="51" t="s">
        <v>243</v>
      </c>
      <c r="M7" s="79" t="s">
        <v>246</v>
      </c>
      <c r="N7" s="51" t="s">
        <v>243</v>
      </c>
      <c r="O7" s="79" t="s">
        <v>246</v>
      </c>
    </row>
    <row r="8" spans="1:25" ht="15.95" customHeight="1">
      <c r="A8" s="104" t="s">
        <v>82</v>
      </c>
      <c r="B8" s="60" t="s">
        <v>49</v>
      </c>
      <c r="C8" s="53"/>
      <c r="D8" s="53"/>
      <c r="E8" s="65" t="s">
        <v>40</v>
      </c>
      <c r="F8" s="54">
        <v>720</v>
      </c>
      <c r="G8" s="88">
        <v>681</v>
      </c>
      <c r="H8" s="54">
        <v>3200</v>
      </c>
      <c r="I8" s="88">
        <v>1986</v>
      </c>
      <c r="J8" s="54">
        <v>61315</v>
      </c>
      <c r="K8" s="88">
        <v>61181</v>
      </c>
      <c r="L8" s="54"/>
      <c r="M8" s="54"/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04"/>
      <c r="B9" s="62"/>
      <c r="C9" s="53" t="s">
        <v>50</v>
      </c>
      <c r="D9" s="53"/>
      <c r="E9" s="65" t="s">
        <v>41</v>
      </c>
      <c r="F9" s="54">
        <v>720</v>
      </c>
      <c r="G9" s="88">
        <v>681</v>
      </c>
      <c r="H9" s="54">
        <v>3200</v>
      </c>
      <c r="I9" s="88">
        <v>1986</v>
      </c>
      <c r="J9" s="54">
        <v>61315</v>
      </c>
      <c r="K9" s="88">
        <v>61181</v>
      </c>
      <c r="L9" s="54"/>
      <c r="M9" s="54"/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04"/>
      <c r="B10" s="61"/>
      <c r="C10" s="53" t="s">
        <v>51</v>
      </c>
      <c r="D10" s="53"/>
      <c r="E10" s="65" t="s">
        <v>42</v>
      </c>
      <c r="F10" s="90">
        <v>0</v>
      </c>
      <c r="G10" s="88">
        <v>0</v>
      </c>
      <c r="H10" s="54">
        <v>0</v>
      </c>
      <c r="I10" s="88">
        <v>0</v>
      </c>
      <c r="J10" s="66">
        <v>0</v>
      </c>
      <c r="K10" s="66">
        <v>0</v>
      </c>
      <c r="L10" s="54"/>
      <c r="M10" s="54"/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04"/>
      <c r="B11" s="60" t="s">
        <v>52</v>
      </c>
      <c r="C11" s="53"/>
      <c r="D11" s="53"/>
      <c r="E11" s="65" t="s">
        <v>43</v>
      </c>
      <c r="F11" s="54">
        <v>689</v>
      </c>
      <c r="G11" s="88">
        <v>524</v>
      </c>
      <c r="H11" s="54">
        <v>2816</v>
      </c>
      <c r="I11" s="88">
        <v>902</v>
      </c>
      <c r="J11" s="54">
        <v>63619</v>
      </c>
      <c r="K11" s="88">
        <v>63050</v>
      </c>
      <c r="L11" s="54"/>
      <c r="M11" s="54"/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04"/>
      <c r="B12" s="62"/>
      <c r="C12" s="53" t="s">
        <v>53</v>
      </c>
      <c r="D12" s="53"/>
      <c r="E12" s="65" t="s">
        <v>44</v>
      </c>
      <c r="F12" s="54">
        <v>689</v>
      </c>
      <c r="G12" s="88">
        <v>524</v>
      </c>
      <c r="H12" s="54">
        <v>2816</v>
      </c>
      <c r="I12" s="88">
        <v>902</v>
      </c>
      <c r="J12" s="54">
        <v>63619</v>
      </c>
      <c r="K12" s="88">
        <v>63050</v>
      </c>
      <c r="L12" s="54"/>
      <c r="M12" s="54"/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04"/>
      <c r="B13" s="61"/>
      <c r="C13" s="53" t="s">
        <v>54</v>
      </c>
      <c r="D13" s="53"/>
      <c r="E13" s="65" t="s">
        <v>45</v>
      </c>
      <c r="F13" s="54">
        <v>0</v>
      </c>
      <c r="G13" s="88">
        <v>0</v>
      </c>
      <c r="H13" s="66">
        <v>0.3</v>
      </c>
      <c r="I13" s="66">
        <v>0</v>
      </c>
      <c r="J13" s="66">
        <v>0</v>
      </c>
      <c r="K13" s="66">
        <v>0</v>
      </c>
      <c r="L13" s="54"/>
      <c r="M13" s="54"/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04"/>
      <c r="B14" s="53" t="s">
        <v>55</v>
      </c>
      <c r="C14" s="53"/>
      <c r="D14" s="53"/>
      <c r="E14" s="65" t="s">
        <v>152</v>
      </c>
      <c r="F14" s="54">
        <f t="shared" ref="F14:O15" si="0">F9-F12</f>
        <v>31</v>
      </c>
      <c r="G14" s="88">
        <f t="shared" si="0"/>
        <v>157</v>
      </c>
      <c r="H14" s="54">
        <f t="shared" si="0"/>
        <v>384</v>
      </c>
      <c r="I14" s="88">
        <f t="shared" si="0"/>
        <v>1084</v>
      </c>
      <c r="J14" s="54">
        <f t="shared" si="0"/>
        <v>-2304</v>
      </c>
      <c r="K14" s="88">
        <f t="shared" si="0"/>
        <v>-1869</v>
      </c>
      <c r="L14" s="54">
        <f t="shared" si="0"/>
        <v>0</v>
      </c>
      <c r="M14" s="54">
        <f t="shared" si="0"/>
        <v>0</v>
      </c>
      <c r="N14" s="54">
        <f t="shared" si="0"/>
        <v>0</v>
      </c>
      <c r="O14" s="54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04"/>
      <c r="B15" s="53" t="s">
        <v>56</v>
      </c>
      <c r="C15" s="53"/>
      <c r="D15" s="53"/>
      <c r="E15" s="65" t="s">
        <v>153</v>
      </c>
      <c r="F15" s="54">
        <f>F10-F13</f>
        <v>0</v>
      </c>
      <c r="G15" s="88">
        <f t="shared" si="0"/>
        <v>0</v>
      </c>
      <c r="H15" s="54">
        <f t="shared" si="0"/>
        <v>-0.3</v>
      </c>
      <c r="I15" s="88">
        <f t="shared" si="0"/>
        <v>0</v>
      </c>
      <c r="J15" s="54">
        <f t="shared" si="0"/>
        <v>0</v>
      </c>
      <c r="K15" s="88">
        <f t="shared" si="0"/>
        <v>0</v>
      </c>
      <c r="L15" s="54">
        <f t="shared" si="0"/>
        <v>0</v>
      </c>
      <c r="M15" s="54">
        <f t="shared" si="0"/>
        <v>0</v>
      </c>
      <c r="N15" s="54">
        <f t="shared" si="0"/>
        <v>0</v>
      </c>
      <c r="O15" s="54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04"/>
      <c r="B16" s="53" t="s">
        <v>57</v>
      </c>
      <c r="C16" s="53"/>
      <c r="D16" s="53"/>
      <c r="E16" s="65" t="s">
        <v>154</v>
      </c>
      <c r="F16" s="54">
        <f t="shared" ref="F16:O16" si="1">F8-F11</f>
        <v>31</v>
      </c>
      <c r="G16" s="88">
        <f t="shared" si="1"/>
        <v>157</v>
      </c>
      <c r="H16" s="54">
        <f t="shared" si="1"/>
        <v>384</v>
      </c>
      <c r="I16" s="88">
        <f t="shared" si="1"/>
        <v>1084</v>
      </c>
      <c r="J16" s="54">
        <f t="shared" si="1"/>
        <v>-2304</v>
      </c>
      <c r="K16" s="88">
        <f t="shared" si="1"/>
        <v>-1869</v>
      </c>
      <c r="L16" s="54">
        <f t="shared" si="1"/>
        <v>0</v>
      </c>
      <c r="M16" s="54">
        <f t="shared" si="1"/>
        <v>0</v>
      </c>
      <c r="N16" s="54">
        <f t="shared" si="1"/>
        <v>0</v>
      </c>
      <c r="O16" s="54">
        <f t="shared" si="1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04"/>
      <c r="B17" s="53" t="s">
        <v>58</v>
      </c>
      <c r="C17" s="53"/>
      <c r="D17" s="53"/>
      <c r="E17" s="51"/>
      <c r="F17" s="66">
        <v>13737</v>
      </c>
      <c r="G17" s="66">
        <v>13769</v>
      </c>
      <c r="H17" s="66">
        <v>5175</v>
      </c>
      <c r="I17" s="66">
        <v>5559</v>
      </c>
      <c r="J17" s="54">
        <v>11662</v>
      </c>
      <c r="K17" s="88">
        <v>9357</v>
      </c>
      <c r="L17" s="54"/>
      <c r="M17" s="54"/>
      <c r="N17" s="66"/>
      <c r="O17" s="6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04"/>
      <c r="B18" s="53" t="s">
        <v>59</v>
      </c>
      <c r="C18" s="53"/>
      <c r="D18" s="53"/>
      <c r="E18" s="51"/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/>
      <c r="M18" s="67"/>
      <c r="N18" s="67"/>
      <c r="O18" s="6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04" t="s">
        <v>83</v>
      </c>
      <c r="B19" s="60" t="s">
        <v>60</v>
      </c>
      <c r="C19" s="53"/>
      <c r="D19" s="53"/>
      <c r="E19" s="65"/>
      <c r="F19" s="54">
        <v>95</v>
      </c>
      <c r="G19" s="88">
        <v>91</v>
      </c>
      <c r="H19" s="54">
        <v>32790</v>
      </c>
      <c r="I19" s="88">
        <v>3131</v>
      </c>
      <c r="J19" s="54">
        <v>40931</v>
      </c>
      <c r="K19" s="88">
        <v>40432</v>
      </c>
      <c r="L19" s="54"/>
      <c r="M19" s="54"/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04"/>
      <c r="B20" s="61"/>
      <c r="C20" s="53" t="s">
        <v>61</v>
      </c>
      <c r="D20" s="53"/>
      <c r="E20" s="65"/>
      <c r="F20" s="54">
        <v>56</v>
      </c>
      <c r="G20" s="88">
        <v>43</v>
      </c>
      <c r="H20" s="54">
        <v>32790</v>
      </c>
      <c r="I20" s="88">
        <v>3131</v>
      </c>
      <c r="J20" s="54">
        <v>12701</v>
      </c>
      <c r="K20" s="88">
        <v>14025</v>
      </c>
      <c r="L20" s="54"/>
      <c r="M20" s="54"/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04"/>
      <c r="B21" s="78" t="s">
        <v>62</v>
      </c>
      <c r="C21" s="53"/>
      <c r="D21" s="53"/>
      <c r="E21" s="65" t="s">
        <v>155</v>
      </c>
      <c r="F21" s="54">
        <v>95</v>
      </c>
      <c r="G21" s="88">
        <v>91</v>
      </c>
      <c r="H21" s="54">
        <v>32790</v>
      </c>
      <c r="I21" s="88">
        <v>3131</v>
      </c>
      <c r="J21" s="54">
        <v>38252</v>
      </c>
      <c r="K21" s="88">
        <v>38025</v>
      </c>
      <c r="L21" s="54"/>
      <c r="M21" s="54"/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04"/>
      <c r="B22" s="60" t="s">
        <v>63</v>
      </c>
      <c r="C22" s="53"/>
      <c r="D22" s="53"/>
      <c r="E22" s="65" t="s">
        <v>156</v>
      </c>
      <c r="F22" s="54">
        <v>193</v>
      </c>
      <c r="G22" s="88">
        <v>186</v>
      </c>
      <c r="H22" s="54">
        <v>35215</v>
      </c>
      <c r="I22" s="88">
        <v>5041</v>
      </c>
      <c r="J22" s="54">
        <v>46312</v>
      </c>
      <c r="K22" s="88">
        <v>45463</v>
      </c>
      <c r="L22" s="54"/>
      <c r="M22" s="54"/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04"/>
      <c r="B23" s="61" t="s">
        <v>64</v>
      </c>
      <c r="C23" s="53" t="s">
        <v>65</v>
      </c>
      <c r="D23" s="53"/>
      <c r="E23" s="65"/>
      <c r="F23" s="54">
        <v>63</v>
      </c>
      <c r="G23" s="88">
        <v>86</v>
      </c>
      <c r="H23" s="54">
        <v>35215</v>
      </c>
      <c r="I23" s="88">
        <v>5041</v>
      </c>
      <c r="J23" s="54">
        <v>15941</v>
      </c>
      <c r="K23" s="88">
        <v>18530</v>
      </c>
      <c r="L23" s="54"/>
      <c r="M23" s="54"/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04"/>
      <c r="B24" s="53" t="s">
        <v>157</v>
      </c>
      <c r="C24" s="53"/>
      <c r="D24" s="53"/>
      <c r="E24" s="65" t="s">
        <v>158</v>
      </c>
      <c r="F24" s="54">
        <f t="shared" ref="F24:O24" si="2">F21-F22</f>
        <v>-98</v>
      </c>
      <c r="G24" s="88">
        <f t="shared" si="2"/>
        <v>-95</v>
      </c>
      <c r="H24" s="54">
        <f t="shared" si="2"/>
        <v>-2425</v>
      </c>
      <c r="I24" s="88">
        <f t="shared" si="2"/>
        <v>-1910</v>
      </c>
      <c r="J24" s="54">
        <f t="shared" si="2"/>
        <v>-8060</v>
      </c>
      <c r="K24" s="88">
        <f t="shared" si="2"/>
        <v>-7438</v>
      </c>
      <c r="L24" s="54">
        <f t="shared" si="2"/>
        <v>0</v>
      </c>
      <c r="M24" s="54">
        <f t="shared" si="2"/>
        <v>0</v>
      </c>
      <c r="N24" s="54">
        <f t="shared" si="2"/>
        <v>0</v>
      </c>
      <c r="O24" s="54">
        <f t="shared" si="2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04"/>
      <c r="B25" s="60" t="s">
        <v>66</v>
      </c>
      <c r="C25" s="60"/>
      <c r="D25" s="60"/>
      <c r="E25" s="108" t="s">
        <v>159</v>
      </c>
      <c r="F25" s="112">
        <v>98</v>
      </c>
      <c r="G25" s="112">
        <v>95</v>
      </c>
      <c r="H25" s="112">
        <v>2425</v>
      </c>
      <c r="I25" s="112">
        <v>1910</v>
      </c>
      <c r="J25" s="112">
        <v>8060</v>
      </c>
      <c r="K25" s="112">
        <v>7438</v>
      </c>
      <c r="L25" s="112"/>
      <c r="M25" s="112"/>
      <c r="N25" s="112"/>
      <c r="O25" s="112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04"/>
      <c r="B26" s="78" t="s">
        <v>67</v>
      </c>
      <c r="C26" s="78"/>
      <c r="D26" s="78"/>
      <c r="E26" s="109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04"/>
      <c r="B27" s="53" t="s">
        <v>160</v>
      </c>
      <c r="C27" s="53"/>
      <c r="D27" s="53"/>
      <c r="E27" s="65" t="s">
        <v>161</v>
      </c>
      <c r="F27" s="54">
        <f t="shared" ref="F27:O27" si="3">F24+F25</f>
        <v>0</v>
      </c>
      <c r="G27" s="88">
        <f t="shared" si="3"/>
        <v>0</v>
      </c>
      <c r="H27" s="54">
        <f t="shared" si="3"/>
        <v>0</v>
      </c>
      <c r="I27" s="88">
        <f t="shared" si="3"/>
        <v>0</v>
      </c>
      <c r="J27" s="54">
        <f t="shared" si="3"/>
        <v>0</v>
      </c>
      <c r="K27" s="88">
        <f t="shared" si="3"/>
        <v>0</v>
      </c>
      <c r="L27" s="54">
        <f t="shared" si="3"/>
        <v>0</v>
      </c>
      <c r="M27" s="54">
        <f t="shared" si="3"/>
        <v>0</v>
      </c>
      <c r="N27" s="54">
        <f t="shared" si="3"/>
        <v>0</v>
      </c>
      <c r="O27" s="54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162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07" t="s">
        <v>68</v>
      </c>
      <c r="B30" s="107"/>
      <c r="C30" s="107"/>
      <c r="D30" s="107"/>
      <c r="E30" s="107"/>
      <c r="F30" s="114" t="s">
        <v>261</v>
      </c>
      <c r="G30" s="114"/>
      <c r="H30" s="114" t="s">
        <v>262</v>
      </c>
      <c r="I30" s="114"/>
      <c r="J30" s="114" t="s">
        <v>263</v>
      </c>
      <c r="K30" s="114"/>
      <c r="L30" s="114"/>
      <c r="M30" s="114"/>
      <c r="N30" s="114"/>
      <c r="O30" s="114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07"/>
      <c r="B31" s="107"/>
      <c r="C31" s="107"/>
      <c r="D31" s="107"/>
      <c r="E31" s="107"/>
      <c r="F31" s="51" t="s">
        <v>243</v>
      </c>
      <c r="G31" s="79" t="s">
        <v>246</v>
      </c>
      <c r="H31" s="51" t="s">
        <v>243</v>
      </c>
      <c r="I31" s="79" t="s">
        <v>246</v>
      </c>
      <c r="J31" s="51" t="s">
        <v>243</v>
      </c>
      <c r="K31" s="79" t="s">
        <v>246</v>
      </c>
      <c r="L31" s="51" t="s">
        <v>243</v>
      </c>
      <c r="M31" s="79" t="s">
        <v>246</v>
      </c>
      <c r="N31" s="51" t="s">
        <v>243</v>
      </c>
      <c r="O31" s="79" t="s">
        <v>246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04" t="s">
        <v>84</v>
      </c>
      <c r="B32" s="60" t="s">
        <v>49</v>
      </c>
      <c r="C32" s="53"/>
      <c r="D32" s="53"/>
      <c r="E32" s="65" t="s">
        <v>40</v>
      </c>
      <c r="F32" s="54">
        <v>4032</v>
      </c>
      <c r="G32" s="88">
        <v>4091</v>
      </c>
      <c r="H32" s="54">
        <v>1750</v>
      </c>
      <c r="I32" s="88">
        <v>1337</v>
      </c>
      <c r="J32" s="54">
        <v>302</v>
      </c>
      <c r="K32" s="88">
        <v>454</v>
      </c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10"/>
      <c r="B33" s="62"/>
      <c r="C33" s="60" t="s">
        <v>69</v>
      </c>
      <c r="D33" s="53"/>
      <c r="E33" s="65"/>
      <c r="F33" s="54">
        <v>3978</v>
      </c>
      <c r="G33" s="88">
        <v>4090</v>
      </c>
      <c r="H33" s="54">
        <v>1744</v>
      </c>
      <c r="I33" s="88">
        <v>1234</v>
      </c>
      <c r="J33" s="54">
        <v>294</v>
      </c>
      <c r="K33" s="88">
        <v>453</v>
      </c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10"/>
      <c r="B34" s="62"/>
      <c r="C34" s="61"/>
      <c r="D34" s="53" t="s">
        <v>70</v>
      </c>
      <c r="E34" s="65"/>
      <c r="F34" s="54">
        <v>3978</v>
      </c>
      <c r="G34" s="88">
        <v>4090</v>
      </c>
      <c r="H34" s="54">
        <v>360</v>
      </c>
      <c r="I34" s="88">
        <v>0</v>
      </c>
      <c r="J34" s="54">
        <v>140</v>
      </c>
      <c r="K34" s="88">
        <v>168</v>
      </c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10"/>
      <c r="B35" s="61"/>
      <c r="C35" s="78" t="s">
        <v>71</v>
      </c>
      <c r="D35" s="53"/>
      <c r="E35" s="65"/>
      <c r="F35" s="54">
        <v>54</v>
      </c>
      <c r="G35" s="88">
        <v>1</v>
      </c>
      <c r="H35" s="54">
        <v>6</v>
      </c>
      <c r="I35" s="88">
        <v>104</v>
      </c>
      <c r="J35" s="67">
        <v>8</v>
      </c>
      <c r="K35" s="67">
        <v>1</v>
      </c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10"/>
      <c r="B36" s="60" t="s">
        <v>52</v>
      </c>
      <c r="C36" s="53"/>
      <c r="D36" s="53"/>
      <c r="E36" s="65" t="s">
        <v>41</v>
      </c>
      <c r="F36" s="54">
        <v>1413</v>
      </c>
      <c r="G36" s="88">
        <v>1396</v>
      </c>
      <c r="H36" s="54">
        <v>414</v>
      </c>
      <c r="I36" s="88">
        <v>444</v>
      </c>
      <c r="J36" s="54">
        <v>8</v>
      </c>
      <c r="K36" s="88">
        <v>9</v>
      </c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10"/>
      <c r="B37" s="62"/>
      <c r="C37" s="53" t="s">
        <v>72</v>
      </c>
      <c r="D37" s="53"/>
      <c r="E37" s="65"/>
      <c r="F37" s="54">
        <v>1178</v>
      </c>
      <c r="G37" s="88">
        <v>1133</v>
      </c>
      <c r="H37" s="54">
        <v>372</v>
      </c>
      <c r="I37" s="88">
        <v>364</v>
      </c>
      <c r="J37" s="54">
        <v>8</v>
      </c>
      <c r="K37" s="88">
        <v>9</v>
      </c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10"/>
      <c r="B38" s="61"/>
      <c r="C38" s="53" t="s">
        <v>73</v>
      </c>
      <c r="D38" s="53"/>
      <c r="E38" s="65"/>
      <c r="F38" s="54">
        <v>234</v>
      </c>
      <c r="G38" s="88">
        <v>264</v>
      </c>
      <c r="H38" s="54">
        <v>42</v>
      </c>
      <c r="I38" s="88">
        <v>79</v>
      </c>
      <c r="J38" s="54">
        <v>0.1</v>
      </c>
      <c r="K38" s="88">
        <v>0.1</v>
      </c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10"/>
      <c r="B39" s="47" t="s">
        <v>74</v>
      </c>
      <c r="C39" s="47"/>
      <c r="D39" s="47"/>
      <c r="E39" s="65" t="s">
        <v>163</v>
      </c>
      <c r="F39" s="54">
        <f t="shared" ref="F39:O39" si="4">F32-F36</f>
        <v>2619</v>
      </c>
      <c r="G39" s="88">
        <f t="shared" si="4"/>
        <v>2695</v>
      </c>
      <c r="H39" s="54">
        <f t="shared" si="4"/>
        <v>1336</v>
      </c>
      <c r="I39" s="88">
        <f t="shared" si="4"/>
        <v>893</v>
      </c>
      <c r="J39" s="54">
        <f t="shared" si="4"/>
        <v>294</v>
      </c>
      <c r="K39" s="88">
        <f t="shared" si="4"/>
        <v>445</v>
      </c>
      <c r="L39" s="54">
        <f t="shared" si="4"/>
        <v>0</v>
      </c>
      <c r="M39" s="54">
        <f t="shared" si="4"/>
        <v>0</v>
      </c>
      <c r="N39" s="54">
        <f t="shared" si="4"/>
        <v>0</v>
      </c>
      <c r="O39" s="54">
        <f t="shared" si="4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04" t="s">
        <v>85</v>
      </c>
      <c r="B40" s="60" t="s">
        <v>75</v>
      </c>
      <c r="C40" s="53"/>
      <c r="D40" s="53"/>
      <c r="E40" s="65" t="s">
        <v>43</v>
      </c>
      <c r="F40" s="54">
        <v>1405</v>
      </c>
      <c r="G40" s="88">
        <v>573</v>
      </c>
      <c r="H40" s="54">
        <v>2644</v>
      </c>
      <c r="I40" s="88">
        <v>2904</v>
      </c>
      <c r="J40" s="54">
        <v>313</v>
      </c>
      <c r="K40" s="88">
        <v>745</v>
      </c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05"/>
      <c r="B41" s="61"/>
      <c r="C41" s="53" t="s">
        <v>76</v>
      </c>
      <c r="D41" s="53"/>
      <c r="E41" s="65"/>
      <c r="F41" s="67">
        <v>0</v>
      </c>
      <c r="G41" s="67">
        <v>0</v>
      </c>
      <c r="H41" s="67">
        <v>0</v>
      </c>
      <c r="I41" s="67">
        <v>140</v>
      </c>
      <c r="J41" s="54">
        <v>0</v>
      </c>
      <c r="K41" s="88">
        <v>60</v>
      </c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05"/>
      <c r="B42" s="60" t="s">
        <v>63</v>
      </c>
      <c r="C42" s="53"/>
      <c r="D42" s="53"/>
      <c r="E42" s="65" t="s">
        <v>44</v>
      </c>
      <c r="F42" s="54">
        <v>1861</v>
      </c>
      <c r="G42" s="88">
        <v>1614</v>
      </c>
      <c r="H42" s="54">
        <v>3366</v>
      </c>
      <c r="I42" s="88">
        <v>3388</v>
      </c>
      <c r="J42" s="54">
        <v>394</v>
      </c>
      <c r="K42" s="88">
        <v>1469</v>
      </c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05"/>
      <c r="B43" s="61"/>
      <c r="C43" s="53" t="s">
        <v>77</v>
      </c>
      <c r="D43" s="53"/>
      <c r="E43" s="65"/>
      <c r="F43" s="54">
        <v>1413</v>
      </c>
      <c r="G43" s="88">
        <v>920</v>
      </c>
      <c r="H43" s="54">
        <v>2641</v>
      </c>
      <c r="I43" s="88">
        <v>3043</v>
      </c>
      <c r="J43" s="67">
        <v>0</v>
      </c>
      <c r="K43" s="67">
        <v>140</v>
      </c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05"/>
      <c r="B44" s="53" t="s">
        <v>74</v>
      </c>
      <c r="C44" s="53"/>
      <c r="D44" s="53"/>
      <c r="E44" s="65" t="s">
        <v>164</v>
      </c>
      <c r="F44" s="67">
        <f t="shared" ref="F44:O44" si="5">F40-F42</f>
        <v>-456</v>
      </c>
      <c r="G44" s="67">
        <f t="shared" si="5"/>
        <v>-1041</v>
      </c>
      <c r="H44" s="67">
        <f t="shared" si="5"/>
        <v>-722</v>
      </c>
      <c r="I44" s="67">
        <f t="shared" si="5"/>
        <v>-484</v>
      </c>
      <c r="J44" s="67">
        <f t="shared" si="5"/>
        <v>-81</v>
      </c>
      <c r="K44" s="67">
        <f t="shared" si="5"/>
        <v>-724</v>
      </c>
      <c r="L44" s="67">
        <f t="shared" si="5"/>
        <v>0</v>
      </c>
      <c r="M44" s="67">
        <f t="shared" si="5"/>
        <v>0</v>
      </c>
      <c r="N44" s="67">
        <f t="shared" si="5"/>
        <v>0</v>
      </c>
      <c r="O44" s="67">
        <f t="shared" si="5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04" t="s">
        <v>86</v>
      </c>
      <c r="B45" s="47" t="s">
        <v>78</v>
      </c>
      <c r="C45" s="47"/>
      <c r="D45" s="47"/>
      <c r="E45" s="65" t="s">
        <v>165</v>
      </c>
      <c r="F45" s="54">
        <f t="shared" ref="F45:O45" si="6">F39+F44</f>
        <v>2163</v>
      </c>
      <c r="G45" s="88">
        <f t="shared" si="6"/>
        <v>1654</v>
      </c>
      <c r="H45" s="54">
        <f t="shared" si="6"/>
        <v>614</v>
      </c>
      <c r="I45" s="88">
        <f t="shared" si="6"/>
        <v>409</v>
      </c>
      <c r="J45" s="54">
        <f t="shared" si="6"/>
        <v>213</v>
      </c>
      <c r="K45" s="88">
        <f t="shared" si="6"/>
        <v>-279</v>
      </c>
      <c r="L45" s="54">
        <f t="shared" si="6"/>
        <v>0</v>
      </c>
      <c r="M45" s="54">
        <f t="shared" si="6"/>
        <v>0</v>
      </c>
      <c r="N45" s="54">
        <f t="shared" si="6"/>
        <v>0</v>
      </c>
      <c r="O45" s="54">
        <f t="shared" si="6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05"/>
      <c r="B46" s="53" t="s">
        <v>79</v>
      </c>
      <c r="C46" s="53"/>
      <c r="D46" s="53"/>
      <c r="E46" s="53"/>
      <c r="F46" s="67">
        <v>1074</v>
      </c>
      <c r="G46" s="67">
        <v>1624</v>
      </c>
      <c r="H46" s="67">
        <v>315</v>
      </c>
      <c r="I46" s="67">
        <v>468</v>
      </c>
      <c r="J46" s="67">
        <v>215</v>
      </c>
      <c r="K46" s="67">
        <v>87</v>
      </c>
      <c r="L46" s="54"/>
      <c r="M46" s="54"/>
      <c r="N46" s="67"/>
      <c r="O46" s="67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05"/>
      <c r="B47" s="53" t="s">
        <v>80</v>
      </c>
      <c r="C47" s="53"/>
      <c r="D47" s="53"/>
      <c r="E47" s="53"/>
      <c r="F47" s="54">
        <v>1331</v>
      </c>
      <c r="G47" s="88">
        <v>242</v>
      </c>
      <c r="H47" s="54">
        <v>552</v>
      </c>
      <c r="I47" s="88">
        <v>253</v>
      </c>
      <c r="J47" s="54">
        <v>0.1</v>
      </c>
      <c r="K47" s="88">
        <v>3</v>
      </c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05"/>
      <c r="B48" s="53" t="s">
        <v>81</v>
      </c>
      <c r="C48" s="53"/>
      <c r="D48" s="53"/>
      <c r="E48" s="53"/>
      <c r="F48" s="54">
        <v>1331</v>
      </c>
      <c r="G48" s="88">
        <v>242</v>
      </c>
      <c r="H48" s="54">
        <v>725</v>
      </c>
      <c r="I48" s="88">
        <v>345</v>
      </c>
      <c r="J48" s="54">
        <v>0.1</v>
      </c>
      <c r="K48" s="88">
        <v>0</v>
      </c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5" customHeight="1">
      <c r="A49" s="8" t="s">
        <v>166</v>
      </c>
      <c r="O49" s="6"/>
    </row>
    <row r="50" spans="1:15" ht="15.95" customHeight="1">
      <c r="A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view="pageBreakPreview" topLeftCell="D28" zoomScale="85" zoomScaleNormal="100" zoomScaleSheetLayoutView="85" workbookViewId="0">
      <selection activeCell="O40" sqref="O40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6" width="12.625" style="2" customWidth="1"/>
    <col min="17" max="16384" width="9" style="2"/>
  </cols>
  <sheetData>
    <row r="1" spans="1:16" ht="33.950000000000003" customHeight="1">
      <c r="A1" s="33" t="s">
        <v>0</v>
      </c>
      <c r="B1" s="33"/>
      <c r="C1" s="41" t="s">
        <v>257</v>
      </c>
      <c r="D1" s="42"/>
    </row>
    <row r="3" spans="1:16" ht="15" customHeight="1">
      <c r="A3" s="14" t="s">
        <v>167</v>
      </c>
      <c r="B3" s="14"/>
      <c r="C3" s="14"/>
      <c r="D3" s="14"/>
      <c r="E3" s="14"/>
      <c r="F3" s="14"/>
      <c r="I3" s="14"/>
      <c r="J3" s="14"/>
      <c r="K3" s="14"/>
      <c r="L3" s="14"/>
      <c r="M3" s="14"/>
      <c r="N3" s="14"/>
    </row>
    <row r="4" spans="1:16" ht="15" customHeight="1">
      <c r="A4" s="14"/>
      <c r="B4" s="14"/>
      <c r="C4" s="14"/>
      <c r="D4" s="14"/>
      <c r="E4" s="14"/>
      <c r="F4" s="14"/>
      <c r="I4" s="14"/>
      <c r="J4" s="14"/>
      <c r="K4" s="14"/>
      <c r="L4" s="14"/>
      <c r="M4" s="14"/>
      <c r="N4" s="14"/>
    </row>
    <row r="5" spans="1:16" ht="15" customHeight="1">
      <c r="A5" s="43"/>
      <c r="B5" s="43" t="s">
        <v>245</v>
      </c>
      <c r="C5" s="43"/>
      <c r="D5" s="43"/>
      <c r="H5" s="15"/>
      <c r="P5" s="15" t="s">
        <v>168</v>
      </c>
    </row>
    <row r="6" spans="1:16" ht="15" customHeight="1">
      <c r="A6" s="44"/>
      <c r="B6" s="45"/>
      <c r="C6" s="45"/>
      <c r="D6" s="85"/>
      <c r="E6" s="115" t="s">
        <v>265</v>
      </c>
      <c r="F6" s="116"/>
      <c r="G6" s="115" t="s">
        <v>266</v>
      </c>
      <c r="H6" s="116"/>
      <c r="I6" s="115" t="s">
        <v>267</v>
      </c>
      <c r="J6" s="116"/>
      <c r="K6" s="115" t="s">
        <v>268</v>
      </c>
      <c r="L6" s="116"/>
      <c r="M6" s="115" t="s">
        <v>269</v>
      </c>
      <c r="N6" s="116"/>
      <c r="O6" s="115" t="s">
        <v>270</v>
      </c>
      <c r="P6" s="116"/>
    </row>
    <row r="7" spans="1:16" ht="15" customHeight="1">
      <c r="A7" s="18"/>
      <c r="B7" s="19"/>
      <c r="C7" s="19"/>
      <c r="D7" s="59"/>
      <c r="E7" s="36" t="s">
        <v>243</v>
      </c>
      <c r="F7" s="36" t="s">
        <v>246</v>
      </c>
      <c r="G7" s="36" t="s">
        <v>243</v>
      </c>
      <c r="H7" s="36" t="s">
        <v>246</v>
      </c>
      <c r="I7" s="36" t="s">
        <v>243</v>
      </c>
      <c r="J7" s="36" t="s">
        <v>246</v>
      </c>
      <c r="K7" s="87" t="s">
        <v>243</v>
      </c>
      <c r="L7" s="87" t="s">
        <v>264</v>
      </c>
      <c r="M7" s="87" t="s">
        <v>243</v>
      </c>
      <c r="N7" s="87" t="s">
        <v>264</v>
      </c>
      <c r="O7" s="36" t="s">
        <v>243</v>
      </c>
      <c r="P7" s="36" t="s">
        <v>246</v>
      </c>
    </row>
    <row r="8" spans="1:16" ht="18" customHeight="1">
      <c r="A8" s="100" t="s">
        <v>169</v>
      </c>
      <c r="B8" s="80" t="s">
        <v>170</v>
      </c>
      <c r="C8" s="81"/>
      <c r="D8" s="81"/>
      <c r="E8" s="82">
        <v>1</v>
      </c>
      <c r="F8" s="82">
        <v>1</v>
      </c>
      <c r="G8" s="82">
        <v>1</v>
      </c>
      <c r="H8" s="82">
        <v>1</v>
      </c>
      <c r="I8" s="82">
        <v>1</v>
      </c>
      <c r="J8" s="82">
        <v>1</v>
      </c>
      <c r="K8" s="82">
        <v>258</v>
      </c>
      <c r="L8" s="82">
        <v>258</v>
      </c>
      <c r="M8" s="82">
        <v>27</v>
      </c>
      <c r="N8" s="82">
        <v>27</v>
      </c>
      <c r="O8" s="82">
        <v>19</v>
      </c>
      <c r="P8" s="82">
        <v>19</v>
      </c>
    </row>
    <row r="9" spans="1:16" ht="18" customHeight="1">
      <c r="A9" s="100"/>
      <c r="B9" s="100" t="s">
        <v>171</v>
      </c>
      <c r="C9" s="53" t="s">
        <v>172</v>
      </c>
      <c r="D9" s="53"/>
      <c r="E9" s="82">
        <v>30</v>
      </c>
      <c r="F9" s="82">
        <v>30</v>
      </c>
      <c r="G9" s="82">
        <v>31</v>
      </c>
      <c r="H9" s="82">
        <v>31</v>
      </c>
      <c r="I9" s="82">
        <v>50017</v>
      </c>
      <c r="J9" s="82">
        <v>50017</v>
      </c>
      <c r="K9" s="82">
        <v>600</v>
      </c>
      <c r="L9" s="82">
        <v>600</v>
      </c>
      <c r="M9" s="82">
        <v>14538</v>
      </c>
      <c r="N9" s="82">
        <v>14538</v>
      </c>
      <c r="O9" s="82">
        <v>100</v>
      </c>
      <c r="P9" s="82">
        <v>100</v>
      </c>
    </row>
    <row r="10" spans="1:16" ht="18" customHeight="1">
      <c r="A10" s="100"/>
      <c r="B10" s="100"/>
      <c r="C10" s="53" t="s">
        <v>173</v>
      </c>
      <c r="D10" s="53"/>
      <c r="E10" s="82">
        <v>30</v>
      </c>
      <c r="F10" s="82">
        <v>30</v>
      </c>
      <c r="G10" s="82">
        <v>31</v>
      </c>
      <c r="H10" s="82">
        <v>31</v>
      </c>
      <c r="I10" s="82">
        <v>50017</v>
      </c>
      <c r="J10" s="82">
        <v>50017</v>
      </c>
      <c r="K10" s="82">
        <v>300</v>
      </c>
      <c r="L10" s="82">
        <v>300</v>
      </c>
      <c r="M10" s="82">
        <v>9463</v>
      </c>
      <c r="N10" s="82">
        <v>9463</v>
      </c>
      <c r="O10" s="82">
        <v>54</v>
      </c>
      <c r="P10" s="82">
        <v>54</v>
      </c>
    </row>
    <row r="11" spans="1:16" ht="18" customHeight="1">
      <c r="A11" s="100"/>
      <c r="B11" s="100"/>
      <c r="C11" s="53" t="s">
        <v>174</v>
      </c>
      <c r="D11" s="53"/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221</v>
      </c>
      <c r="N11" s="82">
        <v>221</v>
      </c>
      <c r="O11" s="82">
        <v>5</v>
      </c>
      <c r="P11" s="82">
        <v>5</v>
      </c>
    </row>
    <row r="12" spans="1:16" ht="18" customHeight="1">
      <c r="A12" s="100"/>
      <c r="B12" s="100"/>
      <c r="C12" s="53" t="s">
        <v>175</v>
      </c>
      <c r="D12" s="53"/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300</v>
      </c>
      <c r="L12" s="82">
        <v>300</v>
      </c>
      <c r="M12" s="82">
        <v>4854</v>
      </c>
      <c r="N12" s="82">
        <v>4854</v>
      </c>
      <c r="O12" s="82">
        <v>41</v>
      </c>
      <c r="P12" s="82">
        <v>41</v>
      </c>
    </row>
    <row r="13" spans="1:16" ht="18" customHeight="1">
      <c r="A13" s="100"/>
      <c r="B13" s="100"/>
      <c r="C13" s="53" t="s">
        <v>176</v>
      </c>
      <c r="D13" s="53"/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</row>
    <row r="14" spans="1:16" ht="18" customHeight="1">
      <c r="A14" s="100"/>
      <c r="B14" s="100"/>
      <c r="C14" s="53" t="s">
        <v>177</v>
      </c>
      <c r="D14" s="53"/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</row>
    <row r="15" spans="1:16" ht="18" customHeight="1">
      <c r="A15" s="100" t="s">
        <v>178</v>
      </c>
      <c r="B15" s="100" t="s">
        <v>179</v>
      </c>
      <c r="C15" s="53" t="s">
        <v>180</v>
      </c>
      <c r="D15" s="53"/>
      <c r="E15" s="54">
        <v>7146</v>
      </c>
      <c r="F15" s="88">
        <v>8579</v>
      </c>
      <c r="G15" s="54">
        <v>14890</v>
      </c>
      <c r="H15" s="88">
        <v>14306</v>
      </c>
      <c r="I15" s="54">
        <v>23635</v>
      </c>
      <c r="J15" s="88">
        <v>24269</v>
      </c>
      <c r="K15" s="86">
        <v>3713</v>
      </c>
      <c r="L15" s="88">
        <v>4098</v>
      </c>
      <c r="M15" s="86">
        <v>4761</v>
      </c>
      <c r="N15" s="88">
        <v>4686</v>
      </c>
      <c r="O15" s="54">
        <v>2937</v>
      </c>
      <c r="P15" s="88">
        <v>2547</v>
      </c>
    </row>
    <row r="16" spans="1:16" ht="18" customHeight="1">
      <c r="A16" s="100"/>
      <c r="B16" s="100"/>
      <c r="C16" s="53" t="s">
        <v>181</v>
      </c>
      <c r="D16" s="53"/>
      <c r="E16" s="54">
        <v>54</v>
      </c>
      <c r="F16" s="88">
        <v>32</v>
      </c>
      <c r="G16" s="54">
        <v>205226</v>
      </c>
      <c r="H16" s="88">
        <v>209786</v>
      </c>
      <c r="I16" s="54">
        <v>64506</v>
      </c>
      <c r="J16" s="88">
        <v>64507</v>
      </c>
      <c r="K16" s="86">
        <v>2669</v>
      </c>
      <c r="L16" s="88">
        <v>1691</v>
      </c>
      <c r="M16" s="86">
        <v>39736</v>
      </c>
      <c r="N16" s="88">
        <v>39048</v>
      </c>
      <c r="O16" s="54">
        <v>2316</v>
      </c>
      <c r="P16" s="88">
        <v>2329</v>
      </c>
    </row>
    <row r="17" spans="1:17" ht="18" customHeight="1">
      <c r="A17" s="100"/>
      <c r="B17" s="100"/>
      <c r="C17" s="53" t="s">
        <v>182</v>
      </c>
      <c r="D17" s="53"/>
      <c r="E17" s="90">
        <v>0</v>
      </c>
      <c r="F17" s="88">
        <v>0</v>
      </c>
      <c r="G17" s="54">
        <v>0</v>
      </c>
      <c r="H17" s="88">
        <v>0</v>
      </c>
      <c r="I17" s="54">
        <v>0</v>
      </c>
      <c r="J17" s="88">
        <v>0</v>
      </c>
      <c r="K17" s="86">
        <v>0</v>
      </c>
      <c r="L17" s="88">
        <v>0</v>
      </c>
      <c r="M17" s="86">
        <v>0</v>
      </c>
      <c r="N17" s="88">
        <v>0</v>
      </c>
      <c r="O17" s="54">
        <v>0</v>
      </c>
      <c r="P17" s="88">
        <v>0</v>
      </c>
    </row>
    <row r="18" spans="1:17" ht="18" customHeight="1">
      <c r="A18" s="100"/>
      <c r="B18" s="100"/>
      <c r="C18" s="53" t="s">
        <v>183</v>
      </c>
      <c r="D18" s="53"/>
      <c r="E18" s="54">
        <v>7200</v>
      </c>
      <c r="F18" s="88">
        <v>8611</v>
      </c>
      <c r="G18" s="54">
        <v>220116</v>
      </c>
      <c r="H18" s="88">
        <v>224093</v>
      </c>
      <c r="I18" s="54">
        <v>88141</v>
      </c>
      <c r="J18" s="88">
        <v>88776</v>
      </c>
      <c r="K18" s="86">
        <v>6382</v>
      </c>
      <c r="L18" s="88">
        <v>5790</v>
      </c>
      <c r="M18" s="86">
        <v>44497</v>
      </c>
      <c r="N18" s="88">
        <v>43734</v>
      </c>
      <c r="O18" s="54">
        <v>5253</v>
      </c>
      <c r="P18" s="88">
        <v>4877</v>
      </c>
    </row>
    <row r="19" spans="1:17" ht="18" customHeight="1">
      <c r="A19" s="100"/>
      <c r="B19" s="100" t="s">
        <v>184</v>
      </c>
      <c r="C19" s="53" t="s">
        <v>185</v>
      </c>
      <c r="D19" s="53"/>
      <c r="E19" s="54">
        <v>985</v>
      </c>
      <c r="F19" s="88">
        <v>1152</v>
      </c>
      <c r="G19" s="54">
        <v>12189</v>
      </c>
      <c r="H19" s="88">
        <v>11818</v>
      </c>
      <c r="I19" s="54">
        <v>310</v>
      </c>
      <c r="J19" s="88">
        <v>198</v>
      </c>
      <c r="K19" s="86">
        <v>1658</v>
      </c>
      <c r="L19" s="88">
        <v>1309</v>
      </c>
      <c r="M19" s="86">
        <v>4197</v>
      </c>
      <c r="N19" s="88">
        <v>4663</v>
      </c>
      <c r="O19" s="54">
        <v>396</v>
      </c>
      <c r="P19" s="88">
        <v>305</v>
      </c>
    </row>
    <row r="20" spans="1:17" ht="18" customHeight="1">
      <c r="A20" s="100"/>
      <c r="B20" s="100"/>
      <c r="C20" s="53" t="s">
        <v>186</v>
      </c>
      <c r="D20" s="53"/>
      <c r="E20" s="54">
        <v>5311</v>
      </c>
      <c r="F20" s="88">
        <v>6542</v>
      </c>
      <c r="G20" s="54">
        <v>146062</v>
      </c>
      <c r="H20" s="88">
        <v>151105</v>
      </c>
      <c r="I20" s="54">
        <v>3680</v>
      </c>
      <c r="J20" s="88">
        <v>5224</v>
      </c>
      <c r="K20" s="86">
        <v>77</v>
      </c>
      <c r="L20" s="88">
        <v>85</v>
      </c>
      <c r="M20" s="86">
        <v>16187</v>
      </c>
      <c r="N20" s="88">
        <v>15448</v>
      </c>
      <c r="O20" s="54">
        <v>667</v>
      </c>
      <c r="P20" s="88">
        <v>718</v>
      </c>
    </row>
    <row r="21" spans="1:17" ht="18" customHeight="1">
      <c r="A21" s="100"/>
      <c r="B21" s="100"/>
      <c r="C21" s="53" t="s">
        <v>187</v>
      </c>
      <c r="D21" s="53"/>
      <c r="E21" s="83">
        <v>0</v>
      </c>
      <c r="F21" s="83">
        <v>0</v>
      </c>
      <c r="G21" s="83">
        <v>0</v>
      </c>
      <c r="H21" s="83">
        <v>0</v>
      </c>
      <c r="I21" s="83">
        <v>29924</v>
      </c>
      <c r="J21" s="83">
        <v>29127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</row>
    <row r="22" spans="1:17" ht="18" customHeight="1">
      <c r="A22" s="100"/>
      <c r="B22" s="100"/>
      <c r="C22" s="47" t="s">
        <v>188</v>
      </c>
      <c r="D22" s="47"/>
      <c r="E22" s="54">
        <v>6296</v>
      </c>
      <c r="F22" s="88">
        <v>7694</v>
      </c>
      <c r="G22" s="54">
        <v>158250</v>
      </c>
      <c r="H22" s="88">
        <v>162924</v>
      </c>
      <c r="I22" s="54">
        <v>33915</v>
      </c>
      <c r="J22" s="88">
        <v>34550</v>
      </c>
      <c r="K22" s="86">
        <v>1735</v>
      </c>
      <c r="L22" s="88">
        <v>1394</v>
      </c>
      <c r="M22" s="86">
        <v>20384</v>
      </c>
      <c r="N22" s="88">
        <v>20111</v>
      </c>
      <c r="O22" s="54">
        <v>1063</v>
      </c>
      <c r="P22" s="88">
        <v>1023</v>
      </c>
    </row>
    <row r="23" spans="1:17" ht="18" customHeight="1">
      <c r="A23" s="100"/>
      <c r="B23" s="100" t="s">
        <v>189</v>
      </c>
      <c r="C23" s="53" t="s">
        <v>190</v>
      </c>
      <c r="D23" s="53"/>
      <c r="E23" s="54">
        <v>30</v>
      </c>
      <c r="F23" s="88">
        <v>30</v>
      </c>
      <c r="G23" s="54">
        <v>31</v>
      </c>
      <c r="H23" s="88">
        <v>31</v>
      </c>
      <c r="I23" s="54">
        <v>50017</v>
      </c>
      <c r="J23" s="88">
        <v>50017</v>
      </c>
      <c r="K23" s="86">
        <v>600</v>
      </c>
      <c r="L23" s="88">
        <v>600</v>
      </c>
      <c r="M23" s="86">
        <v>14538</v>
      </c>
      <c r="N23" s="88">
        <v>14538</v>
      </c>
      <c r="O23" s="54">
        <v>100</v>
      </c>
      <c r="P23" s="88">
        <v>100</v>
      </c>
    </row>
    <row r="24" spans="1:17" ht="18" customHeight="1">
      <c r="A24" s="100"/>
      <c r="B24" s="100"/>
      <c r="C24" s="53" t="s">
        <v>191</v>
      </c>
      <c r="D24" s="53"/>
      <c r="E24" s="54">
        <v>874</v>
      </c>
      <c r="F24" s="88">
        <v>887</v>
      </c>
      <c r="G24" s="54">
        <v>61834</v>
      </c>
      <c r="H24" s="88">
        <v>61138</v>
      </c>
      <c r="I24" s="54">
        <v>4209</v>
      </c>
      <c r="J24" s="88">
        <v>4209</v>
      </c>
      <c r="K24" s="86">
        <v>4047</v>
      </c>
      <c r="L24" s="88">
        <v>3796</v>
      </c>
      <c r="M24" s="86">
        <v>9590</v>
      </c>
      <c r="N24" s="88">
        <v>9111</v>
      </c>
      <c r="O24" s="54">
        <v>4091</v>
      </c>
      <c r="P24" s="88">
        <v>3754</v>
      </c>
    </row>
    <row r="25" spans="1:17" ht="18" customHeight="1">
      <c r="A25" s="100"/>
      <c r="B25" s="100"/>
      <c r="C25" s="53" t="s">
        <v>192</v>
      </c>
      <c r="D25" s="53"/>
      <c r="E25" s="54">
        <v>0</v>
      </c>
      <c r="F25" s="88">
        <v>0</v>
      </c>
      <c r="G25" s="54">
        <v>0</v>
      </c>
      <c r="H25" s="88">
        <v>0</v>
      </c>
      <c r="I25" s="54">
        <v>0</v>
      </c>
      <c r="J25" s="88">
        <v>0</v>
      </c>
      <c r="K25" s="86">
        <v>0</v>
      </c>
      <c r="L25" s="88">
        <v>0</v>
      </c>
      <c r="M25" s="86">
        <v>0</v>
      </c>
      <c r="N25" s="88">
        <v>0</v>
      </c>
      <c r="O25" s="54">
        <v>25</v>
      </c>
      <c r="P25" s="88">
        <v>25</v>
      </c>
    </row>
    <row r="26" spans="1:17" ht="18" customHeight="1">
      <c r="A26" s="100"/>
      <c r="B26" s="100"/>
      <c r="C26" s="53" t="s">
        <v>193</v>
      </c>
      <c r="D26" s="53"/>
      <c r="E26" s="54">
        <v>904</v>
      </c>
      <c r="F26" s="88">
        <v>917</v>
      </c>
      <c r="G26" s="54">
        <v>61865</v>
      </c>
      <c r="H26" s="88">
        <v>61169</v>
      </c>
      <c r="I26" s="54">
        <v>54226</v>
      </c>
      <c r="J26" s="88">
        <v>54226</v>
      </c>
      <c r="K26" s="86">
        <v>4647</v>
      </c>
      <c r="L26" s="88">
        <v>4396</v>
      </c>
      <c r="M26" s="86">
        <v>24113</v>
      </c>
      <c r="N26" s="88">
        <v>23623</v>
      </c>
      <c r="O26" s="54">
        <v>4191</v>
      </c>
      <c r="P26" s="88">
        <v>3854</v>
      </c>
    </row>
    <row r="27" spans="1:17" ht="18" customHeight="1">
      <c r="A27" s="100"/>
      <c r="B27" s="53" t="s">
        <v>194</v>
      </c>
      <c r="C27" s="53"/>
      <c r="D27" s="53"/>
      <c r="E27" s="54">
        <v>7200</v>
      </c>
      <c r="F27" s="88">
        <v>8611</v>
      </c>
      <c r="G27" s="54">
        <v>220116</v>
      </c>
      <c r="H27" s="88">
        <v>224093</v>
      </c>
      <c r="I27" s="54">
        <v>88141</v>
      </c>
      <c r="J27" s="88">
        <v>88776</v>
      </c>
      <c r="K27" s="86">
        <v>6382</v>
      </c>
      <c r="L27" s="88">
        <v>5790</v>
      </c>
      <c r="M27" s="86">
        <v>44497</v>
      </c>
      <c r="N27" s="88">
        <v>43734</v>
      </c>
      <c r="O27" s="54">
        <v>5253</v>
      </c>
      <c r="P27" s="88">
        <v>4877</v>
      </c>
    </row>
    <row r="28" spans="1:17" ht="18" customHeight="1">
      <c r="A28" s="100" t="s">
        <v>195</v>
      </c>
      <c r="B28" s="100" t="s">
        <v>196</v>
      </c>
      <c r="C28" s="53" t="s">
        <v>197</v>
      </c>
      <c r="D28" s="84" t="s">
        <v>40</v>
      </c>
      <c r="E28" s="54">
        <v>4270</v>
      </c>
      <c r="F28" s="88">
        <v>5193</v>
      </c>
      <c r="G28" s="54">
        <v>22750</v>
      </c>
      <c r="H28" s="88">
        <v>22343</v>
      </c>
      <c r="I28" s="54">
        <v>2320</v>
      </c>
      <c r="J28" s="88">
        <v>2050</v>
      </c>
      <c r="K28" s="86">
        <v>2604</v>
      </c>
      <c r="L28" s="88">
        <v>953</v>
      </c>
      <c r="M28" s="86">
        <v>8472</v>
      </c>
      <c r="N28" s="88">
        <v>8036</v>
      </c>
      <c r="O28" s="54">
        <v>2709</v>
      </c>
      <c r="P28" s="88">
        <v>2605</v>
      </c>
    </row>
    <row r="29" spans="1:17" ht="18" customHeight="1">
      <c r="A29" s="100"/>
      <c r="B29" s="100"/>
      <c r="C29" s="53" t="s">
        <v>198</v>
      </c>
      <c r="D29" s="84" t="s">
        <v>41</v>
      </c>
      <c r="E29" s="54">
        <v>4266</v>
      </c>
      <c r="F29" s="88">
        <v>5192</v>
      </c>
      <c r="G29" s="54">
        <v>20142</v>
      </c>
      <c r="H29" s="88">
        <v>19142</v>
      </c>
      <c r="I29" s="54">
        <v>2498</v>
      </c>
      <c r="J29" s="88">
        <v>1917</v>
      </c>
      <c r="K29" s="86">
        <v>2007</v>
      </c>
      <c r="L29" s="88">
        <v>1580</v>
      </c>
      <c r="M29" s="86">
        <v>7592</v>
      </c>
      <c r="N29" s="88">
        <v>8298</v>
      </c>
      <c r="O29" s="54">
        <v>2168</v>
      </c>
      <c r="P29" s="88">
        <v>2115</v>
      </c>
    </row>
    <row r="30" spans="1:17" ht="18" customHeight="1">
      <c r="A30" s="100"/>
      <c r="B30" s="100"/>
      <c r="C30" s="53" t="s">
        <v>199</v>
      </c>
      <c r="D30" s="84" t="s">
        <v>200</v>
      </c>
      <c r="E30" s="54">
        <v>17</v>
      </c>
      <c r="F30" s="88">
        <v>14</v>
      </c>
      <c r="G30" s="54">
        <v>1302</v>
      </c>
      <c r="H30" s="88">
        <v>1308</v>
      </c>
      <c r="I30" s="54">
        <v>179</v>
      </c>
      <c r="J30" s="88">
        <v>180</v>
      </c>
      <c r="K30" s="86">
        <v>306</v>
      </c>
      <c r="L30" s="88">
        <v>255</v>
      </c>
      <c r="M30" s="86">
        <v>0</v>
      </c>
      <c r="N30" s="88">
        <v>0</v>
      </c>
      <c r="O30" s="54">
        <v>0</v>
      </c>
      <c r="P30" s="88">
        <v>0</v>
      </c>
    </row>
    <row r="31" spans="1:17" ht="18" customHeight="1">
      <c r="A31" s="100"/>
      <c r="B31" s="100"/>
      <c r="C31" s="47" t="s">
        <v>201</v>
      </c>
      <c r="D31" s="84" t="s">
        <v>202</v>
      </c>
      <c r="E31" s="54">
        <f t="shared" ref="E31:P31" si="0">E28-E29-E30</f>
        <v>-13</v>
      </c>
      <c r="F31" s="88">
        <f t="shared" si="0"/>
        <v>-13</v>
      </c>
      <c r="G31" s="54">
        <f>G28-G29-G30</f>
        <v>1306</v>
      </c>
      <c r="H31" s="88">
        <f t="shared" ref="H31" si="1">H28-H29-H30</f>
        <v>1893</v>
      </c>
      <c r="I31" s="54">
        <f t="shared" si="0"/>
        <v>-357</v>
      </c>
      <c r="J31" s="88">
        <f t="shared" si="0"/>
        <v>-47</v>
      </c>
      <c r="K31" s="91">
        <f>K28-K29-K30</f>
        <v>291</v>
      </c>
      <c r="L31" s="88">
        <f>L28-L29-L30</f>
        <v>-882</v>
      </c>
      <c r="M31" s="86">
        <f>M28-M29-M30</f>
        <v>880</v>
      </c>
      <c r="N31" s="88">
        <f>N28-N29-N30</f>
        <v>-262</v>
      </c>
      <c r="O31" s="83">
        <f>O28-O29-O30</f>
        <v>541</v>
      </c>
      <c r="P31" s="88">
        <f t="shared" si="0"/>
        <v>490</v>
      </c>
      <c r="Q31" s="7"/>
    </row>
    <row r="32" spans="1:17" ht="18" customHeight="1">
      <c r="A32" s="100"/>
      <c r="B32" s="100"/>
      <c r="C32" s="53" t="s">
        <v>203</v>
      </c>
      <c r="D32" s="84" t="s">
        <v>204</v>
      </c>
      <c r="E32" s="54">
        <v>1E-3</v>
      </c>
      <c r="F32" s="88">
        <v>1E-3</v>
      </c>
      <c r="G32" s="54">
        <v>194</v>
      </c>
      <c r="H32" s="88">
        <v>28</v>
      </c>
      <c r="I32" s="54">
        <v>357</v>
      </c>
      <c r="J32" s="88">
        <v>47</v>
      </c>
      <c r="K32" s="86">
        <v>29</v>
      </c>
      <c r="L32" s="88">
        <v>31</v>
      </c>
      <c r="M32" s="86">
        <v>72</v>
      </c>
      <c r="N32" s="88">
        <v>43</v>
      </c>
      <c r="O32" s="54">
        <v>2</v>
      </c>
      <c r="P32" s="88">
        <v>1</v>
      </c>
    </row>
    <row r="33" spans="1:16" ht="18" customHeight="1">
      <c r="A33" s="100"/>
      <c r="B33" s="100"/>
      <c r="C33" s="53" t="s">
        <v>205</v>
      </c>
      <c r="D33" s="84" t="s">
        <v>206</v>
      </c>
      <c r="E33" s="54">
        <v>0</v>
      </c>
      <c r="F33" s="88">
        <v>0</v>
      </c>
      <c r="G33" s="54">
        <v>326</v>
      </c>
      <c r="H33" s="88">
        <v>288</v>
      </c>
      <c r="I33" s="54">
        <v>0</v>
      </c>
      <c r="J33" s="88">
        <v>0</v>
      </c>
      <c r="K33" s="86">
        <v>3</v>
      </c>
      <c r="L33" s="88">
        <v>1</v>
      </c>
      <c r="M33" s="86">
        <v>249</v>
      </c>
      <c r="N33" s="88">
        <v>249</v>
      </c>
      <c r="O33" s="54">
        <v>2</v>
      </c>
      <c r="P33" s="88">
        <v>3</v>
      </c>
    </row>
    <row r="34" spans="1:16" ht="18" customHeight="1">
      <c r="A34" s="100"/>
      <c r="B34" s="100"/>
      <c r="C34" s="47" t="s">
        <v>207</v>
      </c>
      <c r="D34" s="84" t="s">
        <v>208</v>
      </c>
      <c r="E34" s="54">
        <f t="shared" ref="E34:P34" si="2">E31+E32-E33</f>
        <v>-12.999000000000001</v>
      </c>
      <c r="F34" s="88">
        <f t="shared" si="2"/>
        <v>-12.999000000000001</v>
      </c>
      <c r="G34" s="54">
        <f>G31+G32-G33</f>
        <v>1174</v>
      </c>
      <c r="H34" s="88">
        <f t="shared" ref="H34" si="3">H31+H32-H33</f>
        <v>1633</v>
      </c>
      <c r="I34" s="54">
        <f t="shared" si="2"/>
        <v>0</v>
      </c>
      <c r="J34" s="88">
        <f t="shared" si="2"/>
        <v>0</v>
      </c>
      <c r="K34" s="86">
        <v>317</v>
      </c>
      <c r="L34" s="88">
        <f t="shared" ref="L34" si="4">L31+L32-L33</f>
        <v>-852</v>
      </c>
      <c r="M34" s="91">
        <f t="shared" ref="M34" si="5">M31+M32-M33</f>
        <v>703</v>
      </c>
      <c r="N34" s="88">
        <f>N31+N32-N33</f>
        <v>-468</v>
      </c>
      <c r="O34" s="54">
        <f>O31+O32-O33</f>
        <v>541</v>
      </c>
      <c r="P34" s="88">
        <f t="shared" si="2"/>
        <v>488</v>
      </c>
    </row>
    <row r="35" spans="1:16" ht="18" customHeight="1">
      <c r="A35" s="100"/>
      <c r="B35" s="100" t="s">
        <v>209</v>
      </c>
      <c r="C35" s="53" t="s">
        <v>210</v>
      </c>
      <c r="D35" s="84" t="s">
        <v>211</v>
      </c>
      <c r="E35" s="54">
        <v>0</v>
      </c>
      <c r="F35" s="88">
        <v>0</v>
      </c>
      <c r="G35" s="54">
        <v>58</v>
      </c>
      <c r="H35" s="88">
        <v>1426</v>
      </c>
      <c r="I35" s="54">
        <v>0</v>
      </c>
      <c r="J35" s="88">
        <v>0</v>
      </c>
      <c r="K35" s="86">
        <v>372</v>
      </c>
      <c r="L35" s="88">
        <v>852</v>
      </c>
      <c r="M35" s="86">
        <v>260</v>
      </c>
      <c r="N35" s="88">
        <v>165</v>
      </c>
      <c r="O35" s="54">
        <v>0</v>
      </c>
      <c r="P35" s="88">
        <v>0</v>
      </c>
    </row>
    <row r="36" spans="1:16" ht="18" customHeight="1">
      <c r="A36" s="100"/>
      <c r="B36" s="100"/>
      <c r="C36" s="53" t="s">
        <v>212</v>
      </c>
      <c r="D36" s="84" t="s">
        <v>213</v>
      </c>
      <c r="E36" s="54">
        <v>0</v>
      </c>
      <c r="F36" s="88">
        <v>0</v>
      </c>
      <c r="G36" s="54">
        <v>536</v>
      </c>
      <c r="H36" s="88">
        <v>314</v>
      </c>
      <c r="I36" s="54">
        <v>0</v>
      </c>
      <c r="J36" s="88">
        <v>0</v>
      </c>
      <c r="K36" s="86">
        <v>342</v>
      </c>
      <c r="L36" s="88">
        <v>0</v>
      </c>
      <c r="M36" s="86">
        <v>216</v>
      </c>
      <c r="N36" s="88">
        <v>157</v>
      </c>
      <c r="O36" s="54">
        <v>0</v>
      </c>
      <c r="P36" s="88">
        <v>0</v>
      </c>
    </row>
    <row r="37" spans="1:16" ht="18" customHeight="1">
      <c r="A37" s="100"/>
      <c r="B37" s="100"/>
      <c r="C37" s="53" t="s">
        <v>214</v>
      </c>
      <c r="D37" s="84" t="s">
        <v>215</v>
      </c>
      <c r="E37" s="54">
        <f t="shared" ref="E37:P37" si="6">E34+E35-E36</f>
        <v>-12.999000000000001</v>
      </c>
      <c r="F37" s="88">
        <f t="shared" si="6"/>
        <v>-12.999000000000001</v>
      </c>
      <c r="G37" s="54">
        <f>G34+G35-G36</f>
        <v>696</v>
      </c>
      <c r="H37" s="88">
        <f t="shared" ref="H37" si="7">H34+H35-H36</f>
        <v>2745</v>
      </c>
      <c r="I37" s="54">
        <f>I34+I35-I36</f>
        <v>0</v>
      </c>
      <c r="J37" s="88">
        <f t="shared" si="6"/>
        <v>0</v>
      </c>
      <c r="K37" s="91">
        <f t="shared" ref="K37:L37" si="8">K34+K35-K36</f>
        <v>347</v>
      </c>
      <c r="L37" s="88">
        <f t="shared" si="8"/>
        <v>0</v>
      </c>
      <c r="M37" s="91">
        <f t="shared" ref="M37:N37" si="9">M34+M35-M36</f>
        <v>747</v>
      </c>
      <c r="N37" s="88">
        <f t="shared" si="9"/>
        <v>-460</v>
      </c>
      <c r="O37" s="54">
        <f t="shared" si="6"/>
        <v>541</v>
      </c>
      <c r="P37" s="88">
        <f t="shared" si="6"/>
        <v>488</v>
      </c>
    </row>
    <row r="38" spans="1:16" ht="18" customHeight="1">
      <c r="A38" s="100"/>
      <c r="B38" s="100"/>
      <c r="C38" s="53" t="s">
        <v>216</v>
      </c>
      <c r="D38" s="84" t="s">
        <v>217</v>
      </c>
      <c r="E38" s="54">
        <v>0</v>
      </c>
      <c r="F38" s="88">
        <v>0</v>
      </c>
      <c r="G38" s="54">
        <v>0</v>
      </c>
      <c r="H38" s="88">
        <v>0</v>
      </c>
      <c r="I38" s="54">
        <v>0</v>
      </c>
      <c r="J38" s="88">
        <v>0</v>
      </c>
      <c r="K38" s="86">
        <v>0</v>
      </c>
      <c r="L38" s="88">
        <v>0</v>
      </c>
      <c r="M38" s="86">
        <v>0</v>
      </c>
      <c r="N38" s="88">
        <v>0</v>
      </c>
      <c r="O38" s="54">
        <v>0</v>
      </c>
      <c r="P38" s="88">
        <v>0</v>
      </c>
    </row>
    <row r="39" spans="1:16" ht="18" customHeight="1">
      <c r="A39" s="100"/>
      <c r="B39" s="100"/>
      <c r="C39" s="53" t="s">
        <v>218</v>
      </c>
      <c r="D39" s="84" t="s">
        <v>219</v>
      </c>
      <c r="E39" s="54">
        <v>0</v>
      </c>
      <c r="F39" s="88">
        <v>0</v>
      </c>
      <c r="G39" s="54">
        <v>0</v>
      </c>
      <c r="H39" s="88">
        <v>0</v>
      </c>
      <c r="I39" s="54">
        <v>0</v>
      </c>
      <c r="J39" s="88">
        <v>0</v>
      </c>
      <c r="K39" s="86">
        <v>0</v>
      </c>
      <c r="L39" s="88">
        <v>0</v>
      </c>
      <c r="M39" s="86">
        <v>0</v>
      </c>
      <c r="N39" s="88">
        <v>0</v>
      </c>
      <c r="O39" s="54">
        <v>0</v>
      </c>
      <c r="P39" s="88">
        <v>0</v>
      </c>
    </row>
    <row r="40" spans="1:16" ht="18" customHeight="1">
      <c r="A40" s="100"/>
      <c r="B40" s="100"/>
      <c r="C40" s="53" t="s">
        <v>220</v>
      </c>
      <c r="D40" s="84" t="s">
        <v>221</v>
      </c>
      <c r="E40" s="54">
        <v>0</v>
      </c>
      <c r="F40" s="88">
        <v>0</v>
      </c>
      <c r="G40" s="54">
        <v>0</v>
      </c>
      <c r="H40" s="88">
        <v>0</v>
      </c>
      <c r="I40" s="54">
        <v>0</v>
      </c>
      <c r="J40" s="88">
        <v>0</v>
      </c>
      <c r="K40" s="86">
        <v>77</v>
      </c>
      <c r="L40" s="88">
        <v>4.0000000000000002E-4</v>
      </c>
      <c r="M40" s="86">
        <v>236</v>
      </c>
      <c r="N40" s="88">
        <v>-116</v>
      </c>
      <c r="O40" s="54">
        <v>187</v>
      </c>
      <c r="P40" s="88">
        <v>169</v>
      </c>
    </row>
    <row r="41" spans="1:16" ht="18" customHeight="1">
      <c r="A41" s="100"/>
      <c r="B41" s="100"/>
      <c r="C41" s="47" t="s">
        <v>222</v>
      </c>
      <c r="D41" s="84" t="s">
        <v>223</v>
      </c>
      <c r="E41" s="54">
        <f t="shared" ref="E41:P41" si="10">E34+E35-E36-E40</f>
        <v>-12.999000000000001</v>
      </c>
      <c r="F41" s="88">
        <f t="shared" si="10"/>
        <v>-12.999000000000001</v>
      </c>
      <c r="G41" s="54">
        <f>G34+G35-G36-G40</f>
        <v>696</v>
      </c>
      <c r="H41" s="88">
        <v>0</v>
      </c>
      <c r="I41" s="54">
        <f t="shared" si="10"/>
        <v>0</v>
      </c>
      <c r="J41" s="88">
        <f t="shared" si="10"/>
        <v>0</v>
      </c>
      <c r="K41" s="86">
        <v>270</v>
      </c>
      <c r="L41" s="88">
        <f t="shared" ref="L41" si="11">L34+L35-L36-L40</f>
        <v>-4.0000000000000002E-4</v>
      </c>
      <c r="M41" s="86">
        <v>511</v>
      </c>
      <c r="N41" s="88">
        <f t="shared" ref="N41" si="12">N34+N35-N36-N40</f>
        <v>-344</v>
      </c>
      <c r="O41" s="54">
        <f>O34+O35-O36-O40</f>
        <v>354</v>
      </c>
      <c r="P41" s="88">
        <f t="shared" si="10"/>
        <v>319</v>
      </c>
    </row>
    <row r="42" spans="1:16" ht="18" customHeight="1">
      <c r="A42" s="100"/>
      <c r="B42" s="100"/>
      <c r="C42" s="117" t="s">
        <v>224</v>
      </c>
      <c r="D42" s="117"/>
      <c r="E42" s="54">
        <f t="shared" ref="E42:J42" si="13">E37+E38-E39-E40</f>
        <v>-12.999000000000001</v>
      </c>
      <c r="F42" s="88">
        <v>0</v>
      </c>
      <c r="G42" s="54">
        <f t="shared" si="13"/>
        <v>696</v>
      </c>
      <c r="H42" s="88">
        <f t="shared" si="13"/>
        <v>2745</v>
      </c>
      <c r="I42" s="54">
        <f t="shared" si="13"/>
        <v>0</v>
      </c>
      <c r="J42" s="88">
        <f t="shared" si="13"/>
        <v>0</v>
      </c>
      <c r="K42" s="86">
        <v>0</v>
      </c>
      <c r="L42" s="88">
        <v>0</v>
      </c>
      <c r="M42" s="86">
        <v>0</v>
      </c>
      <c r="N42" s="88">
        <v>0</v>
      </c>
      <c r="O42" s="54">
        <v>0</v>
      </c>
      <c r="P42" s="88">
        <v>0</v>
      </c>
    </row>
    <row r="43" spans="1:16" ht="18" customHeight="1">
      <c r="A43" s="100"/>
      <c r="B43" s="100"/>
      <c r="C43" s="53" t="s">
        <v>225</v>
      </c>
      <c r="D43" s="84" t="s">
        <v>226</v>
      </c>
      <c r="E43" s="54">
        <v>0</v>
      </c>
      <c r="F43" s="88">
        <v>0</v>
      </c>
      <c r="G43" s="54">
        <v>0</v>
      </c>
      <c r="H43" s="88">
        <v>0</v>
      </c>
      <c r="I43" s="54">
        <v>0</v>
      </c>
      <c r="J43" s="88">
        <v>0</v>
      </c>
      <c r="K43" s="86">
        <v>736</v>
      </c>
      <c r="L43" s="88">
        <v>466</v>
      </c>
      <c r="M43" s="86">
        <v>9110</v>
      </c>
      <c r="N43" s="88">
        <v>9454</v>
      </c>
      <c r="O43" s="54">
        <v>3836</v>
      </c>
      <c r="P43" s="88">
        <v>3534</v>
      </c>
    </row>
    <row r="44" spans="1:16" ht="18" customHeight="1">
      <c r="A44" s="100"/>
      <c r="B44" s="100"/>
      <c r="C44" s="47" t="s">
        <v>227</v>
      </c>
      <c r="D44" s="65" t="s">
        <v>228</v>
      </c>
      <c r="E44" s="54">
        <f t="shared" ref="E44:P44" si="14">E41+E43</f>
        <v>-12.999000000000001</v>
      </c>
      <c r="F44" s="88">
        <f t="shared" si="14"/>
        <v>-12.999000000000001</v>
      </c>
      <c r="G44" s="54">
        <f t="shared" si="14"/>
        <v>696</v>
      </c>
      <c r="H44" s="88">
        <f>H42+H43</f>
        <v>2745</v>
      </c>
      <c r="I44" s="54">
        <f t="shared" si="14"/>
        <v>0</v>
      </c>
      <c r="J44" s="88">
        <f t="shared" si="14"/>
        <v>0</v>
      </c>
      <c r="K44" s="86">
        <v>736</v>
      </c>
      <c r="L44" s="88">
        <f t="shared" ref="L44" si="15">L41+L43</f>
        <v>465.99959999999999</v>
      </c>
      <c r="M44" s="86">
        <v>9590</v>
      </c>
      <c r="N44" s="88">
        <f t="shared" ref="N44" si="16">N41+N43</f>
        <v>9110</v>
      </c>
      <c r="O44" s="54">
        <f>O41+O43</f>
        <v>4190</v>
      </c>
      <c r="P44" s="88">
        <f t="shared" si="14"/>
        <v>3853</v>
      </c>
    </row>
    <row r="45" spans="1:16" ht="14.1" customHeight="1">
      <c r="A45" s="8" t="s">
        <v>229</v>
      </c>
    </row>
    <row r="46" spans="1:16" ht="14.1" customHeight="1">
      <c r="A46" s="8" t="s">
        <v>230</v>
      </c>
    </row>
    <row r="47" spans="1:16">
      <c r="A47" s="46"/>
    </row>
  </sheetData>
  <mergeCells count="16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O6:P6"/>
    <mergeCell ref="A8:A14"/>
    <mergeCell ref="B9:B14"/>
    <mergeCell ref="I6:J6"/>
    <mergeCell ref="K6:L6"/>
    <mergeCell ref="M6:N6"/>
  </mergeCells>
  <phoneticPr fontId="16"/>
  <pageMargins left="0.70866141732283472" right="0.23622047244094491" top="0.19685039370078741" bottom="0.23622047244094491" header="0.19685039370078741" footer="0.19685039370078741"/>
  <pageSetup paperSize="9" scale="70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大阪府</cp:lastModifiedBy>
  <cp:lastPrinted>2023-08-24T05:22:25Z</cp:lastPrinted>
  <dcterms:created xsi:type="dcterms:W3CDTF">1999-07-06T05:17:05Z</dcterms:created>
  <dcterms:modified xsi:type="dcterms:W3CDTF">2023-08-24T05:34:15Z</dcterms:modified>
</cp:coreProperties>
</file>