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☆財政課【新】フォルダ（R2.9.25）\４ 企画班\08 県債\01 一般（総括・公共・単独共通）\R5起債\04 各種照会\12 地方債協会\【地方債協会】都道府県及び指定都市の財政状況について（照会）（825〆）\06 【SET】提出用\"/>
    </mc:Choice>
  </mc:AlternateContent>
  <bookViews>
    <workbookView xWindow="-120" yWindow="-120" windowWidth="29040" windowHeight="15840" tabRatio="888" activeTab="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9" i="2"/>
  <c r="F41" i="2"/>
  <c r="F35" i="2"/>
  <c r="F32" i="2"/>
  <c r="F28" i="2"/>
  <c r="F34" i="8" l="1"/>
  <c r="F41" i="8" s="1"/>
  <c r="F44" i="8" s="1"/>
  <c r="E34" i="8"/>
  <c r="E41" i="8" s="1"/>
  <c r="E44" i="8" s="1"/>
  <c r="H31" i="8"/>
  <c r="H34" i="8" s="1"/>
  <c r="G31" i="8"/>
  <c r="G34" i="8" s="1"/>
  <c r="F31" i="8"/>
  <c r="E31" i="8"/>
  <c r="G41" i="8" l="1"/>
  <c r="G44" i="8" s="1"/>
  <c r="G37" i="8"/>
  <c r="G42" i="8" s="1"/>
  <c r="H41" i="8"/>
  <c r="H44" i="8" s="1"/>
  <c r="H37" i="8"/>
  <c r="H42" i="8" s="1"/>
  <c r="E37" i="8"/>
  <c r="E42" i="8" s="1"/>
  <c r="F37" i="8"/>
  <c r="F42" i="8" s="1"/>
  <c r="J24" i="4"/>
  <c r="J27" i="4" s="1"/>
  <c r="J16" i="4"/>
  <c r="J15" i="4"/>
  <c r="J14" i="4"/>
  <c r="H24" i="4"/>
  <c r="H27" i="4" s="1"/>
  <c r="H16" i="4"/>
  <c r="H15" i="4"/>
  <c r="H14" i="4"/>
  <c r="K24" i="4" l="1"/>
  <c r="K27" i="4" s="1"/>
  <c r="K16" i="4"/>
  <c r="K15" i="4"/>
  <c r="K14" i="4"/>
  <c r="I24" i="4"/>
  <c r="I27" i="4" s="1"/>
  <c r="I16" i="4"/>
  <c r="I15" i="4"/>
  <c r="I14" i="4"/>
  <c r="G24" i="4"/>
  <c r="G27" i="4" s="1"/>
  <c r="G16" i="4"/>
  <c r="G15" i="4"/>
  <c r="G14" i="4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L16" i="4" l="1"/>
  <c r="M24" i="7" l="1"/>
  <c r="L17" i="7"/>
  <c r="M14" i="7" l="1"/>
  <c r="M27" i="7"/>
  <c r="M16" i="7"/>
  <c r="M15" i="7"/>
  <c r="M24" i="4"/>
  <c r="M27" i="4" s="1"/>
  <c r="M16" i="4"/>
  <c r="M15" i="4"/>
  <c r="M14" i="4"/>
  <c r="I20" i="6" l="1"/>
  <c r="F20" i="6" l="1"/>
  <c r="G20" i="6"/>
  <c r="H20" i="6"/>
  <c r="F21" i="6"/>
  <c r="G21" i="6"/>
  <c r="H21" i="6"/>
  <c r="F22" i="6"/>
  <c r="G22" i="6"/>
  <c r="H22" i="6"/>
  <c r="F23" i="6"/>
  <c r="G23" i="6"/>
  <c r="H23" i="6"/>
  <c r="E23" i="6"/>
  <c r="E22" i="6"/>
  <c r="E21" i="6"/>
  <c r="E20" i="6"/>
  <c r="F19" i="6"/>
  <c r="G19" i="6"/>
  <c r="H19" i="6"/>
  <c r="E19" i="6"/>
  <c r="I9" i="2" l="1"/>
  <c r="F45" i="2"/>
  <c r="G45" i="2" s="1"/>
  <c r="F27" i="2"/>
  <c r="G27" i="2" s="1"/>
  <c r="H45" i="5"/>
  <c r="F45" i="5"/>
  <c r="G44" i="5" s="1"/>
  <c r="F27" i="5"/>
  <c r="G19" i="5" s="1"/>
  <c r="F39" i="4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O44" i="7"/>
  <c r="N44" i="7"/>
  <c r="M44" i="7"/>
  <c r="M45" i="7" s="1"/>
  <c r="L44" i="7"/>
  <c r="K44" i="7"/>
  <c r="J44" i="7"/>
  <c r="I44" i="7"/>
  <c r="H44" i="7"/>
  <c r="G44" i="7"/>
  <c r="F44" i="7"/>
  <c r="O39" i="7"/>
  <c r="O45" i="7" s="1"/>
  <c r="N39" i="7"/>
  <c r="M39" i="7"/>
  <c r="L39" i="7"/>
  <c r="K39" i="7"/>
  <c r="J39" i="7"/>
  <c r="I39" i="7"/>
  <c r="H39" i="7"/>
  <c r="G39" i="7"/>
  <c r="F39" i="7"/>
  <c r="O24" i="7"/>
  <c r="O27" i="7" s="1"/>
  <c r="N24" i="7"/>
  <c r="N27" i="7" s="1"/>
  <c r="L24" i="7"/>
  <c r="L27" i="7" s="1"/>
  <c r="J24" i="7"/>
  <c r="J27" i="7" s="1"/>
  <c r="H24" i="7"/>
  <c r="H27" i="7" s="1"/>
  <c r="F24" i="7"/>
  <c r="F27" i="7" s="1"/>
  <c r="O16" i="7"/>
  <c r="N16" i="7"/>
  <c r="L16" i="7"/>
  <c r="J16" i="7"/>
  <c r="H16" i="7"/>
  <c r="F16" i="7"/>
  <c r="O15" i="7"/>
  <c r="N15" i="7"/>
  <c r="L15" i="7"/>
  <c r="J15" i="7"/>
  <c r="H15" i="7"/>
  <c r="F15" i="7"/>
  <c r="O14" i="7"/>
  <c r="N14" i="7"/>
  <c r="L14" i="7"/>
  <c r="J14" i="7"/>
  <c r="H14" i="7"/>
  <c r="F14" i="7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I45" i="4" s="1"/>
  <c r="H39" i="4"/>
  <c r="H44" i="4"/>
  <c r="G39" i="4"/>
  <c r="G44" i="4"/>
  <c r="O24" i="4"/>
  <c r="O27" i="4" s="1"/>
  <c r="N24" i="4"/>
  <c r="N27" i="4"/>
  <c r="L24" i="4"/>
  <c r="L27" i="4" s="1"/>
  <c r="L15" i="4"/>
  <c r="L14" i="4"/>
  <c r="O16" i="4"/>
  <c r="N16" i="4"/>
  <c r="O15" i="4"/>
  <c r="N15" i="4"/>
  <c r="O14" i="4"/>
  <c r="N14" i="4"/>
  <c r="F24" i="4"/>
  <c r="F27" i="4" s="1"/>
  <c r="F16" i="4"/>
  <c r="F15" i="4"/>
  <c r="F14" i="4"/>
  <c r="G14" i="2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G45" i="4" l="1"/>
  <c r="I45" i="5"/>
  <c r="G45" i="5"/>
  <c r="G29" i="5"/>
  <c r="G28" i="2"/>
  <c r="J37" i="8"/>
  <c r="J42" i="8" s="1"/>
  <c r="H45" i="4"/>
  <c r="G21" i="2"/>
  <c r="G43" i="5"/>
  <c r="G16" i="2"/>
  <c r="G45" i="7"/>
  <c r="G18" i="2"/>
  <c r="J45" i="7"/>
  <c r="G36" i="5"/>
  <c r="G31" i="5"/>
  <c r="K45" i="7"/>
  <c r="G32" i="5"/>
  <c r="G9" i="2"/>
  <c r="J45" i="4"/>
  <c r="O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I45" i="7"/>
  <c r="G20" i="2"/>
  <c r="G17" i="2"/>
  <c r="G10" i="2"/>
  <c r="G31" i="2"/>
  <c r="N45" i="7"/>
  <c r="I23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<sst xmlns="http://schemas.openxmlformats.org/spreadsheetml/2006/main" count="437" uniqueCount="261">
  <si>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</si>
  <si>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</si>
  <si>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</si>
  <si>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</si>
  <si>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</si>
  <si>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</si>
  <si>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</si>
  <si>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</si>
  <si>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</si>
  <si>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</si>
  <si>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</si>
  <si>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</si>
  <si>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</si>
  <si>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</si>
  <si>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</si>
  <si>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</si>
  <si>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</si>
  <si>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</si>
  <si>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</si>
  <si>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</si>
  <si>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</si>
  <si>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</si>
  <si>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</si>
  <si>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</si>
  <si>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</si>
  <si>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</si>
  <si>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</si>
  <si>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</si>
  <si>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</si>
  <si>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</si>
  <si>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</si>
  <si>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</si>
  <si>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</si>
  <si>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</si>
  <si>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</si>
  <si>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</si>
  <si>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</si>
  <si>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</si>
  <si>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</si>
  <si>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</si>
  <si>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</si>
  <si>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</si>
  <si>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</si>
  <si>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</si>
  <si>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</si>
  <si>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</si>
  <si>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</si>
  <si>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</si>
  <si>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</si>
  <si>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</si>
  <si>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</si>
  <si>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</si>
  <si>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</si>
  <si>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</si>
  <si>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</si>
  <si>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</si>
  <si>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</si>
  <si>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</si>
  <si>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</si>
  <si>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</si>
  <si>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</si>
  <si>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</si>
  <si>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</si>
  <si>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</si>
  <si>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</si>
  <si>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</si>
  <si>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</si>
  <si>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</si>
  <si>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</si>
  <si>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</si>
  <si>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</si>
  <si>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</si>
  <si>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</si>
  <si>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</si>
  <si>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</si>
  <si>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</si>
  <si>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</si>
  <si>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</si>
  <si>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</si>
  <si>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</si>
  <si>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</si>
  <si>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</si>
  <si>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</si>
  <si>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</si>
  <si>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</si>
  <si>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</si>
  <si>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</si>
  <si>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</si>
  <si>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</si>
  <si>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</si>
  <si>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</si>
  <si>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</si>
  <si>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</si>
  <si>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</si>
  <si>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</si>
  <si>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</si>
  <si>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</si>
  <si>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</si>
  <si>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</si>
  <si>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</si>
  <si>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</si>
  <si>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</si>
  <si>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</si>
  <si>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</si>
  <si>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</si>
  <si>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</si>
  <si>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</si>
  <si>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</si>
  <si>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</si>
  <si>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</si>
  <si>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</si>
  <si>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</si>
  <si>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</si>
  <si>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</si>
  <si>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</si>
  <si>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</si>
  <si>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</si>
  <si>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</si>
  <si>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</si>
  <si>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</si>
  <si>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</si>
  <si>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</si>
  <si>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</si>
  <si>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</si>
  <si>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</si>
  <si>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</si>
  <si>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</si>
  <si>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</si>
  <si>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</si>
  <si>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</si>
  <si>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</si>
  <si>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</si>
  <si>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</si>
  <si>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</si>
  <si>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</si>
  <si>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</si>
  <si>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</si>
  <si>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</si>
  <si>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</si>
  <si>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</si>
  <si>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</si>
  <si>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</si>
  <si>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</si>
  <si>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</si>
  <si>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</si>
  <si>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</si>
  <si>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</si>
  <si>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</si>
  <si>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</si>
  <si>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</si>
  <si>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</si>
  <si>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</si>
  <si>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</si>
  <si>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</si>
  <si>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</si>
  <si>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</si>
  <si>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</si>
  <si>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</si>
  <si>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</si>
  <si>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</si>
  <si>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</si>
  <si>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</si>
  <si>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</si>
  <si>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</si>
  <si>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</si>
  <si>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</si>
  <si>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</si>
  <si>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</si>
  <si>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</si>
  <si>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</si>
  <si>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</si>
  <si>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</si>
  <si>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</si>
  <si>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</si>
  <si>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</si>
  <si>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</si>
  <si>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</si>
  <si>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</si>
  <si>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</si>
  <si>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</si>
  <si>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</si>
  <si>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</si>
  <si>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</si>
  <si>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</si>
  <si>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</si>
  <si>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</si>
  <si>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</si>
  <si>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</si>
  <si>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</si>
  <si>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</si>
  <si>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</si>
  <si>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</si>
  <si>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</si>
  <si>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</si>
  <si>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</si>
  <si>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</si>
  <si>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</si>
  <si>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</si>
  <si>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</si>
  <si>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</si>
  <si>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</si>
  <si>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</si>
  <si>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</si>
  <si>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</si>
  <si>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</si>
  <si>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</si>
  <si>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</si>
  <si>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</si>
  <si>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</si>
  <si>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</si>
  <si>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</si>
  <si>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</si>
  <si>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</si>
  <si>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</si>
  <si>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</si>
  <si>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</si>
  <si>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</si>
  <si>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</si>
  <si>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</si>
  <si>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</si>
  <si>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</si>
  <si>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</si>
  <si>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</si>
  <si>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</si>
  <si>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</si>
  <si>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</si>
  <si>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</si>
  <si>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</si>
  <si>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</si>
  <si>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</si>
  <si>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</si>
  <si>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</si>
  <si>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</si>
  <si>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</si>
  <si>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</si>
  <si>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</si>
  <si>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</si>
  <si>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</si>
  <si>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</si>
  <si>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</si>
  <si>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</si>
  <si>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</si>
  <si>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</si>
  <si>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</si>
  <si>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</si>
  <si>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</si>
  <si>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</si>
  <si>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</si>
  <si>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</si>
  <si>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和歌山県</t>
    <rPh sb="0" eb="4">
      <t>ワカヤマケン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</si>
  <si>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11"/>
  </si>
  <si>
    <t>臨海地土地造成事業</t>
    <rPh sb="0" eb="3">
      <t>リンカイチ</t>
    </rPh>
    <rPh sb="3" eb="5">
      <t>トチ</t>
    </rPh>
    <rPh sb="5" eb="7">
      <t>ゾウセイ</t>
    </rPh>
    <rPh sb="7" eb="9">
      <t>ジギョウ</t>
    </rPh>
    <phoneticPr fontId="11"/>
  </si>
  <si>
    <t>宅地造成事業</t>
    <rPh sb="0" eb="2">
      <t>タクチ</t>
    </rPh>
    <rPh sb="2" eb="4">
      <t>ゾウセイ</t>
    </rPh>
    <rPh sb="4" eb="6">
      <t>ジギョウ</t>
    </rPh>
    <phoneticPr fontId="11"/>
  </si>
  <si>
    <t>病院事業</t>
    <rPh sb="0" eb="2">
      <t>ビョウイン</t>
    </rPh>
    <rPh sb="2" eb="4">
      <t>ジギョウ</t>
    </rPh>
    <phoneticPr fontId="11"/>
  </si>
  <si>
    <t>流域下水道事業</t>
    <rPh sb="0" eb="2">
      <t>リュウイキ</t>
    </rPh>
    <rPh sb="2" eb="5">
      <t>ゲスイドウ</t>
    </rPh>
    <rPh sb="5" eb="7">
      <t>ジギョウ</t>
    </rPh>
    <phoneticPr fontId="11"/>
  </si>
  <si>
    <t>和歌山県</t>
    <rPh sb="0" eb="4">
      <t>ワカヤマケン</t>
    </rPh>
    <phoneticPr fontId="16"/>
  </si>
  <si>
    <t>和歌山県土地開発公社</t>
    <rPh sb="0" eb="4">
      <t>ワカヤマケン</t>
    </rPh>
    <rPh sb="4" eb="6">
      <t>トチ</t>
    </rPh>
    <rPh sb="6" eb="8">
      <t>カイハツ</t>
    </rPh>
    <rPh sb="8" eb="10">
      <t>コウシャ</t>
    </rPh>
    <phoneticPr fontId="14"/>
  </si>
  <si>
    <t>和歌山県住宅供給公社</t>
    <rPh sb="0" eb="4">
      <t>ワカヤマケン</t>
    </rPh>
    <rPh sb="4" eb="6">
      <t>ジュウタク</t>
    </rPh>
    <rPh sb="6" eb="8">
      <t>キョウキュウ</t>
    </rPh>
    <rPh sb="8" eb="10">
      <t>コウシャ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</si>
  <si>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</si>
  <si>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（注1）平成29年度～令和元年度は平成27年度国勢調査、令和2年度～令和3年度は令和2年度国勢調査を基に計上している。</t>
    <rPh sb="34" eb="36">
      <t>レイワ</t>
    </rPh>
    <rPh sb="37" eb="39">
      <t>ネンド</t>
    </rPh>
    <phoneticPr fontId="9"/>
  </si>
  <si>
    <t>団体名　　和　歌　山　県</t>
    <rPh sb="5" eb="6">
      <t>ワ</t>
    </rPh>
    <rPh sb="7" eb="8">
      <t>ウタ</t>
    </rPh>
    <rPh sb="9" eb="10">
      <t>ヤマ</t>
    </rPh>
    <rPh sb="11" eb="12">
      <t>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</si>
</sst>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  <numFmt numFmtId="183" formatCode="0.000%"/>
    <numFmt numFmtId="184" formatCode="#,##0.0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4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0" fillId="0" borderId="1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4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1" applyNumberFormat="1" applyFont="1" applyFill="1" applyBorder="1" applyAlignment="1">
      <alignment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2" fillId="0" borderId="10" xfId="1" applyNumberForma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0" xfId="0" quotePrefix="1" applyNumberFormat="1" applyFont="1" applyBorder="1" applyAlignment="1">
      <alignment horizontal="right" vertical="center"/>
    </xf>
    <xf numFmtId="177" fontId="2" fillId="0" borderId="10" xfId="0" quotePrefix="1" applyNumberFormat="1" applyFont="1" applyFill="1" applyBorder="1" applyAlignment="1">
      <alignment horizontal="right" vertical="center"/>
    </xf>
    <xf numFmtId="177" fontId="2" fillId="2" borderId="10" xfId="1" applyNumberFormat="1" applyFont="1" applyFill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20" fillId="0" borderId="0" xfId="0" applyNumberFormat="1" applyFont="1" applyAlignment="1">
      <alignment vertical="center"/>
    </xf>
    <xf numFmtId="177" fontId="0" fillId="0" borderId="10" xfId="1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7" fontId="2" fillId="2" borderId="10" xfId="0" applyNumberFormat="1" applyFont="1" applyFill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15" sqref="H1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249</v>
      </c>
      <c r="F1" s="1"/>
    </row>
    <row r="3" spans="1:11" ht="14.25">
      <c r="A3" s="10" t="s">
        <v>92</v>
      </c>
    </row>
    <row r="5" spans="1:11">
      <c r="A5" s="17" t="s">
        <v>237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238</v>
      </c>
      <c r="G7" s="48"/>
      <c r="H7" s="48" t="s">
        <v>247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235</v>
      </c>
      <c r="I8" s="52"/>
    </row>
    <row r="9" spans="1:11" ht="18" customHeight="1">
      <c r="A9" s="106" t="s">
        <v>87</v>
      </c>
      <c r="B9" s="106" t="s">
        <v>89</v>
      </c>
      <c r="C9" s="61" t="s">
        <v>3</v>
      </c>
      <c r="D9" s="102"/>
      <c r="E9" s="102"/>
      <c r="F9" s="54">
        <f>98272.3+46518-22311</f>
        <v>122479.29999999999</v>
      </c>
      <c r="G9" s="55">
        <f>F9/$F$27*100</f>
        <v>20.547653697776841</v>
      </c>
      <c r="H9" s="54">
        <v>116788.2</v>
      </c>
      <c r="I9" s="55">
        <f>(F9/H9-1)*100</f>
        <v>4.873009430747266</v>
      </c>
      <c r="K9" s="25"/>
    </row>
    <row r="10" spans="1:11" ht="18" customHeight="1">
      <c r="A10" s="106"/>
      <c r="B10" s="106"/>
      <c r="C10" s="63"/>
      <c r="D10" s="65" t="s">
        <v>22</v>
      </c>
      <c r="E10" s="102"/>
      <c r="F10" s="54">
        <v>34125</v>
      </c>
      <c r="G10" s="55">
        <f t="shared" ref="G10:G26" si="0">F10/$F$27*100</f>
        <v>5.7249566452178842</v>
      </c>
      <c r="H10" s="54">
        <v>32869</v>
      </c>
      <c r="I10" s="55">
        <f t="shared" ref="I10:I27" si="1">(F10/H10-1)*100</f>
        <v>3.8212297301408515</v>
      </c>
    </row>
    <row r="11" spans="1:11" ht="18" customHeight="1">
      <c r="A11" s="106"/>
      <c r="B11" s="106"/>
      <c r="C11" s="63"/>
      <c r="D11" s="63"/>
      <c r="E11" s="47" t="s">
        <v>23</v>
      </c>
      <c r="F11" s="54">
        <v>27788</v>
      </c>
      <c r="G11" s="55">
        <f t="shared" si="0"/>
        <v>4.6618342932546391</v>
      </c>
      <c r="H11" s="54">
        <v>26724</v>
      </c>
      <c r="I11" s="55">
        <f t="shared" si="1"/>
        <v>3.9814399042059634</v>
      </c>
    </row>
    <row r="12" spans="1:11" ht="18" customHeight="1">
      <c r="A12" s="106"/>
      <c r="B12" s="106"/>
      <c r="C12" s="63"/>
      <c r="D12" s="63"/>
      <c r="E12" s="47" t="s">
        <v>24</v>
      </c>
      <c r="F12" s="54">
        <v>887</v>
      </c>
      <c r="G12" s="55">
        <f t="shared" si="0"/>
        <v>0.14880693170134104</v>
      </c>
      <c r="H12" s="54">
        <v>1050</v>
      </c>
      <c r="I12" s="55">
        <f t="shared" si="1"/>
        <v>-15.523809523809529</v>
      </c>
    </row>
    <row r="13" spans="1:11" ht="18" customHeight="1">
      <c r="A13" s="106"/>
      <c r="B13" s="106"/>
      <c r="C13" s="63"/>
      <c r="D13" s="64"/>
      <c r="E13" s="47" t="s">
        <v>25</v>
      </c>
      <c r="F13" s="54">
        <v>92</v>
      </c>
      <c r="G13" s="55">
        <f t="shared" si="0"/>
        <v>1.5434315351210117E-2</v>
      </c>
      <c r="H13" s="54">
        <v>213</v>
      </c>
      <c r="I13" s="55">
        <f t="shared" si="1"/>
        <v>-56.8075117370892</v>
      </c>
    </row>
    <row r="14" spans="1:11" ht="18" customHeight="1">
      <c r="A14" s="106"/>
      <c r="B14" s="106"/>
      <c r="C14" s="63"/>
      <c r="D14" s="61" t="s">
        <v>26</v>
      </c>
      <c r="E14" s="102"/>
      <c r="F14" s="54">
        <v>20847</v>
      </c>
      <c r="G14" s="55">
        <f t="shared" si="0"/>
        <v>3.4973823057247535</v>
      </c>
      <c r="H14" s="54">
        <v>20639</v>
      </c>
      <c r="I14" s="55">
        <f t="shared" si="1"/>
        <v>1.0078007655409671</v>
      </c>
    </row>
    <row r="15" spans="1:11" ht="18" customHeight="1">
      <c r="A15" s="106"/>
      <c r="B15" s="106"/>
      <c r="C15" s="63"/>
      <c r="D15" s="63"/>
      <c r="E15" s="47" t="s">
        <v>27</v>
      </c>
      <c r="F15" s="54">
        <v>1164</v>
      </c>
      <c r="G15" s="55">
        <f t="shared" si="0"/>
        <v>0.19527764205226714</v>
      </c>
      <c r="H15" s="54">
        <v>1191</v>
      </c>
      <c r="I15" s="55">
        <f t="shared" si="1"/>
        <v>-2.267002518891692</v>
      </c>
    </row>
    <row r="16" spans="1:11" ht="18" customHeight="1">
      <c r="A16" s="106"/>
      <c r="B16" s="106"/>
      <c r="C16" s="63"/>
      <c r="D16" s="64"/>
      <c r="E16" s="47" t="s">
        <v>28</v>
      </c>
      <c r="F16" s="54">
        <v>19683</v>
      </c>
      <c r="G16" s="55">
        <f t="shared" si="0"/>
        <v>3.3021046636724867</v>
      </c>
      <c r="H16" s="54">
        <v>19448</v>
      </c>
      <c r="I16" s="55">
        <f t="shared" si="1"/>
        <v>1.2083504730563632</v>
      </c>
      <c r="K16" s="26"/>
    </row>
    <row r="17" spans="1:26" ht="18" customHeight="1">
      <c r="A17" s="106"/>
      <c r="B17" s="106"/>
      <c r="C17" s="63"/>
      <c r="D17" s="107" t="s">
        <v>29</v>
      </c>
      <c r="E17" s="108"/>
      <c r="F17" s="54">
        <v>22044</v>
      </c>
      <c r="G17" s="55">
        <f t="shared" si="0"/>
        <v>3.6981961695877805</v>
      </c>
      <c r="H17" s="54">
        <v>21118</v>
      </c>
      <c r="I17" s="55">
        <f t="shared" si="1"/>
        <v>4.3848849322852601</v>
      </c>
    </row>
    <row r="18" spans="1:26" ht="18" customHeight="1">
      <c r="A18" s="106"/>
      <c r="B18" s="106"/>
      <c r="C18" s="63"/>
      <c r="D18" s="107" t="s">
        <v>93</v>
      </c>
      <c r="E18" s="109"/>
      <c r="F18" s="54">
        <v>1724</v>
      </c>
      <c r="G18" s="55">
        <f t="shared" si="0"/>
        <v>0.28922564853789395</v>
      </c>
      <c r="H18" s="54">
        <v>1721</v>
      </c>
      <c r="I18" s="55">
        <f t="shared" si="1"/>
        <v>0.17431725740848503</v>
      </c>
    </row>
    <row r="19" spans="1:26" ht="18" customHeight="1">
      <c r="A19" s="106"/>
      <c r="B19" s="106"/>
      <c r="C19" s="62"/>
      <c r="D19" s="107" t="s">
        <v>94</v>
      </c>
      <c r="E19" s="109"/>
      <c r="F19" s="56">
        <v>0</v>
      </c>
      <c r="G19" s="55">
        <f t="shared" si="0"/>
        <v>0</v>
      </c>
      <c r="H19" s="54">
        <v>0</v>
      </c>
      <c r="I19" s="55">
        <v>0</v>
      </c>
      <c r="Z19" s="2" t="s">
        <v>95</v>
      </c>
    </row>
    <row r="20" spans="1:26" ht="18" customHeight="1">
      <c r="A20" s="106"/>
      <c r="B20" s="106"/>
      <c r="C20" s="102" t="s">
        <v>4</v>
      </c>
      <c r="D20" s="102"/>
      <c r="E20" s="102"/>
      <c r="F20" s="54">
        <v>18329</v>
      </c>
      <c r="G20" s="55">
        <f t="shared" si="0"/>
        <v>3.0749518051340243</v>
      </c>
      <c r="H20" s="54">
        <v>17841</v>
      </c>
      <c r="I20" s="55">
        <f t="shared" si="1"/>
        <v>2.7352726865085941</v>
      </c>
    </row>
    <row r="21" spans="1:26" ht="18" customHeight="1">
      <c r="A21" s="106"/>
      <c r="B21" s="106"/>
      <c r="C21" s="102" t="s">
        <v>5</v>
      </c>
      <c r="D21" s="102"/>
      <c r="E21" s="102"/>
      <c r="F21" s="54">
        <v>179600</v>
      </c>
      <c r="G21" s="55">
        <f t="shared" si="0"/>
        <v>30.130467794318882</v>
      </c>
      <c r="H21" s="54">
        <v>178900</v>
      </c>
      <c r="I21" s="55">
        <f t="shared" si="1"/>
        <v>0.39128004471771227</v>
      </c>
    </row>
    <row r="22" spans="1:26" ht="18" customHeight="1">
      <c r="A22" s="106"/>
      <c r="B22" s="106"/>
      <c r="C22" s="102" t="s">
        <v>30</v>
      </c>
      <c r="D22" s="102"/>
      <c r="E22" s="102"/>
      <c r="F22" s="54">
        <v>5696.6509999999998</v>
      </c>
      <c r="G22" s="55">
        <f t="shared" si="0"/>
        <v>0.95569465195420067</v>
      </c>
      <c r="H22" s="54">
        <v>6000.7879999999996</v>
      </c>
      <c r="I22" s="55">
        <f t="shared" si="1"/>
        <v>-5.0682843653200198</v>
      </c>
    </row>
    <row r="23" spans="1:26" ht="18" customHeight="1">
      <c r="A23" s="106"/>
      <c r="B23" s="106"/>
      <c r="C23" s="102" t="s">
        <v>6</v>
      </c>
      <c r="D23" s="102"/>
      <c r="E23" s="102"/>
      <c r="F23" s="54">
        <v>98750.460999999996</v>
      </c>
      <c r="G23" s="55">
        <f t="shared" si="0"/>
        <v>16.566801697297564</v>
      </c>
      <c r="H23" s="54">
        <v>105514.194</v>
      </c>
      <c r="I23" s="55">
        <f t="shared" si="1"/>
        <v>-6.4102588889604846</v>
      </c>
    </row>
    <row r="24" spans="1:26" ht="18" customHeight="1">
      <c r="A24" s="106"/>
      <c r="B24" s="106"/>
      <c r="C24" s="102" t="s">
        <v>31</v>
      </c>
      <c r="D24" s="102"/>
      <c r="E24" s="102"/>
      <c r="F24" s="54">
        <v>1529.452</v>
      </c>
      <c r="G24" s="55">
        <f t="shared" si="0"/>
        <v>0.25658744002759798</v>
      </c>
      <c r="H24" s="54">
        <v>2276.5610000000001</v>
      </c>
      <c r="I24" s="55">
        <f t="shared" si="1"/>
        <v>-32.817438232491916</v>
      </c>
    </row>
    <row r="25" spans="1:26" ht="18" customHeight="1">
      <c r="A25" s="106"/>
      <c r="B25" s="106"/>
      <c r="C25" s="102" t="s">
        <v>7</v>
      </c>
      <c r="D25" s="102"/>
      <c r="E25" s="102"/>
      <c r="F25" s="54">
        <v>60051</v>
      </c>
      <c r="G25" s="55">
        <f t="shared" si="0"/>
        <v>10.074413816907814</v>
      </c>
      <c r="H25" s="54">
        <v>65826.100000000006</v>
      </c>
      <c r="I25" s="55">
        <f t="shared" si="1"/>
        <v>-8.7732677463802418</v>
      </c>
    </row>
    <row r="26" spans="1:26" ht="18" customHeight="1">
      <c r="A26" s="106"/>
      <c r="B26" s="106"/>
      <c r="C26" s="102" t="s">
        <v>8</v>
      </c>
      <c r="D26" s="102"/>
      <c r="E26" s="102"/>
      <c r="F26" s="54">
        <f>474+189+995.823+150.778+15174.001+362.962+92291.955</f>
        <v>109638.519</v>
      </c>
      <c r="G26" s="55">
        <f t="shared" si="0"/>
        <v>18.393429096583066</v>
      </c>
      <c r="H26" s="54">
        <v>95453.603000000003</v>
      </c>
      <c r="I26" s="55">
        <f t="shared" si="1"/>
        <v>14.860534913490909</v>
      </c>
    </row>
    <row r="27" spans="1:26" ht="18" customHeight="1">
      <c r="A27" s="106"/>
      <c r="B27" s="106"/>
      <c r="C27" s="102" t="s">
        <v>9</v>
      </c>
      <c r="D27" s="102"/>
      <c r="E27" s="102"/>
      <c r="F27" s="54">
        <f>SUM(F9,F20:F26)</f>
        <v>596074.38300000003</v>
      </c>
      <c r="G27" s="55">
        <f>F27/$F$27*100</f>
        <v>100</v>
      </c>
      <c r="H27" s="54">
        <f>SUM(H9,H20:H26)</f>
        <v>588600.446</v>
      </c>
      <c r="I27" s="55">
        <f t="shared" si="1"/>
        <v>1.2697810629929585</v>
      </c>
    </row>
    <row r="28" spans="1:26" ht="18" customHeight="1">
      <c r="A28" s="106"/>
      <c r="B28" s="106" t="s">
        <v>88</v>
      </c>
      <c r="C28" s="61" t="s">
        <v>10</v>
      </c>
      <c r="D28" s="102"/>
      <c r="E28" s="102"/>
      <c r="F28" s="54">
        <f>SUM(F29:F31)</f>
        <v>224585.29499999998</v>
      </c>
      <c r="G28" s="55">
        <f>F28/$F$45*100</f>
        <v>37.677394198636442</v>
      </c>
      <c r="H28" s="54">
        <v>225025</v>
      </c>
      <c r="I28" s="55">
        <f>(F28/H28-1)*100</f>
        <v>-0.19540273302967037</v>
      </c>
    </row>
    <row r="29" spans="1:26" ht="18" customHeight="1">
      <c r="A29" s="106"/>
      <c r="B29" s="106"/>
      <c r="C29" s="63"/>
      <c r="D29" s="102" t="s">
        <v>11</v>
      </c>
      <c r="E29" s="102"/>
      <c r="F29" s="54">
        <v>131975.82999999999</v>
      </c>
      <c r="G29" s="55">
        <f t="shared" ref="G29:G44" si="2">F29/$F$45*100</f>
        <v>22.140832379974963</v>
      </c>
      <c r="H29" s="54">
        <v>135626.13200000001</v>
      </c>
      <c r="I29" s="55">
        <f t="shared" ref="I29:I45" si="3">(F29/H29-1)*100</f>
        <v>-2.6914444481834998</v>
      </c>
    </row>
    <row r="30" spans="1:26" ht="18" customHeight="1">
      <c r="A30" s="106"/>
      <c r="B30" s="106"/>
      <c r="C30" s="63"/>
      <c r="D30" s="102" t="s">
        <v>32</v>
      </c>
      <c r="E30" s="102"/>
      <c r="F30" s="54">
        <v>19704.094000000001</v>
      </c>
      <c r="G30" s="55">
        <f t="shared" si="2"/>
        <v>3.3056434837596433</v>
      </c>
      <c r="H30" s="54">
        <v>19414.202000000001</v>
      </c>
      <c r="I30" s="55">
        <f t="shared" si="3"/>
        <v>1.4931955482898607</v>
      </c>
    </row>
    <row r="31" spans="1:26" ht="18" customHeight="1">
      <c r="A31" s="106"/>
      <c r="B31" s="106"/>
      <c r="C31" s="62"/>
      <c r="D31" s="102" t="s">
        <v>12</v>
      </c>
      <c r="E31" s="102"/>
      <c r="F31" s="54">
        <v>72905.370999999999</v>
      </c>
      <c r="G31" s="55">
        <f t="shared" si="2"/>
        <v>12.230918334901837</v>
      </c>
      <c r="H31" s="54">
        <v>69984.304000000004</v>
      </c>
      <c r="I31" s="55">
        <f t="shared" si="3"/>
        <v>4.1738887622573051</v>
      </c>
    </row>
    <row r="32" spans="1:26" ht="18" customHeight="1">
      <c r="A32" s="106"/>
      <c r="B32" s="106"/>
      <c r="C32" s="61" t="s">
        <v>13</v>
      </c>
      <c r="D32" s="102"/>
      <c r="E32" s="102"/>
      <c r="F32" s="54">
        <f>SUM(F33:F38)+200</f>
        <v>266105.87400000001</v>
      </c>
      <c r="G32" s="55">
        <f t="shared" si="2"/>
        <v>44.643064957884626</v>
      </c>
      <c r="H32" s="54">
        <v>259007</v>
      </c>
      <c r="I32" s="55">
        <f t="shared" si="3"/>
        <v>2.7408039164964704</v>
      </c>
    </row>
    <row r="33" spans="1:9" ht="18" customHeight="1">
      <c r="A33" s="106"/>
      <c r="B33" s="106"/>
      <c r="C33" s="63"/>
      <c r="D33" s="102" t="s">
        <v>14</v>
      </c>
      <c r="E33" s="102"/>
      <c r="F33" s="54">
        <v>26719.031999999999</v>
      </c>
      <c r="G33" s="55">
        <f t="shared" si="2"/>
        <v>4.4824996279029827</v>
      </c>
      <c r="H33" s="54">
        <v>20498.32</v>
      </c>
      <c r="I33" s="55">
        <f t="shared" si="3"/>
        <v>30.347423593738409</v>
      </c>
    </row>
    <row r="34" spans="1:9" ht="18" customHeight="1">
      <c r="A34" s="106"/>
      <c r="B34" s="106"/>
      <c r="C34" s="63"/>
      <c r="D34" s="102" t="s">
        <v>33</v>
      </c>
      <c r="E34" s="102"/>
      <c r="F34" s="54">
        <v>4337.5069999999996</v>
      </c>
      <c r="G34" s="55">
        <f t="shared" si="2"/>
        <v>0.7276788138704493</v>
      </c>
      <c r="H34" s="54">
        <v>4180.2650000000003</v>
      </c>
      <c r="I34" s="55">
        <f t="shared" si="3"/>
        <v>3.7615318646066598</v>
      </c>
    </row>
    <row r="35" spans="1:9" ht="18" customHeight="1">
      <c r="A35" s="106"/>
      <c r="B35" s="106"/>
      <c r="C35" s="63"/>
      <c r="D35" s="102" t="s">
        <v>34</v>
      </c>
      <c r="E35" s="102"/>
      <c r="F35" s="54">
        <f>160909.187-22311</f>
        <v>138598.18700000001</v>
      </c>
      <c r="G35" s="55">
        <f t="shared" si="2"/>
        <v>23.251827448521638</v>
      </c>
      <c r="H35" s="54">
        <v>142569.37299999999</v>
      </c>
      <c r="I35" s="55">
        <f t="shared" si="3"/>
        <v>-2.7854411620369501</v>
      </c>
    </row>
    <row r="36" spans="1:9" ht="18" customHeight="1">
      <c r="A36" s="106"/>
      <c r="B36" s="106"/>
      <c r="C36" s="63"/>
      <c r="D36" s="102" t="s">
        <v>35</v>
      </c>
      <c r="E36" s="102"/>
      <c r="F36" s="54">
        <v>6697.4690000000001</v>
      </c>
      <c r="G36" s="55">
        <f t="shared" si="2"/>
        <v>1.1235961804451509</v>
      </c>
      <c r="H36" s="54">
        <v>6808.384</v>
      </c>
      <c r="I36" s="55">
        <f t="shared" si="3"/>
        <v>-1.6290943636551591</v>
      </c>
    </row>
    <row r="37" spans="1:9" ht="18" customHeight="1">
      <c r="A37" s="106"/>
      <c r="B37" s="106"/>
      <c r="C37" s="63"/>
      <c r="D37" s="102" t="s">
        <v>15</v>
      </c>
      <c r="E37" s="102"/>
      <c r="F37" s="54">
        <v>3737.3890000000001</v>
      </c>
      <c r="G37" s="55">
        <f t="shared" si="2"/>
        <v>0.62700043930591121</v>
      </c>
      <c r="H37" s="54">
        <v>2589.732</v>
      </c>
      <c r="I37" s="55">
        <f t="shared" si="3"/>
        <v>44.315666640409134</v>
      </c>
    </row>
    <row r="38" spans="1:9" ht="18" customHeight="1">
      <c r="A38" s="106"/>
      <c r="B38" s="106"/>
      <c r="C38" s="62"/>
      <c r="D38" s="102" t="s">
        <v>36</v>
      </c>
      <c r="E38" s="102"/>
      <c r="F38" s="54">
        <v>85816.29</v>
      </c>
      <c r="G38" s="55">
        <f t="shared" si="2"/>
        <v>14.396909588379339</v>
      </c>
      <c r="H38" s="54">
        <v>82160.668000000005</v>
      </c>
      <c r="I38" s="55">
        <f t="shared" si="3"/>
        <v>4.4493576902271403</v>
      </c>
    </row>
    <row r="39" spans="1:9" ht="18" customHeight="1">
      <c r="A39" s="106"/>
      <c r="B39" s="106"/>
      <c r="C39" s="61" t="s">
        <v>16</v>
      </c>
      <c r="D39" s="102"/>
      <c r="E39" s="102"/>
      <c r="F39" s="54">
        <v>105383.21400000001</v>
      </c>
      <c r="G39" s="55">
        <f t="shared" si="2"/>
        <v>17.679540843478925</v>
      </c>
      <c r="H39" s="54">
        <v>104568</v>
      </c>
      <c r="I39" s="55">
        <f t="shared" si="3"/>
        <v>0.77960179022262821</v>
      </c>
    </row>
    <row r="40" spans="1:9" ht="18" customHeight="1">
      <c r="A40" s="106"/>
      <c r="B40" s="106"/>
      <c r="C40" s="63"/>
      <c r="D40" s="61" t="s">
        <v>17</v>
      </c>
      <c r="E40" s="102"/>
      <c r="F40" s="54">
        <v>98682.17</v>
      </c>
      <c r="G40" s="55">
        <f t="shared" si="2"/>
        <v>16.555344905670939</v>
      </c>
      <c r="H40" s="54">
        <v>97523</v>
      </c>
      <c r="I40" s="55">
        <f t="shared" si="3"/>
        <v>1.1886119171887533</v>
      </c>
    </row>
    <row r="41" spans="1:9" ht="18" customHeight="1">
      <c r="A41" s="106"/>
      <c r="B41" s="106"/>
      <c r="C41" s="63"/>
      <c r="D41" s="63"/>
      <c r="E41" s="57" t="s">
        <v>91</v>
      </c>
      <c r="F41" s="54">
        <f>58565.647+14642.063</f>
        <v>73207.709999999992</v>
      </c>
      <c r="G41" s="55">
        <f t="shared" si="2"/>
        <v>12.281640024781938</v>
      </c>
      <c r="H41" s="54">
        <v>71698.864000000001</v>
      </c>
      <c r="I41" s="58">
        <f t="shared" si="3"/>
        <v>2.104421068651785</v>
      </c>
    </row>
    <row r="42" spans="1:9" ht="18" customHeight="1">
      <c r="A42" s="106"/>
      <c r="B42" s="106"/>
      <c r="C42" s="63"/>
      <c r="D42" s="62"/>
      <c r="E42" s="47" t="s">
        <v>37</v>
      </c>
      <c r="F42" s="54">
        <v>25474.46</v>
      </c>
      <c r="G42" s="55">
        <f t="shared" si="2"/>
        <v>4.2737048808890012</v>
      </c>
      <c r="H42" s="54">
        <v>25824.447</v>
      </c>
      <c r="I42" s="58">
        <f t="shared" si="3"/>
        <v>-1.3552545771841729</v>
      </c>
    </row>
    <row r="43" spans="1:9" ht="18" customHeight="1">
      <c r="A43" s="106"/>
      <c r="B43" s="106"/>
      <c r="C43" s="63"/>
      <c r="D43" s="102" t="s">
        <v>38</v>
      </c>
      <c r="E43" s="102"/>
      <c r="F43" s="54">
        <v>6701.0439999999999</v>
      </c>
      <c r="G43" s="55">
        <f t="shared" si="2"/>
        <v>1.1241959378079833</v>
      </c>
      <c r="H43" s="54">
        <v>7044.8090000000002</v>
      </c>
      <c r="I43" s="58">
        <f t="shared" si="3"/>
        <v>-4.879692267029534</v>
      </c>
    </row>
    <row r="44" spans="1:9" ht="18" customHeight="1">
      <c r="A44" s="106"/>
      <c r="B44" s="106"/>
      <c r="C44" s="62"/>
      <c r="D44" s="102" t="s">
        <v>39</v>
      </c>
      <c r="E44" s="102"/>
      <c r="F44" s="54">
        <v>0</v>
      </c>
      <c r="G44" s="55">
        <f t="shared" si="2"/>
        <v>0</v>
      </c>
      <c r="H44" s="54">
        <v>0</v>
      </c>
      <c r="I44" s="55">
        <v>0</v>
      </c>
    </row>
    <row r="45" spans="1:9" ht="18" customHeight="1">
      <c r="A45" s="106"/>
      <c r="B45" s="106"/>
      <c r="C45" s="47" t="s">
        <v>18</v>
      </c>
      <c r="D45" s="47"/>
      <c r="E45" s="47"/>
      <c r="F45" s="54">
        <f>SUM(F28,F32,F39)</f>
        <v>596074.38300000003</v>
      </c>
      <c r="G45" s="55">
        <f>F45/$F$45*100</f>
        <v>100</v>
      </c>
      <c r="H45" s="54">
        <f>SUM(H28,H32,H39)</f>
        <v>588600</v>
      </c>
      <c r="I45" s="55">
        <f t="shared" si="3"/>
        <v>1.2698577981651527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K21" sqref="K21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249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239</v>
      </c>
      <c r="B5" s="12"/>
      <c r="C5" s="12"/>
      <c r="D5" s="12"/>
      <c r="K5" s="15"/>
      <c r="O5" s="15" t="s">
        <v>47</v>
      </c>
    </row>
    <row r="6" spans="1:25" ht="15.95" customHeight="1">
      <c r="A6" s="112" t="s">
        <v>48</v>
      </c>
      <c r="B6" s="113"/>
      <c r="C6" s="113"/>
      <c r="D6" s="113"/>
      <c r="E6" s="113"/>
      <c r="F6" s="117" t="s">
        <v>250</v>
      </c>
      <c r="G6" s="117"/>
      <c r="H6" s="117" t="s">
        <v>251</v>
      </c>
      <c r="I6" s="117"/>
      <c r="J6" s="117" t="s">
        <v>252</v>
      </c>
      <c r="K6" s="117"/>
      <c r="L6" s="117" t="s">
        <v>253</v>
      </c>
      <c r="M6" s="117"/>
      <c r="N6" s="117" t="s">
        <v>254</v>
      </c>
      <c r="O6" s="117"/>
    </row>
    <row r="7" spans="1:25" ht="15.95" customHeight="1">
      <c r="A7" s="113"/>
      <c r="B7" s="113"/>
      <c r="C7" s="113"/>
      <c r="D7" s="113"/>
      <c r="E7" s="113"/>
      <c r="F7" s="51" t="s">
        <v>240</v>
      </c>
      <c r="G7" s="51" t="s">
        <v>247</v>
      </c>
      <c r="H7" s="51" t="s">
        <v>240</v>
      </c>
      <c r="I7" s="51" t="s">
        <v>247</v>
      </c>
      <c r="J7" s="51" t="s">
        <v>240</v>
      </c>
      <c r="K7" s="51" t="s">
        <v>247</v>
      </c>
      <c r="L7" s="51" t="s">
        <v>240</v>
      </c>
      <c r="M7" s="51" t="s">
        <v>247</v>
      </c>
      <c r="N7" s="51" t="s">
        <v>240</v>
      </c>
      <c r="O7" s="51" t="s">
        <v>247</v>
      </c>
    </row>
    <row r="8" spans="1:25" ht="15.95" customHeight="1">
      <c r="A8" s="110" t="s">
        <v>82</v>
      </c>
      <c r="B8" s="61" t="s">
        <v>49</v>
      </c>
      <c r="C8" s="53"/>
      <c r="D8" s="53"/>
      <c r="E8" s="66" t="s">
        <v>40</v>
      </c>
      <c r="F8" s="56">
        <v>671</v>
      </c>
      <c r="G8" s="96">
        <v>824</v>
      </c>
      <c r="H8" s="56">
        <v>253</v>
      </c>
      <c r="I8" s="96">
        <v>285</v>
      </c>
      <c r="J8" s="56">
        <v>95</v>
      </c>
      <c r="K8" s="96">
        <v>185</v>
      </c>
      <c r="L8" s="54">
        <v>2305</v>
      </c>
      <c r="M8" s="85">
        <v>2250</v>
      </c>
      <c r="N8" s="54">
        <v>2843</v>
      </c>
      <c r="O8" s="54">
        <v>2762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0"/>
      <c r="B9" s="63"/>
      <c r="C9" s="53" t="s">
        <v>50</v>
      </c>
      <c r="D9" s="53"/>
      <c r="E9" s="66" t="s">
        <v>41</v>
      </c>
      <c r="F9" s="56">
        <v>671</v>
      </c>
      <c r="G9" s="96">
        <v>824</v>
      </c>
      <c r="H9" s="56">
        <v>253</v>
      </c>
      <c r="I9" s="96">
        <v>285</v>
      </c>
      <c r="J9" s="56">
        <v>95</v>
      </c>
      <c r="K9" s="96">
        <v>185</v>
      </c>
      <c r="L9" s="54">
        <v>2305</v>
      </c>
      <c r="M9" s="85">
        <v>2250</v>
      </c>
      <c r="N9" s="54">
        <v>2843</v>
      </c>
      <c r="O9" s="54">
        <v>2762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0"/>
      <c r="B10" s="62"/>
      <c r="C10" s="53" t="s">
        <v>51</v>
      </c>
      <c r="D10" s="53"/>
      <c r="E10" s="66" t="s">
        <v>42</v>
      </c>
      <c r="F10" s="56">
        <v>1E-3</v>
      </c>
      <c r="G10" s="96">
        <v>1E-3</v>
      </c>
      <c r="H10" s="56">
        <v>0</v>
      </c>
      <c r="I10" s="96">
        <v>0</v>
      </c>
      <c r="J10" s="97">
        <v>0</v>
      </c>
      <c r="K10" s="98">
        <v>0</v>
      </c>
      <c r="L10" s="54">
        <v>0</v>
      </c>
      <c r="M10" s="93">
        <v>0</v>
      </c>
      <c r="N10" s="54">
        <v>0</v>
      </c>
      <c r="O10" s="54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0"/>
      <c r="B11" s="61" t="s">
        <v>52</v>
      </c>
      <c r="C11" s="53"/>
      <c r="D11" s="53"/>
      <c r="E11" s="66" t="s">
        <v>43</v>
      </c>
      <c r="F11" s="56">
        <v>703</v>
      </c>
      <c r="G11" s="96">
        <v>803</v>
      </c>
      <c r="H11" s="56">
        <v>92</v>
      </c>
      <c r="I11" s="96">
        <v>99</v>
      </c>
      <c r="J11" s="56">
        <v>16</v>
      </c>
      <c r="K11" s="96">
        <v>137</v>
      </c>
      <c r="L11" s="54">
        <v>2109</v>
      </c>
      <c r="M11" s="85">
        <v>2044</v>
      </c>
      <c r="N11" s="54">
        <v>2843</v>
      </c>
      <c r="O11" s="54">
        <v>2762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0"/>
      <c r="B12" s="63"/>
      <c r="C12" s="53" t="s">
        <v>53</v>
      </c>
      <c r="D12" s="53"/>
      <c r="E12" s="66" t="s">
        <v>44</v>
      </c>
      <c r="F12" s="56">
        <v>703</v>
      </c>
      <c r="G12" s="96">
        <v>803</v>
      </c>
      <c r="H12" s="56">
        <v>92</v>
      </c>
      <c r="I12" s="96">
        <v>99</v>
      </c>
      <c r="J12" s="56">
        <v>16</v>
      </c>
      <c r="K12" s="96">
        <v>137</v>
      </c>
      <c r="L12" s="54">
        <v>2109</v>
      </c>
      <c r="M12" s="85">
        <v>2044</v>
      </c>
      <c r="N12" s="54">
        <v>2843</v>
      </c>
      <c r="O12" s="54">
        <v>2762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0"/>
      <c r="B13" s="62"/>
      <c r="C13" s="53" t="s">
        <v>54</v>
      </c>
      <c r="D13" s="53"/>
      <c r="E13" s="66" t="s">
        <v>45</v>
      </c>
      <c r="F13" s="56">
        <v>1.4E-2</v>
      </c>
      <c r="G13" s="96">
        <v>1.4E-2</v>
      </c>
      <c r="H13" s="97">
        <v>7.0000000000000001E-3</v>
      </c>
      <c r="I13" s="98">
        <v>0</v>
      </c>
      <c r="J13" s="97">
        <v>3.0000000000000001E-3</v>
      </c>
      <c r="K13" s="98">
        <v>0</v>
      </c>
      <c r="L13" s="54">
        <v>0</v>
      </c>
      <c r="M13" s="85">
        <v>0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0"/>
      <c r="B14" s="53" t="s">
        <v>55</v>
      </c>
      <c r="C14" s="53"/>
      <c r="D14" s="53"/>
      <c r="E14" s="66" t="s">
        <v>96</v>
      </c>
      <c r="F14" s="56">
        <f t="shared" ref="F14:O15" si="0">F9-F12</f>
        <v>-32</v>
      </c>
      <c r="G14" s="96">
        <f t="shared" si="0"/>
        <v>21</v>
      </c>
      <c r="H14" s="56">
        <f t="shared" si="0"/>
        <v>161</v>
      </c>
      <c r="I14" s="96">
        <f t="shared" si="0"/>
        <v>186</v>
      </c>
      <c r="J14" s="56">
        <f t="shared" si="0"/>
        <v>79</v>
      </c>
      <c r="K14" s="96">
        <f t="shared" si="0"/>
        <v>48</v>
      </c>
      <c r="L14" s="54">
        <f t="shared" si="0"/>
        <v>196</v>
      </c>
      <c r="M14" s="85">
        <f>M9-M12</f>
        <v>206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0"/>
      <c r="B15" s="53" t="s">
        <v>56</v>
      </c>
      <c r="C15" s="53"/>
      <c r="D15" s="53"/>
      <c r="E15" s="66" t="s">
        <v>97</v>
      </c>
      <c r="F15" s="56">
        <f t="shared" ref="F15:O15" si="1">F10-F13</f>
        <v>-1.3000000000000001E-2</v>
      </c>
      <c r="G15" s="96">
        <f t="shared" si="0"/>
        <v>-1.3000000000000001E-2</v>
      </c>
      <c r="H15" s="56">
        <f t="shared" si="0"/>
        <v>-7.0000000000000001E-3</v>
      </c>
      <c r="I15" s="96">
        <f t="shared" si="0"/>
        <v>0</v>
      </c>
      <c r="J15" s="56">
        <f t="shared" si="0"/>
        <v>-3.0000000000000001E-3</v>
      </c>
      <c r="K15" s="96">
        <f t="shared" si="0"/>
        <v>0</v>
      </c>
      <c r="L15" s="54">
        <f t="shared" si="1"/>
        <v>0</v>
      </c>
      <c r="M15" s="85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0"/>
      <c r="B16" s="53" t="s">
        <v>57</v>
      </c>
      <c r="C16" s="53"/>
      <c r="D16" s="53"/>
      <c r="E16" s="66" t="s">
        <v>98</v>
      </c>
      <c r="F16" s="56">
        <f t="shared" ref="F16:O16" si="2">F8-F11</f>
        <v>-32</v>
      </c>
      <c r="G16" s="96">
        <f t="shared" si="2"/>
        <v>21</v>
      </c>
      <c r="H16" s="56">
        <f t="shared" si="2"/>
        <v>161</v>
      </c>
      <c r="I16" s="96">
        <f t="shared" si="2"/>
        <v>186</v>
      </c>
      <c r="J16" s="56">
        <f t="shared" si="2"/>
        <v>79</v>
      </c>
      <c r="K16" s="96">
        <f t="shared" si="2"/>
        <v>48</v>
      </c>
      <c r="L16" s="54">
        <f>L8-L11</f>
        <v>196</v>
      </c>
      <c r="M16" s="85">
        <f>M8-M11</f>
        <v>206</v>
      </c>
      <c r="N16" s="54">
        <f t="shared" si="2"/>
        <v>0</v>
      </c>
      <c r="O16" s="54">
        <f t="shared" si="2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0"/>
      <c r="B17" s="53" t="s">
        <v>58</v>
      </c>
      <c r="C17" s="53"/>
      <c r="D17" s="53"/>
      <c r="E17" s="51"/>
      <c r="F17" s="56">
        <v>0</v>
      </c>
      <c r="G17" s="96">
        <v>0</v>
      </c>
      <c r="H17" s="97">
        <v>6258</v>
      </c>
      <c r="I17" s="98">
        <v>6420</v>
      </c>
      <c r="J17" s="56">
        <v>5884</v>
      </c>
      <c r="K17" s="96">
        <v>5963</v>
      </c>
      <c r="L17" s="95">
        <v>15</v>
      </c>
      <c r="M17" s="85">
        <v>263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0"/>
      <c r="B18" s="53" t="s">
        <v>59</v>
      </c>
      <c r="C18" s="53"/>
      <c r="D18" s="53"/>
      <c r="E18" s="51"/>
      <c r="F18" s="68"/>
      <c r="G18" s="94"/>
      <c r="H18" s="68"/>
      <c r="I18" s="94"/>
      <c r="J18" s="68"/>
      <c r="K18" s="94"/>
      <c r="L18" s="68">
        <v>0</v>
      </c>
      <c r="M18" s="94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0" t="s">
        <v>83</v>
      </c>
      <c r="B19" s="61" t="s">
        <v>60</v>
      </c>
      <c r="C19" s="53"/>
      <c r="D19" s="53"/>
      <c r="E19" s="66"/>
      <c r="F19" s="56">
        <v>412</v>
      </c>
      <c r="G19" s="96">
        <v>612</v>
      </c>
      <c r="H19" s="56">
        <v>382</v>
      </c>
      <c r="I19" s="96">
        <v>1089</v>
      </c>
      <c r="J19" s="56">
        <v>50</v>
      </c>
      <c r="K19" s="96">
        <v>827</v>
      </c>
      <c r="L19" s="54">
        <v>346</v>
      </c>
      <c r="M19" s="85">
        <v>507</v>
      </c>
      <c r="N19" s="54">
        <v>1285</v>
      </c>
      <c r="O19" s="54">
        <v>1128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0"/>
      <c r="B20" s="62"/>
      <c r="C20" s="53" t="s">
        <v>61</v>
      </c>
      <c r="D20" s="53"/>
      <c r="E20" s="66"/>
      <c r="F20" s="56">
        <v>412</v>
      </c>
      <c r="G20" s="96">
        <v>610</v>
      </c>
      <c r="H20" s="56">
        <v>382</v>
      </c>
      <c r="I20" s="96">
        <v>1089</v>
      </c>
      <c r="J20" s="56">
        <v>50</v>
      </c>
      <c r="K20" s="96">
        <v>827</v>
      </c>
      <c r="L20" s="54">
        <v>52</v>
      </c>
      <c r="M20" s="85">
        <v>181</v>
      </c>
      <c r="N20" s="54">
        <v>144</v>
      </c>
      <c r="O20" s="54">
        <v>113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0"/>
      <c r="B21" s="53" t="s">
        <v>62</v>
      </c>
      <c r="C21" s="53"/>
      <c r="D21" s="53"/>
      <c r="E21" s="66" t="s">
        <v>99</v>
      </c>
      <c r="F21" s="56">
        <v>412</v>
      </c>
      <c r="G21" s="96">
        <v>612</v>
      </c>
      <c r="H21" s="56">
        <v>382</v>
      </c>
      <c r="I21" s="96">
        <v>1089</v>
      </c>
      <c r="J21" s="56">
        <v>50</v>
      </c>
      <c r="K21" s="96">
        <v>827</v>
      </c>
      <c r="L21" s="54">
        <v>346</v>
      </c>
      <c r="M21" s="85">
        <v>507</v>
      </c>
      <c r="N21" s="54">
        <v>1285</v>
      </c>
      <c r="O21" s="54">
        <v>1128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0"/>
      <c r="B22" s="61" t="s">
        <v>63</v>
      </c>
      <c r="C22" s="53"/>
      <c r="D22" s="53"/>
      <c r="E22" s="66" t="s">
        <v>100</v>
      </c>
      <c r="F22" s="56">
        <v>1192</v>
      </c>
      <c r="G22" s="96">
        <v>1609</v>
      </c>
      <c r="H22" s="56">
        <v>672</v>
      </c>
      <c r="I22" s="96">
        <v>1323</v>
      </c>
      <c r="J22" s="56">
        <v>50</v>
      </c>
      <c r="K22" s="96">
        <v>958</v>
      </c>
      <c r="L22" s="54">
        <v>395</v>
      </c>
      <c r="M22" s="85">
        <v>542</v>
      </c>
      <c r="N22" s="54">
        <v>1285</v>
      </c>
      <c r="O22" s="54">
        <v>1128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0"/>
      <c r="B23" s="62" t="s">
        <v>64</v>
      </c>
      <c r="C23" s="53" t="s">
        <v>65</v>
      </c>
      <c r="D23" s="53"/>
      <c r="E23" s="66"/>
      <c r="F23" s="56">
        <v>0</v>
      </c>
      <c r="G23" s="96">
        <v>0</v>
      </c>
      <c r="H23" s="56">
        <v>662</v>
      </c>
      <c r="I23" s="96">
        <v>1290</v>
      </c>
      <c r="J23" s="56">
        <v>50</v>
      </c>
      <c r="K23" s="96">
        <v>947</v>
      </c>
      <c r="L23" s="54">
        <v>335</v>
      </c>
      <c r="M23" s="85">
        <v>356</v>
      </c>
      <c r="N23" s="54">
        <v>591</v>
      </c>
      <c r="O23" s="54">
        <v>597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0"/>
      <c r="B24" s="53" t="s">
        <v>101</v>
      </c>
      <c r="C24" s="53"/>
      <c r="D24" s="53"/>
      <c r="E24" s="66" t="s">
        <v>102</v>
      </c>
      <c r="F24" s="56">
        <f t="shared" ref="F24:O24" si="3">F21-F22</f>
        <v>-780</v>
      </c>
      <c r="G24" s="96">
        <f t="shared" si="3"/>
        <v>-997</v>
      </c>
      <c r="H24" s="56">
        <f t="shared" si="3"/>
        <v>-290</v>
      </c>
      <c r="I24" s="96">
        <f t="shared" si="3"/>
        <v>-234</v>
      </c>
      <c r="J24" s="56">
        <f t="shared" si="3"/>
        <v>0</v>
      </c>
      <c r="K24" s="96">
        <f t="shared" si="3"/>
        <v>-131</v>
      </c>
      <c r="L24" s="54">
        <f t="shared" si="3"/>
        <v>-49</v>
      </c>
      <c r="M24" s="85">
        <f>M21-M22</f>
        <v>-35</v>
      </c>
      <c r="N24" s="54">
        <f t="shared" si="3"/>
        <v>0</v>
      </c>
      <c r="O24" s="54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0"/>
      <c r="B25" s="61" t="s">
        <v>66</v>
      </c>
      <c r="C25" s="61"/>
      <c r="D25" s="61"/>
      <c r="E25" s="114" t="s">
        <v>103</v>
      </c>
      <c r="F25" s="118">
        <v>780</v>
      </c>
      <c r="G25" s="120">
        <v>997</v>
      </c>
      <c r="H25" s="118">
        <v>290</v>
      </c>
      <c r="I25" s="120">
        <v>234</v>
      </c>
      <c r="J25" s="118">
        <v>0</v>
      </c>
      <c r="K25" s="120">
        <v>131</v>
      </c>
      <c r="L25" s="126">
        <v>49</v>
      </c>
      <c r="M25" s="126">
        <v>35</v>
      </c>
      <c r="N25" s="124"/>
      <c r="O25" s="124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0"/>
      <c r="B26" s="80" t="s">
        <v>67</v>
      </c>
      <c r="C26" s="80"/>
      <c r="D26" s="80"/>
      <c r="E26" s="115"/>
      <c r="F26" s="119"/>
      <c r="G26" s="121"/>
      <c r="H26" s="119"/>
      <c r="I26" s="121"/>
      <c r="J26" s="119"/>
      <c r="K26" s="121"/>
      <c r="L26" s="127"/>
      <c r="M26" s="127"/>
      <c r="N26" s="125"/>
      <c r="O26" s="125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0"/>
      <c r="B27" s="53" t="s">
        <v>104</v>
      </c>
      <c r="C27" s="53"/>
      <c r="D27" s="53"/>
      <c r="E27" s="66" t="s">
        <v>105</v>
      </c>
      <c r="F27" s="56">
        <f>F24+F25</f>
        <v>0</v>
      </c>
      <c r="G27" s="96">
        <f>G24+G25</f>
        <v>0</v>
      </c>
      <c r="H27" s="56">
        <f t="shared" ref="H27" si="4">H24+H25</f>
        <v>0</v>
      </c>
      <c r="I27" s="96">
        <f t="shared" ref="I27:O27" si="5">I24+I25</f>
        <v>0</v>
      </c>
      <c r="J27" s="56">
        <f t="shared" si="5"/>
        <v>0</v>
      </c>
      <c r="K27" s="96">
        <f t="shared" si="5"/>
        <v>0</v>
      </c>
      <c r="L27" s="54">
        <f t="shared" si="5"/>
        <v>0</v>
      </c>
      <c r="M27" s="85">
        <f t="shared" si="5"/>
        <v>0</v>
      </c>
      <c r="N27" s="54">
        <f t="shared" si="5"/>
        <v>0</v>
      </c>
      <c r="O27" s="54">
        <f t="shared" si="5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3" t="s">
        <v>68</v>
      </c>
      <c r="B30" s="113"/>
      <c r="C30" s="113"/>
      <c r="D30" s="113"/>
      <c r="E30" s="113"/>
      <c r="F30" s="123" t="s">
        <v>258</v>
      </c>
      <c r="G30" s="122"/>
      <c r="H30" s="122"/>
      <c r="I30" s="122"/>
      <c r="J30" s="122"/>
      <c r="K30" s="122"/>
      <c r="L30" s="122"/>
      <c r="M30" s="122"/>
      <c r="N30" s="122"/>
      <c r="O30" s="12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3"/>
      <c r="B31" s="113"/>
      <c r="C31" s="113"/>
      <c r="D31" s="113"/>
      <c r="E31" s="113"/>
      <c r="F31" s="51" t="s">
        <v>240</v>
      </c>
      <c r="G31" s="51" t="s">
        <v>247</v>
      </c>
      <c r="H31" s="51" t="s">
        <v>240</v>
      </c>
      <c r="I31" s="51" t="s">
        <v>247</v>
      </c>
      <c r="J31" s="51" t="s">
        <v>240</v>
      </c>
      <c r="K31" s="51" t="s">
        <v>247</v>
      </c>
      <c r="L31" s="51" t="s">
        <v>240</v>
      </c>
      <c r="M31" s="51" t="s">
        <v>247</v>
      </c>
      <c r="N31" s="51" t="s">
        <v>240</v>
      </c>
      <c r="O31" s="51" t="s">
        <v>247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0" t="s">
        <v>84</v>
      </c>
      <c r="B32" s="61" t="s">
        <v>49</v>
      </c>
      <c r="C32" s="53"/>
      <c r="D32" s="53"/>
      <c r="E32" s="66" t="s">
        <v>40</v>
      </c>
      <c r="F32" s="54">
        <v>511</v>
      </c>
      <c r="G32" s="54">
        <v>508</v>
      </c>
      <c r="H32" s="54"/>
      <c r="I32" s="54"/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6"/>
      <c r="B33" s="63"/>
      <c r="C33" s="61" t="s">
        <v>69</v>
      </c>
      <c r="D33" s="53"/>
      <c r="E33" s="66"/>
      <c r="F33" s="54">
        <v>511</v>
      </c>
      <c r="G33" s="54">
        <v>508</v>
      </c>
      <c r="H33" s="54"/>
      <c r="I33" s="54"/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6"/>
      <c r="B34" s="63"/>
      <c r="C34" s="62"/>
      <c r="D34" s="53" t="s">
        <v>70</v>
      </c>
      <c r="E34" s="66"/>
      <c r="F34" s="54">
        <v>509</v>
      </c>
      <c r="G34" s="54">
        <v>506</v>
      </c>
      <c r="H34" s="54"/>
      <c r="I34" s="54"/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6"/>
      <c r="B35" s="62"/>
      <c r="C35" s="53" t="s">
        <v>71</v>
      </c>
      <c r="D35" s="53"/>
      <c r="E35" s="66"/>
      <c r="F35" s="54">
        <v>0</v>
      </c>
      <c r="G35" s="54">
        <v>0</v>
      </c>
      <c r="H35" s="54"/>
      <c r="I35" s="54"/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6"/>
      <c r="B36" s="61" t="s">
        <v>52</v>
      </c>
      <c r="C36" s="53"/>
      <c r="D36" s="53"/>
      <c r="E36" s="66" t="s">
        <v>41</v>
      </c>
      <c r="F36" s="54">
        <v>411</v>
      </c>
      <c r="G36" s="54">
        <v>408</v>
      </c>
      <c r="H36" s="54"/>
      <c r="I36" s="54"/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6"/>
      <c r="B37" s="63"/>
      <c r="C37" s="53" t="s">
        <v>72</v>
      </c>
      <c r="D37" s="53"/>
      <c r="E37" s="66"/>
      <c r="F37" s="54">
        <v>410</v>
      </c>
      <c r="G37" s="54">
        <v>406</v>
      </c>
      <c r="H37" s="54"/>
      <c r="I37" s="54"/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6"/>
      <c r="B38" s="62"/>
      <c r="C38" s="53" t="s">
        <v>73</v>
      </c>
      <c r="D38" s="53"/>
      <c r="E38" s="66"/>
      <c r="F38" s="54">
        <v>1</v>
      </c>
      <c r="G38" s="54">
        <v>2</v>
      </c>
      <c r="H38" s="54"/>
      <c r="I38" s="54"/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6"/>
      <c r="B39" s="47" t="s">
        <v>74</v>
      </c>
      <c r="C39" s="47"/>
      <c r="D39" s="47"/>
      <c r="E39" s="66" t="s">
        <v>107</v>
      </c>
      <c r="F39" s="54">
        <f>F32-F36</f>
        <v>100</v>
      </c>
      <c r="G39" s="54">
        <f t="shared" ref="G39:O39" si="6">G32-G36</f>
        <v>100</v>
      </c>
      <c r="H39" s="54">
        <f t="shared" si="6"/>
        <v>0</v>
      </c>
      <c r="I39" s="54">
        <f t="shared" si="6"/>
        <v>0</v>
      </c>
      <c r="J39" s="54">
        <f t="shared" si="6"/>
        <v>0</v>
      </c>
      <c r="K39" s="54">
        <f t="shared" si="6"/>
        <v>0</v>
      </c>
      <c r="L39" s="54">
        <f t="shared" si="6"/>
        <v>0</v>
      </c>
      <c r="M39" s="54">
        <f t="shared" si="6"/>
        <v>0</v>
      </c>
      <c r="N39" s="54">
        <f t="shared" si="6"/>
        <v>0</v>
      </c>
      <c r="O39" s="54">
        <f t="shared" si="6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0" t="s">
        <v>85</v>
      </c>
      <c r="B40" s="61" t="s">
        <v>75</v>
      </c>
      <c r="C40" s="53"/>
      <c r="D40" s="53"/>
      <c r="E40" s="66" t="s">
        <v>43</v>
      </c>
      <c r="F40" s="54">
        <v>0</v>
      </c>
      <c r="G40" s="54">
        <v>0</v>
      </c>
      <c r="H40" s="54"/>
      <c r="I40" s="54"/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1"/>
      <c r="B41" s="62"/>
      <c r="C41" s="53" t="s">
        <v>76</v>
      </c>
      <c r="D41" s="53"/>
      <c r="E41" s="66"/>
      <c r="F41" s="68">
        <v>0</v>
      </c>
      <c r="G41" s="68">
        <v>0</v>
      </c>
      <c r="H41" s="68"/>
      <c r="I41" s="68"/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1"/>
      <c r="B42" s="61" t="s">
        <v>63</v>
      </c>
      <c r="C42" s="53"/>
      <c r="D42" s="53"/>
      <c r="E42" s="66" t="s">
        <v>44</v>
      </c>
      <c r="F42" s="54">
        <v>91</v>
      </c>
      <c r="G42" s="54">
        <v>91</v>
      </c>
      <c r="H42" s="54"/>
      <c r="I42" s="54"/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1"/>
      <c r="B43" s="62"/>
      <c r="C43" s="53" t="s">
        <v>77</v>
      </c>
      <c r="D43" s="53"/>
      <c r="E43" s="66"/>
      <c r="F43" s="54">
        <v>91</v>
      </c>
      <c r="G43" s="54">
        <v>91</v>
      </c>
      <c r="H43" s="54"/>
      <c r="I43" s="54"/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1"/>
      <c r="B44" s="53" t="s">
        <v>74</v>
      </c>
      <c r="C44" s="53"/>
      <c r="D44" s="53"/>
      <c r="E44" s="66" t="s">
        <v>108</v>
      </c>
      <c r="F44" s="68">
        <v>-91</v>
      </c>
      <c r="G44" s="68">
        <f t="shared" ref="G44:O44" si="7">G40-G42</f>
        <v>-91</v>
      </c>
      <c r="H44" s="68">
        <f t="shared" si="7"/>
        <v>0</v>
      </c>
      <c r="I44" s="68">
        <f t="shared" si="7"/>
        <v>0</v>
      </c>
      <c r="J44" s="68">
        <f t="shared" si="7"/>
        <v>0</v>
      </c>
      <c r="K44" s="68">
        <f t="shared" si="7"/>
        <v>0</v>
      </c>
      <c r="L44" s="68">
        <f t="shared" si="7"/>
        <v>0</v>
      </c>
      <c r="M44" s="68">
        <f t="shared" si="7"/>
        <v>0</v>
      </c>
      <c r="N44" s="68">
        <f t="shared" si="7"/>
        <v>0</v>
      </c>
      <c r="O44" s="68">
        <f t="shared" si="7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0" t="s">
        <v>86</v>
      </c>
      <c r="B45" s="47" t="s">
        <v>78</v>
      </c>
      <c r="C45" s="47"/>
      <c r="D45" s="47"/>
      <c r="E45" s="66" t="s">
        <v>109</v>
      </c>
      <c r="F45" s="54">
        <v>9</v>
      </c>
      <c r="G45" s="54">
        <f t="shared" ref="G45:O45" si="8">G39+G44</f>
        <v>9</v>
      </c>
      <c r="H45" s="54">
        <f t="shared" si="8"/>
        <v>0</v>
      </c>
      <c r="I45" s="54">
        <f t="shared" si="8"/>
        <v>0</v>
      </c>
      <c r="J45" s="54">
        <f t="shared" si="8"/>
        <v>0</v>
      </c>
      <c r="K45" s="54">
        <f t="shared" si="8"/>
        <v>0</v>
      </c>
      <c r="L45" s="54">
        <f t="shared" si="8"/>
        <v>0</v>
      </c>
      <c r="M45" s="54">
        <f t="shared" si="8"/>
        <v>0</v>
      </c>
      <c r="N45" s="54">
        <f t="shared" si="8"/>
        <v>0</v>
      </c>
      <c r="O45" s="54">
        <f t="shared" si="8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1"/>
      <c r="B46" s="53" t="s">
        <v>79</v>
      </c>
      <c r="C46" s="53"/>
      <c r="D46" s="53"/>
      <c r="E46" s="53"/>
      <c r="F46" s="68">
        <v>0</v>
      </c>
      <c r="G46" s="68">
        <v>9</v>
      </c>
      <c r="H46" s="68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1"/>
      <c r="B47" s="53" t="s">
        <v>80</v>
      </c>
      <c r="C47" s="53"/>
      <c r="D47" s="53"/>
      <c r="E47" s="53"/>
      <c r="F47" s="54">
        <v>0</v>
      </c>
      <c r="G47" s="54">
        <v>0</v>
      </c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1"/>
      <c r="B48" s="53" t="s">
        <v>81</v>
      </c>
      <c r="C48" s="53"/>
      <c r="D48" s="53"/>
      <c r="E48" s="53"/>
      <c r="F48" s="54">
        <v>0</v>
      </c>
      <c r="G48" s="54">
        <v>0</v>
      </c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I24" sqref="I24"/>
      <selection pane="topRight" activeCell="I24" sqref="I24"/>
      <selection pane="bottomLeft" activeCell="I24" sqref="I24"/>
      <selection pane="bottomRight" activeCell="H25" sqref="H2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255</v>
      </c>
      <c r="F1" s="1"/>
    </row>
    <row r="3" spans="1:9" ht="14.25">
      <c r="A3" s="10" t="s">
        <v>111</v>
      </c>
    </row>
    <row r="5" spans="1:9">
      <c r="A5" s="17" t="s">
        <v>241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242</v>
      </c>
      <c r="G7" s="48"/>
      <c r="H7" s="48" t="s">
        <v>245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236</v>
      </c>
      <c r="G8" s="51" t="s">
        <v>2</v>
      </c>
      <c r="H8" s="51" t="s">
        <v>236</v>
      </c>
      <c r="I8" s="52"/>
    </row>
    <row r="9" spans="1:9" ht="18" customHeight="1">
      <c r="A9" s="106" t="s">
        <v>87</v>
      </c>
      <c r="B9" s="106" t="s">
        <v>89</v>
      </c>
      <c r="C9" s="61" t="s">
        <v>3</v>
      </c>
      <c r="D9" s="53"/>
      <c r="E9" s="53"/>
      <c r="F9" s="54">
        <v>120597</v>
      </c>
      <c r="G9" s="55">
        <f>F9/$F$27*100</f>
        <v>17.909603261232764</v>
      </c>
      <c r="H9" s="54">
        <v>113461</v>
      </c>
      <c r="I9" s="55">
        <f t="shared" ref="I9:I45" si="0">(F9/H9-1)*100</f>
        <v>6.2893857801359143</v>
      </c>
    </row>
    <row r="10" spans="1:9" ht="18" customHeight="1">
      <c r="A10" s="106"/>
      <c r="B10" s="106"/>
      <c r="C10" s="63"/>
      <c r="D10" s="61" t="s">
        <v>22</v>
      </c>
      <c r="E10" s="53"/>
      <c r="F10" s="54">
        <v>34368</v>
      </c>
      <c r="G10" s="55">
        <f t="shared" ref="G10:G27" si="1">F10/$F$27*100</f>
        <v>5.1039183800761849</v>
      </c>
      <c r="H10" s="54">
        <v>33712</v>
      </c>
      <c r="I10" s="55">
        <f t="shared" si="0"/>
        <v>1.9458946369245389</v>
      </c>
    </row>
    <row r="11" spans="1:9" ht="18" customHeight="1">
      <c r="A11" s="106"/>
      <c r="B11" s="106"/>
      <c r="C11" s="63"/>
      <c r="D11" s="63"/>
      <c r="E11" s="47" t="s">
        <v>23</v>
      </c>
      <c r="F11" s="54">
        <v>27488</v>
      </c>
      <c r="G11" s="55">
        <f t="shared" si="1"/>
        <v>4.0821842537108406</v>
      </c>
      <c r="H11" s="54">
        <v>27849</v>
      </c>
      <c r="I11" s="55">
        <f t="shared" si="0"/>
        <v>-1.2962763474451466</v>
      </c>
    </row>
    <row r="12" spans="1:9" ht="18" customHeight="1">
      <c r="A12" s="106"/>
      <c r="B12" s="106"/>
      <c r="C12" s="63"/>
      <c r="D12" s="63"/>
      <c r="E12" s="47" t="s">
        <v>24</v>
      </c>
      <c r="F12" s="54">
        <v>1149</v>
      </c>
      <c r="G12" s="55">
        <f t="shared" si="1"/>
        <v>0.17063553941770065</v>
      </c>
      <c r="H12" s="54">
        <v>1378</v>
      </c>
      <c r="I12" s="55">
        <f t="shared" si="0"/>
        <v>-16.61828737300436</v>
      </c>
    </row>
    <row r="13" spans="1:9" ht="18" customHeight="1">
      <c r="A13" s="106"/>
      <c r="B13" s="106"/>
      <c r="C13" s="63"/>
      <c r="D13" s="62"/>
      <c r="E13" s="47" t="s">
        <v>25</v>
      </c>
      <c r="F13" s="54">
        <v>201</v>
      </c>
      <c r="G13" s="55">
        <f t="shared" si="1"/>
        <v>2.9850081308057295E-2</v>
      </c>
      <c r="H13" s="54">
        <v>271</v>
      </c>
      <c r="I13" s="55">
        <f t="shared" si="0"/>
        <v>-25.830258302583033</v>
      </c>
    </row>
    <row r="14" spans="1:9" ht="18" customHeight="1">
      <c r="A14" s="106"/>
      <c r="B14" s="106"/>
      <c r="C14" s="63"/>
      <c r="D14" s="61" t="s">
        <v>26</v>
      </c>
      <c r="E14" s="53"/>
      <c r="F14" s="54">
        <v>21552</v>
      </c>
      <c r="G14" s="55">
        <f t="shared" si="1"/>
        <v>3.2006415539863227</v>
      </c>
      <c r="H14" s="54">
        <v>18997</v>
      </c>
      <c r="I14" s="55">
        <f t="shared" si="0"/>
        <v>13.449492025056585</v>
      </c>
    </row>
    <row r="15" spans="1:9" ht="18" customHeight="1">
      <c r="A15" s="106"/>
      <c r="B15" s="106"/>
      <c r="C15" s="63"/>
      <c r="D15" s="63"/>
      <c r="E15" s="47" t="s">
        <v>27</v>
      </c>
      <c r="F15" s="54">
        <v>1257</v>
      </c>
      <c r="G15" s="55">
        <f t="shared" si="1"/>
        <v>0.18667438907576131</v>
      </c>
      <c r="H15" s="54">
        <v>1201</v>
      </c>
      <c r="I15" s="55">
        <f t="shared" si="0"/>
        <v>4.6627810158201388</v>
      </c>
    </row>
    <row r="16" spans="1:9" ht="18" customHeight="1">
      <c r="A16" s="106"/>
      <c r="B16" s="106"/>
      <c r="C16" s="63"/>
      <c r="D16" s="62"/>
      <c r="E16" s="47" t="s">
        <v>28</v>
      </c>
      <c r="F16" s="54">
        <v>20295</v>
      </c>
      <c r="G16" s="55">
        <f t="shared" si="1"/>
        <v>3.0139671649105613</v>
      </c>
      <c r="H16" s="54">
        <v>17796</v>
      </c>
      <c r="I16" s="55">
        <f t="shared" si="0"/>
        <v>14.042481456507083</v>
      </c>
    </row>
    <row r="17" spans="1:9" ht="18" customHeight="1">
      <c r="A17" s="106"/>
      <c r="B17" s="106"/>
      <c r="C17" s="63"/>
      <c r="D17" s="107" t="s">
        <v>29</v>
      </c>
      <c r="E17" s="108"/>
      <c r="F17" s="54">
        <v>43861</v>
      </c>
      <c r="G17" s="55">
        <f t="shared" si="1"/>
        <v>6.5137035634462741</v>
      </c>
      <c r="H17" s="54">
        <v>39899</v>
      </c>
      <c r="I17" s="55">
        <f t="shared" si="0"/>
        <v>9.9300734354244469</v>
      </c>
    </row>
    <row r="18" spans="1:9" ht="18" customHeight="1">
      <c r="A18" s="106"/>
      <c r="B18" s="106"/>
      <c r="C18" s="63"/>
      <c r="D18" s="107" t="s">
        <v>93</v>
      </c>
      <c r="E18" s="109"/>
      <c r="F18" s="54">
        <v>1785</v>
      </c>
      <c r="G18" s="55">
        <f t="shared" si="1"/>
        <v>0.26508654295961331</v>
      </c>
      <c r="H18" s="54">
        <v>1861</v>
      </c>
      <c r="I18" s="55">
        <f t="shared" si="0"/>
        <v>-4.0838259000537391</v>
      </c>
    </row>
    <row r="19" spans="1:9" ht="18" customHeight="1">
      <c r="A19" s="106"/>
      <c r="B19" s="106"/>
      <c r="C19" s="62"/>
      <c r="D19" s="107" t="s">
        <v>94</v>
      </c>
      <c r="E19" s="109"/>
      <c r="F19" s="54">
        <v>0</v>
      </c>
      <c r="G19" s="55">
        <f t="shared" si="1"/>
        <v>0</v>
      </c>
      <c r="H19" s="54">
        <v>0</v>
      </c>
      <c r="I19" s="55">
        <v>0</v>
      </c>
    </row>
    <row r="20" spans="1:9" ht="18" customHeight="1">
      <c r="A20" s="106"/>
      <c r="B20" s="106"/>
      <c r="C20" s="53" t="s">
        <v>4</v>
      </c>
      <c r="D20" s="53"/>
      <c r="E20" s="53"/>
      <c r="F20" s="54">
        <v>17295</v>
      </c>
      <c r="G20" s="55">
        <f t="shared" si="1"/>
        <v>2.568443563297766</v>
      </c>
      <c r="H20" s="54">
        <v>15906</v>
      </c>
      <c r="I20" s="55">
        <f t="shared" si="0"/>
        <v>8.7325537533006425</v>
      </c>
    </row>
    <row r="21" spans="1:9" ht="18" customHeight="1">
      <c r="A21" s="106"/>
      <c r="B21" s="106"/>
      <c r="C21" s="53" t="s">
        <v>5</v>
      </c>
      <c r="D21" s="53"/>
      <c r="E21" s="53"/>
      <c r="F21" s="54">
        <v>195674</v>
      </c>
      <c r="G21" s="55">
        <f t="shared" si="1"/>
        <v>29.059128407327378</v>
      </c>
      <c r="H21" s="54">
        <v>175153</v>
      </c>
      <c r="I21" s="55">
        <f t="shared" si="0"/>
        <v>11.716042545660077</v>
      </c>
    </row>
    <row r="22" spans="1:9" ht="18" customHeight="1">
      <c r="A22" s="106"/>
      <c r="B22" s="106"/>
      <c r="C22" s="53" t="s">
        <v>30</v>
      </c>
      <c r="D22" s="53"/>
      <c r="E22" s="53"/>
      <c r="F22" s="54">
        <v>5915</v>
      </c>
      <c r="G22" s="55">
        <f t="shared" si="1"/>
        <v>0.87842403451322826</v>
      </c>
      <c r="H22" s="54">
        <v>5997</v>
      </c>
      <c r="I22" s="55">
        <f t="shared" si="0"/>
        <v>-1.367350341837581</v>
      </c>
    </row>
    <row r="23" spans="1:9" ht="18" customHeight="1">
      <c r="A23" s="106"/>
      <c r="B23" s="106"/>
      <c r="C23" s="53" t="s">
        <v>6</v>
      </c>
      <c r="D23" s="53"/>
      <c r="E23" s="53"/>
      <c r="F23" s="54">
        <v>146020</v>
      </c>
      <c r="G23" s="55">
        <f t="shared" si="1"/>
        <v>21.685118769166799</v>
      </c>
      <c r="H23" s="54">
        <v>144255</v>
      </c>
      <c r="I23" s="55">
        <f t="shared" si="0"/>
        <v>1.2235277806661893</v>
      </c>
    </row>
    <row r="24" spans="1:9" ht="18" customHeight="1">
      <c r="A24" s="106"/>
      <c r="B24" s="106"/>
      <c r="C24" s="53" t="s">
        <v>31</v>
      </c>
      <c r="D24" s="53"/>
      <c r="E24" s="53"/>
      <c r="F24" s="54">
        <v>2700</v>
      </c>
      <c r="G24" s="55">
        <f t="shared" si="1"/>
        <v>0.40097124145151586</v>
      </c>
      <c r="H24" s="54">
        <v>3805</v>
      </c>
      <c r="I24" s="55">
        <f t="shared" si="0"/>
        <v>-29.040735873850199</v>
      </c>
    </row>
    <row r="25" spans="1:9" ht="18" customHeight="1">
      <c r="A25" s="106"/>
      <c r="B25" s="106"/>
      <c r="C25" s="53" t="s">
        <v>7</v>
      </c>
      <c r="D25" s="53"/>
      <c r="E25" s="53"/>
      <c r="F25" s="54">
        <v>90860</v>
      </c>
      <c r="G25" s="55">
        <f t="shared" si="1"/>
        <v>13.49342481417953</v>
      </c>
      <c r="H25" s="54">
        <v>87547</v>
      </c>
      <c r="I25" s="55">
        <f t="shared" si="0"/>
        <v>3.7842530298011434</v>
      </c>
    </row>
    <row r="26" spans="1:9" ht="18" customHeight="1">
      <c r="A26" s="106"/>
      <c r="B26" s="106"/>
      <c r="C26" s="53" t="s">
        <v>8</v>
      </c>
      <c r="D26" s="53"/>
      <c r="E26" s="53"/>
      <c r="F26" s="54">
        <v>94304</v>
      </c>
      <c r="G26" s="55">
        <f t="shared" si="1"/>
        <v>14.004885908831019</v>
      </c>
      <c r="H26" s="54">
        <v>102238</v>
      </c>
      <c r="I26" s="55">
        <f t="shared" si="0"/>
        <v>-7.7603239499990266</v>
      </c>
    </row>
    <row r="27" spans="1:9" ht="18" customHeight="1">
      <c r="A27" s="106"/>
      <c r="B27" s="106"/>
      <c r="C27" s="53" t="s">
        <v>9</v>
      </c>
      <c r="D27" s="53"/>
      <c r="E27" s="53"/>
      <c r="F27" s="54">
        <f>SUM(F9,F20:F26)</f>
        <v>673365</v>
      </c>
      <c r="G27" s="55">
        <f t="shared" si="1"/>
        <v>100</v>
      </c>
      <c r="H27" s="54">
        <v>648362</v>
      </c>
      <c r="I27" s="55">
        <f t="shared" si="0"/>
        <v>3.8563333446438808</v>
      </c>
    </row>
    <row r="28" spans="1:9" ht="18" customHeight="1">
      <c r="A28" s="106"/>
      <c r="B28" s="106" t="s">
        <v>88</v>
      </c>
      <c r="C28" s="61" t="s">
        <v>10</v>
      </c>
      <c r="D28" s="53"/>
      <c r="E28" s="53"/>
      <c r="F28" s="54">
        <v>231671</v>
      </c>
      <c r="G28" s="55">
        <f t="shared" ref="G28:G45" si="2">F28/$F$45*100</f>
        <v>35.998688532741618</v>
      </c>
      <c r="H28" s="54">
        <v>224592</v>
      </c>
      <c r="I28" s="55">
        <f t="shared" si="0"/>
        <v>3.1519377359834788</v>
      </c>
    </row>
    <row r="29" spans="1:9" ht="18" customHeight="1">
      <c r="A29" s="106"/>
      <c r="B29" s="106"/>
      <c r="C29" s="63"/>
      <c r="D29" s="53" t="s">
        <v>11</v>
      </c>
      <c r="E29" s="53"/>
      <c r="F29" s="54">
        <v>132591</v>
      </c>
      <c r="G29" s="55">
        <f t="shared" si="2"/>
        <v>20.602933087200142</v>
      </c>
      <c r="H29" s="54">
        <v>135002</v>
      </c>
      <c r="I29" s="55">
        <f t="shared" si="0"/>
        <v>-1.785899468156027</v>
      </c>
    </row>
    <row r="30" spans="1:9" ht="18" customHeight="1">
      <c r="A30" s="106"/>
      <c r="B30" s="106"/>
      <c r="C30" s="63"/>
      <c r="D30" s="53" t="s">
        <v>32</v>
      </c>
      <c r="E30" s="53"/>
      <c r="F30" s="54">
        <v>12332</v>
      </c>
      <c r="G30" s="55">
        <f t="shared" si="2"/>
        <v>1.9162339135488242</v>
      </c>
      <c r="H30" s="54">
        <v>12212</v>
      </c>
      <c r="I30" s="55">
        <f t="shared" si="0"/>
        <v>0.98264002620374047</v>
      </c>
    </row>
    <row r="31" spans="1:9" ht="18" customHeight="1">
      <c r="A31" s="106"/>
      <c r="B31" s="106"/>
      <c r="C31" s="62"/>
      <c r="D31" s="53" t="s">
        <v>12</v>
      </c>
      <c r="E31" s="53"/>
      <c r="F31" s="54">
        <v>86748</v>
      </c>
      <c r="G31" s="55">
        <f t="shared" si="2"/>
        <v>13.479521531992653</v>
      </c>
      <c r="H31" s="54">
        <v>77378</v>
      </c>
      <c r="I31" s="55">
        <f t="shared" si="0"/>
        <v>12.109385096539071</v>
      </c>
    </row>
    <row r="32" spans="1:9" ht="18" customHeight="1">
      <c r="A32" s="106"/>
      <c r="B32" s="106"/>
      <c r="C32" s="61" t="s">
        <v>13</v>
      </c>
      <c r="D32" s="53"/>
      <c r="E32" s="53"/>
      <c r="F32" s="54">
        <v>259082</v>
      </c>
      <c r="G32" s="55">
        <f t="shared" si="2"/>
        <v>40.258004767276717</v>
      </c>
      <c r="H32" s="54">
        <v>255580</v>
      </c>
      <c r="I32" s="55">
        <f t="shared" si="0"/>
        <v>1.3702167618749428</v>
      </c>
    </row>
    <row r="33" spans="1:9" ht="18" customHeight="1">
      <c r="A33" s="106"/>
      <c r="B33" s="106"/>
      <c r="C33" s="63"/>
      <c r="D33" s="53" t="s">
        <v>14</v>
      </c>
      <c r="E33" s="53"/>
      <c r="F33" s="54">
        <v>18539</v>
      </c>
      <c r="G33" s="55">
        <f t="shared" si="2"/>
        <v>2.8807217420760338</v>
      </c>
      <c r="H33" s="54">
        <v>18575</v>
      </c>
      <c r="I33" s="55">
        <f t="shared" si="0"/>
        <v>-0.19380888290713161</v>
      </c>
    </row>
    <row r="34" spans="1:9" ht="18" customHeight="1">
      <c r="A34" s="106"/>
      <c r="B34" s="106"/>
      <c r="C34" s="63"/>
      <c r="D34" s="53" t="s">
        <v>33</v>
      </c>
      <c r="E34" s="53"/>
      <c r="F34" s="54">
        <v>4998</v>
      </c>
      <c r="G34" s="55">
        <f t="shared" si="2"/>
        <v>0.77662480537763734</v>
      </c>
      <c r="H34" s="54">
        <v>4480</v>
      </c>
      <c r="I34" s="55">
        <f t="shared" si="0"/>
        <v>11.562500000000009</v>
      </c>
    </row>
    <row r="35" spans="1:9" ht="18" customHeight="1">
      <c r="A35" s="106"/>
      <c r="B35" s="106"/>
      <c r="C35" s="63"/>
      <c r="D35" s="53" t="s">
        <v>34</v>
      </c>
      <c r="E35" s="53"/>
      <c r="F35" s="54">
        <v>159895</v>
      </c>
      <c r="G35" s="55">
        <f t="shared" si="2"/>
        <v>24.845622900331595</v>
      </c>
      <c r="H35" s="54">
        <v>151112</v>
      </c>
      <c r="I35" s="55">
        <f t="shared" si="0"/>
        <v>5.8122452220869203</v>
      </c>
    </row>
    <row r="36" spans="1:9" ht="18" customHeight="1">
      <c r="A36" s="106"/>
      <c r="B36" s="106"/>
      <c r="C36" s="63"/>
      <c r="D36" s="53" t="s">
        <v>35</v>
      </c>
      <c r="E36" s="53"/>
      <c r="F36" s="54">
        <v>6649</v>
      </c>
      <c r="G36" s="55">
        <f t="shared" si="2"/>
        <v>1.0331689337646879</v>
      </c>
      <c r="H36" s="54">
        <v>6535</v>
      </c>
      <c r="I36" s="55">
        <f t="shared" si="0"/>
        <v>1.7444529456771329</v>
      </c>
    </row>
    <row r="37" spans="1:9" ht="18" customHeight="1">
      <c r="A37" s="106"/>
      <c r="B37" s="106"/>
      <c r="C37" s="63"/>
      <c r="D37" s="53" t="s">
        <v>15</v>
      </c>
      <c r="E37" s="53"/>
      <c r="F37" s="54">
        <v>10516</v>
      </c>
      <c r="G37" s="55">
        <f t="shared" si="2"/>
        <v>1.6340509110346606</v>
      </c>
      <c r="H37" s="54">
        <v>3121</v>
      </c>
      <c r="I37" s="55">
        <f t="shared" si="0"/>
        <v>236.94328740788211</v>
      </c>
    </row>
    <row r="38" spans="1:9" ht="18" customHeight="1">
      <c r="A38" s="106"/>
      <c r="B38" s="106"/>
      <c r="C38" s="62"/>
      <c r="D38" s="53" t="s">
        <v>36</v>
      </c>
      <c r="E38" s="53"/>
      <c r="F38" s="54">
        <v>58485</v>
      </c>
      <c r="G38" s="55">
        <f t="shared" si="2"/>
        <v>9.0878154746920998</v>
      </c>
      <c r="H38" s="54">
        <v>71756</v>
      </c>
      <c r="I38" s="55">
        <f t="shared" si="0"/>
        <v>-18.494620658899606</v>
      </c>
    </row>
    <row r="39" spans="1:9" ht="18" customHeight="1">
      <c r="A39" s="106"/>
      <c r="B39" s="106"/>
      <c r="C39" s="61" t="s">
        <v>16</v>
      </c>
      <c r="D39" s="53"/>
      <c r="E39" s="53"/>
      <c r="F39" s="54">
        <v>152801</v>
      </c>
      <c r="G39" s="55">
        <f t="shared" si="2"/>
        <v>23.743306699981666</v>
      </c>
      <c r="H39" s="54">
        <v>146504</v>
      </c>
      <c r="I39" s="55">
        <f t="shared" si="0"/>
        <v>4.2981761590127121</v>
      </c>
    </row>
    <row r="40" spans="1:9" ht="18" customHeight="1">
      <c r="A40" s="106"/>
      <c r="B40" s="106"/>
      <c r="C40" s="63"/>
      <c r="D40" s="61" t="s">
        <v>17</v>
      </c>
      <c r="E40" s="53"/>
      <c r="F40" s="54">
        <v>149157</v>
      </c>
      <c r="G40" s="55">
        <f t="shared" si="2"/>
        <v>23.177076049562277</v>
      </c>
      <c r="H40" s="54">
        <v>141497</v>
      </c>
      <c r="I40" s="55">
        <f t="shared" si="0"/>
        <v>5.4135423365866409</v>
      </c>
    </row>
    <row r="41" spans="1:9" ht="18" customHeight="1">
      <c r="A41" s="106"/>
      <c r="B41" s="106"/>
      <c r="C41" s="63"/>
      <c r="D41" s="63"/>
      <c r="E41" s="57" t="s">
        <v>91</v>
      </c>
      <c r="F41" s="54">
        <v>124476</v>
      </c>
      <c r="G41" s="55">
        <f t="shared" si="2"/>
        <v>19.341966641493954</v>
      </c>
      <c r="H41" s="54">
        <v>108674</v>
      </c>
      <c r="I41" s="58">
        <f t="shared" si="0"/>
        <v>14.540736514713725</v>
      </c>
    </row>
    <row r="42" spans="1:9" ht="18" customHeight="1">
      <c r="A42" s="106"/>
      <c r="B42" s="106"/>
      <c r="C42" s="63"/>
      <c r="D42" s="62"/>
      <c r="E42" s="47" t="s">
        <v>37</v>
      </c>
      <c r="F42" s="54">
        <v>24681</v>
      </c>
      <c r="G42" s="55">
        <f t="shared" si="2"/>
        <v>3.8351094080683206</v>
      </c>
      <c r="H42" s="54">
        <v>32823</v>
      </c>
      <c r="I42" s="58">
        <f t="shared" si="0"/>
        <v>-24.805776437254366</v>
      </c>
    </row>
    <row r="43" spans="1:9" ht="18" customHeight="1">
      <c r="A43" s="106"/>
      <c r="B43" s="106"/>
      <c r="C43" s="63"/>
      <c r="D43" s="53" t="s">
        <v>38</v>
      </c>
      <c r="E43" s="53"/>
      <c r="F43" s="54">
        <v>3644</v>
      </c>
      <c r="G43" s="55">
        <f t="shared" si="2"/>
        <v>0.5662306504193898</v>
      </c>
      <c r="H43" s="54">
        <v>5007</v>
      </c>
      <c r="I43" s="58">
        <f t="shared" si="0"/>
        <v>-27.221889354903141</v>
      </c>
    </row>
    <row r="44" spans="1:9" ht="18" customHeight="1">
      <c r="A44" s="106"/>
      <c r="B44" s="106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>
        <v>0</v>
      </c>
    </row>
    <row r="45" spans="1:9" ht="18" customHeight="1">
      <c r="A45" s="106"/>
      <c r="B45" s="106"/>
      <c r="C45" s="47" t="s">
        <v>18</v>
      </c>
      <c r="D45" s="47"/>
      <c r="E45" s="47"/>
      <c r="F45" s="54">
        <f>SUM(F28,F32,F39)</f>
        <v>643554</v>
      </c>
      <c r="G45" s="55">
        <f t="shared" si="2"/>
        <v>100</v>
      </c>
      <c r="H45" s="54">
        <f>SUM(H28,H32,H39)</f>
        <v>626676</v>
      </c>
      <c r="I45" s="55">
        <f t="shared" si="0"/>
        <v>2.6932577599908081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100" zoomScaleSheetLayoutView="100" workbookViewId="0">
      <pane xSplit="4" ySplit="6" topLeftCell="E11" activePane="bottomRight" state="frozen"/>
      <selection activeCell="F27" sqref="F27"/>
      <selection pane="topRight" activeCell="F27" sqref="F27"/>
      <selection pane="bottomLeft" activeCell="F27" sqref="F27"/>
      <selection pane="bottomRight" activeCell="I14" sqref="I14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2" width="9.375" style="2" bestFit="1" customWidth="1"/>
    <col min="13" max="16384" width="9" style="2"/>
  </cols>
  <sheetData>
    <row r="1" spans="1:12" ht="33.950000000000003" customHeight="1">
      <c r="A1" s="33" t="s">
        <v>0</v>
      </c>
      <c r="B1" s="33"/>
      <c r="C1" s="21" t="s">
        <v>255</v>
      </c>
      <c r="D1" s="34"/>
      <c r="E1" s="34"/>
    </row>
    <row r="4" spans="1:12">
      <c r="A4" s="35" t="s">
        <v>112</v>
      </c>
    </row>
    <row r="5" spans="1:12">
      <c r="I5" s="9" t="s">
        <v>113</v>
      </c>
    </row>
    <row r="6" spans="1:12" s="37" customFormat="1" ht="29.25" customHeight="1">
      <c r="A6" s="50" t="s">
        <v>114</v>
      </c>
      <c r="B6" s="48"/>
      <c r="C6" s="48"/>
      <c r="D6" s="48"/>
      <c r="E6" s="36" t="s">
        <v>231</v>
      </c>
      <c r="F6" s="36" t="s">
        <v>232</v>
      </c>
      <c r="G6" s="36" t="s">
        <v>233</v>
      </c>
      <c r="H6" s="36" t="s">
        <v>234</v>
      </c>
      <c r="I6" s="36" t="s">
        <v>248</v>
      </c>
    </row>
    <row r="7" spans="1:12" ht="27" customHeight="1">
      <c r="A7" s="106" t="s">
        <v>115</v>
      </c>
      <c r="B7" s="61" t="s">
        <v>116</v>
      </c>
      <c r="C7" s="53"/>
      <c r="D7" s="66" t="s">
        <v>117</v>
      </c>
      <c r="E7" s="70">
        <v>532338</v>
      </c>
      <c r="F7" s="36">
        <v>539895</v>
      </c>
      <c r="G7" s="36">
        <v>548495</v>
      </c>
      <c r="H7" s="36">
        <v>648362</v>
      </c>
      <c r="I7" s="36">
        <v>673365</v>
      </c>
    </row>
    <row r="8" spans="1:12" ht="27" customHeight="1">
      <c r="A8" s="106"/>
      <c r="B8" s="80"/>
      <c r="C8" s="53" t="s">
        <v>118</v>
      </c>
      <c r="D8" s="66" t="s">
        <v>41</v>
      </c>
      <c r="E8" s="71">
        <v>296323</v>
      </c>
      <c r="F8" s="71">
        <v>300412</v>
      </c>
      <c r="G8" s="71">
        <v>299329</v>
      </c>
      <c r="H8" s="92">
        <v>305161</v>
      </c>
      <c r="I8" s="72">
        <v>334171</v>
      </c>
    </row>
    <row r="9" spans="1:12" ht="27" customHeight="1">
      <c r="A9" s="106"/>
      <c r="B9" s="53" t="s">
        <v>119</v>
      </c>
      <c r="C9" s="53"/>
      <c r="D9" s="66"/>
      <c r="E9" s="71">
        <v>518622</v>
      </c>
      <c r="F9" s="71">
        <v>527014</v>
      </c>
      <c r="G9" s="71">
        <v>535861</v>
      </c>
      <c r="H9" s="71">
        <v>626676</v>
      </c>
      <c r="I9" s="73">
        <v>643554</v>
      </c>
      <c r="J9" s="89"/>
      <c r="K9" s="89"/>
      <c r="L9" s="89"/>
    </row>
    <row r="10" spans="1:12" ht="27" customHeight="1">
      <c r="A10" s="106"/>
      <c r="B10" s="53" t="s">
        <v>120</v>
      </c>
      <c r="C10" s="53"/>
      <c r="D10" s="66"/>
      <c r="E10" s="71">
        <v>13717</v>
      </c>
      <c r="F10" s="71">
        <v>12881</v>
      </c>
      <c r="G10" s="71">
        <v>12634</v>
      </c>
      <c r="H10" s="71">
        <v>21687</v>
      </c>
      <c r="I10" s="73">
        <v>29810</v>
      </c>
    </row>
    <row r="11" spans="1:12" ht="27" customHeight="1">
      <c r="A11" s="106"/>
      <c r="B11" s="53" t="s">
        <v>121</v>
      </c>
      <c r="C11" s="53"/>
      <c r="D11" s="66"/>
      <c r="E11" s="71">
        <v>7843</v>
      </c>
      <c r="F11" s="71">
        <v>9430</v>
      </c>
      <c r="G11" s="71">
        <v>5914</v>
      </c>
      <c r="H11" s="71">
        <v>7831</v>
      </c>
      <c r="I11" s="73">
        <v>18420</v>
      </c>
    </row>
    <row r="12" spans="1:12" ht="27" customHeight="1">
      <c r="A12" s="106"/>
      <c r="B12" s="53" t="s">
        <v>122</v>
      </c>
      <c r="C12" s="53"/>
      <c r="D12" s="66"/>
      <c r="E12" s="71">
        <v>5874</v>
      </c>
      <c r="F12" s="71">
        <v>3451</v>
      </c>
      <c r="G12" s="71">
        <v>6720</v>
      </c>
      <c r="H12" s="71">
        <v>13856</v>
      </c>
      <c r="I12" s="73">
        <v>11390</v>
      </c>
    </row>
    <row r="13" spans="1:12" ht="27" customHeight="1">
      <c r="A13" s="106"/>
      <c r="B13" s="53" t="s">
        <v>123</v>
      </c>
      <c r="C13" s="53"/>
      <c r="D13" s="66"/>
      <c r="E13" s="71">
        <v>2191</v>
      </c>
      <c r="F13" s="71">
        <v>-2423</v>
      </c>
      <c r="G13" s="71">
        <v>3269</v>
      </c>
      <c r="H13" s="71">
        <v>7136</v>
      </c>
      <c r="I13" s="73">
        <v>-2466</v>
      </c>
    </row>
    <row r="14" spans="1:12" ht="27" customHeight="1">
      <c r="A14" s="106"/>
      <c r="B14" s="53" t="s">
        <v>124</v>
      </c>
      <c r="C14" s="53"/>
      <c r="D14" s="66"/>
      <c r="E14" s="71">
        <v>3194</v>
      </c>
      <c r="F14" s="71">
        <v>2953</v>
      </c>
      <c r="G14" s="71">
        <v>1725</v>
      </c>
      <c r="H14" s="71">
        <v>3048</v>
      </c>
      <c r="I14" s="73">
        <v>13219</v>
      </c>
    </row>
    <row r="15" spans="1:12" ht="27" customHeight="1">
      <c r="A15" s="106"/>
      <c r="B15" s="53" t="s">
        <v>125</v>
      </c>
      <c r="C15" s="53"/>
      <c r="D15" s="66"/>
      <c r="E15" s="71">
        <v>5388</v>
      </c>
      <c r="F15" s="71">
        <v>531</v>
      </c>
      <c r="G15" s="71">
        <v>4007</v>
      </c>
      <c r="H15" s="71">
        <v>10185</v>
      </c>
      <c r="I15" s="73">
        <v>10753</v>
      </c>
    </row>
    <row r="16" spans="1:12" ht="27" customHeight="1">
      <c r="A16" s="106"/>
      <c r="B16" s="53" t="s">
        <v>126</v>
      </c>
      <c r="C16" s="53"/>
      <c r="D16" s="66" t="s">
        <v>42</v>
      </c>
      <c r="E16" s="71">
        <v>56551</v>
      </c>
      <c r="F16" s="71">
        <v>55094</v>
      </c>
      <c r="G16" s="71">
        <v>53369</v>
      </c>
      <c r="H16" s="71">
        <v>49295</v>
      </c>
      <c r="I16" s="72">
        <v>54638</v>
      </c>
    </row>
    <row r="17" spans="1:12" ht="27" customHeight="1">
      <c r="A17" s="106"/>
      <c r="B17" s="53" t="s">
        <v>127</v>
      </c>
      <c r="C17" s="53"/>
      <c r="D17" s="66" t="s">
        <v>43</v>
      </c>
      <c r="E17" s="71">
        <v>80598</v>
      </c>
      <c r="F17" s="71">
        <v>86161</v>
      </c>
      <c r="G17" s="71">
        <v>97420</v>
      </c>
      <c r="H17" s="71">
        <v>65277</v>
      </c>
      <c r="I17" s="72">
        <v>96868</v>
      </c>
    </row>
    <row r="18" spans="1:12" ht="27" customHeight="1">
      <c r="A18" s="106"/>
      <c r="B18" s="53" t="s">
        <v>128</v>
      </c>
      <c r="C18" s="53"/>
      <c r="D18" s="66" t="s">
        <v>44</v>
      </c>
      <c r="E18" s="71">
        <v>1023752</v>
      </c>
      <c r="F18" s="71">
        <v>1028569</v>
      </c>
      <c r="G18" s="71">
        <v>1040486</v>
      </c>
      <c r="H18" s="71">
        <v>1055991</v>
      </c>
      <c r="I18" s="72">
        <v>1064598</v>
      </c>
    </row>
    <row r="19" spans="1:12" ht="27" customHeight="1">
      <c r="A19" s="106"/>
      <c r="B19" s="53" t="s">
        <v>129</v>
      </c>
      <c r="C19" s="53"/>
      <c r="D19" s="66" t="s">
        <v>130</v>
      </c>
      <c r="E19" s="88">
        <f>E17+E18-E16</f>
        <v>1047799</v>
      </c>
      <c r="F19" s="88">
        <f t="shared" ref="F19:H19" si="0">F17+F18-F16</f>
        <v>1059636</v>
      </c>
      <c r="G19" s="88">
        <f t="shared" si="0"/>
        <v>1084537</v>
      </c>
      <c r="H19" s="88">
        <f t="shared" si="0"/>
        <v>1071973</v>
      </c>
      <c r="I19" s="71">
        <f>I17+I18-I16</f>
        <v>1106828</v>
      </c>
    </row>
    <row r="20" spans="1:12" ht="27" customHeight="1">
      <c r="A20" s="106"/>
      <c r="B20" s="53" t="s">
        <v>131</v>
      </c>
      <c r="C20" s="53"/>
      <c r="D20" s="66" t="s">
        <v>132</v>
      </c>
      <c r="E20" s="74">
        <f>E18/E8</f>
        <v>3.4548516314967115</v>
      </c>
      <c r="F20" s="74">
        <f t="shared" ref="F20:H20" si="1">F18/F8</f>
        <v>3.4238612305766747</v>
      </c>
      <c r="G20" s="74">
        <f t="shared" si="1"/>
        <v>3.4760614574598518</v>
      </c>
      <c r="H20" s="74">
        <f t="shared" si="1"/>
        <v>3.4604389158509772</v>
      </c>
      <c r="I20" s="74">
        <f>I18/I8</f>
        <v>3.1857881144683411</v>
      </c>
    </row>
    <row r="21" spans="1:12" ht="27" customHeight="1">
      <c r="A21" s="106"/>
      <c r="B21" s="53" t="s">
        <v>133</v>
      </c>
      <c r="C21" s="53"/>
      <c r="D21" s="66" t="s">
        <v>134</v>
      </c>
      <c r="E21" s="74">
        <f>E19/E8</f>
        <v>3.5360029427347861</v>
      </c>
      <c r="F21" s="74">
        <f t="shared" ref="F21:H21" si="2">F19/F8</f>
        <v>3.5272758744657335</v>
      </c>
      <c r="G21" s="74">
        <f t="shared" si="2"/>
        <v>3.6232272850275113</v>
      </c>
      <c r="H21" s="74">
        <f t="shared" si="2"/>
        <v>3.5128112701164302</v>
      </c>
      <c r="I21" s="74">
        <f>I19/I8</f>
        <v>3.3121605405615688</v>
      </c>
    </row>
    <row r="22" spans="1:12" ht="27" customHeight="1">
      <c r="A22" s="106"/>
      <c r="B22" s="53" t="s">
        <v>135</v>
      </c>
      <c r="C22" s="53"/>
      <c r="D22" s="66" t="s">
        <v>136</v>
      </c>
      <c r="E22" s="71">
        <f>E18/E24*1000000</f>
        <v>1062447.3966327619</v>
      </c>
      <c r="F22" s="88">
        <f t="shared" ref="F22:H22" si="3">F18/F24*1000000</f>
        <v>1067446.4678038852</v>
      </c>
      <c r="G22" s="88">
        <f t="shared" si="3"/>
        <v>1079813.9021294571</v>
      </c>
      <c r="H22" s="88">
        <f t="shared" si="3"/>
        <v>1144601.4671834758</v>
      </c>
      <c r="I22" s="71">
        <f>I18/I24*1000000</f>
        <v>1153930.6989932626</v>
      </c>
    </row>
    <row r="23" spans="1:12" ht="27" customHeight="1">
      <c r="A23" s="106"/>
      <c r="B23" s="53" t="s">
        <v>137</v>
      </c>
      <c r="C23" s="53"/>
      <c r="D23" s="66" t="s">
        <v>138</v>
      </c>
      <c r="E23" s="71">
        <f>E19/E24*1000000</f>
        <v>1087403.3161785386</v>
      </c>
      <c r="F23" s="88">
        <f t="shared" ref="F23:H23" si="4">F19/F24*1000000</f>
        <v>1099687.7266939194</v>
      </c>
      <c r="G23" s="88">
        <f t="shared" si="4"/>
        <v>1125529.9254134845</v>
      </c>
      <c r="H23" s="88">
        <f t="shared" si="4"/>
        <v>1161924.5510435908</v>
      </c>
      <c r="I23" s="71">
        <f>I19/I24*1000000</f>
        <v>1199704.3087675485</v>
      </c>
    </row>
    <row r="24" spans="1:12" ht="27" customHeight="1">
      <c r="A24" s="106"/>
      <c r="B24" s="75" t="s">
        <v>139</v>
      </c>
      <c r="C24" s="76"/>
      <c r="D24" s="66" t="s">
        <v>140</v>
      </c>
      <c r="E24" s="71">
        <v>963579</v>
      </c>
      <c r="F24" s="71">
        <v>963579</v>
      </c>
      <c r="G24" s="71">
        <v>963579</v>
      </c>
      <c r="H24" s="73">
        <v>922584</v>
      </c>
      <c r="I24" s="73">
        <v>922584</v>
      </c>
    </row>
    <row r="25" spans="1:12" ht="27" customHeight="1">
      <c r="A25" s="106"/>
      <c r="B25" s="47" t="s">
        <v>141</v>
      </c>
      <c r="C25" s="47"/>
      <c r="D25" s="47"/>
      <c r="E25" s="71">
        <v>295631</v>
      </c>
      <c r="F25" s="71">
        <v>296271</v>
      </c>
      <c r="G25" s="71">
        <v>293691</v>
      </c>
      <c r="H25" s="71">
        <v>298707</v>
      </c>
      <c r="I25" s="54">
        <v>313900</v>
      </c>
    </row>
    <row r="26" spans="1:12" ht="27" customHeight="1">
      <c r="A26" s="106"/>
      <c r="B26" s="47" t="s">
        <v>142</v>
      </c>
      <c r="C26" s="47"/>
      <c r="D26" s="47"/>
      <c r="E26" s="77">
        <v>0.33</v>
      </c>
      <c r="F26" s="77">
        <v>0.32800000000000001</v>
      </c>
      <c r="G26" s="77">
        <v>0.33300000000000002</v>
      </c>
      <c r="H26" s="77">
        <v>0.33778999999999998</v>
      </c>
      <c r="I26" s="78">
        <v>0.32296999999999998</v>
      </c>
    </row>
    <row r="27" spans="1:12" ht="27" customHeight="1">
      <c r="A27" s="106"/>
      <c r="B27" s="47" t="s">
        <v>143</v>
      </c>
      <c r="C27" s="47"/>
      <c r="D27" s="47"/>
      <c r="E27" s="58">
        <v>2</v>
      </c>
      <c r="F27" s="58">
        <v>1.1648119458198742</v>
      </c>
      <c r="G27" s="58">
        <v>2.2999999999999998</v>
      </c>
      <c r="H27" s="58">
        <v>4.6399999999999997</v>
      </c>
      <c r="I27" s="91">
        <v>3.6</v>
      </c>
      <c r="K27" s="90"/>
      <c r="L27" s="89"/>
    </row>
    <row r="28" spans="1:12" ht="27" customHeight="1">
      <c r="A28" s="106"/>
      <c r="B28" s="47" t="s">
        <v>144</v>
      </c>
      <c r="C28" s="47"/>
      <c r="D28" s="47"/>
      <c r="E28" s="58">
        <v>92.1</v>
      </c>
      <c r="F28" s="58">
        <v>93.1</v>
      </c>
      <c r="G28" s="58">
        <v>94.8</v>
      </c>
      <c r="H28" s="58">
        <v>95.2</v>
      </c>
      <c r="I28" s="55">
        <v>86.9</v>
      </c>
    </row>
    <row r="29" spans="1:12" ht="27" customHeight="1">
      <c r="A29" s="106"/>
      <c r="B29" s="47" t="s">
        <v>145</v>
      </c>
      <c r="C29" s="47"/>
      <c r="D29" s="47"/>
      <c r="E29" s="58">
        <v>37.9</v>
      </c>
      <c r="F29" s="58">
        <v>37.299999999999997</v>
      </c>
      <c r="G29" s="58">
        <v>35.6</v>
      </c>
      <c r="H29" s="58">
        <v>34.65</v>
      </c>
      <c r="I29" s="79">
        <v>33.07</v>
      </c>
    </row>
    <row r="30" spans="1:12" ht="27" customHeight="1">
      <c r="A30" s="106"/>
      <c r="B30" s="106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12" ht="27" customHeight="1">
      <c r="A31" s="106"/>
      <c r="B31" s="106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12" ht="27" customHeight="1">
      <c r="A32" s="106"/>
      <c r="B32" s="106"/>
      <c r="C32" s="47" t="s">
        <v>149</v>
      </c>
      <c r="D32" s="47"/>
      <c r="E32" s="58">
        <v>8.6999999999999993</v>
      </c>
      <c r="F32" s="58">
        <v>7.8</v>
      </c>
      <c r="G32" s="58">
        <v>7.5</v>
      </c>
      <c r="H32" s="58">
        <v>7.6</v>
      </c>
      <c r="I32" s="55">
        <v>7.7</v>
      </c>
    </row>
    <row r="33" spans="1:9" ht="27" customHeight="1">
      <c r="A33" s="106"/>
      <c r="B33" s="106"/>
      <c r="C33" s="47" t="s">
        <v>150</v>
      </c>
      <c r="D33" s="47"/>
      <c r="E33" s="58">
        <v>196</v>
      </c>
      <c r="F33" s="58">
        <v>197.5</v>
      </c>
      <c r="G33" s="58">
        <v>203.6</v>
      </c>
      <c r="H33" s="58">
        <v>204.5</v>
      </c>
      <c r="I33" s="79">
        <v>194.6</v>
      </c>
    </row>
    <row r="34" spans="1:9" ht="27" customHeight="1">
      <c r="A34" s="103" t="s">
        <v>259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A2" sqref="A2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260</v>
      </c>
      <c r="B1" s="11"/>
      <c r="C1" s="11"/>
      <c r="D1" s="22"/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243</v>
      </c>
      <c r="B5" s="12"/>
      <c r="C5" s="12"/>
      <c r="D5" s="12"/>
      <c r="K5" s="15"/>
      <c r="O5" s="15" t="s">
        <v>47</v>
      </c>
    </row>
    <row r="6" spans="1:25" ht="15.95" customHeight="1">
      <c r="A6" s="112" t="s">
        <v>48</v>
      </c>
      <c r="B6" s="113"/>
      <c r="C6" s="113"/>
      <c r="D6" s="113"/>
      <c r="E6" s="113"/>
      <c r="F6" s="117" t="s">
        <v>250</v>
      </c>
      <c r="G6" s="117"/>
      <c r="H6" s="117" t="s">
        <v>251</v>
      </c>
      <c r="I6" s="117"/>
      <c r="J6" s="117" t="s">
        <v>252</v>
      </c>
      <c r="K6" s="117"/>
      <c r="L6" s="117" t="s">
        <v>253</v>
      </c>
      <c r="M6" s="117"/>
      <c r="N6" s="117" t="s">
        <v>254</v>
      </c>
      <c r="O6" s="117"/>
    </row>
    <row r="7" spans="1:25" ht="15.95" customHeight="1">
      <c r="A7" s="113"/>
      <c r="B7" s="113"/>
      <c r="C7" s="113"/>
      <c r="D7" s="113"/>
      <c r="E7" s="113"/>
      <c r="F7" s="51" t="s">
        <v>242</v>
      </c>
      <c r="G7" s="51" t="s">
        <v>246</v>
      </c>
      <c r="H7" s="51" t="s">
        <v>242</v>
      </c>
      <c r="I7" s="81" t="s">
        <v>245</v>
      </c>
      <c r="J7" s="51" t="s">
        <v>242</v>
      </c>
      <c r="K7" s="81" t="s">
        <v>245</v>
      </c>
      <c r="L7" s="51" t="s">
        <v>242</v>
      </c>
      <c r="M7" s="81" t="s">
        <v>245</v>
      </c>
      <c r="N7" s="51" t="s">
        <v>242</v>
      </c>
      <c r="O7" s="81" t="s">
        <v>245</v>
      </c>
    </row>
    <row r="8" spans="1:25" ht="15.95" customHeight="1">
      <c r="A8" s="110" t="s">
        <v>82</v>
      </c>
      <c r="B8" s="61" t="s">
        <v>49</v>
      </c>
      <c r="C8" s="53"/>
      <c r="D8" s="53"/>
      <c r="E8" s="66" t="s">
        <v>40</v>
      </c>
      <c r="F8" s="56">
        <v>752</v>
      </c>
      <c r="G8" s="96">
        <v>737</v>
      </c>
      <c r="H8" s="56">
        <v>254</v>
      </c>
      <c r="I8" s="96">
        <v>326</v>
      </c>
      <c r="J8" s="56">
        <v>69</v>
      </c>
      <c r="K8" s="96">
        <v>86</v>
      </c>
      <c r="L8" s="54">
        <v>2300</v>
      </c>
      <c r="M8" s="85">
        <v>2253</v>
      </c>
      <c r="N8" s="54">
        <v>2685</v>
      </c>
      <c r="O8" s="54">
        <v>7159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0"/>
      <c r="B9" s="63"/>
      <c r="C9" s="53" t="s">
        <v>50</v>
      </c>
      <c r="D9" s="53"/>
      <c r="E9" s="66" t="s">
        <v>41</v>
      </c>
      <c r="F9" s="56">
        <v>738</v>
      </c>
      <c r="G9" s="96">
        <v>736</v>
      </c>
      <c r="H9" s="56">
        <v>254</v>
      </c>
      <c r="I9" s="96">
        <v>326</v>
      </c>
      <c r="J9" s="56">
        <v>69</v>
      </c>
      <c r="K9" s="96">
        <v>65</v>
      </c>
      <c r="L9" s="54">
        <v>2300</v>
      </c>
      <c r="M9" s="85">
        <v>2242</v>
      </c>
      <c r="N9" s="54">
        <v>2685</v>
      </c>
      <c r="O9" s="54">
        <v>2701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0"/>
      <c r="B10" s="62"/>
      <c r="C10" s="53" t="s">
        <v>51</v>
      </c>
      <c r="D10" s="53"/>
      <c r="E10" s="66" t="s">
        <v>42</v>
      </c>
      <c r="F10" s="56">
        <v>14</v>
      </c>
      <c r="G10" s="96">
        <v>1</v>
      </c>
      <c r="H10" s="56">
        <v>0</v>
      </c>
      <c r="I10" s="96">
        <v>0</v>
      </c>
      <c r="J10" s="97">
        <v>0</v>
      </c>
      <c r="K10" s="98">
        <v>21</v>
      </c>
      <c r="L10" s="54">
        <v>0</v>
      </c>
      <c r="M10" s="85">
        <v>10</v>
      </c>
      <c r="N10" s="54">
        <v>0</v>
      </c>
      <c r="O10" s="54">
        <v>4458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0"/>
      <c r="B11" s="61" t="s">
        <v>52</v>
      </c>
      <c r="C11" s="53"/>
      <c r="D11" s="53"/>
      <c r="E11" s="66" t="s">
        <v>43</v>
      </c>
      <c r="F11" s="56">
        <v>586</v>
      </c>
      <c r="G11" s="96">
        <v>584</v>
      </c>
      <c r="H11" s="56">
        <v>69</v>
      </c>
      <c r="I11" s="96">
        <v>201</v>
      </c>
      <c r="J11" s="56">
        <v>14</v>
      </c>
      <c r="K11" s="96">
        <v>14</v>
      </c>
      <c r="L11" s="54">
        <v>2050</v>
      </c>
      <c r="M11" s="85">
        <v>2030</v>
      </c>
      <c r="N11" s="54">
        <v>2670</v>
      </c>
      <c r="O11" s="54">
        <v>7196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0"/>
      <c r="B12" s="63"/>
      <c r="C12" s="53" t="s">
        <v>53</v>
      </c>
      <c r="D12" s="53"/>
      <c r="E12" s="66" t="s">
        <v>44</v>
      </c>
      <c r="F12" s="56">
        <v>571</v>
      </c>
      <c r="G12" s="96">
        <v>583</v>
      </c>
      <c r="H12" s="56">
        <v>69</v>
      </c>
      <c r="I12" s="96">
        <v>201</v>
      </c>
      <c r="J12" s="56">
        <v>14</v>
      </c>
      <c r="K12" s="96">
        <v>14</v>
      </c>
      <c r="L12" s="54">
        <v>2050</v>
      </c>
      <c r="M12" s="85">
        <v>2020</v>
      </c>
      <c r="N12" s="54">
        <v>2670</v>
      </c>
      <c r="O12" s="54">
        <v>2649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0"/>
      <c r="B13" s="62"/>
      <c r="C13" s="53" t="s">
        <v>54</v>
      </c>
      <c r="D13" s="53"/>
      <c r="E13" s="66" t="s">
        <v>45</v>
      </c>
      <c r="F13" s="56">
        <v>15</v>
      </c>
      <c r="G13" s="96">
        <v>1</v>
      </c>
      <c r="H13" s="97">
        <v>0</v>
      </c>
      <c r="I13" s="98">
        <v>0</v>
      </c>
      <c r="J13" s="97">
        <v>0</v>
      </c>
      <c r="K13" s="98">
        <v>0</v>
      </c>
      <c r="L13" s="54">
        <v>0</v>
      </c>
      <c r="M13" s="85">
        <v>10</v>
      </c>
      <c r="N13" s="54">
        <v>0</v>
      </c>
      <c r="O13" s="54">
        <v>4547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0"/>
      <c r="B14" s="53" t="s">
        <v>55</v>
      </c>
      <c r="C14" s="53"/>
      <c r="D14" s="53"/>
      <c r="E14" s="66" t="s">
        <v>152</v>
      </c>
      <c r="F14" s="56">
        <f t="shared" ref="F14:O15" si="0">F9-F12</f>
        <v>167</v>
      </c>
      <c r="G14" s="96">
        <f t="shared" si="0"/>
        <v>153</v>
      </c>
      <c r="H14" s="56">
        <f t="shared" si="0"/>
        <v>185</v>
      </c>
      <c r="I14" s="96">
        <f t="shared" si="0"/>
        <v>125</v>
      </c>
      <c r="J14" s="56">
        <f t="shared" si="0"/>
        <v>55</v>
      </c>
      <c r="K14" s="96">
        <f t="shared" si="0"/>
        <v>51</v>
      </c>
      <c r="L14" s="54">
        <f t="shared" si="0"/>
        <v>250</v>
      </c>
      <c r="M14" s="85">
        <f>M9-M12</f>
        <v>222</v>
      </c>
      <c r="N14" s="54">
        <f t="shared" si="0"/>
        <v>15</v>
      </c>
      <c r="O14" s="54">
        <f t="shared" si="0"/>
        <v>52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0"/>
      <c r="B15" s="53" t="s">
        <v>56</v>
      </c>
      <c r="C15" s="53"/>
      <c r="D15" s="53"/>
      <c r="E15" s="66" t="s">
        <v>153</v>
      </c>
      <c r="F15" s="56">
        <f t="shared" si="0"/>
        <v>-1</v>
      </c>
      <c r="G15" s="96">
        <f t="shared" si="0"/>
        <v>0</v>
      </c>
      <c r="H15" s="56">
        <f t="shared" si="0"/>
        <v>0</v>
      </c>
      <c r="I15" s="96">
        <f t="shared" si="0"/>
        <v>0</v>
      </c>
      <c r="J15" s="56">
        <f t="shared" si="0"/>
        <v>0</v>
      </c>
      <c r="K15" s="96">
        <f t="shared" si="0"/>
        <v>21</v>
      </c>
      <c r="L15" s="54">
        <f t="shared" si="0"/>
        <v>0</v>
      </c>
      <c r="M15" s="85">
        <f t="shared" si="0"/>
        <v>0</v>
      </c>
      <c r="N15" s="54">
        <f t="shared" si="0"/>
        <v>0</v>
      </c>
      <c r="O15" s="54">
        <f t="shared" si="0"/>
        <v>-89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0"/>
      <c r="B16" s="53" t="s">
        <v>57</v>
      </c>
      <c r="C16" s="53"/>
      <c r="D16" s="53"/>
      <c r="E16" s="66" t="s">
        <v>154</v>
      </c>
      <c r="F16" s="56">
        <f t="shared" ref="F16:O16" si="1">F8-F11</f>
        <v>166</v>
      </c>
      <c r="G16" s="96">
        <f t="shared" si="1"/>
        <v>153</v>
      </c>
      <c r="H16" s="56">
        <f t="shared" si="1"/>
        <v>185</v>
      </c>
      <c r="I16" s="96">
        <f t="shared" si="1"/>
        <v>125</v>
      </c>
      <c r="J16" s="56">
        <f t="shared" si="1"/>
        <v>55</v>
      </c>
      <c r="K16" s="96">
        <f t="shared" si="1"/>
        <v>72</v>
      </c>
      <c r="L16" s="54">
        <f t="shared" si="1"/>
        <v>250</v>
      </c>
      <c r="M16" s="85">
        <f t="shared" si="1"/>
        <v>223</v>
      </c>
      <c r="N16" s="54">
        <f t="shared" si="1"/>
        <v>15</v>
      </c>
      <c r="O16" s="54">
        <f t="shared" si="1"/>
        <v>-37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0"/>
      <c r="B17" s="53" t="s">
        <v>58</v>
      </c>
      <c r="C17" s="53"/>
      <c r="D17" s="53"/>
      <c r="E17" s="51"/>
      <c r="F17" s="97">
        <v>0</v>
      </c>
      <c r="G17" s="98">
        <v>0</v>
      </c>
      <c r="H17" s="97">
        <v>6567</v>
      </c>
      <c r="I17" s="98">
        <v>6773</v>
      </c>
      <c r="J17" s="56">
        <v>6019</v>
      </c>
      <c r="K17" s="96">
        <v>6053</v>
      </c>
      <c r="L17" s="85">
        <f>M17-L16</f>
        <v>409</v>
      </c>
      <c r="M17" s="85">
        <v>659</v>
      </c>
      <c r="N17" s="67">
        <v>0</v>
      </c>
      <c r="O17" s="68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0"/>
      <c r="B18" s="53" t="s">
        <v>59</v>
      </c>
      <c r="C18" s="53"/>
      <c r="D18" s="53"/>
      <c r="E18" s="51"/>
      <c r="F18" s="68"/>
      <c r="G18" s="94"/>
      <c r="H18" s="68"/>
      <c r="I18" s="94"/>
      <c r="J18" s="68"/>
      <c r="K18" s="94"/>
      <c r="L18" s="68">
        <v>0</v>
      </c>
      <c r="M18" s="94">
        <v>0</v>
      </c>
      <c r="N18" s="68">
        <v>0</v>
      </c>
      <c r="O18" s="68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0" t="s">
        <v>83</v>
      </c>
      <c r="B19" s="61" t="s">
        <v>60</v>
      </c>
      <c r="C19" s="53"/>
      <c r="D19" s="53"/>
      <c r="E19" s="66"/>
      <c r="F19" s="56">
        <v>10</v>
      </c>
      <c r="G19" s="99">
        <v>2</v>
      </c>
      <c r="H19" s="56">
        <v>860</v>
      </c>
      <c r="I19" s="96">
        <v>0</v>
      </c>
      <c r="J19" s="56">
        <v>0</v>
      </c>
      <c r="K19" s="96">
        <v>0</v>
      </c>
      <c r="L19" s="54">
        <v>456</v>
      </c>
      <c r="M19" s="85">
        <v>450</v>
      </c>
      <c r="N19" s="54">
        <v>1221</v>
      </c>
      <c r="O19" s="54">
        <v>1452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0"/>
      <c r="B20" s="62"/>
      <c r="C20" s="53" t="s">
        <v>61</v>
      </c>
      <c r="D20" s="53"/>
      <c r="E20" s="66"/>
      <c r="F20" s="56">
        <v>0</v>
      </c>
      <c r="G20" s="99">
        <v>0</v>
      </c>
      <c r="H20" s="56">
        <v>860</v>
      </c>
      <c r="I20" s="96">
        <v>0</v>
      </c>
      <c r="J20" s="56">
        <v>0</v>
      </c>
      <c r="K20" s="96">
        <v>0</v>
      </c>
      <c r="L20" s="54">
        <v>78</v>
      </c>
      <c r="M20" s="85">
        <v>51</v>
      </c>
      <c r="N20" s="54">
        <v>134</v>
      </c>
      <c r="O20" s="54">
        <v>175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0"/>
      <c r="B21" s="80" t="s">
        <v>62</v>
      </c>
      <c r="C21" s="53"/>
      <c r="D21" s="53"/>
      <c r="E21" s="66" t="s">
        <v>155</v>
      </c>
      <c r="F21" s="56">
        <v>10</v>
      </c>
      <c r="G21" s="99">
        <v>2</v>
      </c>
      <c r="H21" s="56">
        <v>860</v>
      </c>
      <c r="I21" s="96">
        <v>0</v>
      </c>
      <c r="J21" s="56">
        <v>0</v>
      </c>
      <c r="K21" s="96">
        <v>0</v>
      </c>
      <c r="L21" s="54">
        <v>456</v>
      </c>
      <c r="M21" s="85">
        <v>450</v>
      </c>
      <c r="N21" s="54">
        <v>1221</v>
      </c>
      <c r="O21" s="54">
        <v>1452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0"/>
      <c r="B22" s="61" t="s">
        <v>63</v>
      </c>
      <c r="C22" s="53"/>
      <c r="D22" s="53"/>
      <c r="E22" s="66" t="s">
        <v>156</v>
      </c>
      <c r="F22" s="56">
        <v>41</v>
      </c>
      <c r="G22" s="99">
        <v>427</v>
      </c>
      <c r="H22" s="56">
        <v>1067</v>
      </c>
      <c r="I22" s="96">
        <v>90</v>
      </c>
      <c r="J22" s="56">
        <v>0</v>
      </c>
      <c r="K22" s="96">
        <v>217</v>
      </c>
      <c r="L22" s="54">
        <v>456</v>
      </c>
      <c r="M22" s="85">
        <v>458</v>
      </c>
      <c r="N22" s="54">
        <v>1221</v>
      </c>
      <c r="O22" s="54">
        <v>1453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0"/>
      <c r="B23" s="62" t="s">
        <v>64</v>
      </c>
      <c r="C23" s="53" t="s">
        <v>65</v>
      </c>
      <c r="D23" s="53"/>
      <c r="E23" s="66"/>
      <c r="F23" s="56">
        <v>0</v>
      </c>
      <c r="G23" s="99">
        <v>0</v>
      </c>
      <c r="H23" s="56">
        <v>1067</v>
      </c>
      <c r="I23" s="96">
        <v>90</v>
      </c>
      <c r="J23" s="56">
        <v>0</v>
      </c>
      <c r="K23" s="96">
        <v>217</v>
      </c>
      <c r="L23" s="54">
        <v>350</v>
      </c>
      <c r="M23" s="85">
        <v>349</v>
      </c>
      <c r="N23" s="54">
        <v>0</v>
      </c>
      <c r="O23" s="54">
        <v>590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0"/>
      <c r="B24" s="53" t="s">
        <v>157</v>
      </c>
      <c r="C24" s="53"/>
      <c r="D24" s="53"/>
      <c r="E24" s="66" t="s">
        <v>158</v>
      </c>
      <c r="F24" s="56">
        <f t="shared" ref="F24:O24" si="2">F21-F22</f>
        <v>-31</v>
      </c>
      <c r="G24" s="99">
        <f t="shared" si="2"/>
        <v>-425</v>
      </c>
      <c r="H24" s="56">
        <f t="shared" si="2"/>
        <v>-207</v>
      </c>
      <c r="I24" s="96">
        <f t="shared" si="2"/>
        <v>-90</v>
      </c>
      <c r="J24" s="56">
        <f t="shared" si="2"/>
        <v>0</v>
      </c>
      <c r="K24" s="96">
        <f t="shared" si="2"/>
        <v>-217</v>
      </c>
      <c r="L24" s="54">
        <f t="shared" si="2"/>
        <v>0</v>
      </c>
      <c r="M24" s="85">
        <f>M21-M22</f>
        <v>-8</v>
      </c>
      <c r="N24" s="54">
        <f t="shared" si="2"/>
        <v>0</v>
      </c>
      <c r="O24" s="54">
        <f t="shared" si="2"/>
        <v>-1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0"/>
      <c r="B25" s="61" t="s">
        <v>66</v>
      </c>
      <c r="C25" s="61"/>
      <c r="D25" s="61"/>
      <c r="E25" s="114" t="s">
        <v>159</v>
      </c>
      <c r="F25" s="118">
        <v>33</v>
      </c>
      <c r="G25" s="128">
        <v>425</v>
      </c>
      <c r="H25" s="118">
        <v>207</v>
      </c>
      <c r="I25" s="120">
        <v>90</v>
      </c>
      <c r="J25" s="118">
        <v>0</v>
      </c>
      <c r="K25" s="120">
        <v>217</v>
      </c>
      <c r="L25" s="124">
        <v>0</v>
      </c>
      <c r="M25" s="126">
        <v>8</v>
      </c>
      <c r="N25" s="124"/>
      <c r="O25" s="124">
        <v>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0"/>
      <c r="B26" s="80" t="s">
        <v>67</v>
      </c>
      <c r="C26" s="80"/>
      <c r="D26" s="80"/>
      <c r="E26" s="115"/>
      <c r="F26" s="119"/>
      <c r="G26" s="129"/>
      <c r="H26" s="119"/>
      <c r="I26" s="121"/>
      <c r="J26" s="119"/>
      <c r="K26" s="121"/>
      <c r="L26" s="125"/>
      <c r="M26" s="127"/>
      <c r="N26" s="125"/>
      <c r="O26" s="125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0"/>
      <c r="B27" s="53" t="s">
        <v>160</v>
      </c>
      <c r="C27" s="53"/>
      <c r="D27" s="53"/>
      <c r="E27" s="66" t="s">
        <v>161</v>
      </c>
      <c r="F27" s="56">
        <f t="shared" ref="F27:O27" si="3">F24+F25</f>
        <v>2</v>
      </c>
      <c r="G27" s="96">
        <f t="shared" si="3"/>
        <v>0</v>
      </c>
      <c r="H27" s="56">
        <f t="shared" si="3"/>
        <v>0</v>
      </c>
      <c r="I27" s="96">
        <f t="shared" si="3"/>
        <v>0</v>
      </c>
      <c r="J27" s="56">
        <f t="shared" si="3"/>
        <v>0</v>
      </c>
      <c r="K27" s="96">
        <f t="shared" si="3"/>
        <v>0</v>
      </c>
      <c r="L27" s="54">
        <f t="shared" si="3"/>
        <v>0</v>
      </c>
      <c r="M27" s="85">
        <f t="shared" si="3"/>
        <v>0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3" t="s">
        <v>68</v>
      </c>
      <c r="B30" s="113"/>
      <c r="C30" s="113"/>
      <c r="D30" s="113"/>
      <c r="E30" s="113"/>
      <c r="F30" s="122" t="s">
        <v>258</v>
      </c>
      <c r="G30" s="122"/>
      <c r="H30" s="122"/>
      <c r="I30" s="122"/>
      <c r="J30" s="122"/>
      <c r="K30" s="122"/>
      <c r="L30" s="122"/>
      <c r="M30" s="122"/>
      <c r="N30" s="122"/>
      <c r="O30" s="12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3"/>
      <c r="B31" s="113"/>
      <c r="C31" s="113"/>
      <c r="D31" s="113"/>
      <c r="E31" s="113"/>
      <c r="F31" s="51" t="s">
        <v>242</v>
      </c>
      <c r="G31" s="81" t="s">
        <v>245</v>
      </c>
      <c r="H31" s="51" t="s">
        <v>242</v>
      </c>
      <c r="I31" s="81" t="s">
        <v>245</v>
      </c>
      <c r="J31" s="51" t="s">
        <v>242</v>
      </c>
      <c r="K31" s="81" t="s">
        <v>245</v>
      </c>
      <c r="L31" s="51" t="s">
        <v>242</v>
      </c>
      <c r="M31" s="81" t="s">
        <v>245</v>
      </c>
      <c r="N31" s="51" t="s">
        <v>242</v>
      </c>
      <c r="O31" s="81" t="s">
        <v>245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0" t="s">
        <v>84</v>
      </c>
      <c r="B32" s="61" t="s">
        <v>49</v>
      </c>
      <c r="C32" s="53"/>
      <c r="D32" s="53"/>
      <c r="E32" s="66" t="s">
        <v>40</v>
      </c>
      <c r="F32" s="54">
        <v>530</v>
      </c>
      <c r="G32" s="54">
        <v>589</v>
      </c>
      <c r="H32" s="54"/>
      <c r="I32" s="54"/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6"/>
      <c r="B33" s="63"/>
      <c r="C33" s="61" t="s">
        <v>69</v>
      </c>
      <c r="D33" s="53"/>
      <c r="E33" s="66"/>
      <c r="F33" s="54">
        <v>530</v>
      </c>
      <c r="G33" s="54">
        <v>589</v>
      </c>
      <c r="H33" s="54"/>
      <c r="I33" s="54"/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6"/>
      <c r="B34" s="63"/>
      <c r="C34" s="62"/>
      <c r="D34" s="53" t="s">
        <v>70</v>
      </c>
      <c r="E34" s="66"/>
      <c r="F34" s="54">
        <v>528</v>
      </c>
      <c r="G34" s="54">
        <v>553</v>
      </c>
      <c r="H34" s="54"/>
      <c r="I34" s="54"/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6"/>
      <c r="B35" s="62"/>
      <c r="C35" s="80" t="s">
        <v>71</v>
      </c>
      <c r="D35" s="53"/>
      <c r="E35" s="66"/>
      <c r="F35" s="54">
        <v>0</v>
      </c>
      <c r="G35" s="54">
        <v>0</v>
      </c>
      <c r="H35" s="54"/>
      <c r="I35" s="54"/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6"/>
      <c r="B36" s="61" t="s">
        <v>52</v>
      </c>
      <c r="C36" s="53"/>
      <c r="D36" s="53"/>
      <c r="E36" s="66" t="s">
        <v>41</v>
      </c>
      <c r="F36" s="54">
        <v>310</v>
      </c>
      <c r="G36" s="54">
        <v>266</v>
      </c>
      <c r="H36" s="54"/>
      <c r="I36" s="54"/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6"/>
      <c r="B37" s="63"/>
      <c r="C37" s="53" t="s">
        <v>72</v>
      </c>
      <c r="D37" s="53"/>
      <c r="E37" s="66"/>
      <c r="F37" s="54">
        <v>307</v>
      </c>
      <c r="G37" s="54">
        <v>260</v>
      </c>
      <c r="H37" s="54"/>
      <c r="I37" s="54"/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6"/>
      <c r="B38" s="62"/>
      <c r="C38" s="53" t="s">
        <v>73</v>
      </c>
      <c r="D38" s="53"/>
      <c r="E38" s="66"/>
      <c r="F38" s="54">
        <v>3</v>
      </c>
      <c r="G38" s="54">
        <v>6</v>
      </c>
      <c r="H38" s="54"/>
      <c r="I38" s="54"/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6"/>
      <c r="B39" s="47" t="s">
        <v>74</v>
      </c>
      <c r="C39" s="47"/>
      <c r="D39" s="47"/>
      <c r="E39" s="66" t="s">
        <v>163</v>
      </c>
      <c r="F39" s="54">
        <f t="shared" ref="F39:O39" si="4">F32-F36</f>
        <v>220</v>
      </c>
      <c r="G39" s="54">
        <f t="shared" si="4"/>
        <v>323</v>
      </c>
      <c r="H39" s="54">
        <f t="shared" si="4"/>
        <v>0</v>
      </c>
      <c r="I39" s="54">
        <f t="shared" si="4"/>
        <v>0</v>
      </c>
      <c r="J39" s="54">
        <f t="shared" si="4"/>
        <v>0</v>
      </c>
      <c r="K39" s="54">
        <f t="shared" si="4"/>
        <v>0</v>
      </c>
      <c r="L39" s="54">
        <f t="shared" si="4"/>
        <v>0</v>
      </c>
      <c r="M39" s="54">
        <f t="shared" si="4"/>
        <v>0</v>
      </c>
      <c r="N39" s="54">
        <f t="shared" si="4"/>
        <v>0</v>
      </c>
      <c r="O39" s="54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0" t="s">
        <v>85</v>
      </c>
      <c r="B40" s="61" t="s">
        <v>75</v>
      </c>
      <c r="C40" s="53"/>
      <c r="D40" s="53"/>
      <c r="E40" s="66" t="s">
        <v>43</v>
      </c>
      <c r="F40" s="54">
        <v>0</v>
      </c>
      <c r="G40" s="54">
        <v>326</v>
      </c>
      <c r="H40" s="54"/>
      <c r="I40" s="54"/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1"/>
      <c r="B41" s="62"/>
      <c r="C41" s="53" t="s">
        <v>76</v>
      </c>
      <c r="D41" s="53"/>
      <c r="E41" s="66"/>
      <c r="F41" s="68">
        <v>0</v>
      </c>
      <c r="G41" s="68">
        <v>165</v>
      </c>
      <c r="H41" s="68"/>
      <c r="I41" s="68"/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1"/>
      <c r="B42" s="61" t="s">
        <v>63</v>
      </c>
      <c r="C42" s="53"/>
      <c r="D42" s="53"/>
      <c r="E42" s="66" t="s">
        <v>44</v>
      </c>
      <c r="F42" s="54">
        <v>237</v>
      </c>
      <c r="G42" s="54">
        <v>650</v>
      </c>
      <c r="H42" s="54"/>
      <c r="I42" s="54"/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1"/>
      <c r="B43" s="62"/>
      <c r="C43" s="53" t="s">
        <v>77</v>
      </c>
      <c r="D43" s="53"/>
      <c r="E43" s="66"/>
      <c r="F43" s="54">
        <v>104</v>
      </c>
      <c r="G43" s="54">
        <v>172</v>
      </c>
      <c r="H43" s="54"/>
      <c r="I43" s="54"/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1"/>
      <c r="B44" s="53" t="s">
        <v>74</v>
      </c>
      <c r="C44" s="53"/>
      <c r="D44" s="53"/>
      <c r="E44" s="66" t="s">
        <v>164</v>
      </c>
      <c r="F44" s="68">
        <f t="shared" ref="F44:O44" si="5">F40-F42</f>
        <v>-237</v>
      </c>
      <c r="G44" s="68">
        <f t="shared" si="5"/>
        <v>-324</v>
      </c>
      <c r="H44" s="68">
        <f t="shared" si="5"/>
        <v>0</v>
      </c>
      <c r="I44" s="68">
        <f t="shared" si="5"/>
        <v>0</v>
      </c>
      <c r="J44" s="68">
        <f t="shared" si="5"/>
        <v>0</v>
      </c>
      <c r="K44" s="68">
        <f t="shared" si="5"/>
        <v>0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0" t="s">
        <v>86</v>
      </c>
      <c r="B45" s="47" t="s">
        <v>78</v>
      </c>
      <c r="C45" s="47"/>
      <c r="D45" s="47"/>
      <c r="E45" s="66" t="s">
        <v>165</v>
      </c>
      <c r="F45" s="54">
        <f t="shared" ref="F45:O45" si="6">F39+F44</f>
        <v>-17</v>
      </c>
      <c r="G45" s="54">
        <f t="shared" si="6"/>
        <v>-1</v>
      </c>
      <c r="H45" s="54">
        <f t="shared" si="6"/>
        <v>0</v>
      </c>
      <c r="I45" s="54">
        <f t="shared" si="6"/>
        <v>0</v>
      </c>
      <c r="J45" s="54">
        <f t="shared" si="6"/>
        <v>0</v>
      </c>
      <c r="K45" s="54">
        <f t="shared" si="6"/>
        <v>0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4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1"/>
      <c r="B46" s="53" t="s">
        <v>79</v>
      </c>
      <c r="C46" s="53"/>
      <c r="D46" s="53"/>
      <c r="E46" s="53"/>
      <c r="F46" s="68"/>
      <c r="G46" s="68"/>
      <c r="H46" s="68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1"/>
      <c r="B47" s="53" t="s">
        <v>80</v>
      </c>
      <c r="C47" s="53"/>
      <c r="D47" s="53"/>
      <c r="E47" s="53"/>
      <c r="F47" s="54">
        <v>34</v>
      </c>
      <c r="G47" s="54">
        <v>61</v>
      </c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1"/>
      <c r="B48" s="53" t="s">
        <v>81</v>
      </c>
      <c r="C48" s="53"/>
      <c r="D48" s="53"/>
      <c r="E48" s="53"/>
      <c r="F48" s="54">
        <v>34</v>
      </c>
      <c r="G48" s="54">
        <v>61</v>
      </c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selection activeCell="A5" sqref="A5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255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244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7"/>
      <c r="E6" s="130" t="s">
        <v>256</v>
      </c>
      <c r="F6" s="130"/>
      <c r="G6" s="130" t="s">
        <v>257</v>
      </c>
      <c r="H6" s="130"/>
      <c r="I6" s="131"/>
      <c r="J6" s="132"/>
      <c r="K6" s="130"/>
      <c r="L6" s="130"/>
      <c r="M6" s="130"/>
      <c r="N6" s="130"/>
    </row>
    <row r="7" spans="1:14" ht="15" customHeight="1">
      <c r="A7" s="18"/>
      <c r="B7" s="19"/>
      <c r="C7" s="19"/>
      <c r="D7" s="60"/>
      <c r="E7" s="36" t="s">
        <v>242</v>
      </c>
      <c r="F7" s="36" t="s">
        <v>245</v>
      </c>
      <c r="G7" s="36" t="s">
        <v>242</v>
      </c>
      <c r="H7" s="36" t="s">
        <v>245</v>
      </c>
      <c r="I7" s="36" t="s">
        <v>242</v>
      </c>
      <c r="J7" s="36" t="s">
        <v>245</v>
      </c>
      <c r="K7" s="36" t="s">
        <v>242</v>
      </c>
      <c r="L7" s="36" t="s">
        <v>245</v>
      </c>
      <c r="M7" s="36" t="s">
        <v>242</v>
      </c>
      <c r="N7" s="36" t="s">
        <v>245</v>
      </c>
    </row>
    <row r="8" spans="1:14" ht="18" customHeight="1">
      <c r="A8" s="106" t="s">
        <v>169</v>
      </c>
      <c r="B8" s="82" t="s">
        <v>170</v>
      </c>
      <c r="C8" s="83"/>
      <c r="D8" s="83"/>
      <c r="E8" s="84">
        <v>1</v>
      </c>
      <c r="F8" s="84">
        <v>1</v>
      </c>
      <c r="G8" s="84">
        <v>1</v>
      </c>
      <c r="H8" s="84">
        <v>1</v>
      </c>
      <c r="I8" s="84"/>
      <c r="J8" s="84"/>
      <c r="K8" s="84"/>
      <c r="L8" s="84"/>
      <c r="M8" s="84"/>
      <c r="N8" s="84"/>
    </row>
    <row r="9" spans="1:14" ht="18" customHeight="1">
      <c r="A9" s="106"/>
      <c r="B9" s="106" t="s">
        <v>171</v>
      </c>
      <c r="C9" s="53" t="s">
        <v>172</v>
      </c>
      <c r="D9" s="53"/>
      <c r="E9" s="84">
        <v>50</v>
      </c>
      <c r="F9" s="84">
        <v>50</v>
      </c>
      <c r="G9" s="84">
        <v>5</v>
      </c>
      <c r="H9" s="84">
        <v>5</v>
      </c>
      <c r="I9" s="84"/>
      <c r="J9" s="84"/>
      <c r="K9" s="84"/>
      <c r="L9" s="84"/>
      <c r="M9" s="84"/>
      <c r="N9" s="84"/>
    </row>
    <row r="10" spans="1:14" ht="18" customHeight="1">
      <c r="A10" s="106"/>
      <c r="B10" s="106"/>
      <c r="C10" s="53" t="s">
        <v>173</v>
      </c>
      <c r="D10" s="53"/>
      <c r="E10" s="84">
        <v>50</v>
      </c>
      <c r="F10" s="84">
        <v>50</v>
      </c>
      <c r="G10" s="84">
        <v>5</v>
      </c>
      <c r="H10" s="84">
        <v>5</v>
      </c>
      <c r="I10" s="84"/>
      <c r="J10" s="84"/>
      <c r="K10" s="84"/>
      <c r="L10" s="84"/>
      <c r="M10" s="84"/>
      <c r="N10" s="84"/>
    </row>
    <row r="11" spans="1:14" ht="18" customHeight="1">
      <c r="A11" s="106"/>
      <c r="B11" s="106"/>
      <c r="C11" s="53" t="s">
        <v>174</v>
      </c>
      <c r="D11" s="53"/>
      <c r="E11" s="104">
        <v>0</v>
      </c>
      <c r="F11" s="84">
        <v>0</v>
      </c>
      <c r="G11" s="84">
        <v>0</v>
      </c>
      <c r="H11" s="84">
        <v>0</v>
      </c>
      <c r="I11" s="84"/>
      <c r="J11" s="84"/>
      <c r="K11" s="84"/>
      <c r="L11" s="84"/>
      <c r="M11" s="84"/>
      <c r="N11" s="84"/>
    </row>
    <row r="12" spans="1:14" ht="18" customHeight="1">
      <c r="A12" s="106"/>
      <c r="B12" s="106"/>
      <c r="C12" s="53" t="s">
        <v>175</v>
      </c>
      <c r="D12" s="53"/>
      <c r="E12" s="84">
        <v>0</v>
      </c>
      <c r="F12" s="84">
        <v>0</v>
      </c>
      <c r="G12" s="84">
        <v>0</v>
      </c>
      <c r="H12" s="84">
        <v>0</v>
      </c>
      <c r="I12" s="84"/>
      <c r="J12" s="84"/>
      <c r="K12" s="84"/>
      <c r="L12" s="84"/>
      <c r="M12" s="84"/>
      <c r="N12" s="84"/>
    </row>
    <row r="13" spans="1:14" ht="18" customHeight="1">
      <c r="A13" s="106"/>
      <c r="B13" s="106"/>
      <c r="C13" s="53" t="s">
        <v>176</v>
      </c>
      <c r="D13" s="53"/>
      <c r="E13" s="84">
        <v>0</v>
      </c>
      <c r="F13" s="84">
        <v>0</v>
      </c>
      <c r="G13" s="84">
        <v>0</v>
      </c>
      <c r="H13" s="84">
        <v>0</v>
      </c>
      <c r="I13" s="84"/>
      <c r="J13" s="84"/>
      <c r="K13" s="84"/>
      <c r="L13" s="84"/>
      <c r="M13" s="84"/>
      <c r="N13" s="84"/>
    </row>
    <row r="14" spans="1:14" ht="18" customHeight="1">
      <c r="A14" s="106"/>
      <c r="B14" s="106"/>
      <c r="C14" s="53" t="s">
        <v>177</v>
      </c>
      <c r="D14" s="53"/>
      <c r="E14" s="84">
        <v>0</v>
      </c>
      <c r="F14" s="84">
        <v>0</v>
      </c>
      <c r="G14" s="84">
        <v>0</v>
      </c>
      <c r="H14" s="84">
        <v>0</v>
      </c>
      <c r="I14" s="84"/>
      <c r="J14" s="84"/>
      <c r="K14" s="84"/>
      <c r="L14" s="84"/>
      <c r="M14" s="84"/>
      <c r="N14" s="84"/>
    </row>
    <row r="15" spans="1:14" ht="18" customHeight="1">
      <c r="A15" s="106" t="s">
        <v>178</v>
      </c>
      <c r="B15" s="106" t="s">
        <v>179</v>
      </c>
      <c r="C15" s="53" t="s">
        <v>180</v>
      </c>
      <c r="D15" s="53"/>
      <c r="E15" s="100">
        <v>4852</v>
      </c>
      <c r="F15" s="100">
        <v>4920</v>
      </c>
      <c r="G15" s="100">
        <v>214</v>
      </c>
      <c r="H15" s="100">
        <v>197</v>
      </c>
      <c r="I15" s="54"/>
      <c r="J15" s="54"/>
      <c r="K15" s="54"/>
      <c r="L15" s="54"/>
      <c r="M15" s="54"/>
      <c r="N15" s="54"/>
    </row>
    <row r="16" spans="1:14" ht="18" customHeight="1">
      <c r="A16" s="106"/>
      <c r="B16" s="106"/>
      <c r="C16" s="53" t="s">
        <v>181</v>
      </c>
      <c r="D16" s="53"/>
      <c r="E16" s="100">
        <v>23257</v>
      </c>
      <c r="F16" s="100">
        <v>23881</v>
      </c>
      <c r="G16" s="100">
        <v>13</v>
      </c>
      <c r="H16" s="100">
        <v>18</v>
      </c>
      <c r="I16" s="54"/>
      <c r="J16" s="54"/>
      <c r="K16" s="54"/>
      <c r="L16" s="54"/>
      <c r="M16" s="54"/>
      <c r="N16" s="54"/>
    </row>
    <row r="17" spans="1:15" ht="18" customHeight="1">
      <c r="A17" s="106"/>
      <c r="B17" s="106"/>
      <c r="C17" s="53" t="s">
        <v>182</v>
      </c>
      <c r="D17" s="53"/>
      <c r="E17" s="100">
        <v>0</v>
      </c>
      <c r="F17" s="100">
        <v>0</v>
      </c>
      <c r="G17" s="105">
        <v>0</v>
      </c>
      <c r="H17" s="100">
        <v>0</v>
      </c>
      <c r="I17" s="54"/>
      <c r="J17" s="54"/>
      <c r="K17" s="54"/>
      <c r="L17" s="54"/>
      <c r="M17" s="54"/>
      <c r="N17" s="54"/>
    </row>
    <row r="18" spans="1:15" ht="18" customHeight="1">
      <c r="A18" s="106"/>
      <c r="B18" s="106"/>
      <c r="C18" s="53" t="s">
        <v>183</v>
      </c>
      <c r="D18" s="53"/>
      <c r="E18" s="100">
        <v>28109</v>
      </c>
      <c r="F18" s="100">
        <v>28801</v>
      </c>
      <c r="G18" s="100">
        <v>228</v>
      </c>
      <c r="H18" s="100">
        <v>215</v>
      </c>
      <c r="I18" s="54"/>
      <c r="J18" s="54"/>
      <c r="K18" s="54"/>
      <c r="L18" s="54"/>
      <c r="M18" s="54"/>
      <c r="N18" s="54"/>
    </row>
    <row r="19" spans="1:15" ht="18" customHeight="1">
      <c r="A19" s="106"/>
      <c r="B19" s="106" t="s">
        <v>184</v>
      </c>
      <c r="C19" s="53" t="s">
        <v>185</v>
      </c>
      <c r="D19" s="53"/>
      <c r="E19" s="100">
        <v>242</v>
      </c>
      <c r="F19" s="100">
        <v>349</v>
      </c>
      <c r="G19" s="100">
        <v>50</v>
      </c>
      <c r="H19" s="100">
        <v>46</v>
      </c>
      <c r="I19" s="54"/>
      <c r="J19" s="54"/>
      <c r="K19" s="54"/>
      <c r="L19" s="54"/>
      <c r="M19" s="54"/>
      <c r="N19" s="54"/>
    </row>
    <row r="20" spans="1:15" ht="18" customHeight="1">
      <c r="A20" s="106"/>
      <c r="B20" s="106"/>
      <c r="C20" s="53" t="s">
        <v>186</v>
      </c>
      <c r="D20" s="53"/>
      <c r="E20" s="100">
        <v>46268</v>
      </c>
      <c r="F20" s="100">
        <v>46834</v>
      </c>
      <c r="G20" s="100">
        <v>449</v>
      </c>
      <c r="H20" s="100">
        <v>456</v>
      </c>
      <c r="I20" s="54"/>
      <c r="J20" s="54"/>
      <c r="K20" s="54"/>
      <c r="L20" s="54"/>
      <c r="M20" s="54"/>
      <c r="N20" s="54"/>
    </row>
    <row r="21" spans="1:15" ht="18" customHeight="1">
      <c r="A21" s="106"/>
      <c r="B21" s="106"/>
      <c r="C21" s="53" t="s">
        <v>187</v>
      </c>
      <c r="D21" s="53"/>
      <c r="E21" s="101">
        <v>0</v>
      </c>
      <c r="F21" s="101">
        <v>0</v>
      </c>
      <c r="G21" s="93">
        <v>0</v>
      </c>
      <c r="H21" s="101">
        <v>0</v>
      </c>
      <c r="I21" s="85"/>
      <c r="J21" s="85"/>
      <c r="K21" s="85"/>
      <c r="L21" s="85"/>
      <c r="M21" s="85"/>
      <c r="N21" s="85"/>
    </row>
    <row r="22" spans="1:15" ht="18" customHeight="1">
      <c r="A22" s="106"/>
      <c r="B22" s="106"/>
      <c r="C22" s="47" t="s">
        <v>188</v>
      </c>
      <c r="D22" s="47"/>
      <c r="E22" s="100">
        <v>46510</v>
      </c>
      <c r="F22" s="100">
        <v>47183</v>
      </c>
      <c r="G22" s="100">
        <v>499</v>
      </c>
      <c r="H22" s="100">
        <v>502</v>
      </c>
      <c r="I22" s="54"/>
      <c r="J22" s="54"/>
      <c r="K22" s="54"/>
      <c r="L22" s="54"/>
      <c r="M22" s="54"/>
      <c r="N22" s="54"/>
    </row>
    <row r="23" spans="1:15" ht="18" customHeight="1">
      <c r="A23" s="106"/>
      <c r="B23" s="106" t="s">
        <v>189</v>
      </c>
      <c r="C23" s="53" t="s">
        <v>190</v>
      </c>
      <c r="D23" s="53"/>
      <c r="E23" s="100">
        <v>50</v>
      </c>
      <c r="F23" s="100">
        <v>50</v>
      </c>
      <c r="G23" s="100">
        <v>5</v>
      </c>
      <c r="H23" s="100">
        <v>5</v>
      </c>
      <c r="I23" s="54"/>
      <c r="J23" s="54"/>
      <c r="K23" s="54"/>
      <c r="L23" s="54"/>
      <c r="M23" s="54"/>
      <c r="N23" s="54"/>
    </row>
    <row r="24" spans="1:15" ht="18" customHeight="1">
      <c r="A24" s="106"/>
      <c r="B24" s="106"/>
      <c r="C24" s="53" t="s">
        <v>191</v>
      </c>
      <c r="D24" s="53"/>
      <c r="E24" s="100">
        <v>-18451</v>
      </c>
      <c r="F24" s="100">
        <v>-18432</v>
      </c>
      <c r="G24" s="100">
        <v>-276</v>
      </c>
      <c r="H24" s="100">
        <v>-292</v>
      </c>
      <c r="I24" s="54"/>
      <c r="J24" s="54"/>
      <c r="K24" s="54"/>
      <c r="L24" s="54"/>
      <c r="M24" s="54"/>
      <c r="N24" s="54"/>
    </row>
    <row r="25" spans="1:15" ht="18" customHeight="1">
      <c r="A25" s="106"/>
      <c r="B25" s="106"/>
      <c r="C25" s="53" t="s">
        <v>192</v>
      </c>
      <c r="D25" s="53"/>
      <c r="E25" s="100">
        <v>0</v>
      </c>
      <c r="F25" s="100">
        <v>0</v>
      </c>
      <c r="G25" s="105">
        <v>0</v>
      </c>
      <c r="H25" s="100">
        <v>0</v>
      </c>
      <c r="I25" s="54"/>
      <c r="J25" s="54"/>
      <c r="K25" s="54"/>
      <c r="L25" s="54"/>
      <c r="M25" s="54"/>
      <c r="N25" s="54"/>
    </row>
    <row r="26" spans="1:15" ht="18" customHeight="1">
      <c r="A26" s="106"/>
      <c r="B26" s="106"/>
      <c r="C26" s="53" t="s">
        <v>193</v>
      </c>
      <c r="D26" s="53"/>
      <c r="E26" s="100">
        <v>-18401</v>
      </c>
      <c r="F26" s="100">
        <v>-18382</v>
      </c>
      <c r="G26" s="100">
        <v>-271</v>
      </c>
      <c r="H26" s="100">
        <v>-287</v>
      </c>
      <c r="I26" s="54"/>
      <c r="J26" s="54"/>
      <c r="K26" s="54"/>
      <c r="L26" s="54"/>
      <c r="M26" s="54"/>
      <c r="N26" s="54"/>
    </row>
    <row r="27" spans="1:15" ht="18" customHeight="1">
      <c r="A27" s="106"/>
      <c r="B27" s="53" t="s">
        <v>194</v>
      </c>
      <c r="C27" s="53"/>
      <c r="D27" s="53"/>
      <c r="E27" s="100">
        <v>28109</v>
      </c>
      <c r="F27" s="100">
        <v>28801</v>
      </c>
      <c r="G27" s="100">
        <v>228</v>
      </c>
      <c r="H27" s="100">
        <v>215</v>
      </c>
      <c r="I27" s="54"/>
      <c r="J27" s="54"/>
      <c r="K27" s="54"/>
      <c r="L27" s="54"/>
      <c r="M27" s="54"/>
      <c r="N27" s="54"/>
    </row>
    <row r="28" spans="1:15" ht="18" customHeight="1">
      <c r="A28" s="106" t="s">
        <v>195</v>
      </c>
      <c r="B28" s="106" t="s">
        <v>196</v>
      </c>
      <c r="C28" s="53" t="s">
        <v>197</v>
      </c>
      <c r="D28" s="86" t="s">
        <v>40</v>
      </c>
      <c r="E28" s="100">
        <v>1066</v>
      </c>
      <c r="F28" s="100">
        <v>1695</v>
      </c>
      <c r="G28" s="100">
        <v>491</v>
      </c>
      <c r="H28" s="100">
        <v>490</v>
      </c>
      <c r="I28" s="54"/>
      <c r="J28" s="54"/>
      <c r="K28" s="54"/>
      <c r="L28" s="54"/>
      <c r="M28" s="54"/>
      <c r="N28" s="54"/>
    </row>
    <row r="29" spans="1:15" ht="18" customHeight="1">
      <c r="A29" s="106"/>
      <c r="B29" s="106"/>
      <c r="C29" s="53" t="s">
        <v>198</v>
      </c>
      <c r="D29" s="86" t="s">
        <v>41</v>
      </c>
      <c r="E29" s="100">
        <v>841</v>
      </c>
      <c r="F29" s="100">
        <v>1516</v>
      </c>
      <c r="G29" s="100">
        <v>443</v>
      </c>
      <c r="H29" s="100">
        <v>434</v>
      </c>
      <c r="I29" s="54"/>
      <c r="J29" s="54"/>
      <c r="K29" s="54"/>
      <c r="L29" s="54"/>
      <c r="M29" s="54"/>
      <c r="N29" s="54"/>
    </row>
    <row r="30" spans="1:15" ht="18" customHeight="1">
      <c r="A30" s="106"/>
      <c r="B30" s="106"/>
      <c r="C30" s="53" t="s">
        <v>199</v>
      </c>
      <c r="D30" s="86" t="s">
        <v>200</v>
      </c>
      <c r="E30" s="100">
        <v>97</v>
      </c>
      <c r="F30" s="100">
        <v>78</v>
      </c>
      <c r="G30" s="100">
        <v>22</v>
      </c>
      <c r="H30" s="100">
        <v>21</v>
      </c>
      <c r="I30" s="54"/>
      <c r="J30" s="54"/>
      <c r="K30" s="54"/>
      <c r="L30" s="54"/>
      <c r="M30" s="54"/>
      <c r="N30" s="54"/>
    </row>
    <row r="31" spans="1:15" ht="18" customHeight="1">
      <c r="A31" s="106"/>
      <c r="B31" s="106"/>
      <c r="C31" s="47" t="s">
        <v>201</v>
      </c>
      <c r="D31" s="86" t="s">
        <v>202</v>
      </c>
      <c r="E31" s="100">
        <f t="shared" ref="E31:H31" si="0">E28-E29-E30</f>
        <v>128</v>
      </c>
      <c r="F31" s="100">
        <f t="shared" si="0"/>
        <v>101</v>
      </c>
      <c r="G31" s="100">
        <f t="shared" si="0"/>
        <v>26</v>
      </c>
      <c r="H31" s="100">
        <f t="shared" si="0"/>
        <v>35</v>
      </c>
      <c r="I31" s="54">
        <f t="shared" ref="I31:N31" si="1">I28-I29-I30</f>
        <v>0</v>
      </c>
      <c r="J31" s="54">
        <f t="shared" si="1"/>
        <v>0</v>
      </c>
      <c r="K31" s="54">
        <f t="shared" si="1"/>
        <v>0</v>
      </c>
      <c r="L31" s="54">
        <f t="shared" si="1"/>
        <v>0</v>
      </c>
      <c r="M31" s="54">
        <f t="shared" si="1"/>
        <v>0</v>
      </c>
      <c r="N31" s="54">
        <f t="shared" si="1"/>
        <v>0</v>
      </c>
      <c r="O31" s="7"/>
    </row>
    <row r="32" spans="1:15" ht="18" customHeight="1">
      <c r="A32" s="106"/>
      <c r="B32" s="106"/>
      <c r="C32" s="53" t="s">
        <v>203</v>
      </c>
      <c r="D32" s="86" t="s">
        <v>204</v>
      </c>
      <c r="E32" s="100">
        <v>67</v>
      </c>
      <c r="F32" s="100">
        <v>4</v>
      </c>
      <c r="G32" s="100">
        <v>0</v>
      </c>
      <c r="H32" s="100">
        <v>1</v>
      </c>
      <c r="I32" s="54"/>
      <c r="J32" s="54"/>
      <c r="K32" s="54"/>
      <c r="L32" s="54"/>
      <c r="M32" s="54"/>
      <c r="N32" s="54"/>
    </row>
    <row r="33" spans="1:14" ht="18" customHeight="1">
      <c r="A33" s="106"/>
      <c r="B33" s="106"/>
      <c r="C33" s="53" t="s">
        <v>205</v>
      </c>
      <c r="D33" s="86" t="s">
        <v>206</v>
      </c>
      <c r="E33" s="100">
        <v>214</v>
      </c>
      <c r="F33" s="100">
        <v>218</v>
      </c>
      <c r="G33" s="100">
        <v>11</v>
      </c>
      <c r="H33" s="100">
        <v>13</v>
      </c>
      <c r="I33" s="54"/>
      <c r="J33" s="54"/>
      <c r="K33" s="54"/>
      <c r="L33" s="54"/>
      <c r="M33" s="54"/>
      <c r="N33" s="54"/>
    </row>
    <row r="34" spans="1:14" ht="18" customHeight="1">
      <c r="A34" s="106"/>
      <c r="B34" s="106"/>
      <c r="C34" s="47" t="s">
        <v>207</v>
      </c>
      <c r="D34" s="86" t="s">
        <v>208</v>
      </c>
      <c r="E34" s="100">
        <f t="shared" ref="E34:H34" si="2">E31+E32-E33</f>
        <v>-19</v>
      </c>
      <c r="F34" s="100">
        <f t="shared" si="2"/>
        <v>-113</v>
      </c>
      <c r="G34" s="100">
        <f t="shared" si="2"/>
        <v>15</v>
      </c>
      <c r="H34" s="100">
        <f t="shared" si="2"/>
        <v>23</v>
      </c>
      <c r="I34" s="54">
        <f t="shared" ref="I34:N34" si="3">I31+I32-I33</f>
        <v>0</v>
      </c>
      <c r="J34" s="54">
        <f t="shared" si="3"/>
        <v>0</v>
      </c>
      <c r="K34" s="54">
        <f t="shared" si="3"/>
        <v>0</v>
      </c>
      <c r="L34" s="54">
        <f t="shared" si="3"/>
        <v>0</v>
      </c>
      <c r="M34" s="54">
        <f t="shared" si="3"/>
        <v>0</v>
      </c>
      <c r="N34" s="54">
        <f t="shared" si="3"/>
        <v>0</v>
      </c>
    </row>
    <row r="35" spans="1:14" ht="18" customHeight="1">
      <c r="A35" s="106"/>
      <c r="B35" s="106" t="s">
        <v>209</v>
      </c>
      <c r="C35" s="53" t="s">
        <v>210</v>
      </c>
      <c r="D35" s="86" t="s">
        <v>211</v>
      </c>
      <c r="E35" s="100">
        <v>0</v>
      </c>
      <c r="F35" s="100">
        <v>0</v>
      </c>
      <c r="G35" s="100">
        <v>0</v>
      </c>
      <c r="H35" s="100">
        <v>0</v>
      </c>
      <c r="I35" s="54"/>
      <c r="J35" s="54"/>
      <c r="K35" s="54"/>
      <c r="L35" s="54"/>
      <c r="M35" s="54"/>
      <c r="N35" s="54"/>
    </row>
    <row r="36" spans="1:14" ht="18" customHeight="1">
      <c r="A36" s="106"/>
      <c r="B36" s="106"/>
      <c r="C36" s="53" t="s">
        <v>212</v>
      </c>
      <c r="D36" s="86" t="s">
        <v>213</v>
      </c>
      <c r="E36" s="100">
        <v>0</v>
      </c>
      <c r="F36" s="100">
        <v>0</v>
      </c>
      <c r="G36" s="100">
        <v>0</v>
      </c>
      <c r="H36" s="100">
        <v>0</v>
      </c>
      <c r="I36" s="54"/>
      <c r="J36" s="54"/>
      <c r="K36" s="54"/>
      <c r="L36" s="54"/>
      <c r="M36" s="54"/>
      <c r="N36" s="54"/>
    </row>
    <row r="37" spans="1:14" ht="18" customHeight="1">
      <c r="A37" s="106"/>
      <c r="B37" s="106"/>
      <c r="C37" s="53" t="s">
        <v>214</v>
      </c>
      <c r="D37" s="86" t="s">
        <v>215</v>
      </c>
      <c r="E37" s="100">
        <f t="shared" ref="E37:H37" si="4">E34+E35-E36</f>
        <v>-19</v>
      </c>
      <c r="F37" s="100">
        <f t="shared" si="4"/>
        <v>-113</v>
      </c>
      <c r="G37" s="100">
        <f t="shared" si="4"/>
        <v>15</v>
      </c>
      <c r="H37" s="100">
        <f t="shared" si="4"/>
        <v>23</v>
      </c>
      <c r="I37" s="54">
        <f t="shared" ref="I37:N37" si="5">I34+I35-I36</f>
        <v>0</v>
      </c>
      <c r="J37" s="54">
        <f t="shared" si="5"/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  <c r="N37" s="54">
        <f t="shared" si="5"/>
        <v>0</v>
      </c>
    </row>
    <row r="38" spans="1:14" ht="18" customHeight="1">
      <c r="A38" s="106"/>
      <c r="B38" s="106"/>
      <c r="C38" s="53" t="s">
        <v>216</v>
      </c>
      <c r="D38" s="86" t="s">
        <v>217</v>
      </c>
      <c r="E38" s="100">
        <v>0</v>
      </c>
      <c r="F38" s="100">
        <v>0</v>
      </c>
      <c r="G38" s="100">
        <v>0</v>
      </c>
      <c r="H38" s="100">
        <v>0</v>
      </c>
      <c r="I38" s="54"/>
      <c r="J38" s="54"/>
      <c r="K38" s="54"/>
      <c r="L38" s="54"/>
      <c r="M38" s="54"/>
      <c r="N38" s="54"/>
    </row>
    <row r="39" spans="1:14" ht="18" customHeight="1">
      <c r="A39" s="106"/>
      <c r="B39" s="106"/>
      <c r="C39" s="53" t="s">
        <v>218</v>
      </c>
      <c r="D39" s="86" t="s">
        <v>219</v>
      </c>
      <c r="E39" s="100">
        <v>0</v>
      </c>
      <c r="F39" s="100">
        <v>0</v>
      </c>
      <c r="G39" s="100">
        <v>0</v>
      </c>
      <c r="H39" s="100">
        <v>0</v>
      </c>
      <c r="I39" s="54"/>
      <c r="J39" s="54"/>
      <c r="K39" s="54"/>
      <c r="L39" s="54"/>
      <c r="M39" s="54"/>
      <c r="N39" s="54"/>
    </row>
    <row r="40" spans="1:14" ht="18" customHeight="1">
      <c r="A40" s="106"/>
      <c r="B40" s="106"/>
      <c r="C40" s="53" t="s">
        <v>220</v>
      </c>
      <c r="D40" s="86" t="s">
        <v>221</v>
      </c>
      <c r="E40" s="100">
        <v>0</v>
      </c>
      <c r="F40" s="100">
        <v>0</v>
      </c>
      <c r="G40" s="100">
        <v>0</v>
      </c>
      <c r="H40" s="100">
        <v>0</v>
      </c>
      <c r="I40" s="54"/>
      <c r="J40" s="54"/>
      <c r="K40" s="54"/>
      <c r="L40" s="54"/>
      <c r="M40" s="54"/>
      <c r="N40" s="54"/>
    </row>
    <row r="41" spans="1:14" ht="18" customHeight="1">
      <c r="A41" s="106"/>
      <c r="B41" s="106"/>
      <c r="C41" s="47" t="s">
        <v>222</v>
      </c>
      <c r="D41" s="86" t="s">
        <v>223</v>
      </c>
      <c r="E41" s="100">
        <f t="shared" ref="E41:H41" si="6">E34+E35-E36-E40</f>
        <v>-19</v>
      </c>
      <c r="F41" s="100">
        <f t="shared" si="6"/>
        <v>-113</v>
      </c>
      <c r="G41" s="100">
        <f t="shared" si="6"/>
        <v>15</v>
      </c>
      <c r="H41" s="100">
        <f t="shared" si="6"/>
        <v>23</v>
      </c>
      <c r="I41" s="54">
        <f t="shared" ref="I41:N41" si="7">I34+I35-I36-I40</f>
        <v>0</v>
      </c>
      <c r="J41" s="54">
        <f t="shared" si="7"/>
        <v>0</v>
      </c>
      <c r="K41" s="54">
        <f t="shared" si="7"/>
        <v>0</v>
      </c>
      <c r="L41" s="54">
        <f t="shared" si="7"/>
        <v>0</v>
      </c>
      <c r="M41" s="54">
        <f t="shared" si="7"/>
        <v>0</v>
      </c>
      <c r="N41" s="54">
        <f t="shared" si="7"/>
        <v>0</v>
      </c>
    </row>
    <row r="42" spans="1:14" ht="18" customHeight="1">
      <c r="A42" s="106"/>
      <c r="B42" s="106"/>
      <c r="C42" s="133" t="s">
        <v>224</v>
      </c>
      <c r="D42" s="133"/>
      <c r="E42" s="100">
        <f t="shared" ref="E42:H42" si="8">E37+E38-E39-E40</f>
        <v>-19</v>
      </c>
      <c r="F42" s="100">
        <f t="shared" si="8"/>
        <v>-113</v>
      </c>
      <c r="G42" s="100">
        <f t="shared" si="8"/>
        <v>15</v>
      </c>
      <c r="H42" s="100">
        <f t="shared" si="8"/>
        <v>23</v>
      </c>
      <c r="I42" s="54">
        <f t="shared" ref="I42:N42" si="9">I37+I38-I39-I40</f>
        <v>0</v>
      </c>
      <c r="J42" s="54">
        <f t="shared" si="9"/>
        <v>0</v>
      </c>
      <c r="K42" s="54">
        <f t="shared" si="9"/>
        <v>0</v>
      </c>
      <c r="L42" s="54">
        <f t="shared" si="9"/>
        <v>0</v>
      </c>
      <c r="M42" s="54">
        <f t="shared" si="9"/>
        <v>0</v>
      </c>
      <c r="N42" s="54">
        <f t="shared" si="9"/>
        <v>0</v>
      </c>
    </row>
    <row r="43" spans="1:14" ht="18" customHeight="1">
      <c r="A43" s="106"/>
      <c r="B43" s="106"/>
      <c r="C43" s="53" t="s">
        <v>225</v>
      </c>
      <c r="D43" s="86" t="s">
        <v>226</v>
      </c>
      <c r="E43" s="100">
        <v>0</v>
      </c>
      <c r="F43" s="100">
        <v>0</v>
      </c>
      <c r="G43" s="100">
        <v>0</v>
      </c>
      <c r="H43" s="100">
        <v>0</v>
      </c>
      <c r="I43" s="54"/>
      <c r="J43" s="54"/>
      <c r="K43" s="54"/>
      <c r="L43" s="54"/>
      <c r="M43" s="54"/>
      <c r="N43" s="54"/>
    </row>
    <row r="44" spans="1:14" ht="18" customHeight="1">
      <c r="A44" s="106"/>
      <c r="B44" s="106"/>
      <c r="C44" s="47" t="s">
        <v>227</v>
      </c>
      <c r="D44" s="66" t="s">
        <v>228</v>
      </c>
      <c r="E44" s="100">
        <f t="shared" ref="E44:H44" si="10">E41+E43</f>
        <v>-19</v>
      </c>
      <c r="F44" s="100">
        <f t="shared" si="10"/>
        <v>-113</v>
      </c>
      <c r="G44" s="100">
        <f t="shared" si="10"/>
        <v>15</v>
      </c>
      <c r="H44" s="100">
        <f t="shared" si="10"/>
        <v>23</v>
      </c>
      <c r="I44" s="54">
        <f t="shared" ref="I44:N44" si="11">I41+I43</f>
        <v>0</v>
      </c>
      <c r="J44" s="54">
        <f t="shared" si="11"/>
        <v>0</v>
      </c>
      <c r="K44" s="54">
        <f t="shared" si="11"/>
        <v>0</v>
      </c>
      <c r="L44" s="54">
        <f t="shared" si="11"/>
        <v>0</v>
      </c>
      <c r="M44" s="54">
        <f t="shared" si="11"/>
        <v>0</v>
      </c>
      <c r="N44" s="54">
        <f t="shared" si="11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129780</cp:lastModifiedBy>
  <cp:lastPrinted>2022-07-07T08:42:16Z</cp:lastPrinted>
  <dcterms:created xsi:type="dcterms:W3CDTF">1999-07-06T05:17:05Z</dcterms:created>
  <dcterms:modified xsi:type="dcterms:W3CDTF">2023-08-30T21:05:07Z</dcterms:modified>
</cp:coreProperties>
</file>