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23.239\backup_zaisei1\照復\84 その他一般団体\R5\R050706（地方債協会）都道府県の財政状況について\③回答作成\8.24修正後\"/>
    </mc:Choice>
  </mc:AlternateContent>
  <bookViews>
    <workbookView xWindow="-120" yWindow="-120" windowWidth="29040" windowHeight="15840" tabRatio="663" activeTab="3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2" l="1"/>
  <c r="F27" i="2" l="1"/>
  <c r="H45" i="2"/>
  <c r="H27" i="2"/>
  <c r="I22" i="6" l="1"/>
  <c r="I20" i="6"/>
  <c r="I19" i="6"/>
  <c r="I23" i="6" s="1"/>
  <c r="I21" i="6" l="1"/>
  <c r="F45" i="5" l="1"/>
  <c r="F27" i="5"/>
  <c r="H31" i="8" l="1"/>
  <c r="H34" i="8" s="1"/>
  <c r="F31" i="8"/>
  <c r="F34" i="8" s="1"/>
  <c r="O44" i="7"/>
  <c r="O39" i="7"/>
  <c r="O45" i="7" s="1"/>
  <c r="M44" i="7"/>
  <c r="M39" i="7"/>
  <c r="M45" i="7" s="1"/>
  <c r="K45" i="7"/>
  <c r="K44" i="7"/>
  <c r="K39" i="7"/>
  <c r="I44" i="7"/>
  <c r="I39" i="7"/>
  <c r="I45" i="7" s="1"/>
  <c r="G44" i="7"/>
  <c r="G39" i="7"/>
  <c r="G45" i="7" s="1"/>
  <c r="G24" i="7"/>
  <c r="G27" i="7" s="1"/>
  <c r="G16" i="7"/>
  <c r="G15" i="7"/>
  <c r="G14" i="7"/>
  <c r="I24" i="7"/>
  <c r="I27" i="7" s="1"/>
  <c r="I16" i="7"/>
  <c r="I15" i="7"/>
  <c r="I14" i="7"/>
  <c r="K27" i="7"/>
  <c r="K24" i="7"/>
  <c r="K16" i="7"/>
  <c r="K15" i="7"/>
  <c r="K14" i="7"/>
  <c r="M27" i="7"/>
  <c r="M24" i="7"/>
  <c r="M16" i="7"/>
  <c r="M15" i="7"/>
  <c r="M14" i="7"/>
  <c r="O27" i="7"/>
  <c r="O24" i="7"/>
  <c r="O16" i="7"/>
  <c r="O15" i="7"/>
  <c r="O14" i="7"/>
  <c r="O44" i="4"/>
  <c r="O39" i="4"/>
  <c r="O45" i="4" s="1"/>
  <c r="M45" i="4"/>
  <c r="M44" i="4"/>
  <c r="M39" i="4"/>
  <c r="K45" i="4"/>
  <c r="K44" i="4"/>
  <c r="K39" i="4"/>
  <c r="I44" i="4"/>
  <c r="I39" i="4"/>
  <c r="I45" i="4" s="1"/>
  <c r="H39" i="4"/>
  <c r="H44" i="4"/>
  <c r="H45" i="4"/>
  <c r="G44" i="4"/>
  <c r="G39" i="4"/>
  <c r="G45" i="4" s="1"/>
  <c r="J45" i="4"/>
  <c r="F45" i="4"/>
  <c r="N44" i="4"/>
  <c r="N45" i="4" s="1"/>
  <c r="L44" i="4"/>
  <c r="L45" i="4" s="1"/>
  <c r="J44" i="4"/>
  <c r="F44" i="4"/>
  <c r="N39" i="4"/>
  <c r="L39" i="4"/>
  <c r="J39" i="4"/>
  <c r="F39" i="4"/>
  <c r="H41" i="8" l="1"/>
  <c r="H44" i="8" s="1"/>
  <c r="H37" i="8"/>
  <c r="H42" i="8" s="1"/>
  <c r="F41" i="8"/>
  <c r="F44" i="8" s="1"/>
  <c r="F37" i="8"/>
  <c r="F42" i="8" s="1"/>
  <c r="G27" i="4" l="1"/>
  <c r="G24" i="4"/>
  <c r="G16" i="4"/>
  <c r="G15" i="4"/>
  <c r="G14" i="4"/>
  <c r="I27" i="4"/>
  <c r="I24" i="4"/>
  <c r="I16" i="4"/>
  <c r="I15" i="4"/>
  <c r="I14" i="4"/>
  <c r="J15" i="4"/>
  <c r="N15" i="4"/>
  <c r="J24" i="4"/>
  <c r="K27" i="4"/>
  <c r="K24" i="4"/>
  <c r="K16" i="4"/>
  <c r="K15" i="4"/>
  <c r="K14" i="4"/>
  <c r="M27" i="4"/>
  <c r="M24" i="4"/>
  <c r="M16" i="4"/>
  <c r="M15" i="4"/>
  <c r="M14" i="4"/>
  <c r="O24" i="4"/>
  <c r="O27" i="4" s="1"/>
  <c r="O16" i="4"/>
  <c r="O15" i="4"/>
  <c r="O14" i="4"/>
  <c r="I9" i="2" l="1"/>
  <c r="G45" i="2"/>
  <c r="G27" i="2"/>
  <c r="F24" i="6"/>
  <c r="F22" i="6" s="1"/>
  <c r="E22" i="6"/>
  <c r="E19" i="6"/>
  <c r="E23" i="6" s="1"/>
  <c r="H45" i="5"/>
  <c r="G44" i="5"/>
  <c r="H27" i="5"/>
  <c r="G19" i="5"/>
  <c r="N31" i="8"/>
  <c r="N34" i="8" s="1"/>
  <c r="M31" i="8"/>
  <c r="M34" i="8" s="1"/>
  <c r="L31" i="8"/>
  <c r="L34" i="8"/>
  <c r="L37" i="8" s="1"/>
  <c r="L42" i="8" s="1"/>
  <c r="K31" i="8"/>
  <c r="K34" i="8" s="1"/>
  <c r="J31" i="8"/>
  <c r="J34" i="8"/>
  <c r="J41" i="8" s="1"/>
  <c r="J44" i="8" s="1"/>
  <c r="I31" i="8"/>
  <c r="I34" i="8" s="1"/>
  <c r="I37" i="8" s="1"/>
  <c r="I42" i="8" s="1"/>
  <c r="G31" i="8"/>
  <c r="G34" i="8" s="1"/>
  <c r="G41" i="8" s="1"/>
  <c r="G44" i="8" s="1"/>
  <c r="E31" i="8"/>
  <c r="E34" i="8" s="1"/>
  <c r="N44" i="7"/>
  <c r="L44" i="7"/>
  <c r="J44" i="7"/>
  <c r="H44" i="7"/>
  <c r="F44" i="7"/>
  <c r="N39" i="7"/>
  <c r="L39" i="7"/>
  <c r="J39" i="7"/>
  <c r="H39" i="7"/>
  <c r="F39" i="7"/>
  <c r="N24" i="7"/>
  <c r="N27" i="7" s="1"/>
  <c r="L24" i="7"/>
  <c r="L27" i="7" s="1"/>
  <c r="J24" i="7"/>
  <c r="J27" i="7" s="1"/>
  <c r="H24" i="7"/>
  <c r="H27" i="7" s="1"/>
  <c r="F24" i="7"/>
  <c r="F27" i="7" s="1"/>
  <c r="N16" i="7"/>
  <c r="L16" i="7"/>
  <c r="J16" i="7"/>
  <c r="H16" i="7"/>
  <c r="F16" i="7"/>
  <c r="N15" i="7"/>
  <c r="L15" i="7"/>
  <c r="J15" i="7"/>
  <c r="H15" i="7"/>
  <c r="F15" i="7"/>
  <c r="N14" i="7"/>
  <c r="L14" i="7"/>
  <c r="J14" i="7"/>
  <c r="H14" i="7"/>
  <c r="F14" i="7"/>
  <c r="H20" i="6"/>
  <c r="G20" i="6"/>
  <c r="F20" i="6"/>
  <c r="E20" i="6"/>
  <c r="H19" i="6"/>
  <c r="H21" i="6" s="1"/>
  <c r="G19" i="6"/>
  <c r="F19" i="6"/>
  <c r="F21" i="6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N24" i="4"/>
  <c r="N27" i="4" s="1"/>
  <c r="L24" i="4"/>
  <c r="L27" i="4" s="1"/>
  <c r="J27" i="4"/>
  <c r="H24" i="4"/>
  <c r="H27" i="4" s="1"/>
  <c r="L16" i="4"/>
  <c r="L15" i="4"/>
  <c r="L14" i="4"/>
  <c r="N16" i="4"/>
  <c r="N14" i="4"/>
  <c r="J16" i="4"/>
  <c r="J14" i="4"/>
  <c r="H16" i="4"/>
  <c r="H15" i="4"/>
  <c r="H14" i="4"/>
  <c r="F24" i="4"/>
  <c r="F27" i="4" s="1"/>
  <c r="F16" i="4"/>
  <c r="F15" i="4"/>
  <c r="F14" i="4"/>
  <c r="G35" i="5"/>
  <c r="G41" i="5"/>
  <c r="G41" i="2"/>
  <c r="G33" i="5"/>
  <c r="G37" i="5"/>
  <c r="G39" i="5"/>
  <c r="G29" i="2"/>
  <c r="G28" i="5"/>
  <c r="G30" i="5"/>
  <c r="G34" i="5"/>
  <c r="G38" i="5"/>
  <c r="G40" i="5"/>
  <c r="G42" i="5"/>
  <c r="G14" i="2" l="1"/>
  <c r="G24" i="6"/>
  <c r="H24" i="6" s="1"/>
  <c r="H23" i="6" s="1"/>
  <c r="E21" i="6"/>
  <c r="I45" i="5"/>
  <c r="G45" i="5"/>
  <c r="G29" i="5"/>
  <c r="G28" i="2"/>
  <c r="J37" i="8"/>
  <c r="J42" i="8" s="1"/>
  <c r="G21" i="2"/>
  <c r="G43" i="5"/>
  <c r="G16" i="2"/>
  <c r="G18" i="2"/>
  <c r="J45" i="7"/>
  <c r="G36" i="5"/>
  <c r="G31" i="5"/>
  <c r="G32" i="5"/>
  <c r="G9" i="2"/>
  <c r="G37" i="8"/>
  <c r="G42" i="8" s="1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G20" i="2"/>
  <c r="G17" i="2"/>
  <c r="G10" i="2"/>
  <c r="G31" i="2"/>
  <c r="N45" i="7"/>
  <c r="G22" i="6"/>
  <c r="E41" i="8"/>
  <c r="E44" i="8" s="1"/>
  <c r="E37" i="8"/>
  <c r="E42" i="8" s="1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I41" i="8"/>
  <c r="I44" i="8" s="1"/>
  <c r="G42" i="2"/>
  <c r="I45" i="2"/>
  <c r="G18" i="5"/>
  <c r="G21" i="6"/>
  <c r="G35" i="2"/>
  <c r="G25" i="5"/>
  <c r="G16" i="5"/>
  <c r="G13" i="5"/>
  <c r="G14" i="5"/>
  <c r="H22" i="6" l="1"/>
  <c r="G23" i="6"/>
</calcChain>
</file>

<file path=xl/sharedStrings.xml><?xml version="1.0" encoding="utf-8"?>
<sst xmlns="http://schemas.openxmlformats.org/spreadsheetml/2006/main" count="453" uniqueCount="280">
  <si>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</si>
  <si>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</si>
  <si>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</si>
  <si>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</si>
  <si>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</si>
  <si>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</si>
  <si>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</si>
  <si>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</si>
  <si>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</si>
  <si>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</si>
  <si>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</si>
  <si>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</si>
  <si>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</si>
  <si>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</si>
  <si>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</si>
  <si>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</si>
  <si>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</si>
  <si>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</si>
  <si>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</si>
  <si>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</si>
  <si>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</si>
  <si>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</si>
  <si>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</si>
  <si>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</si>
  <si>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</si>
  <si>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</si>
  <si>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</si>
  <si>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</si>
  <si>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</si>
  <si>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</si>
  <si>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</si>
  <si>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</si>
  <si>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</si>
  <si>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</si>
  <si>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</si>
  <si>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</si>
  <si>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</si>
  <si>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</si>
  <si>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</si>
  <si>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</si>
  <si>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</si>
  <si>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</si>
  <si>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</si>
  <si>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</si>
  <si>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</si>
  <si>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</si>
  <si>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</si>
  <si>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</si>
  <si>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</si>
  <si>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</si>
  <si>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</si>
  <si>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</si>
  <si>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</si>
  <si>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</si>
  <si>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</si>
  <si>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</si>
  <si>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</si>
  <si>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</si>
  <si>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</si>
  <si>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</si>
  <si>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</si>
  <si>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</si>
  <si>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</si>
  <si>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</si>
  <si>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</si>
  <si>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</si>
  <si>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</si>
  <si>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</si>
  <si>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</si>
  <si>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</si>
  <si>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</si>
  <si>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</si>
  <si>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</si>
  <si>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</si>
  <si>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</si>
  <si>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</si>
  <si>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</si>
  <si>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</si>
  <si>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</si>
  <si>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</si>
  <si>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</si>
  <si>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</si>
  <si>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</si>
  <si>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</si>
  <si>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</si>
  <si>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</si>
  <si>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</si>
  <si>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</si>
  <si>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</si>
  <si>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</si>
  <si>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</si>
  <si>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</si>
  <si>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</si>
  <si>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</si>
  <si>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</si>
  <si>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</si>
  <si>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</si>
  <si>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</si>
  <si>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</si>
  <si>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</si>
  <si>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</si>
  <si>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</si>
  <si>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</si>
  <si>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</si>
  <si>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</si>
  <si>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</si>
  <si>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</si>
  <si>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</si>
  <si>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</si>
  <si>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</si>
  <si>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</si>
  <si>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</si>
  <si>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</si>
  <si>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</si>
  <si>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</si>
  <si>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</si>
  <si>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</si>
  <si>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</si>
  <si>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</si>
  <si>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</si>
  <si>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</si>
  <si>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</si>
  <si>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</si>
  <si>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</si>
  <si>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</si>
  <si>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</si>
  <si>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</si>
  <si>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</si>
  <si>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</si>
  <si>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</si>
  <si>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</si>
  <si>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</si>
  <si>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</si>
  <si>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</si>
  <si>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</si>
  <si>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</si>
  <si>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</si>
  <si>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</si>
  <si>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</si>
  <si>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</si>
  <si>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</si>
  <si>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</si>
  <si>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</si>
  <si>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</si>
  <si>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</si>
  <si>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</si>
  <si>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</si>
  <si>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</si>
  <si>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</si>
  <si>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</si>
  <si>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</si>
  <si>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</si>
  <si>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</si>
  <si>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</si>
  <si>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</si>
  <si>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</si>
  <si>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</si>
  <si>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</si>
  <si>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</si>
  <si>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</si>
  <si>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</si>
  <si>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</si>
  <si>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</si>
  <si>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</si>
  <si>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</si>
  <si>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</si>
  <si>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</si>
  <si>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</si>
  <si>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</si>
  <si>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</si>
  <si>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</si>
  <si>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</si>
  <si>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</si>
  <si>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</si>
  <si>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</si>
  <si>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</si>
  <si>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</si>
  <si>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</si>
  <si>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</si>
  <si>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</si>
  <si>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</si>
  <si>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</si>
  <si>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</si>
  <si>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</si>
  <si>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</si>
  <si>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</si>
  <si>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</si>
  <si>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</si>
  <si>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</si>
  <si>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</si>
  <si>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</si>
  <si>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</si>
  <si>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</si>
  <si>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</si>
  <si>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</si>
  <si>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</si>
  <si>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</si>
  <si>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</si>
  <si>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</si>
  <si>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</si>
  <si>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</si>
  <si>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</si>
  <si>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</si>
  <si>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</si>
  <si>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</si>
  <si>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</si>
  <si>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</si>
  <si>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</si>
  <si>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</si>
  <si>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</si>
  <si>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</si>
  <si>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</si>
  <si>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</si>
  <si>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</si>
  <si>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</si>
  <si>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</si>
  <si>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</si>
  <si>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</si>
  <si>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</si>
  <si>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</si>
  <si>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</si>
  <si>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</si>
  <si>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</si>
  <si>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</si>
  <si>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</si>
  <si>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</si>
  <si>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</si>
  <si>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</si>
  <si>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</si>
  <si>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</si>
  <si>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</si>
  <si>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</si>
  <si>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</si>
  <si>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</si>
  <si>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</si>
  <si>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</si>
  <si>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</si>
  <si>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</si>
  <si>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</si>
  <si>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</si>
  <si>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</si>
  <si>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</si>
  <si>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</si>
  <si>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</si>
  <si>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</si>
  <si>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</si>
  <si>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</si>
  <si>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</si>
  <si>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</si>
  <si>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-</t>
  </si>
  <si>
    <t>令和４年度</t>
  </si>
  <si>
    <t>流域下水道事業</t>
    <rPh sb="0" eb="2">
      <t>リュウイキ</t>
    </rPh>
    <rPh sb="2" eb="5">
      <t>ゲスイドウ</t>
    </rPh>
    <rPh sb="5" eb="7">
      <t>ジギョウ</t>
    </rPh>
    <phoneticPr fontId="9"/>
  </si>
  <si>
    <t>病院事業</t>
    <rPh sb="0" eb="2">
      <t>ビョウイン</t>
    </rPh>
    <rPh sb="2" eb="4">
      <t>ジギョウ</t>
    </rPh>
    <phoneticPr fontId="9"/>
  </si>
  <si>
    <t>令和４年度</t>
    <rPh sb="0" eb="1">
      <t>レイ</t>
    </rPh>
    <rPh sb="1" eb="2">
      <t>ワ</t>
    </rPh>
    <phoneticPr fontId="18"/>
  </si>
  <si>
    <t>宅地造成事業</t>
    <rPh sb="0" eb="2">
      <t>タクチ</t>
    </rPh>
    <rPh sb="2" eb="4">
      <t>ゾウセイ</t>
    </rPh>
    <rPh sb="4" eb="6">
      <t>ジギョウ</t>
    </rPh>
    <phoneticPr fontId="9"/>
  </si>
  <si>
    <t>工業用水道事業</t>
    <rPh sb="0" eb="2">
      <t>コウギョウ</t>
    </rPh>
    <rPh sb="2" eb="3">
      <t>ヨウ</t>
    </rPh>
    <rPh sb="3" eb="5">
      <t>スイドウ</t>
    </rPh>
    <rPh sb="5" eb="7">
      <t>ジギョウ</t>
    </rPh>
    <phoneticPr fontId="9"/>
  </si>
  <si>
    <t>電気事業</t>
    <rPh sb="0" eb="2">
      <t>デンキ</t>
    </rPh>
    <rPh sb="2" eb="4">
      <t>ジギョウ</t>
    </rPh>
    <phoneticPr fontId="9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</si>
  <si>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9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</si>
  <si>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9"/>
  </si>
  <si>
    <t>市場事業</t>
    <rPh sb="0" eb="2">
      <t>イチバ</t>
    </rPh>
    <rPh sb="2" eb="4">
      <t>ジギョウ</t>
    </rPh>
    <phoneticPr fontId="9"/>
  </si>
  <si>
    <t>港湾整備事業</t>
    <rPh sb="0" eb="2">
      <t>コウワン</t>
    </rPh>
    <rPh sb="2" eb="4">
      <t>セイビ</t>
    </rPh>
    <rPh sb="4" eb="6">
      <t>ジギョウ</t>
    </rPh>
    <phoneticPr fontId="9"/>
  </si>
  <si>
    <t>宅地造成事業</t>
    <rPh sb="0" eb="2">
      <t>タクチ</t>
    </rPh>
    <rPh sb="2" eb="4">
      <t>ゾウセイ</t>
    </rPh>
    <rPh sb="4" eb="6">
      <t>ジギョウ</t>
    </rPh>
    <phoneticPr fontId="9"/>
  </si>
  <si>
    <t>鳥取県</t>
    <rPh sb="0" eb="3">
      <t>トットリケン</t>
    </rPh>
    <phoneticPr fontId="9"/>
  </si>
  <si>
    <t>鳥取県</t>
    <rPh sb="0" eb="3">
      <t>トットリケン</t>
    </rPh>
    <phoneticPr fontId="16"/>
  </si>
  <si>
    <t>流域下水道事業</t>
    <rPh sb="0" eb="2">
      <t>リュウイキ</t>
    </rPh>
    <rPh sb="2" eb="7">
      <t>ゲスイドウジギョウ</t>
    </rPh>
    <phoneticPr fontId="16"/>
  </si>
  <si>
    <t>令和２年度</t>
    <rPh sb="0" eb="2">
      <t>レイワ</t>
    </rPh>
    <rPh sb="3" eb="5">
      <t>ネンド</t>
    </rPh>
    <phoneticPr fontId="18"/>
  </si>
  <si>
    <t>病院事業</t>
    <rPh sb="0" eb="4">
      <t>ビョウインジギョウ</t>
    </rPh>
    <phoneticPr fontId="16"/>
  </si>
  <si>
    <t>宅地造成事業</t>
    <rPh sb="0" eb="2">
      <t>タクチ</t>
    </rPh>
    <rPh sb="2" eb="4">
      <t>ゾウセイ</t>
    </rPh>
    <rPh sb="4" eb="6">
      <t>ジギョウ</t>
    </rPh>
    <phoneticPr fontId="16"/>
  </si>
  <si>
    <t>工業用水道事業</t>
    <rPh sb="0" eb="3">
      <t>コウギョウヨウ</t>
    </rPh>
    <rPh sb="3" eb="5">
      <t>スイドウ</t>
    </rPh>
    <rPh sb="5" eb="7">
      <t>ジギョウ</t>
    </rPh>
    <phoneticPr fontId="16"/>
  </si>
  <si>
    <t>電気事業</t>
    <rPh sb="0" eb="2">
      <t>デンキ</t>
    </rPh>
    <rPh sb="2" eb="4">
      <t>ジギョウ</t>
    </rPh>
    <phoneticPr fontId="16"/>
  </si>
  <si>
    <t>特定環境保全公共下水道事業</t>
    <rPh sb="0" eb="2">
      <t>トクテイ</t>
    </rPh>
    <rPh sb="2" eb="4">
      <t>カンキョウ</t>
    </rPh>
    <rPh sb="4" eb="6">
      <t>ホゼン</t>
    </rPh>
    <rPh sb="6" eb="8">
      <t>コウキョウ</t>
    </rPh>
    <rPh sb="8" eb="11">
      <t>ゲスイドウ</t>
    </rPh>
    <rPh sb="11" eb="13">
      <t>ジギョウ</t>
    </rPh>
    <phoneticPr fontId="16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</si>
  <si>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16"/>
  </si>
  <si>
    <t>市場事業</t>
    <rPh sb="0" eb="2">
      <t>シジョウ</t>
    </rPh>
    <rPh sb="2" eb="4">
      <t>ジギョウ</t>
    </rPh>
    <phoneticPr fontId="16"/>
  </si>
  <si>
    <t>港湾整備事業</t>
    <rPh sb="0" eb="4">
      <t>コウワンセイビ</t>
    </rPh>
    <rPh sb="4" eb="6">
      <t>ジギョウ</t>
    </rPh>
    <phoneticPr fontId="16"/>
  </si>
  <si>
    <t>土地開発公社</t>
    <rPh sb="0" eb="4">
      <t>トチカイハツ</t>
    </rPh>
    <rPh sb="4" eb="6">
      <t>コウシャ</t>
    </rPh>
    <phoneticPr fontId="16"/>
  </si>
  <si>
    <t>鳥取県住宅供給公社</t>
    <rPh sb="0" eb="3">
      <t>トットリケン</t>
    </rPh>
    <rPh sb="3" eb="5">
      <t>ジュウタク</t>
    </rPh>
    <rPh sb="5" eb="7">
      <t>キョウキュウ</t>
    </rPh>
    <rPh sb="7" eb="9">
      <t>コウシャ</t>
    </rPh>
    <phoneticPr fontId="16"/>
  </si>
  <si>
    <t>－</t>
  </si>
  <si>
    <t>鳥取県</t>
    <rPh sb="0" eb="3">
      <t>トットリケン</t>
    </rPh>
    <phoneticPr fontId="16"/>
  </si>
  <si>
    <t>鳥取県</t>
    <rPh sb="0" eb="3">
      <t>トットリケン</t>
    </rPh>
    <phoneticPr fontId="16"/>
  </si>
  <si>
    <t>鳥取県</t>
    <rPh sb="0" eb="3">
      <t>トットリケン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</si>
</sst>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0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24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Fill="1" applyBorder="1" applyAlignment="1">
      <alignment horizontal="right"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182" fontId="2" fillId="0" borderId="10" xfId="1" applyNumberFormat="1" applyBorder="1" applyAlignment="1">
      <alignment vertical="center"/>
    </xf>
    <xf numFmtId="178" fontId="2" fillId="0" borderId="10" xfId="1" applyNumberFormat="1" applyFill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7" fontId="2" fillId="0" borderId="10" xfId="1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7" fontId="0" fillId="0" borderId="10" xfId="1" applyNumberFormat="1" applyFont="1" applyBorder="1" applyAlignment="1">
      <alignment vertical="center"/>
    </xf>
    <xf numFmtId="177" fontId="0" fillId="0" borderId="10" xfId="1" quotePrefix="1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center" vertical="center"/>
    </xf>
    <xf numFmtId="177" fontId="0" fillId="0" borderId="10" xfId="1" applyNumberFormat="1" applyFont="1" applyBorder="1" applyAlignment="1">
      <alignment horizontal="right" vertical="center"/>
    </xf>
    <xf numFmtId="177" fontId="0" fillId="0" borderId="10" xfId="1" applyNumberFormat="1" applyFon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178" fontId="0" fillId="0" borderId="10" xfId="1" applyNumberFormat="1" applyFont="1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2" fillId="0" borderId="10" xfId="1" applyNumberFormat="1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2" fillId="0" borderId="11" xfId="1" applyNumberFormat="1" applyBorder="1" applyAlignment="1">
      <alignment vertical="center"/>
    </xf>
    <xf numFmtId="177" fontId="2" fillId="0" borderId="13" xfId="1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0" fillId="0" borderId="10" xfId="1" applyNumberFormat="1" applyFont="1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/>
    <cellStyle name="標準_地方債公営企業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8"/>
  <sheetViews>
    <sheetView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M18" sqref="M18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16" t="s">
        <v>0</v>
      </c>
      <c r="B1" s="16"/>
      <c r="C1" s="16"/>
      <c r="D1" s="16"/>
      <c r="E1" s="21" t="s">
        <v>279</v>
      </c>
      <c r="F1" s="1"/>
    </row>
    <row r="3" spans="1:11" ht="14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8"/>
      <c r="F7" s="48" t="s">
        <v>239</v>
      </c>
      <c r="G7" s="48"/>
      <c r="H7" s="48" t="s">
        <v>247</v>
      </c>
      <c r="I7" s="49" t="s">
        <v>21</v>
      </c>
    </row>
    <row r="8" spans="1:11" ht="17.149999999999999" customHeight="1">
      <c r="A8" s="18"/>
      <c r="B8" s="19"/>
      <c r="C8" s="19"/>
      <c r="D8" s="19"/>
      <c r="E8" s="59"/>
      <c r="F8" s="51" t="s">
        <v>90</v>
      </c>
      <c r="G8" s="51" t="s">
        <v>2</v>
      </c>
      <c r="H8" s="51" t="s">
        <v>236</v>
      </c>
      <c r="I8" s="52"/>
    </row>
    <row r="9" spans="1:11" ht="18" customHeight="1">
      <c r="A9" s="100" t="s">
        <v>87</v>
      </c>
      <c r="B9" s="100" t="s">
        <v>89</v>
      </c>
      <c r="C9" s="60" t="s">
        <v>3</v>
      </c>
      <c r="D9" s="53"/>
      <c r="E9" s="53"/>
      <c r="F9" s="98">
        <v>73611</v>
      </c>
      <c r="G9" s="55">
        <f>F9/$F$27*100</f>
        <v>22.625172890733054</v>
      </c>
      <c r="H9" s="98">
        <v>71061</v>
      </c>
      <c r="I9" s="55">
        <f>(F9/H9-1)*100</f>
        <v>3.5884662473086415</v>
      </c>
      <c r="K9" s="25"/>
    </row>
    <row r="10" spans="1:11" ht="18" customHeight="1">
      <c r="A10" s="100"/>
      <c r="B10" s="100"/>
      <c r="C10" s="62"/>
      <c r="D10" s="64" t="s">
        <v>22</v>
      </c>
      <c r="E10" s="53"/>
      <c r="F10" s="98">
        <v>18471</v>
      </c>
      <c r="G10" s="55">
        <f t="shared" ref="G10:G26" si="0">F10/$F$27*100</f>
        <v>5.6772706316274784</v>
      </c>
      <c r="H10" s="98">
        <v>18286</v>
      </c>
      <c r="I10" s="55">
        <f t="shared" ref="I10:I27" si="1">(F10/H10-1)*100</f>
        <v>1.0117029421415236</v>
      </c>
    </row>
    <row r="11" spans="1:11" ht="18" customHeight="1">
      <c r="A11" s="100"/>
      <c r="B11" s="100"/>
      <c r="C11" s="62"/>
      <c r="D11" s="62"/>
      <c r="E11" s="47" t="s">
        <v>23</v>
      </c>
      <c r="F11" s="98">
        <v>14878</v>
      </c>
      <c r="G11" s="55">
        <f t="shared" si="0"/>
        <v>4.5729214691870297</v>
      </c>
      <c r="H11" s="98">
        <v>14911</v>
      </c>
      <c r="I11" s="55">
        <f t="shared" si="1"/>
        <v>-0.22131312453893548</v>
      </c>
    </row>
    <row r="12" spans="1:11" ht="18" customHeight="1">
      <c r="A12" s="100"/>
      <c r="B12" s="100"/>
      <c r="C12" s="62"/>
      <c r="D12" s="62"/>
      <c r="E12" s="47" t="s">
        <v>24</v>
      </c>
      <c r="F12" s="98">
        <v>579</v>
      </c>
      <c r="G12" s="55">
        <f t="shared" si="0"/>
        <v>0.17796219455970494</v>
      </c>
      <c r="H12" s="98">
        <v>594</v>
      </c>
      <c r="I12" s="55">
        <f t="shared" si="1"/>
        <v>-2.5252525252525304</v>
      </c>
    </row>
    <row r="13" spans="1:11" ht="18" customHeight="1">
      <c r="A13" s="100"/>
      <c r="B13" s="100"/>
      <c r="C13" s="62"/>
      <c r="D13" s="63"/>
      <c r="E13" s="47" t="s">
        <v>25</v>
      </c>
      <c r="F13" s="98">
        <v>67</v>
      </c>
      <c r="G13" s="55">
        <f t="shared" si="0"/>
        <v>2.0593207315199018E-2</v>
      </c>
      <c r="H13" s="98">
        <v>107</v>
      </c>
      <c r="I13" s="55">
        <f t="shared" si="1"/>
        <v>-37.383177570093466</v>
      </c>
    </row>
    <row r="14" spans="1:11" ht="18" customHeight="1">
      <c r="A14" s="100"/>
      <c r="B14" s="100"/>
      <c r="C14" s="62"/>
      <c r="D14" s="60" t="s">
        <v>26</v>
      </c>
      <c r="E14" s="53"/>
      <c r="F14" s="98">
        <v>13606</v>
      </c>
      <c r="G14" s="55">
        <f t="shared" si="0"/>
        <v>4.1819578915014599</v>
      </c>
      <c r="H14" s="98">
        <v>13546</v>
      </c>
      <c r="I14" s="55">
        <f t="shared" si="1"/>
        <v>0.44293518381810504</v>
      </c>
    </row>
    <row r="15" spans="1:11" ht="18" customHeight="1">
      <c r="A15" s="100"/>
      <c r="B15" s="100"/>
      <c r="C15" s="62"/>
      <c r="D15" s="62"/>
      <c r="E15" s="47" t="s">
        <v>27</v>
      </c>
      <c r="F15" s="98">
        <v>579</v>
      </c>
      <c r="G15" s="55">
        <f t="shared" si="0"/>
        <v>0.17796219455970494</v>
      </c>
      <c r="H15" s="98">
        <v>547</v>
      </c>
      <c r="I15" s="55">
        <f t="shared" si="1"/>
        <v>5.8500914076782484</v>
      </c>
    </row>
    <row r="16" spans="1:11" ht="18" customHeight="1">
      <c r="A16" s="100"/>
      <c r="B16" s="100"/>
      <c r="C16" s="62"/>
      <c r="D16" s="63"/>
      <c r="E16" s="47" t="s">
        <v>28</v>
      </c>
      <c r="F16" s="98">
        <v>13028</v>
      </c>
      <c r="G16" s="55">
        <f t="shared" si="0"/>
        <v>4.0043030582449672</v>
      </c>
      <c r="H16" s="98">
        <v>12999</v>
      </c>
      <c r="I16" s="55">
        <f t="shared" si="1"/>
        <v>0.22309408416032461</v>
      </c>
      <c r="K16" s="26"/>
    </row>
    <row r="17" spans="1:26" ht="18" customHeight="1">
      <c r="A17" s="100"/>
      <c r="B17" s="100"/>
      <c r="C17" s="62"/>
      <c r="D17" s="101" t="s">
        <v>29</v>
      </c>
      <c r="E17" s="102"/>
      <c r="F17" s="98">
        <v>28025</v>
      </c>
      <c r="G17" s="55">
        <f t="shared" si="0"/>
        <v>8.6138005225142162</v>
      </c>
      <c r="H17" s="98">
        <v>25781</v>
      </c>
      <c r="I17" s="55">
        <f t="shared" si="1"/>
        <v>8.7040844032427067</v>
      </c>
    </row>
    <row r="18" spans="1:26" ht="18" customHeight="1">
      <c r="A18" s="100"/>
      <c r="B18" s="100"/>
      <c r="C18" s="62"/>
      <c r="D18" s="101" t="s">
        <v>93</v>
      </c>
      <c r="E18" s="103"/>
      <c r="F18" s="98">
        <v>799</v>
      </c>
      <c r="G18" s="55">
        <f t="shared" si="0"/>
        <v>0.24558168126632857</v>
      </c>
      <c r="H18" s="98">
        <v>750</v>
      </c>
      <c r="I18" s="55">
        <f t="shared" si="1"/>
        <v>6.5333333333333243</v>
      </c>
    </row>
    <row r="19" spans="1:26" ht="18" customHeight="1">
      <c r="A19" s="100"/>
      <c r="B19" s="100"/>
      <c r="C19" s="61"/>
      <c r="D19" s="101" t="s">
        <v>94</v>
      </c>
      <c r="E19" s="103"/>
      <c r="F19" s="99">
        <v>0</v>
      </c>
      <c r="G19" s="55">
        <f t="shared" si="0"/>
        <v>0</v>
      </c>
      <c r="H19" s="98">
        <v>0</v>
      </c>
      <c r="I19" s="55" t="e">
        <f t="shared" si="1"/>
        <v>#DIV/0!</v>
      </c>
      <c r="Z19" s="2" t="s">
        <v>95</v>
      </c>
    </row>
    <row r="20" spans="1:26" ht="18" customHeight="1">
      <c r="A20" s="100"/>
      <c r="B20" s="100"/>
      <c r="C20" s="53" t="s">
        <v>4</v>
      </c>
      <c r="D20" s="53"/>
      <c r="E20" s="53"/>
      <c r="F20" s="98">
        <v>11612</v>
      </c>
      <c r="G20" s="55">
        <f t="shared" si="0"/>
        <v>3.5690794528968803</v>
      </c>
      <c r="H20" s="98">
        <v>11594</v>
      </c>
      <c r="I20" s="55">
        <f t="shared" si="1"/>
        <v>0.15525271692253817</v>
      </c>
    </row>
    <row r="21" spans="1:26" ht="18" customHeight="1">
      <c r="A21" s="100"/>
      <c r="B21" s="100"/>
      <c r="C21" s="53" t="s">
        <v>5</v>
      </c>
      <c r="D21" s="53"/>
      <c r="E21" s="53"/>
      <c r="F21" s="98">
        <v>144552</v>
      </c>
      <c r="G21" s="55">
        <f t="shared" si="0"/>
        <v>44.42969110189027</v>
      </c>
      <c r="H21" s="98">
        <v>141500</v>
      </c>
      <c r="I21" s="55">
        <f t="shared" si="1"/>
        <v>2.1568904593639582</v>
      </c>
    </row>
    <row r="22" spans="1:26" ht="18" customHeight="1">
      <c r="A22" s="100"/>
      <c r="B22" s="100"/>
      <c r="C22" s="53" t="s">
        <v>30</v>
      </c>
      <c r="D22" s="53"/>
      <c r="E22" s="53"/>
      <c r="F22" s="98">
        <v>3852</v>
      </c>
      <c r="G22" s="55">
        <f t="shared" si="0"/>
        <v>1.1839557399723375</v>
      </c>
      <c r="H22" s="98">
        <v>4078</v>
      </c>
      <c r="I22" s="55">
        <f t="shared" si="1"/>
        <v>-5.5419323197645864</v>
      </c>
    </row>
    <row r="23" spans="1:26" ht="18" customHeight="1">
      <c r="A23" s="100"/>
      <c r="B23" s="100"/>
      <c r="C23" s="53" t="s">
        <v>6</v>
      </c>
      <c r="D23" s="53"/>
      <c r="E23" s="53"/>
      <c r="F23" s="98">
        <v>50852</v>
      </c>
      <c r="G23" s="55">
        <f t="shared" si="0"/>
        <v>15.629936990932841</v>
      </c>
      <c r="H23" s="98">
        <v>67023</v>
      </c>
      <c r="I23" s="55">
        <f t="shared" si="1"/>
        <v>-24.127538307745098</v>
      </c>
    </row>
    <row r="24" spans="1:26" ht="18" customHeight="1">
      <c r="A24" s="100"/>
      <c r="B24" s="100"/>
      <c r="C24" s="53" t="s">
        <v>31</v>
      </c>
      <c r="D24" s="53"/>
      <c r="E24" s="53"/>
      <c r="F24" s="98">
        <v>1061</v>
      </c>
      <c r="G24" s="55">
        <f t="shared" si="0"/>
        <v>0.32611034270785311</v>
      </c>
      <c r="H24" s="98">
        <v>1467</v>
      </c>
      <c r="I24" s="55">
        <f t="shared" si="1"/>
        <v>-27.67552828902522</v>
      </c>
    </row>
    <row r="25" spans="1:26" ht="18" customHeight="1">
      <c r="A25" s="100"/>
      <c r="B25" s="100"/>
      <c r="C25" s="53" t="s">
        <v>7</v>
      </c>
      <c r="D25" s="53"/>
      <c r="E25" s="53"/>
      <c r="F25" s="98">
        <v>19527</v>
      </c>
      <c r="G25" s="55">
        <f t="shared" si="0"/>
        <v>6.0018441678192715</v>
      </c>
      <c r="H25" s="98">
        <v>29609</v>
      </c>
      <c r="I25" s="55">
        <f t="shared" si="1"/>
        <v>-34.050457631125674</v>
      </c>
    </row>
    <row r="26" spans="1:26" ht="18" customHeight="1">
      <c r="A26" s="100"/>
      <c r="B26" s="100"/>
      <c r="C26" s="53" t="s">
        <v>8</v>
      </c>
      <c r="D26" s="53"/>
      <c r="E26" s="53"/>
      <c r="F26" s="98">
        <v>20283</v>
      </c>
      <c r="G26" s="55">
        <f t="shared" si="0"/>
        <v>6.2342093130474874</v>
      </c>
      <c r="H26" s="98">
        <v>28214</v>
      </c>
      <c r="I26" s="55">
        <f t="shared" si="1"/>
        <v>-28.110158077550153</v>
      </c>
    </row>
    <row r="27" spans="1:26" ht="18" customHeight="1">
      <c r="A27" s="100"/>
      <c r="B27" s="100"/>
      <c r="C27" s="53" t="s">
        <v>9</v>
      </c>
      <c r="D27" s="53"/>
      <c r="E27" s="53"/>
      <c r="F27" s="98">
        <f>SUM(F9,F20:F26)</f>
        <v>325350</v>
      </c>
      <c r="G27" s="55">
        <f>F27/$F$27*100</f>
        <v>100</v>
      </c>
      <c r="H27" s="98">
        <f>SUM(H9,H20:H26)</f>
        <v>354546</v>
      </c>
      <c r="I27" s="55">
        <f t="shared" si="1"/>
        <v>-8.234756561912981</v>
      </c>
    </row>
    <row r="28" spans="1:26" ht="18" customHeight="1">
      <c r="A28" s="100"/>
      <c r="B28" s="100" t="s">
        <v>88</v>
      </c>
      <c r="C28" s="60" t="s">
        <v>10</v>
      </c>
      <c r="D28" s="53"/>
      <c r="E28" s="53"/>
      <c r="F28" s="98">
        <v>142904</v>
      </c>
      <c r="G28" s="55">
        <f>F28/$F$45*100</f>
        <v>43.923159674197024</v>
      </c>
      <c r="H28" s="98">
        <v>147033</v>
      </c>
      <c r="I28" s="55">
        <f>(F28/H28-1)*100</f>
        <v>-2.8082131222242679</v>
      </c>
    </row>
    <row r="29" spans="1:26" ht="18" customHeight="1">
      <c r="A29" s="100"/>
      <c r="B29" s="100"/>
      <c r="C29" s="62"/>
      <c r="D29" s="53" t="s">
        <v>11</v>
      </c>
      <c r="E29" s="53"/>
      <c r="F29" s="98">
        <v>86373</v>
      </c>
      <c r="G29" s="55">
        <f t="shared" ref="G29:G44" si="2">F29/$F$45*100</f>
        <v>26.547717842323653</v>
      </c>
      <c r="H29" s="98">
        <v>90838</v>
      </c>
      <c r="I29" s="55">
        <f t="shared" ref="I29:I45" si="3">(F29/H29-1)*100</f>
        <v>-4.9153437988507021</v>
      </c>
    </row>
    <row r="30" spans="1:26" ht="18" customHeight="1">
      <c r="A30" s="100"/>
      <c r="B30" s="100"/>
      <c r="C30" s="62"/>
      <c r="D30" s="53" t="s">
        <v>32</v>
      </c>
      <c r="E30" s="53"/>
      <c r="F30" s="98">
        <v>5817</v>
      </c>
      <c r="G30" s="55">
        <f t="shared" si="2"/>
        <v>1.7879207007837714</v>
      </c>
      <c r="H30" s="98">
        <v>5830</v>
      </c>
      <c r="I30" s="55">
        <f t="shared" si="3"/>
        <v>-0.22298456260720911</v>
      </c>
    </row>
    <row r="31" spans="1:26" ht="18" customHeight="1">
      <c r="A31" s="100"/>
      <c r="B31" s="100"/>
      <c r="C31" s="61"/>
      <c r="D31" s="53" t="s">
        <v>12</v>
      </c>
      <c r="E31" s="53"/>
      <c r="F31" s="98">
        <v>50714</v>
      </c>
      <c r="G31" s="55">
        <f t="shared" si="2"/>
        <v>15.587521131089597</v>
      </c>
      <c r="H31" s="98">
        <v>50365</v>
      </c>
      <c r="I31" s="55">
        <f t="shared" si="3"/>
        <v>0.69294152685397403</v>
      </c>
    </row>
    <row r="32" spans="1:26" ht="18" customHeight="1">
      <c r="A32" s="100"/>
      <c r="B32" s="100"/>
      <c r="C32" s="60" t="s">
        <v>13</v>
      </c>
      <c r="D32" s="53"/>
      <c r="E32" s="53"/>
      <c r="F32" s="98">
        <v>136018</v>
      </c>
      <c r="G32" s="55">
        <f t="shared" si="2"/>
        <v>41.806669740279702</v>
      </c>
      <c r="H32" s="98">
        <v>142229</v>
      </c>
      <c r="I32" s="55">
        <f t="shared" si="3"/>
        <v>-4.3669012648615997</v>
      </c>
    </row>
    <row r="33" spans="1:9" ht="18" customHeight="1">
      <c r="A33" s="100"/>
      <c r="B33" s="100"/>
      <c r="C33" s="62"/>
      <c r="D33" s="53" t="s">
        <v>14</v>
      </c>
      <c r="E33" s="53"/>
      <c r="F33" s="98">
        <v>28651</v>
      </c>
      <c r="G33" s="55">
        <f t="shared" si="2"/>
        <v>8.8062086983248822</v>
      </c>
      <c r="H33" s="98">
        <v>29317</v>
      </c>
      <c r="I33" s="55">
        <f t="shared" si="3"/>
        <v>-2.2717194801650908</v>
      </c>
    </row>
    <row r="34" spans="1:9" ht="18" customHeight="1">
      <c r="A34" s="100"/>
      <c r="B34" s="100"/>
      <c r="C34" s="62"/>
      <c r="D34" s="53" t="s">
        <v>33</v>
      </c>
      <c r="E34" s="53"/>
      <c r="F34" s="98">
        <v>3880</v>
      </c>
      <c r="G34" s="55">
        <f t="shared" si="2"/>
        <v>1.1925618564622713</v>
      </c>
      <c r="H34" s="98">
        <v>5136</v>
      </c>
      <c r="I34" s="55">
        <f t="shared" si="3"/>
        <v>-24.454828660436135</v>
      </c>
    </row>
    <row r="35" spans="1:9" ht="18" customHeight="1">
      <c r="A35" s="100"/>
      <c r="B35" s="100"/>
      <c r="C35" s="62"/>
      <c r="D35" s="53" t="s">
        <v>34</v>
      </c>
      <c r="E35" s="53"/>
      <c r="F35" s="98">
        <v>94354</v>
      </c>
      <c r="G35" s="55">
        <f t="shared" si="2"/>
        <v>29.000768403258032</v>
      </c>
      <c r="H35" s="98">
        <v>99504</v>
      </c>
      <c r="I35" s="55">
        <f t="shared" si="3"/>
        <v>-5.175671329795783</v>
      </c>
    </row>
    <row r="36" spans="1:9" ht="18" customHeight="1">
      <c r="A36" s="100"/>
      <c r="B36" s="100"/>
      <c r="C36" s="62"/>
      <c r="D36" s="53" t="s">
        <v>35</v>
      </c>
      <c r="E36" s="53"/>
      <c r="F36" s="98">
        <v>3526</v>
      </c>
      <c r="G36" s="55">
        <f t="shared" si="2"/>
        <v>1.0837559551252496</v>
      </c>
      <c r="H36" s="98">
        <v>3503</v>
      </c>
      <c r="I36" s="55">
        <f t="shared" si="3"/>
        <v>0.65658007422209064</v>
      </c>
    </row>
    <row r="37" spans="1:9" ht="18" customHeight="1">
      <c r="A37" s="100"/>
      <c r="B37" s="100"/>
      <c r="C37" s="62"/>
      <c r="D37" s="53" t="s">
        <v>15</v>
      </c>
      <c r="E37" s="53"/>
      <c r="F37" s="98">
        <v>3031</v>
      </c>
      <c r="G37" s="55">
        <f t="shared" si="2"/>
        <v>0.9316121100353465</v>
      </c>
      <c r="H37" s="98">
        <v>2289</v>
      </c>
      <c r="I37" s="55">
        <f t="shared" si="3"/>
        <v>32.415902140672785</v>
      </c>
    </row>
    <row r="38" spans="1:9" ht="18" customHeight="1">
      <c r="A38" s="100"/>
      <c r="B38" s="100"/>
      <c r="C38" s="61"/>
      <c r="D38" s="53" t="s">
        <v>36</v>
      </c>
      <c r="E38" s="53"/>
      <c r="F38" s="98">
        <v>2422</v>
      </c>
      <c r="G38" s="55">
        <f t="shared" si="2"/>
        <v>0.74442907637928379</v>
      </c>
      <c r="H38" s="98">
        <v>2506</v>
      </c>
      <c r="I38" s="55">
        <f t="shared" si="3"/>
        <v>-3.3519553072625663</v>
      </c>
    </row>
    <row r="39" spans="1:9" ht="18" customHeight="1">
      <c r="A39" s="100"/>
      <c r="B39" s="100"/>
      <c r="C39" s="60" t="s">
        <v>16</v>
      </c>
      <c r="D39" s="53"/>
      <c r="E39" s="53"/>
      <c r="F39" s="98">
        <v>46428</v>
      </c>
      <c r="G39" s="55">
        <f t="shared" si="2"/>
        <v>14.270170585523282</v>
      </c>
      <c r="H39" s="98">
        <v>65284</v>
      </c>
      <c r="I39" s="55">
        <f t="shared" si="3"/>
        <v>-28.883034127810792</v>
      </c>
    </row>
    <row r="40" spans="1:9" ht="18" customHeight="1">
      <c r="A40" s="100"/>
      <c r="B40" s="100"/>
      <c r="C40" s="62"/>
      <c r="D40" s="60" t="s">
        <v>17</v>
      </c>
      <c r="E40" s="53"/>
      <c r="F40" s="98">
        <v>43210</v>
      </c>
      <c r="G40" s="55">
        <f t="shared" si="2"/>
        <v>13.281081911787307</v>
      </c>
      <c r="H40" s="98">
        <v>60216</v>
      </c>
      <c r="I40" s="55">
        <f t="shared" si="3"/>
        <v>-28.241663345290291</v>
      </c>
    </row>
    <row r="41" spans="1:9" ht="18" customHeight="1">
      <c r="A41" s="100"/>
      <c r="B41" s="100"/>
      <c r="C41" s="62"/>
      <c r="D41" s="62"/>
      <c r="E41" s="56" t="s">
        <v>91</v>
      </c>
      <c r="F41" s="98">
        <v>29835</v>
      </c>
      <c r="G41" s="55">
        <f t="shared" si="2"/>
        <v>9.1701244813278002</v>
      </c>
      <c r="H41" s="98">
        <v>41281</v>
      </c>
      <c r="I41" s="57">
        <f t="shared" si="3"/>
        <v>-27.727041496087789</v>
      </c>
    </row>
    <row r="42" spans="1:9" ht="18" customHeight="1">
      <c r="A42" s="100"/>
      <c r="B42" s="100"/>
      <c r="C42" s="62"/>
      <c r="D42" s="61"/>
      <c r="E42" s="47" t="s">
        <v>37</v>
      </c>
      <c r="F42" s="98">
        <v>13375</v>
      </c>
      <c r="G42" s="55">
        <f t="shared" si="2"/>
        <v>4.1109574304595053</v>
      </c>
      <c r="H42" s="98">
        <v>18935</v>
      </c>
      <c r="I42" s="57">
        <f t="shared" si="3"/>
        <v>-29.363612358067069</v>
      </c>
    </row>
    <row r="43" spans="1:9" ht="18" customHeight="1">
      <c r="A43" s="100"/>
      <c r="B43" s="100"/>
      <c r="C43" s="62"/>
      <c r="D43" s="53" t="s">
        <v>38</v>
      </c>
      <c r="E43" s="53"/>
      <c r="F43" s="98">
        <v>3218</v>
      </c>
      <c r="G43" s="55">
        <f t="shared" si="2"/>
        <v>0.98908867373597664</v>
      </c>
      <c r="H43" s="98">
        <v>5067</v>
      </c>
      <c r="I43" s="57">
        <f t="shared" si="3"/>
        <v>-36.491020327610023</v>
      </c>
    </row>
    <row r="44" spans="1:9" ht="18" customHeight="1">
      <c r="A44" s="100"/>
      <c r="B44" s="100"/>
      <c r="C44" s="61"/>
      <c r="D44" s="53" t="s">
        <v>39</v>
      </c>
      <c r="E44" s="53"/>
      <c r="F44" s="98">
        <v>0</v>
      </c>
      <c r="G44" s="55">
        <f t="shared" si="2"/>
        <v>0</v>
      </c>
      <c r="H44" s="98">
        <v>0</v>
      </c>
      <c r="I44" s="55" t="e">
        <f t="shared" si="3"/>
        <v>#DIV/0!</v>
      </c>
    </row>
    <row r="45" spans="1:9" ht="18" customHeight="1">
      <c r="A45" s="100"/>
      <c r="B45" s="100"/>
      <c r="C45" s="47" t="s">
        <v>18</v>
      </c>
      <c r="D45" s="47"/>
      <c r="E45" s="47"/>
      <c r="F45" s="98">
        <f>SUM(F28,F32,F39)</f>
        <v>325350</v>
      </c>
      <c r="G45" s="55">
        <f>F45/$F$45*100</f>
        <v>100</v>
      </c>
      <c r="H45" s="98">
        <f>SUM(H28,H32,H39)</f>
        <v>354546</v>
      </c>
      <c r="I45" s="55">
        <f t="shared" si="3"/>
        <v>-8.234756561912981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H40" sqref="H40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21" width="13.6328125" style="2" customWidth="1"/>
    <col min="22" max="25" width="12" style="2" customWidth="1"/>
    <col min="26" max="16384" width="9" style="2"/>
  </cols>
  <sheetData>
    <row r="1" spans="1:25" ht="34" customHeight="1">
      <c r="A1" s="20" t="s">
        <v>0</v>
      </c>
      <c r="B1" s="11"/>
      <c r="C1" s="11"/>
      <c r="D1" s="22" t="s">
        <v>262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6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6" customHeight="1">
      <c r="A6" s="115" t="s">
        <v>48</v>
      </c>
      <c r="B6" s="116"/>
      <c r="C6" s="116"/>
      <c r="D6" s="116"/>
      <c r="E6" s="116"/>
      <c r="F6" s="108" t="s">
        <v>256</v>
      </c>
      <c r="G6" s="109"/>
      <c r="H6" s="108" t="s">
        <v>255</v>
      </c>
      <c r="I6" s="109"/>
      <c r="J6" s="108" t="s">
        <v>254</v>
      </c>
      <c r="K6" s="109"/>
      <c r="L6" s="108" t="s">
        <v>252</v>
      </c>
      <c r="M6" s="109"/>
      <c r="N6" s="108" t="s">
        <v>251</v>
      </c>
      <c r="O6" s="109"/>
    </row>
    <row r="7" spans="1:25" ht="16" customHeight="1">
      <c r="A7" s="116"/>
      <c r="B7" s="116"/>
      <c r="C7" s="116"/>
      <c r="D7" s="116"/>
      <c r="E7" s="116"/>
      <c r="F7" s="51" t="s">
        <v>241</v>
      </c>
      <c r="G7" s="90" t="s">
        <v>253</v>
      </c>
      <c r="H7" s="51" t="s">
        <v>241</v>
      </c>
      <c r="I7" s="90" t="s">
        <v>253</v>
      </c>
      <c r="J7" s="51" t="s">
        <v>241</v>
      </c>
      <c r="K7" s="90" t="s">
        <v>253</v>
      </c>
      <c r="L7" s="51" t="s">
        <v>241</v>
      </c>
      <c r="M7" s="90" t="s">
        <v>253</v>
      </c>
      <c r="N7" s="51" t="s">
        <v>241</v>
      </c>
      <c r="O7" s="51" t="s">
        <v>250</v>
      </c>
    </row>
    <row r="8" spans="1:25" ht="16" customHeight="1">
      <c r="A8" s="113" t="s">
        <v>82</v>
      </c>
      <c r="B8" s="60" t="s">
        <v>49</v>
      </c>
      <c r="C8" s="53"/>
      <c r="D8" s="53"/>
      <c r="E8" s="65" t="s">
        <v>40</v>
      </c>
      <c r="F8" s="54">
        <v>1513.5889999999999</v>
      </c>
      <c r="G8" s="86">
        <v>1643.0530000000001</v>
      </c>
      <c r="H8" s="54">
        <v>589.86199999999997</v>
      </c>
      <c r="I8" s="86">
        <v>583.02</v>
      </c>
      <c r="J8" s="54">
        <v>281.15100000000001</v>
      </c>
      <c r="K8" s="86">
        <v>451.45400000000001</v>
      </c>
      <c r="L8" s="54">
        <v>30819.085999999999</v>
      </c>
      <c r="M8" s="86">
        <v>30376.753000000001</v>
      </c>
      <c r="N8" s="54">
        <v>1310.7950000000001</v>
      </c>
      <c r="O8" s="86">
        <v>1340.0630000000001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6" customHeight="1">
      <c r="A9" s="113"/>
      <c r="B9" s="62"/>
      <c r="C9" s="53" t="s">
        <v>50</v>
      </c>
      <c r="D9" s="53"/>
      <c r="E9" s="65" t="s">
        <v>41</v>
      </c>
      <c r="F9" s="54">
        <v>1513.5889999999999</v>
      </c>
      <c r="G9" s="86">
        <v>1643.0530000000001</v>
      </c>
      <c r="H9" s="54">
        <v>589.86199999999997</v>
      </c>
      <c r="I9" s="86">
        <v>583.02</v>
      </c>
      <c r="J9" s="54">
        <v>281.15100000000001</v>
      </c>
      <c r="K9" s="86">
        <v>451.45400000000001</v>
      </c>
      <c r="L9" s="54">
        <v>30681.631000000001</v>
      </c>
      <c r="M9" s="86">
        <v>30238.180999999997</v>
      </c>
      <c r="N9" s="54">
        <v>1310.7950000000001</v>
      </c>
      <c r="O9" s="86">
        <v>1340.0630000000001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6" customHeight="1">
      <c r="A10" s="113"/>
      <c r="B10" s="61"/>
      <c r="C10" s="53" t="s">
        <v>51</v>
      </c>
      <c r="D10" s="53"/>
      <c r="E10" s="65" t="s">
        <v>42</v>
      </c>
      <c r="F10" s="54">
        <v>0</v>
      </c>
      <c r="G10" s="86">
        <v>0</v>
      </c>
      <c r="H10" s="54">
        <v>0</v>
      </c>
      <c r="I10" s="86">
        <v>0</v>
      </c>
      <c r="J10" s="66">
        <v>0</v>
      </c>
      <c r="K10" s="66">
        <v>0</v>
      </c>
      <c r="L10" s="54">
        <v>137.45500000000001</v>
      </c>
      <c r="M10" s="86">
        <v>138.572</v>
      </c>
      <c r="N10" s="88">
        <v>0</v>
      </c>
      <c r="O10" s="86">
        <v>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6" customHeight="1">
      <c r="A11" s="113"/>
      <c r="B11" s="60" t="s">
        <v>52</v>
      </c>
      <c r="C11" s="53"/>
      <c r="D11" s="53"/>
      <c r="E11" s="65" t="s">
        <v>43</v>
      </c>
      <c r="F11" s="54">
        <v>2538.8530000000001</v>
      </c>
      <c r="G11" s="86">
        <v>2164.19</v>
      </c>
      <c r="H11" s="54">
        <v>797.995</v>
      </c>
      <c r="I11" s="86">
        <v>737.70100000000002</v>
      </c>
      <c r="J11" s="54">
        <v>251.36</v>
      </c>
      <c r="K11" s="86">
        <v>392.512</v>
      </c>
      <c r="L11" s="54">
        <v>31108.858</v>
      </c>
      <c r="M11" s="86">
        <v>29497.960999999999</v>
      </c>
      <c r="N11" s="54">
        <v>1244.027</v>
      </c>
      <c r="O11" s="86">
        <v>1258.7819999999999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6" customHeight="1">
      <c r="A12" s="113"/>
      <c r="B12" s="62"/>
      <c r="C12" s="53" t="s">
        <v>53</v>
      </c>
      <c r="D12" s="53"/>
      <c r="E12" s="65" t="s">
        <v>44</v>
      </c>
      <c r="F12" s="54">
        <v>2538.8530000000001</v>
      </c>
      <c r="G12" s="86">
        <v>2164.19</v>
      </c>
      <c r="H12" s="54">
        <v>797.995</v>
      </c>
      <c r="I12" s="86">
        <v>737.70100000000002</v>
      </c>
      <c r="J12" s="54">
        <v>251.36</v>
      </c>
      <c r="K12" s="86">
        <v>392.512</v>
      </c>
      <c r="L12" s="54">
        <v>31068.81</v>
      </c>
      <c r="M12" s="86">
        <v>29469.373</v>
      </c>
      <c r="N12" s="54">
        <v>1244.027</v>
      </c>
      <c r="O12" s="86">
        <v>1258.7819999999999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6" customHeight="1">
      <c r="A13" s="113"/>
      <c r="B13" s="61"/>
      <c r="C13" s="53" t="s">
        <v>54</v>
      </c>
      <c r="D13" s="53"/>
      <c r="E13" s="65" t="s">
        <v>45</v>
      </c>
      <c r="F13" s="54">
        <v>0</v>
      </c>
      <c r="G13" s="86">
        <v>0</v>
      </c>
      <c r="H13" s="66">
        <v>0</v>
      </c>
      <c r="I13" s="66">
        <v>0</v>
      </c>
      <c r="J13" s="66">
        <v>0</v>
      </c>
      <c r="K13" s="66">
        <v>0</v>
      </c>
      <c r="L13" s="54">
        <v>40.048000000000002</v>
      </c>
      <c r="M13" s="86">
        <v>28.588000000000001</v>
      </c>
      <c r="N13" s="88">
        <v>0</v>
      </c>
      <c r="O13" s="86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6" customHeight="1">
      <c r="A14" s="113"/>
      <c r="B14" s="53" t="s">
        <v>55</v>
      </c>
      <c r="C14" s="53"/>
      <c r="D14" s="53"/>
      <c r="E14" s="65" t="s">
        <v>96</v>
      </c>
      <c r="F14" s="54">
        <f t="shared" ref="F14:O15" si="0">F9-F12</f>
        <v>-1025.2640000000001</v>
      </c>
      <c r="G14" s="86">
        <f t="shared" si="0"/>
        <v>-521.13699999999994</v>
      </c>
      <c r="H14" s="54">
        <f t="shared" si="0"/>
        <v>-208.13300000000004</v>
      </c>
      <c r="I14" s="86">
        <f t="shared" si="0"/>
        <v>-154.68100000000004</v>
      </c>
      <c r="J14" s="54">
        <f t="shared" si="0"/>
        <v>29.790999999999997</v>
      </c>
      <c r="K14" s="86">
        <f t="shared" si="0"/>
        <v>58.942000000000007</v>
      </c>
      <c r="L14" s="54">
        <f t="shared" si="0"/>
        <v>-387.17900000000009</v>
      </c>
      <c r="M14" s="86">
        <f t="shared" si="0"/>
        <v>768.80799999999726</v>
      </c>
      <c r="N14" s="54">
        <f t="shared" si="0"/>
        <v>66.768000000000029</v>
      </c>
      <c r="O14" s="86">
        <f t="shared" si="0"/>
        <v>81.281000000000176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6" customHeight="1">
      <c r="A15" s="113"/>
      <c r="B15" s="53" t="s">
        <v>56</v>
      </c>
      <c r="C15" s="53"/>
      <c r="D15" s="53"/>
      <c r="E15" s="65" t="s">
        <v>97</v>
      </c>
      <c r="F15" s="54">
        <f t="shared" ref="F15:L15" si="1">F10-F13</f>
        <v>0</v>
      </c>
      <c r="G15" s="86">
        <f t="shared" si="0"/>
        <v>0</v>
      </c>
      <c r="H15" s="54">
        <f t="shared" si="1"/>
        <v>0</v>
      </c>
      <c r="I15" s="86">
        <f t="shared" si="0"/>
        <v>0</v>
      </c>
      <c r="J15" s="86">
        <f t="shared" si="0"/>
        <v>0</v>
      </c>
      <c r="K15" s="86">
        <f t="shared" si="0"/>
        <v>0</v>
      </c>
      <c r="L15" s="54">
        <f t="shared" si="1"/>
        <v>97.407000000000011</v>
      </c>
      <c r="M15" s="86">
        <f t="shared" si="0"/>
        <v>109.98400000000001</v>
      </c>
      <c r="N15" s="86">
        <f t="shared" si="0"/>
        <v>0</v>
      </c>
      <c r="O15" s="86">
        <f t="shared" si="0"/>
        <v>0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6" customHeight="1">
      <c r="A16" s="113"/>
      <c r="B16" s="53" t="s">
        <v>57</v>
      </c>
      <c r="C16" s="53"/>
      <c r="D16" s="53"/>
      <c r="E16" s="65" t="s">
        <v>98</v>
      </c>
      <c r="F16" s="54">
        <f t="shared" ref="F16:O16" si="2">F8-F11</f>
        <v>-1025.2640000000001</v>
      </c>
      <c r="G16" s="86">
        <f t="shared" si="2"/>
        <v>-521.13699999999994</v>
      </c>
      <c r="H16" s="54">
        <f t="shared" si="2"/>
        <v>-208.13300000000004</v>
      </c>
      <c r="I16" s="86">
        <f t="shared" si="2"/>
        <v>-154.68100000000004</v>
      </c>
      <c r="J16" s="54">
        <f t="shared" si="2"/>
        <v>29.790999999999997</v>
      </c>
      <c r="K16" s="86">
        <f t="shared" si="2"/>
        <v>58.942000000000007</v>
      </c>
      <c r="L16" s="54">
        <f t="shared" si="2"/>
        <v>-289.77200000000084</v>
      </c>
      <c r="M16" s="86">
        <f t="shared" si="2"/>
        <v>878.79200000000128</v>
      </c>
      <c r="N16" s="54">
        <f t="shared" si="2"/>
        <v>66.768000000000029</v>
      </c>
      <c r="O16" s="86">
        <f t="shared" si="2"/>
        <v>81.281000000000176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6" customHeight="1">
      <c r="A17" s="113"/>
      <c r="B17" s="53" t="s">
        <v>58</v>
      </c>
      <c r="C17" s="53"/>
      <c r="D17" s="53"/>
      <c r="E17" s="51"/>
      <c r="F17" s="54">
        <v>0</v>
      </c>
      <c r="G17" s="86">
        <v>0</v>
      </c>
      <c r="H17" s="66">
        <v>3741.422</v>
      </c>
      <c r="I17" s="66">
        <v>3622.8539999999998</v>
      </c>
      <c r="J17" s="54">
        <v>4289.5379999999996</v>
      </c>
      <c r="K17" s="86">
        <v>4354.82</v>
      </c>
      <c r="L17" s="54">
        <v>5411.2460000000001</v>
      </c>
      <c r="M17" s="86">
        <v>7599.5209999999997</v>
      </c>
      <c r="N17" s="66">
        <v>0</v>
      </c>
      <c r="O17" s="67"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6" customHeight="1">
      <c r="A18" s="113"/>
      <c r="B18" s="53" t="s">
        <v>59</v>
      </c>
      <c r="C18" s="53"/>
      <c r="D18" s="53"/>
      <c r="E18" s="51"/>
      <c r="F18" s="67">
        <v>0</v>
      </c>
      <c r="G18" s="67">
        <v>0</v>
      </c>
      <c r="H18" s="67">
        <v>0</v>
      </c>
      <c r="I18" s="67">
        <v>0</v>
      </c>
      <c r="J18" s="89">
        <v>0</v>
      </c>
      <c r="K18" s="67">
        <v>0</v>
      </c>
      <c r="L18" s="89">
        <v>0</v>
      </c>
      <c r="M18" s="67">
        <v>0</v>
      </c>
      <c r="N18" s="89">
        <v>0</v>
      </c>
      <c r="O18" s="67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6" customHeight="1">
      <c r="A19" s="113" t="s">
        <v>83</v>
      </c>
      <c r="B19" s="60" t="s">
        <v>60</v>
      </c>
      <c r="C19" s="53"/>
      <c r="D19" s="53"/>
      <c r="E19" s="65"/>
      <c r="F19" s="54">
        <v>798.30399999999997</v>
      </c>
      <c r="G19" s="86">
        <v>288.73</v>
      </c>
      <c r="H19" s="54">
        <v>386.24400000000003</v>
      </c>
      <c r="I19" s="86">
        <v>495.90100000000001</v>
      </c>
      <c r="J19" s="88">
        <v>0</v>
      </c>
      <c r="K19" s="86">
        <v>0</v>
      </c>
      <c r="L19" s="54">
        <v>2020.133</v>
      </c>
      <c r="M19" s="86">
        <v>1531.5719999999999</v>
      </c>
      <c r="N19" s="54">
        <v>603.25300000000004</v>
      </c>
      <c r="O19" s="86">
        <v>618.96500000000003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6" customHeight="1">
      <c r="A20" s="113"/>
      <c r="B20" s="61"/>
      <c r="C20" s="53" t="s">
        <v>61</v>
      </c>
      <c r="D20" s="53"/>
      <c r="E20" s="65"/>
      <c r="F20" s="54">
        <v>331.6</v>
      </c>
      <c r="G20" s="86">
        <v>177.4</v>
      </c>
      <c r="H20" s="54">
        <v>182.5</v>
      </c>
      <c r="I20" s="86">
        <v>228.8</v>
      </c>
      <c r="J20" s="88">
        <v>0</v>
      </c>
      <c r="K20" s="86">
        <v>0</v>
      </c>
      <c r="L20" s="54">
        <v>944.5</v>
      </c>
      <c r="M20" s="86">
        <v>503.7</v>
      </c>
      <c r="N20" s="54">
        <v>104</v>
      </c>
      <c r="O20" s="86">
        <v>147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6" customHeight="1">
      <c r="A21" s="113"/>
      <c r="B21" s="53" t="s">
        <v>62</v>
      </c>
      <c r="C21" s="53"/>
      <c r="D21" s="53"/>
      <c r="E21" s="65" t="s">
        <v>99</v>
      </c>
      <c r="F21" s="54">
        <v>798.30399999999997</v>
      </c>
      <c r="G21" s="86">
        <v>288.73</v>
      </c>
      <c r="H21" s="54">
        <v>386.24400000000003</v>
      </c>
      <c r="I21" s="86">
        <v>495.90100000000001</v>
      </c>
      <c r="J21" s="88">
        <v>0</v>
      </c>
      <c r="K21" s="86">
        <v>0</v>
      </c>
      <c r="L21" s="54">
        <v>2020.133</v>
      </c>
      <c r="M21" s="86">
        <v>1531.5719999999999</v>
      </c>
      <c r="N21" s="54">
        <v>603.25300000000004</v>
      </c>
      <c r="O21" s="86">
        <v>618.96500000000003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6" customHeight="1">
      <c r="A22" s="113"/>
      <c r="B22" s="60" t="s">
        <v>63</v>
      </c>
      <c r="C22" s="53"/>
      <c r="D22" s="53"/>
      <c r="E22" s="65" t="s">
        <v>100</v>
      </c>
      <c r="F22" s="54">
        <v>946.13599999999997</v>
      </c>
      <c r="G22" s="86">
        <v>799.94</v>
      </c>
      <c r="H22" s="54">
        <v>569.18299999999999</v>
      </c>
      <c r="I22" s="86">
        <v>644.78499999999997</v>
      </c>
      <c r="J22" s="54">
        <v>45.021000000000001</v>
      </c>
      <c r="K22" s="86">
        <v>305.02100000000002</v>
      </c>
      <c r="L22" s="54">
        <v>4153.1980000000003</v>
      </c>
      <c r="M22" s="86">
        <v>3568.931</v>
      </c>
      <c r="N22" s="54">
        <v>833.55399999999997</v>
      </c>
      <c r="O22" s="86">
        <v>846.66300000000001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6" customHeight="1">
      <c r="A23" s="113"/>
      <c r="B23" s="61" t="s">
        <v>64</v>
      </c>
      <c r="C23" s="53" t="s">
        <v>65</v>
      </c>
      <c r="D23" s="53"/>
      <c r="E23" s="65"/>
      <c r="F23" s="54">
        <v>604.41399999999999</v>
      </c>
      <c r="G23" s="86">
        <v>462.34</v>
      </c>
      <c r="H23" s="54">
        <v>369.44900000000001</v>
      </c>
      <c r="I23" s="86">
        <v>415.93099999999998</v>
      </c>
      <c r="J23" s="88">
        <v>0</v>
      </c>
      <c r="K23" s="86">
        <v>0</v>
      </c>
      <c r="L23" s="54">
        <v>3159.203</v>
      </c>
      <c r="M23" s="86">
        <v>3020.2089999999998</v>
      </c>
      <c r="N23" s="54">
        <v>95.474999999999994</v>
      </c>
      <c r="O23" s="86">
        <v>95.387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6" customHeight="1">
      <c r="A24" s="113"/>
      <c r="B24" s="53" t="s">
        <v>101</v>
      </c>
      <c r="C24" s="53"/>
      <c r="D24" s="53"/>
      <c r="E24" s="65" t="s">
        <v>102</v>
      </c>
      <c r="F24" s="54">
        <f t="shared" ref="F24:O24" si="3">F21-F22</f>
        <v>-147.83199999999999</v>
      </c>
      <c r="G24" s="86">
        <f t="shared" si="3"/>
        <v>-511.21000000000004</v>
      </c>
      <c r="H24" s="54">
        <f t="shared" si="3"/>
        <v>-182.93899999999996</v>
      </c>
      <c r="I24" s="86">
        <f t="shared" si="3"/>
        <v>-148.88399999999996</v>
      </c>
      <c r="J24" s="86">
        <f t="shared" si="3"/>
        <v>-45.021000000000001</v>
      </c>
      <c r="K24" s="86">
        <f t="shared" si="3"/>
        <v>-305.02100000000002</v>
      </c>
      <c r="L24" s="54">
        <f t="shared" si="3"/>
        <v>-2133.0650000000005</v>
      </c>
      <c r="M24" s="86">
        <f t="shared" si="3"/>
        <v>-2037.3590000000002</v>
      </c>
      <c r="N24" s="54">
        <f t="shared" si="3"/>
        <v>-230.30099999999993</v>
      </c>
      <c r="O24" s="86">
        <f t="shared" si="3"/>
        <v>-227.69799999999998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6" customHeight="1">
      <c r="A25" s="113"/>
      <c r="B25" s="60" t="s">
        <v>66</v>
      </c>
      <c r="C25" s="60"/>
      <c r="D25" s="60"/>
      <c r="E25" s="117" t="s">
        <v>103</v>
      </c>
      <c r="F25" s="104">
        <v>147.83199999999999</v>
      </c>
      <c r="G25" s="104">
        <v>511.21</v>
      </c>
      <c r="H25" s="104">
        <v>182.93899999999999</v>
      </c>
      <c r="I25" s="104">
        <v>148.88399999999999</v>
      </c>
      <c r="J25" s="112">
        <v>45.021000000000001</v>
      </c>
      <c r="K25" s="104">
        <v>305.02100000000002</v>
      </c>
      <c r="L25" s="104">
        <v>2133.0650000000001</v>
      </c>
      <c r="M25" s="104">
        <v>2037.3589999999999</v>
      </c>
      <c r="N25" s="104">
        <v>230.30099999999999</v>
      </c>
      <c r="O25" s="106">
        <v>227.69800000000001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6" customHeight="1">
      <c r="A26" s="113"/>
      <c r="B26" s="79" t="s">
        <v>67</v>
      </c>
      <c r="C26" s="79"/>
      <c r="D26" s="79"/>
      <c r="E26" s="118"/>
      <c r="F26" s="105"/>
      <c r="G26" s="105"/>
      <c r="H26" s="105"/>
      <c r="I26" s="105"/>
      <c r="J26" s="105"/>
      <c r="K26" s="105"/>
      <c r="L26" s="105"/>
      <c r="M26" s="105"/>
      <c r="N26" s="105"/>
      <c r="O26" s="10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6" customHeight="1">
      <c r="A27" s="113"/>
      <c r="B27" s="53" t="s">
        <v>104</v>
      </c>
      <c r="C27" s="53"/>
      <c r="D27" s="53"/>
      <c r="E27" s="65" t="s">
        <v>105</v>
      </c>
      <c r="F27" s="54">
        <f>F24+F25</f>
        <v>0</v>
      </c>
      <c r="G27" s="86">
        <f>G24+G25</f>
        <v>0</v>
      </c>
      <c r="H27" s="54">
        <f t="shared" ref="H27:O27" si="4">H24+H25</f>
        <v>0</v>
      </c>
      <c r="I27" s="86">
        <f t="shared" si="4"/>
        <v>0</v>
      </c>
      <c r="J27" s="54">
        <f t="shared" si="4"/>
        <v>0</v>
      </c>
      <c r="K27" s="86">
        <f t="shared" si="4"/>
        <v>0</v>
      </c>
      <c r="L27" s="54">
        <f t="shared" si="4"/>
        <v>0</v>
      </c>
      <c r="M27" s="86">
        <f t="shared" si="4"/>
        <v>0</v>
      </c>
      <c r="N27" s="54">
        <f t="shared" si="4"/>
        <v>0</v>
      </c>
      <c r="O27" s="86">
        <f t="shared" si="4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6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6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106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6" customHeight="1">
      <c r="A30" s="116" t="s">
        <v>68</v>
      </c>
      <c r="B30" s="116"/>
      <c r="C30" s="116"/>
      <c r="D30" s="116"/>
      <c r="E30" s="116"/>
      <c r="F30" s="110" t="s">
        <v>257</v>
      </c>
      <c r="G30" s="111"/>
      <c r="H30" s="110" t="s">
        <v>258</v>
      </c>
      <c r="I30" s="111"/>
      <c r="J30" s="110" t="s">
        <v>259</v>
      </c>
      <c r="K30" s="111"/>
      <c r="L30" s="110" t="s">
        <v>260</v>
      </c>
      <c r="M30" s="111"/>
      <c r="N30" s="110" t="s">
        <v>261</v>
      </c>
      <c r="O30" s="111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6" customHeight="1">
      <c r="A31" s="116"/>
      <c r="B31" s="116"/>
      <c r="C31" s="116"/>
      <c r="D31" s="116"/>
      <c r="E31" s="116"/>
      <c r="F31" s="51" t="s">
        <v>241</v>
      </c>
      <c r="G31" s="90" t="s">
        <v>253</v>
      </c>
      <c r="H31" s="51" t="s">
        <v>241</v>
      </c>
      <c r="I31" s="90" t="s">
        <v>253</v>
      </c>
      <c r="J31" s="51" t="s">
        <v>241</v>
      </c>
      <c r="K31" s="90" t="s">
        <v>253</v>
      </c>
      <c r="L31" s="51" t="s">
        <v>241</v>
      </c>
      <c r="M31" s="90" t="s">
        <v>253</v>
      </c>
      <c r="N31" s="51" t="s">
        <v>241</v>
      </c>
      <c r="O31" s="90" t="s">
        <v>253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6" customHeight="1">
      <c r="A32" s="113" t="s">
        <v>84</v>
      </c>
      <c r="B32" s="60" t="s">
        <v>49</v>
      </c>
      <c r="C32" s="53"/>
      <c r="D32" s="53"/>
      <c r="E32" s="65" t="s">
        <v>40</v>
      </c>
      <c r="F32" s="72">
        <v>0</v>
      </c>
      <c r="G32" s="86">
        <v>0</v>
      </c>
      <c r="H32" s="72">
        <v>0</v>
      </c>
      <c r="I32" s="86">
        <v>0</v>
      </c>
      <c r="J32" s="72">
        <v>251</v>
      </c>
      <c r="K32" s="86">
        <v>230</v>
      </c>
      <c r="L32" s="72">
        <v>42</v>
      </c>
      <c r="M32" s="86">
        <v>46</v>
      </c>
      <c r="N32" s="72">
        <v>11</v>
      </c>
      <c r="O32" s="86">
        <v>10</v>
      </c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6" customHeight="1">
      <c r="A33" s="119"/>
      <c r="B33" s="62"/>
      <c r="C33" s="60" t="s">
        <v>69</v>
      </c>
      <c r="D33" s="53"/>
      <c r="E33" s="65"/>
      <c r="F33" s="72">
        <v>0</v>
      </c>
      <c r="G33" s="86">
        <v>0</v>
      </c>
      <c r="H33" s="72">
        <v>0</v>
      </c>
      <c r="I33" s="86">
        <v>0</v>
      </c>
      <c r="J33" s="72">
        <v>139</v>
      </c>
      <c r="K33" s="86">
        <v>123</v>
      </c>
      <c r="L33" s="72">
        <v>42</v>
      </c>
      <c r="M33" s="86">
        <v>46</v>
      </c>
      <c r="N33" s="72">
        <v>11</v>
      </c>
      <c r="O33" s="86">
        <v>10</v>
      </c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6" customHeight="1">
      <c r="A34" s="119"/>
      <c r="B34" s="62"/>
      <c r="C34" s="61"/>
      <c r="D34" s="53" t="s">
        <v>70</v>
      </c>
      <c r="E34" s="65"/>
      <c r="F34" s="72">
        <v>0</v>
      </c>
      <c r="G34" s="86">
        <v>0</v>
      </c>
      <c r="H34" s="72">
        <v>0</v>
      </c>
      <c r="I34" s="86">
        <v>0</v>
      </c>
      <c r="J34" s="72">
        <v>139</v>
      </c>
      <c r="K34" s="86">
        <v>123</v>
      </c>
      <c r="L34" s="72">
        <v>42</v>
      </c>
      <c r="M34" s="86">
        <v>46</v>
      </c>
      <c r="N34" s="72">
        <v>1</v>
      </c>
      <c r="O34" s="86">
        <v>0</v>
      </c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6" customHeight="1">
      <c r="A35" s="119"/>
      <c r="B35" s="61"/>
      <c r="C35" s="53" t="s">
        <v>71</v>
      </c>
      <c r="D35" s="53"/>
      <c r="E35" s="65"/>
      <c r="F35" s="72">
        <v>0</v>
      </c>
      <c r="G35" s="86">
        <v>0</v>
      </c>
      <c r="H35" s="72">
        <v>0</v>
      </c>
      <c r="I35" s="86">
        <v>0</v>
      </c>
      <c r="J35" s="67">
        <v>112</v>
      </c>
      <c r="K35" s="67">
        <v>107</v>
      </c>
      <c r="L35" s="91">
        <v>0</v>
      </c>
      <c r="M35" s="86">
        <v>0</v>
      </c>
      <c r="N35" s="91">
        <v>0</v>
      </c>
      <c r="O35" s="86">
        <v>0</v>
      </c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6" customHeight="1">
      <c r="A36" s="119"/>
      <c r="B36" s="60" t="s">
        <v>52</v>
      </c>
      <c r="C36" s="53"/>
      <c r="D36" s="53"/>
      <c r="E36" s="65" t="s">
        <v>41</v>
      </c>
      <c r="F36" s="72">
        <v>0</v>
      </c>
      <c r="G36" s="86">
        <v>0</v>
      </c>
      <c r="H36" s="72">
        <v>0</v>
      </c>
      <c r="I36" s="86">
        <v>0</v>
      </c>
      <c r="J36" s="72">
        <v>229</v>
      </c>
      <c r="K36" s="86">
        <v>207</v>
      </c>
      <c r="L36" s="72">
        <v>44</v>
      </c>
      <c r="M36" s="86">
        <v>15</v>
      </c>
      <c r="N36" s="72">
        <v>5</v>
      </c>
      <c r="O36" s="86">
        <v>17</v>
      </c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6" customHeight="1">
      <c r="A37" s="119"/>
      <c r="B37" s="62"/>
      <c r="C37" s="53" t="s">
        <v>72</v>
      </c>
      <c r="D37" s="53"/>
      <c r="E37" s="65"/>
      <c r="F37" s="72">
        <v>0</v>
      </c>
      <c r="G37" s="86">
        <v>0</v>
      </c>
      <c r="H37" s="72">
        <v>0</v>
      </c>
      <c r="I37" s="86">
        <v>0</v>
      </c>
      <c r="J37" s="72">
        <v>226</v>
      </c>
      <c r="K37" s="86">
        <v>204</v>
      </c>
      <c r="L37" s="72">
        <v>43</v>
      </c>
      <c r="M37" s="86">
        <v>14</v>
      </c>
      <c r="N37" s="91">
        <v>0</v>
      </c>
      <c r="O37" s="86">
        <v>12</v>
      </c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6" customHeight="1">
      <c r="A38" s="119"/>
      <c r="B38" s="61"/>
      <c r="C38" s="53" t="s">
        <v>73</v>
      </c>
      <c r="D38" s="53"/>
      <c r="E38" s="65"/>
      <c r="F38" s="72">
        <v>0</v>
      </c>
      <c r="G38" s="86">
        <v>0</v>
      </c>
      <c r="H38" s="72">
        <v>0</v>
      </c>
      <c r="I38" s="86">
        <v>0</v>
      </c>
      <c r="J38" s="72">
        <v>3</v>
      </c>
      <c r="K38" s="86">
        <v>3</v>
      </c>
      <c r="L38" s="72">
        <v>1</v>
      </c>
      <c r="M38" s="86">
        <v>1</v>
      </c>
      <c r="N38" s="72">
        <v>5</v>
      </c>
      <c r="O38" s="86">
        <v>5</v>
      </c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6" customHeight="1">
      <c r="A39" s="119"/>
      <c r="B39" s="47" t="s">
        <v>74</v>
      </c>
      <c r="C39" s="47"/>
      <c r="D39" s="47"/>
      <c r="E39" s="65" t="s">
        <v>107</v>
      </c>
      <c r="F39" s="72">
        <f>F32-F36</f>
        <v>0</v>
      </c>
      <c r="G39" s="86">
        <f>G32-G36</f>
        <v>0</v>
      </c>
      <c r="H39" s="72">
        <f t="shared" ref="H39:O39" si="5">H32-H36</f>
        <v>0</v>
      </c>
      <c r="I39" s="86">
        <f t="shared" si="5"/>
        <v>0</v>
      </c>
      <c r="J39" s="72">
        <f t="shared" si="5"/>
        <v>22</v>
      </c>
      <c r="K39" s="86">
        <f t="shared" si="5"/>
        <v>23</v>
      </c>
      <c r="L39" s="72">
        <f t="shared" si="5"/>
        <v>-2</v>
      </c>
      <c r="M39" s="86">
        <f t="shared" si="5"/>
        <v>31</v>
      </c>
      <c r="N39" s="72">
        <f t="shared" si="5"/>
        <v>6</v>
      </c>
      <c r="O39" s="86">
        <f t="shared" si="5"/>
        <v>-7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6" customHeight="1">
      <c r="A40" s="113" t="s">
        <v>85</v>
      </c>
      <c r="B40" s="60" t="s">
        <v>75</v>
      </c>
      <c r="C40" s="53"/>
      <c r="D40" s="53"/>
      <c r="E40" s="65" t="s">
        <v>43</v>
      </c>
      <c r="F40" s="72">
        <v>43</v>
      </c>
      <c r="G40" s="86">
        <v>45</v>
      </c>
      <c r="H40" s="72">
        <v>50</v>
      </c>
      <c r="I40" s="86">
        <v>50</v>
      </c>
      <c r="J40" s="72">
        <v>14</v>
      </c>
      <c r="K40" s="86">
        <v>14</v>
      </c>
      <c r="L40" s="72">
        <v>30</v>
      </c>
      <c r="M40" s="86">
        <v>7</v>
      </c>
      <c r="N40" s="72">
        <v>17</v>
      </c>
      <c r="O40" s="86">
        <v>64</v>
      </c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6" customHeight="1">
      <c r="A41" s="114"/>
      <c r="B41" s="61"/>
      <c r="C41" s="53" t="s">
        <v>76</v>
      </c>
      <c r="D41" s="53"/>
      <c r="E41" s="65"/>
      <c r="F41" s="89">
        <v>0</v>
      </c>
      <c r="G41" s="67">
        <v>0</v>
      </c>
      <c r="H41" s="89">
        <v>0</v>
      </c>
      <c r="I41" s="67">
        <v>0</v>
      </c>
      <c r="J41" s="72">
        <v>0</v>
      </c>
      <c r="K41" s="86">
        <v>0</v>
      </c>
      <c r="L41" s="72">
        <v>4</v>
      </c>
      <c r="M41" s="86">
        <v>4</v>
      </c>
      <c r="N41" s="72">
        <v>10</v>
      </c>
      <c r="O41" s="86">
        <v>50</v>
      </c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6" customHeight="1">
      <c r="A42" s="114"/>
      <c r="B42" s="60" t="s">
        <v>63</v>
      </c>
      <c r="C42" s="53"/>
      <c r="D42" s="53"/>
      <c r="E42" s="65" t="s">
        <v>44</v>
      </c>
      <c r="F42" s="72">
        <v>43</v>
      </c>
      <c r="G42" s="86">
        <v>45</v>
      </c>
      <c r="H42" s="72">
        <v>50</v>
      </c>
      <c r="I42" s="86">
        <v>50</v>
      </c>
      <c r="J42" s="72">
        <v>36</v>
      </c>
      <c r="K42" s="86">
        <v>37</v>
      </c>
      <c r="L42" s="72">
        <v>28</v>
      </c>
      <c r="M42" s="86">
        <v>38</v>
      </c>
      <c r="N42" s="72">
        <v>23</v>
      </c>
      <c r="O42" s="86">
        <v>57</v>
      </c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6" customHeight="1">
      <c r="A43" s="114"/>
      <c r="B43" s="61"/>
      <c r="C43" s="53" t="s">
        <v>77</v>
      </c>
      <c r="D43" s="53"/>
      <c r="E43" s="65"/>
      <c r="F43" s="72">
        <v>39</v>
      </c>
      <c r="G43" s="86">
        <v>40</v>
      </c>
      <c r="H43" s="72">
        <v>45</v>
      </c>
      <c r="I43" s="86">
        <v>44</v>
      </c>
      <c r="J43" s="67">
        <v>27</v>
      </c>
      <c r="K43" s="67">
        <v>28</v>
      </c>
      <c r="L43" s="72">
        <v>11</v>
      </c>
      <c r="M43" s="86">
        <v>11</v>
      </c>
      <c r="N43" s="91">
        <v>0</v>
      </c>
      <c r="O43" s="86">
        <v>0</v>
      </c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6" customHeight="1">
      <c r="A44" s="114"/>
      <c r="B44" s="53" t="s">
        <v>74</v>
      </c>
      <c r="C44" s="53"/>
      <c r="D44" s="53"/>
      <c r="E44" s="65" t="s">
        <v>108</v>
      </c>
      <c r="F44" s="67">
        <f>F40-F42</f>
        <v>0</v>
      </c>
      <c r="G44" s="67">
        <f>G40-G42</f>
        <v>0</v>
      </c>
      <c r="H44" s="67">
        <f t="shared" ref="H44:O44" si="6">H40-H42</f>
        <v>0</v>
      </c>
      <c r="I44" s="67">
        <f t="shared" si="6"/>
        <v>0</v>
      </c>
      <c r="J44" s="67">
        <f t="shared" si="6"/>
        <v>-22</v>
      </c>
      <c r="K44" s="67">
        <f t="shared" si="6"/>
        <v>-23</v>
      </c>
      <c r="L44" s="67">
        <f t="shared" si="6"/>
        <v>2</v>
      </c>
      <c r="M44" s="67">
        <f t="shared" si="6"/>
        <v>-31</v>
      </c>
      <c r="N44" s="67">
        <f t="shared" si="6"/>
        <v>-6</v>
      </c>
      <c r="O44" s="67">
        <f t="shared" si="6"/>
        <v>7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6" customHeight="1">
      <c r="A45" s="113" t="s">
        <v>86</v>
      </c>
      <c r="B45" s="47" t="s">
        <v>78</v>
      </c>
      <c r="C45" s="47"/>
      <c r="D45" s="47"/>
      <c r="E45" s="65" t="s">
        <v>109</v>
      </c>
      <c r="F45" s="72">
        <f>F39+F44</f>
        <v>0</v>
      </c>
      <c r="G45" s="86">
        <f>G39+G44</f>
        <v>0</v>
      </c>
      <c r="H45" s="72">
        <f t="shared" ref="H45:O45" si="7">H39+H44</f>
        <v>0</v>
      </c>
      <c r="I45" s="86">
        <f t="shared" si="7"/>
        <v>0</v>
      </c>
      <c r="J45" s="72">
        <f t="shared" si="7"/>
        <v>0</v>
      </c>
      <c r="K45" s="86">
        <f t="shared" si="7"/>
        <v>0</v>
      </c>
      <c r="L45" s="72">
        <f t="shared" si="7"/>
        <v>0</v>
      </c>
      <c r="M45" s="86">
        <f t="shared" si="7"/>
        <v>0</v>
      </c>
      <c r="N45" s="72">
        <f t="shared" si="7"/>
        <v>0</v>
      </c>
      <c r="O45" s="86">
        <f t="shared" si="7"/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6" customHeight="1">
      <c r="A46" s="114"/>
      <c r="B46" s="53" t="s">
        <v>79</v>
      </c>
      <c r="C46" s="53"/>
      <c r="D46" s="53"/>
      <c r="E46" s="53"/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72">
        <v>0</v>
      </c>
      <c r="M46" s="86">
        <v>0</v>
      </c>
      <c r="N46" s="67">
        <v>0</v>
      </c>
      <c r="O46" s="67"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6" customHeight="1">
      <c r="A47" s="114"/>
      <c r="B47" s="53" t="s">
        <v>80</v>
      </c>
      <c r="C47" s="53"/>
      <c r="D47" s="53"/>
      <c r="E47" s="53"/>
      <c r="F47" s="72">
        <v>0</v>
      </c>
      <c r="G47" s="86">
        <v>0</v>
      </c>
      <c r="H47" s="72">
        <v>0</v>
      </c>
      <c r="I47" s="86">
        <v>0</v>
      </c>
      <c r="J47" s="72">
        <v>0</v>
      </c>
      <c r="K47" s="86">
        <v>0</v>
      </c>
      <c r="L47" s="72">
        <v>0</v>
      </c>
      <c r="M47" s="86">
        <v>0</v>
      </c>
      <c r="N47" s="72">
        <v>0</v>
      </c>
      <c r="O47" s="86">
        <v>0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6" customHeight="1">
      <c r="A48" s="114"/>
      <c r="B48" s="53" t="s">
        <v>81</v>
      </c>
      <c r="C48" s="53"/>
      <c r="D48" s="53"/>
      <c r="E48" s="53"/>
      <c r="F48" s="72">
        <v>0</v>
      </c>
      <c r="G48" s="86">
        <v>0</v>
      </c>
      <c r="H48" s="72">
        <v>0</v>
      </c>
      <c r="I48" s="86">
        <v>0</v>
      </c>
      <c r="J48" s="72">
        <v>0</v>
      </c>
      <c r="K48" s="86">
        <v>0</v>
      </c>
      <c r="L48" s="72">
        <v>0</v>
      </c>
      <c r="M48" s="86">
        <v>0</v>
      </c>
      <c r="N48" s="72">
        <v>0</v>
      </c>
      <c r="O48" s="86"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" ht="16" customHeight="1">
      <c r="A49" s="8" t="s">
        <v>110</v>
      </c>
    </row>
    <row r="50" spans="1:1" ht="16" customHeight="1">
      <c r="A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1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7"/>
  <sheetViews>
    <sheetView view="pageBreakPreview" zoomScaleNormal="100" zoomScaleSheetLayoutView="100" workbookViewId="0">
      <pane xSplit="5" ySplit="8" topLeftCell="F24" activePane="bottomRight" state="frozen"/>
      <selection activeCell="L8" sqref="L8"/>
      <selection pane="topRight" activeCell="L8" sqref="L8"/>
      <selection pane="bottomLeft" activeCell="L8" sqref="L8"/>
      <selection pane="bottomRight" activeCell="F9" sqref="F9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16" t="s">
        <v>0</v>
      </c>
      <c r="B1" s="16"/>
      <c r="C1" s="16"/>
      <c r="D1" s="16"/>
      <c r="E1" s="21" t="s">
        <v>278</v>
      </c>
      <c r="F1" s="1"/>
    </row>
    <row r="3" spans="1:9" ht="14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8"/>
      <c r="F7" s="48" t="s">
        <v>243</v>
      </c>
      <c r="G7" s="48"/>
      <c r="H7" s="48" t="s">
        <v>246</v>
      </c>
      <c r="I7" s="68" t="s">
        <v>21</v>
      </c>
    </row>
    <row r="8" spans="1:9" ht="17.149999999999999" customHeight="1">
      <c r="A8" s="18"/>
      <c r="B8" s="19"/>
      <c r="C8" s="19"/>
      <c r="D8" s="19"/>
      <c r="E8" s="59"/>
      <c r="F8" s="51" t="s">
        <v>237</v>
      </c>
      <c r="G8" s="51" t="s">
        <v>2</v>
      </c>
      <c r="H8" s="51" t="s">
        <v>237</v>
      </c>
      <c r="I8" s="52"/>
    </row>
    <row r="9" spans="1:9" ht="18" customHeight="1">
      <c r="A9" s="100" t="s">
        <v>87</v>
      </c>
      <c r="B9" s="100" t="s">
        <v>89</v>
      </c>
      <c r="C9" s="60" t="s">
        <v>3</v>
      </c>
      <c r="D9" s="53"/>
      <c r="E9" s="53"/>
      <c r="F9" s="93">
        <v>72622</v>
      </c>
      <c r="G9" s="55">
        <f>F9/$F$27*100</f>
        <v>17.971516598819584</v>
      </c>
      <c r="H9" s="54">
        <v>67669</v>
      </c>
      <c r="I9" s="55">
        <f t="shared" ref="I9:I45" si="0">(F9/H9-1)*100</f>
        <v>7.3194520385996498</v>
      </c>
    </row>
    <row r="10" spans="1:9" ht="18" customHeight="1">
      <c r="A10" s="100"/>
      <c r="B10" s="100"/>
      <c r="C10" s="62"/>
      <c r="D10" s="60" t="s">
        <v>22</v>
      </c>
      <c r="E10" s="53"/>
      <c r="F10" s="93">
        <v>18757</v>
      </c>
      <c r="G10" s="55">
        <f t="shared" ref="G10:G27" si="1">F10/$F$27*100</f>
        <v>4.6417302861950782</v>
      </c>
      <c r="H10" s="54">
        <v>18546</v>
      </c>
      <c r="I10" s="55">
        <f t="shared" si="0"/>
        <v>1.1377116359322814</v>
      </c>
    </row>
    <row r="11" spans="1:9" ht="18" customHeight="1">
      <c r="A11" s="100"/>
      <c r="B11" s="100"/>
      <c r="C11" s="62"/>
      <c r="D11" s="62"/>
      <c r="E11" s="47" t="s">
        <v>23</v>
      </c>
      <c r="F11" s="93">
        <v>15357</v>
      </c>
      <c r="G11" s="55">
        <f t="shared" si="1"/>
        <v>3.8003439785199022</v>
      </c>
      <c r="H11" s="54">
        <v>15453</v>
      </c>
      <c r="I11" s="55">
        <f t="shared" si="0"/>
        <v>-0.6212385944476817</v>
      </c>
    </row>
    <row r="12" spans="1:9" ht="18" customHeight="1">
      <c r="A12" s="100"/>
      <c r="B12" s="100"/>
      <c r="C12" s="62"/>
      <c r="D12" s="62"/>
      <c r="E12" s="47" t="s">
        <v>24</v>
      </c>
      <c r="F12" s="93">
        <v>631</v>
      </c>
      <c r="G12" s="55">
        <f t="shared" si="1"/>
        <v>0.15615140004206932</v>
      </c>
      <c r="H12" s="54">
        <v>765</v>
      </c>
      <c r="I12" s="55">
        <f t="shared" si="0"/>
        <v>-17.516339869281051</v>
      </c>
    </row>
    <row r="13" spans="1:9" ht="18" customHeight="1">
      <c r="A13" s="100"/>
      <c r="B13" s="100"/>
      <c r="C13" s="62"/>
      <c r="D13" s="61"/>
      <c r="E13" s="47" t="s">
        <v>25</v>
      </c>
      <c r="F13" s="93">
        <v>105</v>
      </c>
      <c r="G13" s="55">
        <f t="shared" si="1"/>
        <v>2.5983988913498065E-2</v>
      </c>
      <c r="H13" s="54">
        <v>126</v>
      </c>
      <c r="I13" s="55">
        <f t="shared" si="0"/>
        <v>-16.666666666666664</v>
      </c>
    </row>
    <row r="14" spans="1:9" ht="18" customHeight="1">
      <c r="A14" s="100"/>
      <c r="B14" s="100"/>
      <c r="C14" s="62"/>
      <c r="D14" s="60" t="s">
        <v>26</v>
      </c>
      <c r="E14" s="53"/>
      <c r="F14" s="93">
        <v>13948</v>
      </c>
      <c r="G14" s="55">
        <f t="shared" si="1"/>
        <v>3.4516635939568663</v>
      </c>
      <c r="H14" s="54">
        <v>11237</v>
      </c>
      <c r="I14" s="55">
        <f t="shared" si="0"/>
        <v>24.125656313962796</v>
      </c>
    </row>
    <row r="15" spans="1:9" ht="18" customHeight="1">
      <c r="A15" s="100"/>
      <c r="B15" s="100"/>
      <c r="C15" s="62"/>
      <c r="D15" s="62"/>
      <c r="E15" s="47" t="s">
        <v>27</v>
      </c>
      <c r="F15" s="93">
        <v>552</v>
      </c>
      <c r="G15" s="55">
        <f t="shared" si="1"/>
        <v>0.13660154171667552</v>
      </c>
      <c r="H15" s="54">
        <v>518</v>
      </c>
      <c r="I15" s="55">
        <f t="shared" si="0"/>
        <v>6.5637065637065728</v>
      </c>
    </row>
    <row r="16" spans="1:9" ht="18" customHeight="1">
      <c r="A16" s="100"/>
      <c r="B16" s="100"/>
      <c r="C16" s="62"/>
      <c r="D16" s="61"/>
      <c r="E16" s="47" t="s">
        <v>28</v>
      </c>
      <c r="F16" s="93">
        <v>13396</v>
      </c>
      <c r="G16" s="55">
        <f t="shared" si="1"/>
        <v>3.315062052240191</v>
      </c>
      <c r="H16" s="54">
        <v>10719</v>
      </c>
      <c r="I16" s="55">
        <f t="shared" si="0"/>
        <v>24.974344621699785</v>
      </c>
    </row>
    <row r="17" spans="1:9" ht="18" customHeight="1">
      <c r="A17" s="100"/>
      <c r="B17" s="100"/>
      <c r="C17" s="62"/>
      <c r="D17" s="101" t="s">
        <v>29</v>
      </c>
      <c r="E17" s="102"/>
      <c r="F17" s="93">
        <v>26544</v>
      </c>
      <c r="G17" s="55">
        <f t="shared" si="1"/>
        <v>6.5687523973323101</v>
      </c>
      <c r="H17" s="54">
        <v>24394</v>
      </c>
      <c r="I17" s="55">
        <f t="shared" si="0"/>
        <v>8.8136426990243599</v>
      </c>
    </row>
    <row r="18" spans="1:9" ht="18" customHeight="1">
      <c r="A18" s="100"/>
      <c r="B18" s="100"/>
      <c r="C18" s="62"/>
      <c r="D18" s="101" t="s">
        <v>93</v>
      </c>
      <c r="E18" s="103"/>
      <c r="F18" s="93">
        <v>726</v>
      </c>
      <c r="G18" s="55">
        <f t="shared" si="1"/>
        <v>0.17966072334475805</v>
      </c>
      <c r="H18" s="54">
        <v>859</v>
      </c>
      <c r="I18" s="55">
        <f t="shared" si="0"/>
        <v>-15.483119906868447</v>
      </c>
    </row>
    <row r="19" spans="1:9" ht="18" customHeight="1">
      <c r="A19" s="100"/>
      <c r="B19" s="100"/>
      <c r="C19" s="61"/>
      <c r="D19" s="101" t="s">
        <v>94</v>
      </c>
      <c r="E19" s="103"/>
      <c r="F19" s="92">
        <v>0</v>
      </c>
      <c r="G19" s="55">
        <f t="shared" si="1"/>
        <v>0</v>
      </c>
      <c r="H19" s="54">
        <v>0</v>
      </c>
      <c r="I19" s="55" t="e">
        <f t="shared" si="0"/>
        <v>#DIV/0!</v>
      </c>
    </row>
    <row r="20" spans="1:9" ht="18" customHeight="1">
      <c r="A20" s="100"/>
      <c r="B20" s="100"/>
      <c r="C20" s="53" t="s">
        <v>4</v>
      </c>
      <c r="D20" s="53"/>
      <c r="E20" s="53"/>
      <c r="F20" s="93">
        <v>10810</v>
      </c>
      <c r="G20" s="55">
        <f t="shared" si="1"/>
        <v>2.6751135252848961</v>
      </c>
      <c r="H20" s="54">
        <v>9870</v>
      </c>
      <c r="I20" s="55">
        <f t="shared" si="0"/>
        <v>9.5238095238095344</v>
      </c>
    </row>
    <row r="21" spans="1:9" ht="18" customHeight="1">
      <c r="A21" s="100"/>
      <c r="B21" s="100"/>
      <c r="C21" s="53" t="s">
        <v>5</v>
      </c>
      <c r="D21" s="53"/>
      <c r="E21" s="53"/>
      <c r="F21" s="93">
        <v>152343</v>
      </c>
      <c r="G21" s="55">
        <f t="shared" si="1"/>
        <v>37.699798314752719</v>
      </c>
      <c r="H21" s="54">
        <v>138882</v>
      </c>
      <c r="I21" s="55">
        <f t="shared" si="0"/>
        <v>9.6924007430768455</v>
      </c>
    </row>
    <row r="22" spans="1:9" ht="18" customHeight="1">
      <c r="A22" s="100"/>
      <c r="B22" s="100"/>
      <c r="C22" s="53" t="s">
        <v>30</v>
      </c>
      <c r="D22" s="53"/>
      <c r="E22" s="53"/>
      <c r="F22" s="93">
        <v>3962</v>
      </c>
      <c r="G22" s="55">
        <f t="shared" si="1"/>
        <v>0.98046251500266035</v>
      </c>
      <c r="H22" s="54">
        <v>3997</v>
      </c>
      <c r="I22" s="55">
        <f t="shared" si="0"/>
        <v>-0.87565674255691839</v>
      </c>
    </row>
    <row r="23" spans="1:9" ht="18" customHeight="1">
      <c r="A23" s="100"/>
      <c r="B23" s="100"/>
      <c r="C23" s="53" t="s">
        <v>6</v>
      </c>
      <c r="D23" s="53"/>
      <c r="E23" s="53"/>
      <c r="F23" s="93">
        <v>84642</v>
      </c>
      <c r="G23" s="55">
        <f t="shared" si="1"/>
        <v>20.946064663012407</v>
      </c>
      <c r="H23" s="54">
        <v>95078</v>
      </c>
      <c r="I23" s="55">
        <f t="shared" si="0"/>
        <v>-10.976251078062226</v>
      </c>
    </row>
    <row r="24" spans="1:9" ht="18" customHeight="1">
      <c r="A24" s="100"/>
      <c r="B24" s="100"/>
      <c r="C24" s="53" t="s">
        <v>31</v>
      </c>
      <c r="D24" s="53"/>
      <c r="E24" s="53"/>
      <c r="F24" s="93">
        <v>1019</v>
      </c>
      <c r="G24" s="55">
        <f t="shared" si="1"/>
        <v>0.25216842574147169</v>
      </c>
      <c r="H24" s="54">
        <v>828</v>
      </c>
      <c r="I24" s="55">
        <f t="shared" si="0"/>
        <v>23.067632850241537</v>
      </c>
    </row>
    <row r="25" spans="1:9" ht="18" customHeight="1">
      <c r="A25" s="100"/>
      <c r="B25" s="100"/>
      <c r="C25" s="53" t="s">
        <v>7</v>
      </c>
      <c r="D25" s="53"/>
      <c r="E25" s="53"/>
      <c r="F25" s="93">
        <v>46722</v>
      </c>
      <c r="G25" s="55">
        <f t="shared" si="1"/>
        <v>11.562132666823395</v>
      </c>
      <c r="H25" s="54">
        <v>50311</v>
      </c>
      <c r="I25" s="55">
        <f t="shared" si="0"/>
        <v>-7.1336288286855787</v>
      </c>
    </row>
    <row r="26" spans="1:9" ht="18" customHeight="1">
      <c r="A26" s="100"/>
      <c r="B26" s="100"/>
      <c r="C26" s="53" t="s">
        <v>8</v>
      </c>
      <c r="D26" s="53"/>
      <c r="E26" s="53"/>
      <c r="F26" s="93">
        <v>31975</v>
      </c>
      <c r="G26" s="55">
        <f t="shared" si="1"/>
        <v>7.9127432905628625</v>
      </c>
      <c r="H26" s="54">
        <v>22387</v>
      </c>
      <c r="I26" s="55">
        <f t="shared" si="0"/>
        <v>42.828427212221378</v>
      </c>
    </row>
    <row r="27" spans="1:9" ht="18" customHeight="1">
      <c r="A27" s="100"/>
      <c r="B27" s="100"/>
      <c r="C27" s="53" t="s">
        <v>9</v>
      </c>
      <c r="D27" s="53"/>
      <c r="E27" s="53"/>
      <c r="F27" s="93">
        <f>SUM(F9,F20:F26)</f>
        <v>404095</v>
      </c>
      <c r="G27" s="55">
        <f t="shared" si="1"/>
        <v>100</v>
      </c>
      <c r="H27" s="54">
        <f>SUM(H9,H20:H26)</f>
        <v>389022</v>
      </c>
      <c r="I27" s="55">
        <f t="shared" si="0"/>
        <v>3.8745880695693291</v>
      </c>
    </row>
    <row r="28" spans="1:9" ht="18" customHeight="1">
      <c r="A28" s="100"/>
      <c r="B28" s="100" t="s">
        <v>88</v>
      </c>
      <c r="C28" s="60" t="s">
        <v>10</v>
      </c>
      <c r="D28" s="53"/>
      <c r="E28" s="53"/>
      <c r="F28" s="93">
        <v>147977</v>
      </c>
      <c r="G28" s="55">
        <f t="shared" ref="G28:G45" si="2">F28/$F$45*100</f>
        <v>37.85207259518846</v>
      </c>
      <c r="H28" s="54">
        <v>147882</v>
      </c>
      <c r="I28" s="55">
        <f t="shared" si="0"/>
        <v>6.4240407892768303E-2</v>
      </c>
    </row>
    <row r="29" spans="1:9" ht="18" customHeight="1">
      <c r="A29" s="100"/>
      <c r="B29" s="100"/>
      <c r="C29" s="62"/>
      <c r="D29" s="53" t="s">
        <v>11</v>
      </c>
      <c r="E29" s="53"/>
      <c r="F29" s="93">
        <v>89681</v>
      </c>
      <c r="G29" s="55">
        <f t="shared" si="2"/>
        <v>22.940130712266747</v>
      </c>
      <c r="H29" s="54">
        <v>89439</v>
      </c>
      <c r="I29" s="55">
        <f t="shared" si="0"/>
        <v>0.27057547602276077</v>
      </c>
    </row>
    <row r="30" spans="1:9" ht="18" customHeight="1">
      <c r="A30" s="100"/>
      <c r="B30" s="100"/>
      <c r="C30" s="62"/>
      <c r="D30" s="53" t="s">
        <v>32</v>
      </c>
      <c r="E30" s="53"/>
      <c r="F30" s="93">
        <v>5678</v>
      </c>
      <c r="G30" s="55">
        <f t="shared" si="2"/>
        <v>1.4524153631677901</v>
      </c>
      <c r="H30" s="54">
        <v>5536</v>
      </c>
      <c r="I30" s="55">
        <f t="shared" si="0"/>
        <v>2.5650289017341121</v>
      </c>
    </row>
    <row r="31" spans="1:9" ht="18" customHeight="1">
      <c r="A31" s="100"/>
      <c r="B31" s="100"/>
      <c r="C31" s="61"/>
      <c r="D31" s="53" t="s">
        <v>12</v>
      </c>
      <c r="E31" s="53"/>
      <c r="F31" s="93">
        <v>52618</v>
      </c>
      <c r="G31" s="55">
        <f t="shared" si="2"/>
        <v>13.459526519753922</v>
      </c>
      <c r="H31" s="54">
        <v>52907</v>
      </c>
      <c r="I31" s="55">
        <f t="shared" si="0"/>
        <v>-0.54624151813559285</v>
      </c>
    </row>
    <row r="32" spans="1:9" ht="18" customHeight="1">
      <c r="A32" s="100"/>
      <c r="B32" s="100"/>
      <c r="C32" s="60" t="s">
        <v>13</v>
      </c>
      <c r="D32" s="53"/>
      <c r="E32" s="53"/>
      <c r="F32" s="93">
        <v>163646</v>
      </c>
      <c r="G32" s="55">
        <f t="shared" si="2"/>
        <v>41.8601557803727</v>
      </c>
      <c r="H32" s="54">
        <v>145254</v>
      </c>
      <c r="I32" s="55">
        <f t="shared" si="0"/>
        <v>12.66195767414322</v>
      </c>
    </row>
    <row r="33" spans="1:9" ht="18" customHeight="1">
      <c r="A33" s="100"/>
      <c r="B33" s="100"/>
      <c r="C33" s="62"/>
      <c r="D33" s="53" t="s">
        <v>14</v>
      </c>
      <c r="E33" s="53"/>
      <c r="F33" s="93">
        <v>25260</v>
      </c>
      <c r="G33" s="55">
        <f t="shared" si="2"/>
        <v>6.4614322074002066</v>
      </c>
      <c r="H33" s="54">
        <v>21348</v>
      </c>
      <c r="I33" s="55">
        <f t="shared" si="0"/>
        <v>18.324901630129276</v>
      </c>
    </row>
    <row r="34" spans="1:9" ht="18" customHeight="1">
      <c r="A34" s="100"/>
      <c r="B34" s="100"/>
      <c r="C34" s="62"/>
      <c r="D34" s="53" t="s">
        <v>33</v>
      </c>
      <c r="E34" s="53"/>
      <c r="F34" s="93">
        <v>5657</v>
      </c>
      <c r="G34" s="55">
        <f t="shared" si="2"/>
        <v>1.4470436261782649</v>
      </c>
      <c r="H34" s="54">
        <v>4035</v>
      </c>
      <c r="I34" s="55">
        <f t="shared" si="0"/>
        <v>40.198265179677819</v>
      </c>
    </row>
    <row r="35" spans="1:9" ht="18" customHeight="1">
      <c r="A35" s="100"/>
      <c r="B35" s="100"/>
      <c r="C35" s="62"/>
      <c r="D35" s="53" t="s">
        <v>34</v>
      </c>
      <c r="E35" s="53"/>
      <c r="F35" s="93">
        <v>108337</v>
      </c>
      <c r="G35" s="55">
        <f t="shared" si="2"/>
        <v>27.712279534961056</v>
      </c>
      <c r="H35" s="54">
        <v>99712</v>
      </c>
      <c r="I35" s="55">
        <f t="shared" si="0"/>
        <v>8.6499117458279873</v>
      </c>
    </row>
    <row r="36" spans="1:9" ht="18" customHeight="1">
      <c r="A36" s="100"/>
      <c r="B36" s="100"/>
      <c r="C36" s="62"/>
      <c r="D36" s="53" t="s">
        <v>35</v>
      </c>
      <c r="E36" s="53"/>
      <c r="F36" s="93">
        <v>3700</v>
      </c>
      <c r="G36" s="55">
        <f t="shared" si="2"/>
        <v>0.94644889815442468</v>
      </c>
      <c r="H36" s="54">
        <v>3444</v>
      </c>
      <c r="I36" s="55">
        <f t="shared" si="0"/>
        <v>7.4332171893147558</v>
      </c>
    </row>
    <row r="37" spans="1:9" ht="18" customHeight="1">
      <c r="A37" s="100"/>
      <c r="B37" s="100"/>
      <c r="C37" s="62"/>
      <c r="D37" s="53" t="s">
        <v>15</v>
      </c>
      <c r="E37" s="53"/>
      <c r="F37" s="93">
        <v>18274</v>
      </c>
      <c r="G37" s="55">
        <f t="shared" si="2"/>
        <v>4.6744343688848531</v>
      </c>
      <c r="H37" s="54">
        <v>14246</v>
      </c>
      <c r="I37" s="55">
        <f t="shared" si="0"/>
        <v>28.274603397444899</v>
      </c>
    </row>
    <row r="38" spans="1:9" ht="18" customHeight="1">
      <c r="A38" s="100"/>
      <c r="B38" s="100"/>
      <c r="C38" s="61"/>
      <c r="D38" s="53" t="s">
        <v>36</v>
      </c>
      <c r="E38" s="53"/>
      <c r="F38" s="93">
        <v>2418</v>
      </c>
      <c r="G38" s="55">
        <f t="shared" si="2"/>
        <v>0.61851714479389153</v>
      </c>
      <c r="H38" s="54">
        <v>2469</v>
      </c>
      <c r="I38" s="55">
        <f t="shared" si="0"/>
        <v>-2.0656136087484844</v>
      </c>
    </row>
    <row r="39" spans="1:9" ht="18" customHeight="1">
      <c r="A39" s="100"/>
      <c r="B39" s="100"/>
      <c r="C39" s="60" t="s">
        <v>16</v>
      </c>
      <c r="D39" s="53"/>
      <c r="E39" s="53"/>
      <c r="F39" s="93">
        <v>79312</v>
      </c>
      <c r="G39" s="55">
        <f t="shared" si="2"/>
        <v>20.287771624438843</v>
      </c>
      <c r="H39" s="54">
        <v>81652</v>
      </c>
      <c r="I39" s="55">
        <f t="shared" si="0"/>
        <v>-2.8658208004702868</v>
      </c>
    </row>
    <row r="40" spans="1:9" ht="18" customHeight="1">
      <c r="A40" s="100"/>
      <c r="B40" s="100"/>
      <c r="C40" s="62"/>
      <c r="D40" s="60" t="s">
        <v>17</v>
      </c>
      <c r="E40" s="53"/>
      <c r="F40" s="93">
        <v>76718</v>
      </c>
      <c r="G40" s="55">
        <f t="shared" si="2"/>
        <v>19.624234207732744</v>
      </c>
      <c r="H40" s="54">
        <v>79318</v>
      </c>
      <c r="I40" s="55">
        <f t="shared" si="0"/>
        <v>-3.2779444766635524</v>
      </c>
    </row>
    <row r="41" spans="1:9" ht="18" customHeight="1">
      <c r="A41" s="100"/>
      <c r="B41" s="100"/>
      <c r="C41" s="62"/>
      <c r="D41" s="62"/>
      <c r="E41" s="56" t="s">
        <v>91</v>
      </c>
      <c r="F41" s="93">
        <v>60756</v>
      </c>
      <c r="G41" s="55">
        <f t="shared" si="2"/>
        <v>15.541202501694656</v>
      </c>
      <c r="H41" s="54">
        <v>62567</v>
      </c>
      <c r="I41" s="57">
        <f t="shared" si="0"/>
        <v>-2.8944970991097496</v>
      </c>
    </row>
    <row r="42" spans="1:9" ht="18" customHeight="1">
      <c r="A42" s="100"/>
      <c r="B42" s="100"/>
      <c r="C42" s="62"/>
      <c r="D42" s="61"/>
      <c r="E42" s="47" t="s">
        <v>37</v>
      </c>
      <c r="F42" s="93">
        <v>15962</v>
      </c>
      <c r="G42" s="55">
        <f t="shared" si="2"/>
        <v>4.0830317060380876</v>
      </c>
      <c r="H42" s="54">
        <v>16618</v>
      </c>
      <c r="I42" s="57">
        <f t="shared" si="0"/>
        <v>-3.9475267781923229</v>
      </c>
    </row>
    <row r="43" spans="1:9" ht="18" customHeight="1">
      <c r="A43" s="100"/>
      <c r="B43" s="100"/>
      <c r="C43" s="62"/>
      <c r="D43" s="53" t="s">
        <v>38</v>
      </c>
      <c r="E43" s="53"/>
      <c r="F43" s="93">
        <v>2594</v>
      </c>
      <c r="G43" s="55">
        <f t="shared" si="2"/>
        <v>0.66353741670610211</v>
      </c>
      <c r="H43" s="54">
        <v>2334</v>
      </c>
      <c r="I43" s="57">
        <f t="shared" si="0"/>
        <v>11.139674378748921</v>
      </c>
    </row>
    <row r="44" spans="1:9" ht="18" customHeight="1">
      <c r="A44" s="100"/>
      <c r="B44" s="100"/>
      <c r="C44" s="61"/>
      <c r="D44" s="53" t="s">
        <v>39</v>
      </c>
      <c r="E44" s="53"/>
      <c r="F44" s="93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100"/>
      <c r="B45" s="100"/>
      <c r="C45" s="47" t="s">
        <v>18</v>
      </c>
      <c r="D45" s="47"/>
      <c r="E45" s="47"/>
      <c r="F45" s="93">
        <f>SUM(F28,F32,F39)</f>
        <v>390935</v>
      </c>
      <c r="G45" s="55">
        <f t="shared" si="2"/>
        <v>100</v>
      </c>
      <c r="H45" s="54">
        <f>SUM(H28,H32,H39)</f>
        <v>374788</v>
      </c>
      <c r="I45" s="55">
        <f t="shared" si="0"/>
        <v>4.3083022935632931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6"/>
  <sheetViews>
    <sheetView tabSelected="1" view="pageBreakPreview" zoomScale="85" zoomScaleNormal="100" zoomScaleSheetLayoutView="85" workbookViewId="0">
      <pane xSplit="4" ySplit="6" topLeftCell="E19" activePane="bottomRight" state="frozen"/>
      <selection activeCell="L8" sqref="L8"/>
      <selection pane="topRight" activeCell="L8" sqref="L8"/>
      <selection pane="bottomLeft" activeCell="L8" sqref="L8"/>
      <selection pane="bottomRight" activeCell="P28" sqref="P28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33" t="s">
        <v>0</v>
      </c>
      <c r="B1" s="33"/>
      <c r="C1" s="21" t="s">
        <v>277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232</v>
      </c>
      <c r="F6" s="36" t="s">
        <v>233</v>
      </c>
      <c r="G6" s="36" t="s">
        <v>234</v>
      </c>
      <c r="H6" s="36" t="s">
        <v>235</v>
      </c>
      <c r="I6" s="36" t="s">
        <v>248</v>
      </c>
    </row>
    <row r="7" spans="1:9" ht="27" customHeight="1">
      <c r="A7" s="100" t="s">
        <v>115</v>
      </c>
      <c r="B7" s="60" t="s">
        <v>116</v>
      </c>
      <c r="C7" s="53"/>
      <c r="D7" s="65" t="s">
        <v>117</v>
      </c>
      <c r="E7" s="69">
        <v>365535</v>
      </c>
      <c r="F7" s="36">
        <v>343610</v>
      </c>
      <c r="G7" s="36">
        <v>351234</v>
      </c>
      <c r="H7" s="36">
        <v>389022</v>
      </c>
      <c r="I7" s="96">
        <v>404095</v>
      </c>
    </row>
    <row r="8" spans="1:9" ht="27" customHeight="1">
      <c r="A8" s="100"/>
      <c r="B8" s="79"/>
      <c r="C8" s="53" t="s">
        <v>118</v>
      </c>
      <c r="D8" s="65" t="s">
        <v>41</v>
      </c>
      <c r="E8" s="70">
        <v>213942</v>
      </c>
      <c r="F8" s="70">
        <v>211116</v>
      </c>
      <c r="G8" s="70">
        <v>211578</v>
      </c>
      <c r="H8" s="70">
        <v>216761</v>
      </c>
      <c r="I8" s="71">
        <v>236099</v>
      </c>
    </row>
    <row r="9" spans="1:9" ht="27" customHeight="1">
      <c r="A9" s="100"/>
      <c r="B9" s="53" t="s">
        <v>119</v>
      </c>
      <c r="C9" s="53"/>
      <c r="D9" s="65"/>
      <c r="E9" s="70">
        <v>359247</v>
      </c>
      <c r="F9" s="70">
        <v>336031</v>
      </c>
      <c r="G9" s="70">
        <v>346276</v>
      </c>
      <c r="H9" s="70">
        <v>374789</v>
      </c>
      <c r="I9" s="72">
        <v>390935</v>
      </c>
    </row>
    <row r="10" spans="1:9" ht="27" customHeight="1">
      <c r="A10" s="100"/>
      <c r="B10" s="53" t="s">
        <v>120</v>
      </c>
      <c r="C10" s="53"/>
      <c r="D10" s="65"/>
      <c r="E10" s="70">
        <v>6288</v>
      </c>
      <c r="F10" s="70">
        <v>7578</v>
      </c>
      <c r="G10" s="70">
        <v>4958</v>
      </c>
      <c r="H10" s="70">
        <v>14233</v>
      </c>
      <c r="I10" s="72">
        <v>13160</v>
      </c>
    </row>
    <row r="11" spans="1:9" ht="27" customHeight="1">
      <c r="A11" s="100"/>
      <c r="B11" s="53" t="s">
        <v>121</v>
      </c>
      <c r="C11" s="53"/>
      <c r="D11" s="65"/>
      <c r="E11" s="70">
        <v>3382</v>
      </c>
      <c r="F11" s="70">
        <v>3081</v>
      </c>
      <c r="G11" s="70">
        <v>2075</v>
      </c>
      <c r="H11" s="70">
        <v>4117</v>
      </c>
      <c r="I11" s="72">
        <v>5037</v>
      </c>
    </row>
    <row r="12" spans="1:9" ht="27" customHeight="1">
      <c r="A12" s="100"/>
      <c r="B12" s="53" t="s">
        <v>122</v>
      </c>
      <c r="C12" s="53"/>
      <c r="D12" s="65"/>
      <c r="E12" s="70">
        <v>2906</v>
      </c>
      <c r="F12" s="70">
        <v>4498</v>
      </c>
      <c r="G12" s="70">
        <v>2883</v>
      </c>
      <c r="H12" s="70">
        <v>10116</v>
      </c>
      <c r="I12" s="72">
        <v>8123</v>
      </c>
    </row>
    <row r="13" spans="1:9" ht="27" customHeight="1">
      <c r="A13" s="100"/>
      <c r="B13" s="53" t="s">
        <v>123</v>
      </c>
      <c r="C13" s="53"/>
      <c r="D13" s="65"/>
      <c r="E13" s="70">
        <v>-772</v>
      </c>
      <c r="F13" s="70">
        <v>1591</v>
      </c>
      <c r="G13" s="70">
        <v>-1615</v>
      </c>
      <c r="H13" s="70">
        <v>7234</v>
      </c>
      <c r="I13" s="72">
        <v>-1993</v>
      </c>
    </row>
    <row r="14" spans="1:9" ht="27" customHeight="1">
      <c r="A14" s="100"/>
      <c r="B14" s="53" t="s">
        <v>124</v>
      </c>
      <c r="C14" s="53"/>
      <c r="D14" s="65"/>
      <c r="E14" s="70">
        <v>0</v>
      </c>
      <c r="F14" s="70">
        <v>0</v>
      </c>
      <c r="G14" s="70">
        <v>0</v>
      </c>
      <c r="H14" s="70">
        <v>0</v>
      </c>
      <c r="I14" s="91">
        <v>0</v>
      </c>
    </row>
    <row r="15" spans="1:9" ht="27" customHeight="1">
      <c r="A15" s="100"/>
      <c r="B15" s="53" t="s">
        <v>125</v>
      </c>
      <c r="C15" s="53"/>
      <c r="D15" s="65"/>
      <c r="E15" s="70">
        <v>-771</v>
      </c>
      <c r="F15" s="70">
        <v>1592</v>
      </c>
      <c r="G15" s="70">
        <v>-1615</v>
      </c>
      <c r="H15" s="70">
        <v>7234</v>
      </c>
      <c r="I15" s="72">
        <v>-1993</v>
      </c>
    </row>
    <row r="16" spans="1:9" ht="27" customHeight="1">
      <c r="A16" s="100"/>
      <c r="B16" s="53" t="s">
        <v>126</v>
      </c>
      <c r="C16" s="53"/>
      <c r="D16" s="65" t="s">
        <v>42</v>
      </c>
      <c r="E16" s="70">
        <v>55409</v>
      </c>
      <c r="F16" s="70">
        <v>46523</v>
      </c>
      <c r="G16" s="70">
        <v>43658</v>
      </c>
      <c r="H16" s="70">
        <v>50139</v>
      </c>
      <c r="I16" s="72">
        <v>63049</v>
      </c>
    </row>
    <row r="17" spans="1:9" ht="27" customHeight="1">
      <c r="A17" s="100"/>
      <c r="B17" s="53" t="s">
        <v>127</v>
      </c>
      <c r="C17" s="53"/>
      <c r="D17" s="65" t="s">
        <v>43</v>
      </c>
      <c r="E17" s="70">
        <v>43517</v>
      </c>
      <c r="F17" s="70">
        <v>59647</v>
      </c>
      <c r="G17" s="70">
        <v>80986</v>
      </c>
      <c r="H17" s="70">
        <v>78020</v>
      </c>
      <c r="I17" s="72">
        <v>79067</v>
      </c>
    </row>
    <row r="18" spans="1:9" ht="27" customHeight="1">
      <c r="A18" s="100"/>
      <c r="B18" s="53" t="s">
        <v>128</v>
      </c>
      <c r="C18" s="53"/>
      <c r="D18" s="65" t="s">
        <v>44</v>
      </c>
      <c r="E18" s="70">
        <v>638075</v>
      </c>
      <c r="F18" s="70">
        <v>625777</v>
      </c>
      <c r="G18" s="70">
        <v>630003</v>
      </c>
      <c r="H18" s="70">
        <v>631424</v>
      </c>
      <c r="I18" s="72">
        <v>628979</v>
      </c>
    </row>
    <row r="19" spans="1:9" ht="27" customHeight="1">
      <c r="A19" s="100"/>
      <c r="B19" s="53" t="s">
        <v>129</v>
      </c>
      <c r="C19" s="53"/>
      <c r="D19" s="65" t="s">
        <v>130</v>
      </c>
      <c r="E19" s="70">
        <f>E17+E18-E16</f>
        <v>626183</v>
      </c>
      <c r="F19" s="70">
        <f>F17+F18-F16</f>
        <v>638901</v>
      </c>
      <c r="G19" s="70">
        <f>G17+G18-G16</f>
        <v>667331</v>
      </c>
      <c r="H19" s="70">
        <f>H17+H18-H16</f>
        <v>659305</v>
      </c>
      <c r="I19" s="95">
        <f>I17+I18-I16</f>
        <v>644997</v>
      </c>
    </row>
    <row r="20" spans="1:9" ht="27" customHeight="1">
      <c r="A20" s="100"/>
      <c r="B20" s="53" t="s">
        <v>131</v>
      </c>
      <c r="C20" s="53"/>
      <c r="D20" s="65" t="s">
        <v>132</v>
      </c>
      <c r="E20" s="73">
        <f>E18/E8</f>
        <v>2.9824672107393591</v>
      </c>
      <c r="F20" s="73">
        <f>F18/F8</f>
        <v>2.9641381989048674</v>
      </c>
      <c r="G20" s="73">
        <f>G18/G8</f>
        <v>2.9776394521169496</v>
      </c>
      <c r="H20" s="73">
        <f>H18/H8</f>
        <v>2.9129963415928142</v>
      </c>
      <c r="I20" s="73">
        <f>I18/I8</f>
        <v>2.6640477088001218</v>
      </c>
    </row>
    <row r="21" spans="1:9" ht="27" customHeight="1">
      <c r="A21" s="100"/>
      <c r="B21" s="53" t="s">
        <v>133</v>
      </c>
      <c r="C21" s="53"/>
      <c r="D21" s="65" t="s">
        <v>134</v>
      </c>
      <c r="E21" s="73">
        <f>E19/E8</f>
        <v>2.9268820521449737</v>
      </c>
      <c r="F21" s="73">
        <f>F19/F8</f>
        <v>3.0263030750866822</v>
      </c>
      <c r="G21" s="73">
        <f>G19/G8</f>
        <v>3.1540661127338381</v>
      </c>
      <c r="H21" s="73">
        <f>H19/H8</f>
        <v>3.0416218784744489</v>
      </c>
      <c r="I21" s="73">
        <f>I19/I8</f>
        <v>2.7318921299963153</v>
      </c>
    </row>
    <row r="22" spans="1:9" ht="27" customHeight="1">
      <c r="A22" s="100"/>
      <c r="B22" s="53" t="s">
        <v>135</v>
      </c>
      <c r="C22" s="53"/>
      <c r="D22" s="65" t="s">
        <v>136</v>
      </c>
      <c r="E22" s="70">
        <f>E18/E24*1000000</f>
        <v>1112712.5545609749</v>
      </c>
      <c r="F22" s="70">
        <f>F18/F24*1000000</f>
        <v>1091266.5819151404</v>
      </c>
      <c r="G22" s="70">
        <f>G18/G24*1000000</f>
        <v>1098636.1282154573</v>
      </c>
      <c r="H22" s="70">
        <f>H18/H24*1000000</f>
        <v>1101114.151237878</v>
      </c>
      <c r="I22" s="95">
        <f>I18/I24*1000000</f>
        <v>1136557.7233392422</v>
      </c>
    </row>
    <row r="23" spans="1:9" ht="27" customHeight="1">
      <c r="A23" s="100"/>
      <c r="B23" s="53" t="s">
        <v>137</v>
      </c>
      <c r="C23" s="53"/>
      <c r="D23" s="65" t="s">
        <v>138</v>
      </c>
      <c r="E23" s="70">
        <f>E19/E24*1000000</f>
        <v>1091974.5884929749</v>
      </c>
      <c r="F23" s="70">
        <f>F19/F24*1000000</f>
        <v>1114152.9817365692</v>
      </c>
      <c r="G23" s="70">
        <f>G19/G24*1000000</f>
        <v>1163730.8807706458</v>
      </c>
      <c r="H23" s="70">
        <f>H19/H24*1000000</f>
        <v>1149734.6719191687</v>
      </c>
      <c r="I23" s="95">
        <f>I19/I24*1000000</f>
        <v>1165502.0626771976</v>
      </c>
    </row>
    <row r="24" spans="1:9" ht="27" customHeight="1">
      <c r="A24" s="100"/>
      <c r="B24" s="74" t="s">
        <v>139</v>
      </c>
      <c r="C24" s="75"/>
      <c r="D24" s="65" t="s">
        <v>140</v>
      </c>
      <c r="E24" s="70">
        <v>573441</v>
      </c>
      <c r="F24" s="70">
        <f>E24</f>
        <v>573441</v>
      </c>
      <c r="G24" s="70">
        <f>F24</f>
        <v>573441</v>
      </c>
      <c r="H24" s="72">
        <f>G24</f>
        <v>573441</v>
      </c>
      <c r="I24" s="72">
        <v>553407</v>
      </c>
    </row>
    <row r="25" spans="1:9" ht="27" customHeight="1">
      <c r="A25" s="100"/>
      <c r="B25" s="47" t="s">
        <v>141</v>
      </c>
      <c r="C25" s="47"/>
      <c r="D25" s="47"/>
      <c r="E25" s="70">
        <v>212576</v>
      </c>
      <c r="F25" s="70">
        <v>211097</v>
      </c>
      <c r="G25" s="70">
        <v>209036</v>
      </c>
      <c r="H25" s="70">
        <v>213986</v>
      </c>
      <c r="I25" s="94">
        <v>224933</v>
      </c>
    </row>
    <row r="26" spans="1:9" ht="27" customHeight="1">
      <c r="A26" s="100"/>
      <c r="B26" s="47" t="s">
        <v>142</v>
      </c>
      <c r="C26" s="47"/>
      <c r="D26" s="47"/>
      <c r="E26" s="76">
        <v>0.27300000000000002</v>
      </c>
      <c r="F26" s="76">
        <v>0.27700000000000002</v>
      </c>
      <c r="G26" s="76">
        <v>0.28199999999999997</v>
      </c>
      <c r="H26" s="76">
        <v>0.28699999999999998</v>
      </c>
      <c r="I26" s="77">
        <v>0.27259</v>
      </c>
    </row>
    <row r="27" spans="1:9" ht="27" customHeight="1">
      <c r="A27" s="100"/>
      <c r="B27" s="47" t="s">
        <v>143</v>
      </c>
      <c r="C27" s="47"/>
      <c r="D27" s="47"/>
      <c r="E27" s="57">
        <v>1.4</v>
      </c>
      <c r="F27" s="57">
        <v>2.1</v>
      </c>
      <c r="G27" s="57">
        <v>1.4</v>
      </c>
      <c r="H27" s="57">
        <v>4.7</v>
      </c>
      <c r="I27" s="55">
        <v>3.6</v>
      </c>
    </row>
    <row r="28" spans="1:9" ht="27" customHeight="1">
      <c r="A28" s="100"/>
      <c r="B28" s="47" t="s">
        <v>144</v>
      </c>
      <c r="C28" s="47"/>
      <c r="D28" s="47"/>
      <c r="E28" s="57">
        <v>92.7</v>
      </c>
      <c r="F28" s="57">
        <v>90.9</v>
      </c>
      <c r="G28" s="57">
        <v>92.2</v>
      </c>
      <c r="H28" s="57">
        <v>89.2</v>
      </c>
      <c r="I28" s="55">
        <v>82.8</v>
      </c>
    </row>
    <row r="29" spans="1:9" ht="27" customHeight="1">
      <c r="A29" s="100"/>
      <c r="B29" s="47" t="s">
        <v>145</v>
      </c>
      <c r="C29" s="47"/>
      <c r="D29" s="47"/>
      <c r="E29" s="57">
        <v>30.8</v>
      </c>
      <c r="F29" s="57">
        <v>30.1</v>
      </c>
      <c r="G29" s="57">
        <v>26.6</v>
      </c>
      <c r="H29" s="57">
        <v>24.3</v>
      </c>
      <c r="I29" s="55">
        <v>27</v>
      </c>
    </row>
    <row r="30" spans="1:9" ht="27" customHeight="1">
      <c r="A30" s="100"/>
      <c r="B30" s="100" t="s">
        <v>146</v>
      </c>
      <c r="C30" s="47" t="s">
        <v>147</v>
      </c>
      <c r="D30" s="47"/>
      <c r="E30" s="57">
        <v>0</v>
      </c>
      <c r="F30" s="57">
        <v>0</v>
      </c>
      <c r="G30" s="57">
        <v>0</v>
      </c>
      <c r="H30" s="57">
        <v>0</v>
      </c>
      <c r="I30" s="97">
        <v>0</v>
      </c>
    </row>
    <row r="31" spans="1:9" ht="27" customHeight="1">
      <c r="A31" s="100"/>
      <c r="B31" s="100"/>
      <c r="C31" s="47" t="s">
        <v>148</v>
      </c>
      <c r="D31" s="47"/>
      <c r="E31" s="57">
        <v>0</v>
      </c>
      <c r="F31" s="57">
        <v>0</v>
      </c>
      <c r="G31" s="57">
        <v>0</v>
      </c>
      <c r="H31" s="57">
        <v>0</v>
      </c>
      <c r="I31" s="97">
        <v>0</v>
      </c>
    </row>
    <row r="32" spans="1:9" ht="27" customHeight="1">
      <c r="A32" s="100"/>
      <c r="B32" s="100"/>
      <c r="C32" s="47" t="s">
        <v>149</v>
      </c>
      <c r="D32" s="47"/>
      <c r="E32" s="57">
        <v>12.6</v>
      </c>
      <c r="F32" s="57">
        <v>12.7</v>
      </c>
      <c r="G32" s="57">
        <v>11.8</v>
      </c>
      <c r="H32" s="57">
        <v>10.3</v>
      </c>
      <c r="I32" s="55">
        <v>9.4</v>
      </c>
    </row>
    <row r="33" spans="1:9" ht="27" customHeight="1">
      <c r="A33" s="100"/>
      <c r="B33" s="100"/>
      <c r="C33" s="47" t="s">
        <v>150</v>
      </c>
      <c r="D33" s="47"/>
      <c r="E33" s="57">
        <v>119.3</v>
      </c>
      <c r="F33" s="57">
        <v>126.8</v>
      </c>
      <c r="G33" s="57">
        <v>136.9</v>
      </c>
      <c r="H33" s="57">
        <v>134.6</v>
      </c>
      <c r="I33" s="78">
        <v>125.1</v>
      </c>
    </row>
    <row r="34" spans="1:9" ht="27" customHeight="1">
      <c r="A34" s="2" t="s">
        <v>231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2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50"/>
  <sheetViews>
    <sheetView view="pageBreakPreview" zoomScale="85" zoomScaleNormal="100" zoomScaleSheetLayoutView="85" workbookViewId="0">
      <pane xSplit="5" ySplit="7" topLeftCell="F26" activePane="bottomRight" state="frozen"/>
      <selection activeCell="L8" sqref="L8"/>
      <selection pane="topRight" activeCell="L8" sqref="L8"/>
      <selection pane="bottomLeft" activeCell="L8" sqref="L8"/>
      <selection pane="bottomRight" activeCell="N48" sqref="N48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21" width="13.6328125" style="2" customWidth="1"/>
    <col min="22" max="25" width="12" style="2" customWidth="1"/>
    <col min="26" max="16384" width="9" style="2"/>
  </cols>
  <sheetData>
    <row r="1" spans="1:25" ht="34" customHeight="1">
      <c r="A1" s="20" t="s">
        <v>0</v>
      </c>
      <c r="B1" s="11"/>
      <c r="C1" s="11"/>
      <c r="D1" s="22" t="s">
        <v>263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6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6" customHeight="1">
      <c r="A6" s="115" t="s">
        <v>48</v>
      </c>
      <c r="B6" s="116"/>
      <c r="C6" s="116"/>
      <c r="D6" s="116"/>
      <c r="E6" s="116"/>
      <c r="F6" s="108" t="s">
        <v>269</v>
      </c>
      <c r="G6" s="109"/>
      <c r="H6" s="108" t="s">
        <v>268</v>
      </c>
      <c r="I6" s="109"/>
      <c r="J6" s="108" t="s">
        <v>267</v>
      </c>
      <c r="K6" s="109"/>
      <c r="L6" s="108" t="s">
        <v>266</v>
      </c>
      <c r="M6" s="109"/>
      <c r="N6" s="108" t="s">
        <v>264</v>
      </c>
      <c r="O6" s="109"/>
    </row>
    <row r="7" spans="1:25" ht="16" customHeight="1">
      <c r="A7" s="116"/>
      <c r="B7" s="116"/>
      <c r="C7" s="116"/>
      <c r="D7" s="116"/>
      <c r="E7" s="116"/>
      <c r="F7" s="51" t="s">
        <v>243</v>
      </c>
      <c r="G7" s="51" t="s">
        <v>265</v>
      </c>
      <c r="H7" s="51" t="s">
        <v>243</v>
      </c>
      <c r="I7" s="51" t="s">
        <v>265</v>
      </c>
      <c r="J7" s="51" t="s">
        <v>243</v>
      </c>
      <c r="K7" s="51" t="s">
        <v>265</v>
      </c>
      <c r="L7" s="51" t="s">
        <v>243</v>
      </c>
      <c r="M7" s="51" t="s">
        <v>265</v>
      </c>
      <c r="N7" s="51" t="s">
        <v>243</v>
      </c>
      <c r="O7" s="51" t="s">
        <v>265</v>
      </c>
    </row>
    <row r="8" spans="1:25" ht="16" customHeight="1">
      <c r="A8" s="113" t="s">
        <v>82</v>
      </c>
      <c r="B8" s="60" t="s">
        <v>49</v>
      </c>
      <c r="C8" s="53"/>
      <c r="D8" s="53"/>
      <c r="E8" s="65" t="s">
        <v>40</v>
      </c>
      <c r="F8" s="54">
        <v>1629.364</v>
      </c>
      <c r="G8" s="86">
        <v>2045</v>
      </c>
      <c r="H8" s="54">
        <v>494.33699999999999</v>
      </c>
      <c r="I8" s="86">
        <v>465</v>
      </c>
      <c r="J8" s="54">
        <v>194.48599999999999</v>
      </c>
      <c r="K8" s="86">
        <v>265.76299999999998</v>
      </c>
      <c r="L8" s="54">
        <v>29839.361000000001</v>
      </c>
      <c r="M8" s="86">
        <v>27233</v>
      </c>
      <c r="N8" s="54">
        <v>1264.395</v>
      </c>
      <c r="O8" s="86">
        <v>1347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6" customHeight="1">
      <c r="A9" s="113"/>
      <c r="B9" s="62"/>
      <c r="C9" s="53" t="s">
        <v>50</v>
      </c>
      <c r="D9" s="53"/>
      <c r="E9" s="65" t="s">
        <v>41</v>
      </c>
      <c r="F9" s="54">
        <v>1629.364</v>
      </c>
      <c r="G9" s="86">
        <v>2045</v>
      </c>
      <c r="H9" s="54">
        <v>494.33699999999999</v>
      </c>
      <c r="I9" s="86">
        <v>465</v>
      </c>
      <c r="J9" s="54">
        <v>194.48599999999999</v>
      </c>
      <c r="K9" s="86">
        <v>265.76299999999998</v>
      </c>
      <c r="L9" s="54">
        <v>29710.411</v>
      </c>
      <c r="M9" s="86">
        <v>26559</v>
      </c>
      <c r="N9" s="54">
        <v>1264.395</v>
      </c>
      <c r="O9" s="86">
        <v>1346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6" customHeight="1">
      <c r="A10" s="113"/>
      <c r="B10" s="61"/>
      <c r="C10" s="53" t="s">
        <v>51</v>
      </c>
      <c r="D10" s="53"/>
      <c r="E10" s="65" t="s">
        <v>42</v>
      </c>
      <c r="F10" s="54">
        <v>0</v>
      </c>
      <c r="G10" s="86">
        <v>0</v>
      </c>
      <c r="H10" s="54">
        <v>0</v>
      </c>
      <c r="I10" s="86">
        <v>0</v>
      </c>
      <c r="J10" s="66">
        <v>0</v>
      </c>
      <c r="K10" s="66">
        <v>0</v>
      </c>
      <c r="L10" s="54">
        <v>128.94999999999999</v>
      </c>
      <c r="M10" s="86">
        <v>673.947</v>
      </c>
      <c r="N10" s="54">
        <v>0</v>
      </c>
      <c r="O10" s="86">
        <v>1.1819999999999999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6" customHeight="1">
      <c r="A11" s="113"/>
      <c r="B11" s="60" t="s">
        <v>52</v>
      </c>
      <c r="C11" s="53"/>
      <c r="D11" s="53"/>
      <c r="E11" s="65" t="s">
        <v>43</v>
      </c>
      <c r="F11" s="54">
        <v>1522.6469999999999</v>
      </c>
      <c r="G11" s="86">
        <v>1482</v>
      </c>
      <c r="H11" s="54">
        <v>612.904</v>
      </c>
      <c r="I11" s="86">
        <v>597</v>
      </c>
      <c r="J11" s="54">
        <v>129.20400000000001</v>
      </c>
      <c r="K11" s="86">
        <v>170.28399999999999</v>
      </c>
      <c r="L11" s="54">
        <v>27651.084999999999</v>
      </c>
      <c r="M11" s="86">
        <v>27839</v>
      </c>
      <c r="N11" s="54">
        <v>1148.5709999999999</v>
      </c>
      <c r="O11" s="86">
        <v>1216.5830000000001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6" customHeight="1">
      <c r="A12" s="113"/>
      <c r="B12" s="62"/>
      <c r="C12" s="53" t="s">
        <v>53</v>
      </c>
      <c r="D12" s="53"/>
      <c r="E12" s="65" t="s">
        <v>44</v>
      </c>
      <c r="F12" s="54">
        <v>1521.046</v>
      </c>
      <c r="G12" s="86">
        <v>1482</v>
      </c>
      <c r="H12" s="54">
        <v>612.904</v>
      </c>
      <c r="I12" s="86">
        <v>597</v>
      </c>
      <c r="J12" s="54">
        <v>129.20400000000001</v>
      </c>
      <c r="K12" s="86">
        <v>170.28399999999999</v>
      </c>
      <c r="L12" s="54">
        <v>27602.313999999998</v>
      </c>
      <c r="M12" s="86">
        <v>25565</v>
      </c>
      <c r="N12" s="54">
        <v>1148.5709999999999</v>
      </c>
      <c r="O12" s="86">
        <v>1216.5830000000001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6" customHeight="1">
      <c r="A13" s="113"/>
      <c r="B13" s="61"/>
      <c r="C13" s="53" t="s">
        <v>54</v>
      </c>
      <c r="D13" s="53"/>
      <c r="E13" s="65" t="s">
        <v>45</v>
      </c>
      <c r="F13" s="54">
        <v>1.601</v>
      </c>
      <c r="G13" s="86">
        <v>0</v>
      </c>
      <c r="H13" s="66">
        <v>0</v>
      </c>
      <c r="I13" s="66">
        <v>0</v>
      </c>
      <c r="J13" s="66">
        <v>0</v>
      </c>
      <c r="K13" s="66">
        <v>0</v>
      </c>
      <c r="L13" s="54">
        <v>48.771000000000001</v>
      </c>
      <c r="M13" s="86">
        <v>2274.06</v>
      </c>
      <c r="N13" s="54">
        <v>0</v>
      </c>
      <c r="O13" s="86">
        <v>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6" customHeight="1">
      <c r="A14" s="113"/>
      <c r="B14" s="53" t="s">
        <v>55</v>
      </c>
      <c r="C14" s="53"/>
      <c r="D14" s="53"/>
      <c r="E14" s="65" t="s">
        <v>152</v>
      </c>
      <c r="F14" s="54">
        <f t="shared" ref="F14:O15" si="0">F9-F12</f>
        <v>108.31799999999998</v>
      </c>
      <c r="G14" s="86">
        <f t="shared" si="0"/>
        <v>563</v>
      </c>
      <c r="H14" s="54">
        <f t="shared" si="0"/>
        <v>-118.56700000000001</v>
      </c>
      <c r="I14" s="86">
        <f t="shared" si="0"/>
        <v>-132</v>
      </c>
      <c r="J14" s="54">
        <f t="shared" si="0"/>
        <v>65.281999999999982</v>
      </c>
      <c r="K14" s="86">
        <f t="shared" si="0"/>
        <v>95.478999999999985</v>
      </c>
      <c r="L14" s="54">
        <f t="shared" si="0"/>
        <v>2108.0970000000016</v>
      </c>
      <c r="M14" s="86">
        <f t="shared" si="0"/>
        <v>994</v>
      </c>
      <c r="N14" s="54">
        <f t="shared" si="0"/>
        <v>115.82400000000007</v>
      </c>
      <c r="O14" s="86">
        <f t="shared" si="0"/>
        <v>129.41699999999992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6" customHeight="1">
      <c r="A15" s="113"/>
      <c r="B15" s="53" t="s">
        <v>56</v>
      </c>
      <c r="C15" s="53"/>
      <c r="D15" s="53"/>
      <c r="E15" s="65" t="s">
        <v>153</v>
      </c>
      <c r="F15" s="54">
        <f t="shared" si="0"/>
        <v>-1.601</v>
      </c>
      <c r="G15" s="86">
        <f t="shared" si="0"/>
        <v>0</v>
      </c>
      <c r="H15" s="54">
        <f t="shared" si="0"/>
        <v>0</v>
      </c>
      <c r="I15" s="86">
        <f t="shared" si="0"/>
        <v>0</v>
      </c>
      <c r="J15" s="54">
        <f t="shared" si="0"/>
        <v>0</v>
      </c>
      <c r="K15" s="86">
        <f t="shared" si="0"/>
        <v>0</v>
      </c>
      <c r="L15" s="54">
        <f t="shared" si="0"/>
        <v>80.178999999999988</v>
      </c>
      <c r="M15" s="86">
        <f t="shared" si="0"/>
        <v>-1600.1129999999998</v>
      </c>
      <c r="N15" s="54">
        <f t="shared" si="0"/>
        <v>0</v>
      </c>
      <c r="O15" s="86">
        <f t="shared" si="0"/>
        <v>1.1819999999999999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6" customHeight="1">
      <c r="A16" s="113"/>
      <c r="B16" s="53" t="s">
        <v>57</v>
      </c>
      <c r="C16" s="53"/>
      <c r="D16" s="53"/>
      <c r="E16" s="65" t="s">
        <v>154</v>
      </c>
      <c r="F16" s="54">
        <f t="shared" ref="F16:O16" si="1">F8-F11</f>
        <v>106.7170000000001</v>
      </c>
      <c r="G16" s="86">
        <f t="shared" si="1"/>
        <v>563</v>
      </c>
      <c r="H16" s="54">
        <f t="shared" si="1"/>
        <v>-118.56700000000001</v>
      </c>
      <c r="I16" s="86">
        <f t="shared" si="1"/>
        <v>-132</v>
      </c>
      <c r="J16" s="54">
        <f t="shared" si="1"/>
        <v>65.281999999999982</v>
      </c>
      <c r="K16" s="86">
        <f t="shared" si="1"/>
        <v>95.478999999999985</v>
      </c>
      <c r="L16" s="54">
        <f t="shared" si="1"/>
        <v>2188.2760000000017</v>
      </c>
      <c r="M16" s="86">
        <f t="shared" si="1"/>
        <v>-606</v>
      </c>
      <c r="N16" s="54">
        <f t="shared" si="1"/>
        <v>115.82400000000007</v>
      </c>
      <c r="O16" s="86">
        <f t="shared" si="1"/>
        <v>130.41699999999992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6" customHeight="1">
      <c r="A17" s="113"/>
      <c r="B17" s="53" t="s">
        <v>58</v>
      </c>
      <c r="C17" s="53"/>
      <c r="D17" s="53"/>
      <c r="E17" s="51"/>
      <c r="F17" s="66">
        <v>0</v>
      </c>
      <c r="G17" s="66">
        <v>0</v>
      </c>
      <c r="H17" s="66">
        <v>3741.4209999999998</v>
      </c>
      <c r="I17" s="66">
        <v>3622.8539999999998</v>
      </c>
      <c r="J17" s="54">
        <v>4289.5330000000004</v>
      </c>
      <c r="K17" s="86">
        <v>4354.82</v>
      </c>
      <c r="L17" s="54">
        <v>5411.2449999999999</v>
      </c>
      <c r="M17" s="86">
        <v>7599.5209999999997</v>
      </c>
      <c r="N17" s="66">
        <v>0</v>
      </c>
      <c r="O17" s="66">
        <v>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6" customHeight="1">
      <c r="A18" s="113"/>
      <c r="B18" s="53" t="s">
        <v>59</v>
      </c>
      <c r="C18" s="53"/>
      <c r="D18" s="53"/>
      <c r="E18" s="51"/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6" customHeight="1">
      <c r="A19" s="113" t="s">
        <v>83</v>
      </c>
      <c r="B19" s="60" t="s">
        <v>60</v>
      </c>
      <c r="C19" s="53"/>
      <c r="D19" s="53"/>
      <c r="E19" s="65"/>
      <c r="F19" s="54">
        <v>111.538</v>
      </c>
      <c r="G19" s="86">
        <v>4468.5820000000003</v>
      </c>
      <c r="H19" s="54">
        <v>415.72</v>
      </c>
      <c r="I19" s="86">
        <v>491.85</v>
      </c>
      <c r="J19" s="54">
        <v>0</v>
      </c>
      <c r="K19" s="86">
        <v>0</v>
      </c>
      <c r="L19" s="54">
        <v>1579.9110000000001</v>
      </c>
      <c r="M19" s="86">
        <v>3356.7640000000001</v>
      </c>
      <c r="N19" s="54">
        <v>198.73400000000001</v>
      </c>
      <c r="O19" s="86">
        <v>1271.1790000000001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6" customHeight="1">
      <c r="A20" s="113"/>
      <c r="B20" s="61"/>
      <c r="C20" s="53" t="s">
        <v>61</v>
      </c>
      <c r="D20" s="53"/>
      <c r="E20" s="65"/>
      <c r="F20" s="54">
        <v>0</v>
      </c>
      <c r="G20" s="86">
        <v>0</v>
      </c>
      <c r="H20" s="54">
        <v>107.6</v>
      </c>
      <c r="I20" s="86">
        <v>178.4</v>
      </c>
      <c r="J20" s="54">
        <v>0</v>
      </c>
      <c r="K20" s="86">
        <v>0</v>
      </c>
      <c r="L20" s="54">
        <v>549.20000000000005</v>
      </c>
      <c r="M20" s="86">
        <v>2027.2</v>
      </c>
      <c r="N20" s="54">
        <v>43</v>
      </c>
      <c r="O20" s="86">
        <v>257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6" customHeight="1">
      <c r="A21" s="113"/>
      <c r="B21" s="79" t="s">
        <v>62</v>
      </c>
      <c r="C21" s="53"/>
      <c r="D21" s="53"/>
      <c r="E21" s="65" t="s">
        <v>155</v>
      </c>
      <c r="F21" s="54">
        <v>111.538</v>
      </c>
      <c r="G21" s="86">
        <v>4468.5820000000003</v>
      </c>
      <c r="H21" s="54">
        <v>415.72</v>
      </c>
      <c r="I21" s="86">
        <v>491.85</v>
      </c>
      <c r="J21" s="54">
        <v>0</v>
      </c>
      <c r="K21" s="86">
        <v>0</v>
      </c>
      <c r="L21" s="54">
        <v>1579.9110000000001</v>
      </c>
      <c r="M21" s="86">
        <v>3356.7640000000001</v>
      </c>
      <c r="N21" s="54">
        <v>198.73400000000001</v>
      </c>
      <c r="O21" s="86">
        <v>1271.1790000000001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6" customHeight="1">
      <c r="A22" s="113"/>
      <c r="B22" s="60" t="s">
        <v>63</v>
      </c>
      <c r="C22" s="53"/>
      <c r="D22" s="53"/>
      <c r="E22" s="65" t="s">
        <v>156</v>
      </c>
      <c r="F22" s="54">
        <v>412.05700000000002</v>
      </c>
      <c r="G22" s="86">
        <v>1593.491</v>
      </c>
      <c r="H22" s="54">
        <v>571.55100000000004</v>
      </c>
      <c r="I22" s="86">
        <v>619.58199999999999</v>
      </c>
      <c r="J22" s="54">
        <v>190</v>
      </c>
      <c r="K22" s="86">
        <v>150</v>
      </c>
      <c r="L22" s="54">
        <v>3430.1860000000001</v>
      </c>
      <c r="M22" s="86">
        <v>4807.8770000000004</v>
      </c>
      <c r="N22" s="54">
        <v>432.726</v>
      </c>
      <c r="O22" s="86">
        <v>1412.519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6" customHeight="1">
      <c r="A23" s="113"/>
      <c r="B23" s="61" t="s">
        <v>64</v>
      </c>
      <c r="C23" s="53" t="s">
        <v>65</v>
      </c>
      <c r="D23" s="53"/>
      <c r="E23" s="65"/>
      <c r="F23" s="54">
        <v>352.33100000000002</v>
      </c>
      <c r="G23" s="86">
        <v>399.46699999999998</v>
      </c>
      <c r="H23" s="54">
        <v>459.09199999999998</v>
      </c>
      <c r="I23" s="86">
        <v>455.68099999999998</v>
      </c>
      <c r="J23" s="54">
        <v>0</v>
      </c>
      <c r="K23" s="86">
        <v>0</v>
      </c>
      <c r="L23" s="54">
        <v>2764.817</v>
      </c>
      <c r="M23" s="86">
        <v>2307.9369999999999</v>
      </c>
      <c r="N23" s="54">
        <v>93.283000000000001</v>
      </c>
      <c r="O23" s="86">
        <v>90.813000000000002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6" customHeight="1">
      <c r="A24" s="113"/>
      <c r="B24" s="53" t="s">
        <v>157</v>
      </c>
      <c r="C24" s="53"/>
      <c r="D24" s="53"/>
      <c r="E24" s="65" t="s">
        <v>158</v>
      </c>
      <c r="F24" s="54">
        <f t="shared" ref="F24:O24" si="2">F21-F22</f>
        <v>-300.51900000000001</v>
      </c>
      <c r="G24" s="86">
        <f t="shared" si="2"/>
        <v>2875.0910000000003</v>
      </c>
      <c r="H24" s="54">
        <f t="shared" si="2"/>
        <v>-155.83100000000002</v>
      </c>
      <c r="I24" s="86">
        <f t="shared" si="2"/>
        <v>-127.73199999999997</v>
      </c>
      <c r="J24" s="54">
        <f t="shared" si="2"/>
        <v>-190</v>
      </c>
      <c r="K24" s="86">
        <f t="shared" si="2"/>
        <v>-150</v>
      </c>
      <c r="L24" s="54">
        <f t="shared" si="2"/>
        <v>-1850.2750000000001</v>
      </c>
      <c r="M24" s="86">
        <f t="shared" si="2"/>
        <v>-1451.1130000000003</v>
      </c>
      <c r="N24" s="54">
        <f t="shared" si="2"/>
        <v>-233.99199999999999</v>
      </c>
      <c r="O24" s="86">
        <f t="shared" si="2"/>
        <v>-141.33999999999992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6" customHeight="1">
      <c r="A25" s="113"/>
      <c r="B25" s="60" t="s">
        <v>66</v>
      </c>
      <c r="C25" s="60"/>
      <c r="D25" s="60"/>
      <c r="E25" s="117" t="s">
        <v>159</v>
      </c>
      <c r="F25" s="104">
        <v>300.51900000000001</v>
      </c>
      <c r="G25" s="104">
        <v>0</v>
      </c>
      <c r="H25" s="104">
        <v>155.83099999999999</v>
      </c>
      <c r="I25" s="104">
        <v>127.732</v>
      </c>
      <c r="J25" s="104">
        <v>190</v>
      </c>
      <c r="K25" s="104">
        <v>150</v>
      </c>
      <c r="L25" s="104">
        <v>1850.2750000000001</v>
      </c>
      <c r="M25" s="104">
        <v>1451.1130000000001</v>
      </c>
      <c r="N25" s="104">
        <v>233.99199999999999</v>
      </c>
      <c r="O25" s="104">
        <v>141.34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6" customHeight="1">
      <c r="A26" s="113"/>
      <c r="B26" s="79" t="s">
        <v>67</v>
      </c>
      <c r="C26" s="79"/>
      <c r="D26" s="79"/>
      <c r="E26" s="118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6" customHeight="1">
      <c r="A27" s="113"/>
      <c r="B27" s="53" t="s">
        <v>160</v>
      </c>
      <c r="C27" s="53"/>
      <c r="D27" s="53"/>
      <c r="E27" s="65" t="s">
        <v>161</v>
      </c>
      <c r="F27" s="54">
        <f t="shared" ref="F27:O27" si="3">F24+F25</f>
        <v>0</v>
      </c>
      <c r="G27" s="86">
        <f t="shared" si="3"/>
        <v>2875.0910000000003</v>
      </c>
      <c r="H27" s="54">
        <f t="shared" si="3"/>
        <v>0</v>
      </c>
      <c r="I27" s="86">
        <f t="shared" si="3"/>
        <v>0</v>
      </c>
      <c r="J27" s="54">
        <f t="shared" si="3"/>
        <v>0</v>
      </c>
      <c r="K27" s="86">
        <f t="shared" si="3"/>
        <v>0</v>
      </c>
      <c r="L27" s="54">
        <f t="shared" si="3"/>
        <v>0</v>
      </c>
      <c r="M27" s="86">
        <f t="shared" si="3"/>
        <v>0</v>
      </c>
      <c r="N27" s="54">
        <f t="shared" si="3"/>
        <v>0</v>
      </c>
      <c r="O27" s="86">
        <f t="shared" si="3"/>
        <v>0</v>
      </c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6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6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8" t="s">
        <v>162</v>
      </c>
      <c r="P29" s="27"/>
      <c r="Q29" s="27"/>
      <c r="R29" s="27"/>
      <c r="S29" s="27"/>
      <c r="T29" s="27"/>
      <c r="U29" s="27"/>
      <c r="V29" s="27"/>
      <c r="W29" s="27"/>
      <c r="X29" s="27"/>
      <c r="Y29" s="28"/>
    </row>
    <row r="30" spans="1:25" ht="16" customHeight="1">
      <c r="A30" s="116" t="s">
        <v>68</v>
      </c>
      <c r="B30" s="116"/>
      <c r="C30" s="116"/>
      <c r="D30" s="116"/>
      <c r="E30" s="116"/>
      <c r="F30" s="110" t="s">
        <v>270</v>
      </c>
      <c r="G30" s="111"/>
      <c r="H30" s="110" t="s">
        <v>271</v>
      </c>
      <c r="I30" s="111"/>
      <c r="J30" s="110" t="s">
        <v>272</v>
      </c>
      <c r="K30" s="111"/>
      <c r="L30" s="110" t="s">
        <v>273</v>
      </c>
      <c r="M30" s="111"/>
      <c r="N30" s="110" t="s">
        <v>267</v>
      </c>
      <c r="O30" s="111"/>
      <c r="P30" s="29"/>
      <c r="Q30" s="27"/>
      <c r="R30" s="29"/>
      <c r="S30" s="27"/>
      <c r="T30" s="29"/>
      <c r="U30" s="27"/>
      <c r="V30" s="29"/>
      <c r="W30" s="27"/>
      <c r="X30" s="29"/>
      <c r="Y30" s="27"/>
    </row>
    <row r="31" spans="1:25" ht="16" customHeight="1">
      <c r="A31" s="116"/>
      <c r="B31" s="116"/>
      <c r="C31" s="116"/>
      <c r="D31" s="116"/>
      <c r="E31" s="116"/>
      <c r="F31" s="51" t="s">
        <v>243</v>
      </c>
      <c r="G31" s="51" t="s">
        <v>265</v>
      </c>
      <c r="H31" s="51" t="s">
        <v>243</v>
      </c>
      <c r="I31" s="51" t="s">
        <v>265</v>
      </c>
      <c r="J31" s="51" t="s">
        <v>243</v>
      </c>
      <c r="K31" s="51" t="s">
        <v>265</v>
      </c>
      <c r="L31" s="51" t="s">
        <v>243</v>
      </c>
      <c r="M31" s="51" t="s">
        <v>265</v>
      </c>
      <c r="N31" s="51" t="s">
        <v>243</v>
      </c>
      <c r="O31" s="51" t="s">
        <v>265</v>
      </c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ht="16" customHeight="1">
      <c r="A32" s="113" t="s">
        <v>84</v>
      </c>
      <c r="B32" s="60" t="s">
        <v>49</v>
      </c>
      <c r="C32" s="53"/>
      <c r="D32" s="53"/>
      <c r="E32" s="65" t="s">
        <v>40</v>
      </c>
      <c r="F32" s="54">
        <v>0</v>
      </c>
      <c r="G32" s="86">
        <v>0</v>
      </c>
      <c r="H32" s="54">
        <v>0</v>
      </c>
      <c r="I32" s="86">
        <v>0</v>
      </c>
      <c r="J32" s="54">
        <v>177.39599999999999</v>
      </c>
      <c r="K32" s="86">
        <v>176.48099999999999</v>
      </c>
      <c r="L32" s="54">
        <v>46.86</v>
      </c>
      <c r="M32" s="86">
        <v>58.774000000000001</v>
      </c>
      <c r="N32" s="54">
        <v>20.908000000000001</v>
      </c>
      <c r="O32" s="86">
        <v>12.999000000000001</v>
      </c>
      <c r="P32" s="31"/>
      <c r="Q32" s="31"/>
      <c r="R32" s="31"/>
      <c r="S32" s="31"/>
      <c r="T32" s="32"/>
      <c r="U32" s="32"/>
      <c r="V32" s="31"/>
      <c r="W32" s="31"/>
      <c r="X32" s="32"/>
      <c r="Y32" s="32"/>
    </row>
    <row r="33" spans="1:25" ht="16" customHeight="1">
      <c r="A33" s="119"/>
      <c r="B33" s="62"/>
      <c r="C33" s="60" t="s">
        <v>69</v>
      </c>
      <c r="D33" s="53"/>
      <c r="E33" s="65"/>
      <c r="F33" s="54">
        <v>0</v>
      </c>
      <c r="G33" s="86">
        <v>0</v>
      </c>
      <c r="H33" s="54">
        <v>0</v>
      </c>
      <c r="I33" s="86">
        <v>0</v>
      </c>
      <c r="J33" s="54">
        <v>115.605</v>
      </c>
      <c r="K33" s="86">
        <v>114.21899999999999</v>
      </c>
      <c r="L33" s="54">
        <v>46.857999999999997</v>
      </c>
      <c r="M33" s="86">
        <v>58.774000000000001</v>
      </c>
      <c r="N33" s="54">
        <v>20.901</v>
      </c>
      <c r="O33" s="86">
        <v>12.981999999999999</v>
      </c>
      <c r="P33" s="31"/>
      <c r="Q33" s="31"/>
      <c r="R33" s="31"/>
      <c r="S33" s="31"/>
      <c r="T33" s="32"/>
      <c r="U33" s="32"/>
      <c r="V33" s="31"/>
      <c r="W33" s="31"/>
      <c r="X33" s="32"/>
      <c r="Y33" s="32"/>
    </row>
    <row r="34" spans="1:25" ht="16" customHeight="1">
      <c r="A34" s="119"/>
      <c r="B34" s="62"/>
      <c r="C34" s="61"/>
      <c r="D34" s="53" t="s">
        <v>70</v>
      </c>
      <c r="E34" s="65"/>
      <c r="F34" s="54">
        <v>0</v>
      </c>
      <c r="G34" s="86">
        <v>0</v>
      </c>
      <c r="H34" s="54">
        <v>0</v>
      </c>
      <c r="I34" s="86">
        <v>0</v>
      </c>
      <c r="J34" s="54">
        <v>115.605</v>
      </c>
      <c r="K34" s="86">
        <v>114.21899999999999</v>
      </c>
      <c r="L34" s="54">
        <v>46.857999999999997</v>
      </c>
      <c r="M34" s="86">
        <v>58.774000000000001</v>
      </c>
      <c r="N34" s="54">
        <v>10.193</v>
      </c>
      <c r="O34" s="86">
        <v>2.2989999999999999</v>
      </c>
      <c r="P34" s="31"/>
      <c r="Q34" s="31"/>
      <c r="R34" s="31"/>
      <c r="S34" s="31"/>
      <c r="T34" s="32"/>
      <c r="U34" s="32"/>
      <c r="V34" s="31"/>
      <c r="W34" s="31"/>
      <c r="X34" s="32"/>
      <c r="Y34" s="32"/>
    </row>
    <row r="35" spans="1:25" ht="16" customHeight="1">
      <c r="A35" s="119"/>
      <c r="B35" s="61"/>
      <c r="C35" s="79" t="s">
        <v>71</v>
      </c>
      <c r="D35" s="53"/>
      <c r="E35" s="65"/>
      <c r="F35" s="54">
        <v>0</v>
      </c>
      <c r="G35" s="86">
        <v>0</v>
      </c>
      <c r="H35" s="54">
        <v>0</v>
      </c>
      <c r="I35" s="86">
        <v>0</v>
      </c>
      <c r="J35" s="67">
        <v>61.790999999999997</v>
      </c>
      <c r="K35" s="67">
        <v>62.262</v>
      </c>
      <c r="L35" s="54">
        <v>0</v>
      </c>
      <c r="M35" s="86">
        <v>0</v>
      </c>
      <c r="N35" s="54">
        <v>0</v>
      </c>
      <c r="O35" s="86">
        <v>0</v>
      </c>
      <c r="P35" s="31"/>
      <c r="Q35" s="31"/>
      <c r="R35" s="31"/>
      <c r="S35" s="31"/>
      <c r="T35" s="32"/>
      <c r="U35" s="32"/>
      <c r="V35" s="31"/>
      <c r="W35" s="31"/>
      <c r="X35" s="32"/>
      <c r="Y35" s="32"/>
    </row>
    <row r="36" spans="1:25" ht="16" customHeight="1">
      <c r="A36" s="119"/>
      <c r="B36" s="60" t="s">
        <v>52</v>
      </c>
      <c r="C36" s="53"/>
      <c r="D36" s="53"/>
      <c r="E36" s="65" t="s">
        <v>41</v>
      </c>
      <c r="F36" s="54">
        <v>0</v>
      </c>
      <c r="G36" s="86">
        <v>0</v>
      </c>
      <c r="H36" s="54">
        <v>0</v>
      </c>
      <c r="I36" s="86">
        <v>0</v>
      </c>
      <c r="J36" s="54">
        <v>180.976</v>
      </c>
      <c r="K36" s="86">
        <v>181.77199999999999</v>
      </c>
      <c r="L36" s="54">
        <v>10.335000000000001</v>
      </c>
      <c r="M36" s="86">
        <v>7.4939999999999998</v>
      </c>
      <c r="N36" s="54">
        <v>10.557</v>
      </c>
      <c r="O36" s="86">
        <v>5.7480000000000002</v>
      </c>
      <c r="P36" s="31"/>
      <c r="Q36" s="31"/>
      <c r="R36" s="31"/>
      <c r="S36" s="31"/>
      <c r="T36" s="31"/>
      <c r="U36" s="31"/>
      <c r="V36" s="31"/>
      <c r="W36" s="31"/>
      <c r="X36" s="32"/>
      <c r="Y36" s="32"/>
    </row>
    <row r="37" spans="1:25" ht="16" customHeight="1">
      <c r="A37" s="119"/>
      <c r="B37" s="62"/>
      <c r="C37" s="53" t="s">
        <v>72</v>
      </c>
      <c r="D37" s="53"/>
      <c r="E37" s="65"/>
      <c r="F37" s="54">
        <v>0</v>
      </c>
      <c r="G37" s="86">
        <v>0</v>
      </c>
      <c r="H37" s="54">
        <v>0</v>
      </c>
      <c r="I37" s="86">
        <v>0</v>
      </c>
      <c r="J37" s="54">
        <v>177.43600000000001</v>
      </c>
      <c r="K37" s="86">
        <v>177.298</v>
      </c>
      <c r="L37" s="54">
        <v>9.6470000000000002</v>
      </c>
      <c r="M37" s="86">
        <v>6.8380000000000001</v>
      </c>
      <c r="N37" s="54">
        <v>5.1870000000000003</v>
      </c>
      <c r="O37" s="86">
        <v>0</v>
      </c>
      <c r="P37" s="31"/>
      <c r="Q37" s="31"/>
      <c r="R37" s="31"/>
      <c r="S37" s="31"/>
      <c r="T37" s="31"/>
      <c r="U37" s="31"/>
      <c r="V37" s="31"/>
      <c r="W37" s="31"/>
      <c r="X37" s="32"/>
      <c r="Y37" s="32"/>
    </row>
    <row r="38" spans="1:25" ht="16" customHeight="1">
      <c r="A38" s="119"/>
      <c r="B38" s="61"/>
      <c r="C38" s="53" t="s">
        <v>73</v>
      </c>
      <c r="D38" s="53"/>
      <c r="E38" s="65"/>
      <c r="F38" s="54">
        <v>0</v>
      </c>
      <c r="G38" s="86">
        <v>0</v>
      </c>
      <c r="H38" s="54">
        <v>0</v>
      </c>
      <c r="I38" s="86">
        <v>0</v>
      </c>
      <c r="J38" s="54">
        <v>3.54</v>
      </c>
      <c r="K38" s="86">
        <v>4.4740000000000002</v>
      </c>
      <c r="L38" s="54">
        <v>0.68799999999999994</v>
      </c>
      <c r="M38" s="86">
        <v>0.65600000000000003</v>
      </c>
      <c r="N38" s="54">
        <v>5.37</v>
      </c>
      <c r="O38" s="86">
        <v>5.7160000000000002</v>
      </c>
      <c r="P38" s="31"/>
      <c r="Q38" s="31"/>
      <c r="R38" s="32"/>
      <c r="S38" s="32"/>
      <c r="T38" s="31"/>
      <c r="U38" s="31"/>
      <c r="V38" s="31"/>
      <c r="W38" s="31"/>
      <c r="X38" s="32"/>
      <c r="Y38" s="32"/>
    </row>
    <row r="39" spans="1:25" ht="16" customHeight="1">
      <c r="A39" s="119"/>
      <c r="B39" s="47" t="s">
        <v>74</v>
      </c>
      <c r="C39" s="47"/>
      <c r="D39" s="47"/>
      <c r="E39" s="65" t="s">
        <v>163</v>
      </c>
      <c r="F39" s="54">
        <f t="shared" ref="F39:O39" si="4">F32-F36</f>
        <v>0</v>
      </c>
      <c r="G39" s="86">
        <f t="shared" si="4"/>
        <v>0</v>
      </c>
      <c r="H39" s="54">
        <f t="shared" si="4"/>
        <v>0</v>
      </c>
      <c r="I39" s="86">
        <f t="shared" si="4"/>
        <v>0</v>
      </c>
      <c r="J39" s="54">
        <f t="shared" si="4"/>
        <v>-3.5800000000000125</v>
      </c>
      <c r="K39" s="86">
        <f t="shared" si="4"/>
        <v>-5.2909999999999968</v>
      </c>
      <c r="L39" s="54">
        <f t="shared" si="4"/>
        <v>36.524999999999999</v>
      </c>
      <c r="M39" s="86">
        <f t="shared" si="4"/>
        <v>51.28</v>
      </c>
      <c r="N39" s="54">
        <f t="shared" si="4"/>
        <v>10.351000000000001</v>
      </c>
      <c r="O39" s="86">
        <f t="shared" si="4"/>
        <v>7.2510000000000003</v>
      </c>
      <c r="P39" s="31"/>
      <c r="Q39" s="31"/>
      <c r="R39" s="31"/>
      <c r="S39" s="31"/>
      <c r="T39" s="31"/>
      <c r="U39" s="31"/>
      <c r="V39" s="31"/>
      <c r="W39" s="31"/>
      <c r="X39" s="32"/>
      <c r="Y39" s="32"/>
    </row>
    <row r="40" spans="1:25" ht="16" customHeight="1">
      <c r="A40" s="113" t="s">
        <v>85</v>
      </c>
      <c r="B40" s="60" t="s">
        <v>75</v>
      </c>
      <c r="C40" s="53"/>
      <c r="D40" s="53"/>
      <c r="E40" s="65" t="s">
        <v>43</v>
      </c>
      <c r="F40" s="54">
        <v>44.905000000000001</v>
      </c>
      <c r="G40" s="86">
        <v>44.905000000000001</v>
      </c>
      <c r="H40" s="54">
        <v>50.191000000000003</v>
      </c>
      <c r="I40" s="86">
        <v>50.19</v>
      </c>
      <c r="J40" s="54">
        <v>23.635999999999999</v>
      </c>
      <c r="K40" s="86">
        <v>24.507000000000001</v>
      </c>
      <c r="L40" s="54">
        <v>3</v>
      </c>
      <c r="M40" s="86">
        <v>8.7750000000000004</v>
      </c>
      <c r="N40" s="54">
        <v>0</v>
      </c>
      <c r="O40" s="86">
        <v>0</v>
      </c>
      <c r="P40" s="31"/>
      <c r="Q40" s="31"/>
      <c r="R40" s="31"/>
      <c r="S40" s="31"/>
      <c r="T40" s="32"/>
      <c r="U40" s="32"/>
      <c r="V40" s="32"/>
      <c r="W40" s="32"/>
      <c r="X40" s="31"/>
      <c r="Y40" s="31"/>
    </row>
    <row r="41" spans="1:25" ht="16" customHeight="1">
      <c r="A41" s="114"/>
      <c r="B41" s="61"/>
      <c r="C41" s="53" t="s">
        <v>76</v>
      </c>
      <c r="D41" s="53"/>
      <c r="E41" s="65"/>
      <c r="F41" s="67">
        <v>0</v>
      </c>
      <c r="G41" s="67">
        <v>0</v>
      </c>
      <c r="H41" s="67">
        <v>0</v>
      </c>
      <c r="I41" s="67">
        <v>0</v>
      </c>
      <c r="J41" s="54">
        <v>0</v>
      </c>
      <c r="K41" s="86">
        <v>0</v>
      </c>
      <c r="L41" s="54">
        <v>3</v>
      </c>
      <c r="M41" s="86">
        <v>6</v>
      </c>
      <c r="N41" s="54">
        <v>0</v>
      </c>
      <c r="O41" s="86">
        <v>0</v>
      </c>
      <c r="P41" s="32"/>
      <c r="Q41" s="32"/>
      <c r="R41" s="32"/>
      <c r="S41" s="32"/>
      <c r="T41" s="32"/>
      <c r="U41" s="32"/>
      <c r="V41" s="32"/>
      <c r="W41" s="32"/>
      <c r="X41" s="31"/>
      <c r="Y41" s="31"/>
    </row>
    <row r="42" spans="1:25" ht="16" customHeight="1">
      <c r="A42" s="114"/>
      <c r="B42" s="60" t="s">
        <v>63</v>
      </c>
      <c r="C42" s="53"/>
      <c r="D42" s="53"/>
      <c r="E42" s="65" t="s">
        <v>44</v>
      </c>
      <c r="F42" s="54">
        <v>44.905000000000001</v>
      </c>
      <c r="G42" s="86">
        <v>44.905000000000001</v>
      </c>
      <c r="H42" s="54">
        <v>50.191000000000003</v>
      </c>
      <c r="I42" s="86">
        <v>50.19</v>
      </c>
      <c r="J42" s="54">
        <v>56.000999999999998</v>
      </c>
      <c r="K42" s="86">
        <v>57.741</v>
      </c>
      <c r="L42" s="54">
        <v>28.184000000000001</v>
      </c>
      <c r="M42" s="86">
        <v>60.866999999999997</v>
      </c>
      <c r="N42" s="54">
        <v>0</v>
      </c>
      <c r="O42" s="86">
        <v>2.7749999999999999</v>
      </c>
      <c r="P42" s="31"/>
      <c r="Q42" s="31"/>
      <c r="R42" s="31"/>
      <c r="S42" s="31"/>
      <c r="T42" s="32"/>
      <c r="U42" s="32"/>
      <c r="V42" s="31"/>
      <c r="W42" s="31"/>
      <c r="X42" s="31"/>
      <c r="Y42" s="31"/>
    </row>
    <row r="43" spans="1:25" ht="16" customHeight="1">
      <c r="A43" s="114"/>
      <c r="B43" s="61"/>
      <c r="C43" s="53" t="s">
        <v>77</v>
      </c>
      <c r="D43" s="53"/>
      <c r="E43" s="65"/>
      <c r="F43" s="54">
        <v>39.207999999999998</v>
      </c>
      <c r="G43" s="86">
        <v>38.268000000000001</v>
      </c>
      <c r="H43" s="54">
        <v>43.055999999999997</v>
      </c>
      <c r="I43" s="86">
        <v>42.142000000000003</v>
      </c>
      <c r="J43" s="67">
        <v>47.274000000000001</v>
      </c>
      <c r="K43" s="67">
        <v>49.014000000000003</v>
      </c>
      <c r="L43" s="54">
        <v>6.7210000000000001</v>
      </c>
      <c r="M43" s="86">
        <v>1.0449999999999999</v>
      </c>
      <c r="N43" s="54">
        <v>0</v>
      </c>
      <c r="O43" s="86">
        <v>0</v>
      </c>
      <c r="P43" s="31"/>
      <c r="Q43" s="31"/>
      <c r="R43" s="32"/>
      <c r="S43" s="31"/>
      <c r="T43" s="32"/>
      <c r="U43" s="32"/>
      <c r="V43" s="31"/>
      <c r="W43" s="31"/>
      <c r="X43" s="32"/>
      <c r="Y43" s="32"/>
    </row>
    <row r="44" spans="1:25" ht="16" customHeight="1">
      <c r="A44" s="114"/>
      <c r="B44" s="53" t="s">
        <v>74</v>
      </c>
      <c r="C44" s="53"/>
      <c r="D44" s="53"/>
      <c r="E44" s="65" t="s">
        <v>164</v>
      </c>
      <c r="F44" s="67">
        <f t="shared" ref="F44:O44" si="5">F40-F42</f>
        <v>0</v>
      </c>
      <c r="G44" s="67">
        <f t="shared" si="5"/>
        <v>0</v>
      </c>
      <c r="H44" s="67">
        <f t="shared" si="5"/>
        <v>0</v>
      </c>
      <c r="I44" s="67">
        <f t="shared" si="5"/>
        <v>0</v>
      </c>
      <c r="J44" s="67">
        <f t="shared" si="5"/>
        <v>-32.364999999999995</v>
      </c>
      <c r="K44" s="67">
        <f t="shared" si="5"/>
        <v>-33.233999999999995</v>
      </c>
      <c r="L44" s="67">
        <f t="shared" si="5"/>
        <v>-25.184000000000001</v>
      </c>
      <c r="M44" s="67">
        <f t="shared" si="5"/>
        <v>-52.091999999999999</v>
      </c>
      <c r="N44" s="67">
        <f t="shared" si="5"/>
        <v>0</v>
      </c>
      <c r="O44" s="67">
        <f t="shared" si="5"/>
        <v>-2.7749999999999999</v>
      </c>
      <c r="P44" s="32"/>
      <c r="Q44" s="32"/>
      <c r="R44" s="31"/>
      <c r="S44" s="31"/>
      <c r="T44" s="32"/>
      <c r="U44" s="32"/>
      <c r="V44" s="31"/>
      <c r="W44" s="31"/>
      <c r="X44" s="31"/>
      <c r="Y44" s="31"/>
    </row>
    <row r="45" spans="1:25" ht="16" customHeight="1">
      <c r="A45" s="113" t="s">
        <v>86</v>
      </c>
      <c r="B45" s="47" t="s">
        <v>78</v>
      </c>
      <c r="C45" s="47"/>
      <c r="D45" s="47"/>
      <c r="E45" s="65" t="s">
        <v>165</v>
      </c>
      <c r="F45" s="54">
        <f t="shared" ref="F45:O45" si="6">F39+F44</f>
        <v>0</v>
      </c>
      <c r="G45" s="86">
        <f t="shared" si="6"/>
        <v>0</v>
      </c>
      <c r="H45" s="54">
        <f t="shared" si="6"/>
        <v>0</v>
      </c>
      <c r="I45" s="86">
        <f t="shared" si="6"/>
        <v>0</v>
      </c>
      <c r="J45" s="54">
        <f t="shared" si="6"/>
        <v>-35.945000000000007</v>
      </c>
      <c r="K45" s="86">
        <f t="shared" si="6"/>
        <v>-38.524999999999991</v>
      </c>
      <c r="L45" s="54">
        <f t="shared" si="6"/>
        <v>11.340999999999998</v>
      </c>
      <c r="M45" s="86">
        <f t="shared" si="6"/>
        <v>-0.81199999999999761</v>
      </c>
      <c r="N45" s="54">
        <f t="shared" si="6"/>
        <v>10.351000000000001</v>
      </c>
      <c r="O45" s="86">
        <f t="shared" si="6"/>
        <v>4.4760000000000009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25" ht="16" customHeight="1">
      <c r="A46" s="114"/>
      <c r="B46" s="53" t="s">
        <v>79</v>
      </c>
      <c r="C46" s="53"/>
      <c r="D46" s="53"/>
      <c r="E46" s="53"/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54">
        <v>0</v>
      </c>
      <c r="M46" s="86">
        <v>0</v>
      </c>
      <c r="N46" s="67">
        <v>0</v>
      </c>
      <c r="O46" s="67">
        <v>0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:25" ht="16" customHeight="1">
      <c r="A47" s="114"/>
      <c r="B47" s="53" t="s">
        <v>80</v>
      </c>
      <c r="C47" s="53"/>
      <c r="D47" s="53"/>
      <c r="E47" s="53"/>
      <c r="F47" s="54">
        <v>0</v>
      </c>
      <c r="G47" s="86">
        <v>0</v>
      </c>
      <c r="H47" s="54">
        <v>0</v>
      </c>
      <c r="I47" s="86">
        <v>0</v>
      </c>
      <c r="J47" s="54">
        <v>0</v>
      </c>
      <c r="K47" s="86">
        <v>0</v>
      </c>
      <c r="L47" s="54">
        <v>0</v>
      </c>
      <c r="M47" s="86">
        <v>0</v>
      </c>
      <c r="N47" s="54">
        <v>0</v>
      </c>
      <c r="O47" s="86">
        <v>0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25" ht="16" customHeight="1">
      <c r="A48" s="114"/>
      <c r="B48" s="53" t="s">
        <v>81</v>
      </c>
      <c r="C48" s="53"/>
      <c r="D48" s="53"/>
      <c r="E48" s="53"/>
      <c r="F48" s="54">
        <v>0</v>
      </c>
      <c r="G48" s="86">
        <v>0</v>
      </c>
      <c r="H48" s="54">
        <v>0</v>
      </c>
      <c r="I48" s="86">
        <v>0</v>
      </c>
      <c r="J48" s="54">
        <v>0</v>
      </c>
      <c r="K48" s="86">
        <v>0</v>
      </c>
      <c r="L48" s="54">
        <v>0</v>
      </c>
      <c r="M48" s="86">
        <v>0</v>
      </c>
      <c r="N48" s="54">
        <v>0</v>
      </c>
      <c r="O48" s="86"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15" ht="16" customHeight="1">
      <c r="A49" s="8" t="s">
        <v>166</v>
      </c>
      <c r="O49" s="6"/>
    </row>
    <row r="50" spans="1:15" ht="16" customHeight="1">
      <c r="A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1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7"/>
  <sheetViews>
    <sheetView view="pageBreakPreview" zoomScale="85" zoomScaleNormal="100" zoomScaleSheetLayoutView="85" workbookViewId="0">
      <selection activeCell="C21" sqref="C21"/>
    </sheetView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33" t="s">
        <v>0</v>
      </c>
      <c r="B1" s="33"/>
      <c r="C1" s="41" t="s">
        <v>263</v>
      </c>
      <c r="D1" s="42"/>
    </row>
    <row r="3" spans="1:14" ht="15" customHeight="1">
      <c r="A3" s="14" t="s">
        <v>167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245</v>
      </c>
      <c r="C5" s="43"/>
      <c r="D5" s="43"/>
      <c r="H5" s="15"/>
      <c r="L5" s="15"/>
      <c r="N5" s="15" t="s">
        <v>168</v>
      </c>
    </row>
    <row r="6" spans="1:14" ht="15" customHeight="1">
      <c r="A6" s="44"/>
      <c r="B6" s="45"/>
      <c r="C6" s="45"/>
      <c r="D6" s="85"/>
      <c r="E6" s="121" t="s">
        <v>274</v>
      </c>
      <c r="F6" s="121"/>
      <c r="G6" s="121" t="s">
        <v>275</v>
      </c>
      <c r="H6" s="121"/>
      <c r="I6" s="122"/>
      <c r="J6" s="123"/>
      <c r="K6" s="121"/>
      <c r="L6" s="121"/>
      <c r="M6" s="121"/>
      <c r="N6" s="121"/>
    </row>
    <row r="7" spans="1:14" ht="15" customHeight="1">
      <c r="A7" s="18"/>
      <c r="B7" s="19"/>
      <c r="C7" s="19"/>
      <c r="D7" s="59"/>
      <c r="E7" s="36" t="s">
        <v>243</v>
      </c>
      <c r="F7" s="87" t="s">
        <v>265</v>
      </c>
      <c r="G7" s="36" t="s">
        <v>243</v>
      </c>
      <c r="H7" s="87" t="s">
        <v>265</v>
      </c>
      <c r="I7" s="36" t="s">
        <v>243</v>
      </c>
      <c r="J7" s="36" t="s">
        <v>246</v>
      </c>
      <c r="K7" s="36" t="s">
        <v>243</v>
      </c>
      <c r="L7" s="36" t="s">
        <v>246</v>
      </c>
      <c r="M7" s="36" t="s">
        <v>243</v>
      </c>
      <c r="N7" s="36" t="s">
        <v>246</v>
      </c>
    </row>
    <row r="8" spans="1:14" ht="18" customHeight="1">
      <c r="A8" s="100" t="s">
        <v>169</v>
      </c>
      <c r="B8" s="80" t="s">
        <v>170</v>
      </c>
      <c r="C8" s="81"/>
      <c r="D8" s="81"/>
      <c r="E8" s="82">
        <v>1</v>
      </c>
      <c r="F8" s="82">
        <v>1</v>
      </c>
      <c r="G8" s="82">
        <v>1</v>
      </c>
      <c r="H8" s="72">
        <v>1</v>
      </c>
      <c r="I8" s="82"/>
      <c r="J8" s="82"/>
      <c r="K8" s="82"/>
      <c r="L8" s="82"/>
      <c r="M8" s="82"/>
      <c r="N8" s="82"/>
    </row>
    <row r="9" spans="1:14" ht="18" customHeight="1">
      <c r="A9" s="100"/>
      <c r="B9" s="100" t="s">
        <v>171</v>
      </c>
      <c r="C9" s="53" t="s">
        <v>172</v>
      </c>
      <c r="D9" s="53"/>
      <c r="E9" s="82">
        <v>10</v>
      </c>
      <c r="F9" s="82">
        <v>10</v>
      </c>
      <c r="G9" s="82">
        <v>4</v>
      </c>
      <c r="H9" s="72">
        <v>4</v>
      </c>
      <c r="I9" s="82"/>
      <c r="J9" s="82"/>
      <c r="K9" s="82"/>
      <c r="L9" s="82"/>
      <c r="M9" s="82"/>
      <c r="N9" s="82"/>
    </row>
    <row r="10" spans="1:14" ht="18" customHeight="1">
      <c r="A10" s="100"/>
      <c r="B10" s="100"/>
      <c r="C10" s="53" t="s">
        <v>173</v>
      </c>
      <c r="D10" s="53"/>
      <c r="E10" s="82">
        <v>10</v>
      </c>
      <c r="F10" s="82">
        <v>10</v>
      </c>
      <c r="G10" s="82">
        <v>4</v>
      </c>
      <c r="H10" s="72">
        <v>4</v>
      </c>
      <c r="I10" s="82"/>
      <c r="J10" s="82"/>
      <c r="K10" s="82"/>
      <c r="L10" s="82"/>
      <c r="M10" s="82"/>
      <c r="N10" s="82"/>
    </row>
    <row r="11" spans="1:14" ht="18" customHeight="1">
      <c r="A11" s="100"/>
      <c r="B11" s="100"/>
      <c r="C11" s="53" t="s">
        <v>174</v>
      </c>
      <c r="D11" s="53"/>
      <c r="E11" s="82">
        <v>0</v>
      </c>
      <c r="F11" s="82">
        <v>0</v>
      </c>
      <c r="G11" s="82">
        <v>0</v>
      </c>
      <c r="H11" s="72" t="s">
        <v>276</v>
      </c>
      <c r="I11" s="82"/>
      <c r="J11" s="82"/>
      <c r="K11" s="82"/>
      <c r="L11" s="82"/>
      <c r="M11" s="82"/>
      <c r="N11" s="82"/>
    </row>
    <row r="12" spans="1:14" ht="18" customHeight="1">
      <c r="A12" s="100"/>
      <c r="B12" s="100"/>
      <c r="C12" s="53" t="s">
        <v>175</v>
      </c>
      <c r="D12" s="53"/>
      <c r="E12" s="82">
        <v>0</v>
      </c>
      <c r="F12" s="82">
        <v>0</v>
      </c>
      <c r="G12" s="82">
        <v>0</v>
      </c>
      <c r="H12" s="72" t="s">
        <v>276</v>
      </c>
      <c r="I12" s="82"/>
      <c r="J12" s="82"/>
      <c r="K12" s="82"/>
      <c r="L12" s="82"/>
      <c r="M12" s="82"/>
      <c r="N12" s="82"/>
    </row>
    <row r="13" spans="1:14" ht="18" customHeight="1">
      <c r="A13" s="100"/>
      <c r="B13" s="100"/>
      <c r="C13" s="53" t="s">
        <v>176</v>
      </c>
      <c r="D13" s="53"/>
      <c r="E13" s="82">
        <v>0</v>
      </c>
      <c r="F13" s="82">
        <v>0</v>
      </c>
      <c r="G13" s="82">
        <v>0</v>
      </c>
      <c r="H13" s="72" t="s">
        <v>276</v>
      </c>
      <c r="I13" s="82"/>
      <c r="J13" s="82"/>
      <c r="K13" s="82"/>
      <c r="L13" s="82"/>
      <c r="M13" s="82"/>
      <c r="N13" s="82"/>
    </row>
    <row r="14" spans="1:14" ht="18" customHeight="1">
      <c r="A14" s="100"/>
      <c r="B14" s="100"/>
      <c r="C14" s="53" t="s">
        <v>177</v>
      </c>
      <c r="D14" s="53"/>
      <c r="E14" s="82">
        <v>0</v>
      </c>
      <c r="F14" s="82">
        <v>0</v>
      </c>
      <c r="G14" s="82">
        <v>0</v>
      </c>
      <c r="H14" s="72" t="s">
        <v>276</v>
      </c>
      <c r="I14" s="82"/>
      <c r="J14" s="82"/>
      <c r="K14" s="82"/>
      <c r="L14" s="82"/>
      <c r="M14" s="82"/>
      <c r="N14" s="82"/>
    </row>
    <row r="15" spans="1:14" ht="18" customHeight="1">
      <c r="A15" s="100" t="s">
        <v>178</v>
      </c>
      <c r="B15" s="100" t="s">
        <v>179</v>
      </c>
      <c r="C15" s="53" t="s">
        <v>180</v>
      </c>
      <c r="D15" s="53"/>
      <c r="E15" s="54">
        <v>153.78</v>
      </c>
      <c r="F15" s="86">
        <v>168</v>
      </c>
      <c r="G15" s="54">
        <v>818.06100000000004</v>
      </c>
      <c r="H15" s="72">
        <v>936</v>
      </c>
      <c r="I15" s="54"/>
      <c r="J15" s="54"/>
      <c r="K15" s="54"/>
      <c r="L15" s="54"/>
      <c r="M15" s="54"/>
      <c r="N15" s="54"/>
    </row>
    <row r="16" spans="1:14" ht="18" customHeight="1">
      <c r="A16" s="100"/>
      <c r="B16" s="100"/>
      <c r="C16" s="53" t="s">
        <v>181</v>
      </c>
      <c r="D16" s="53"/>
      <c r="E16" s="54">
        <v>0.2</v>
      </c>
      <c r="F16" s="86">
        <v>0</v>
      </c>
      <c r="G16" s="54">
        <v>2335.518</v>
      </c>
      <c r="H16" s="72">
        <v>2350</v>
      </c>
      <c r="I16" s="54"/>
      <c r="J16" s="54"/>
      <c r="K16" s="54"/>
      <c r="L16" s="54"/>
      <c r="M16" s="54"/>
      <c r="N16" s="54"/>
    </row>
    <row r="17" spans="1:15" ht="18" customHeight="1">
      <c r="A17" s="100"/>
      <c r="B17" s="100"/>
      <c r="C17" s="53" t="s">
        <v>182</v>
      </c>
      <c r="D17" s="53"/>
      <c r="E17" s="54">
        <v>0</v>
      </c>
      <c r="F17" s="86">
        <v>0</v>
      </c>
      <c r="G17" s="54">
        <v>0</v>
      </c>
      <c r="H17" s="72" t="s">
        <v>276</v>
      </c>
      <c r="I17" s="54"/>
      <c r="J17" s="54"/>
      <c r="K17" s="54"/>
      <c r="L17" s="54"/>
      <c r="M17" s="54"/>
      <c r="N17" s="54"/>
    </row>
    <row r="18" spans="1:15" ht="18" customHeight="1">
      <c r="A18" s="100"/>
      <c r="B18" s="100"/>
      <c r="C18" s="53" t="s">
        <v>183</v>
      </c>
      <c r="D18" s="53"/>
      <c r="E18" s="54">
        <v>153.93600000000001</v>
      </c>
      <c r="F18" s="86">
        <v>168</v>
      </c>
      <c r="G18" s="54">
        <v>3153.58</v>
      </c>
      <c r="H18" s="72">
        <v>3286</v>
      </c>
      <c r="I18" s="54"/>
      <c r="J18" s="54"/>
      <c r="K18" s="54"/>
      <c r="L18" s="54"/>
      <c r="M18" s="54"/>
      <c r="N18" s="54"/>
    </row>
    <row r="19" spans="1:15" ht="18" customHeight="1">
      <c r="A19" s="100"/>
      <c r="B19" s="100" t="s">
        <v>184</v>
      </c>
      <c r="C19" s="53" t="s">
        <v>185</v>
      </c>
      <c r="D19" s="53"/>
      <c r="E19" s="54">
        <v>0</v>
      </c>
      <c r="F19" s="86">
        <v>0</v>
      </c>
      <c r="G19" s="54">
        <v>129.05000000000001</v>
      </c>
      <c r="H19" s="72">
        <v>131</v>
      </c>
      <c r="I19" s="54"/>
      <c r="J19" s="54"/>
      <c r="K19" s="54"/>
      <c r="L19" s="54"/>
      <c r="M19" s="54"/>
      <c r="N19" s="54"/>
    </row>
    <row r="20" spans="1:15" ht="18" customHeight="1">
      <c r="A20" s="100"/>
      <c r="B20" s="100"/>
      <c r="C20" s="53" t="s">
        <v>186</v>
      </c>
      <c r="D20" s="53"/>
      <c r="E20" s="54">
        <v>72.753</v>
      </c>
      <c r="F20" s="86">
        <v>87</v>
      </c>
      <c r="G20" s="54">
        <v>3100.643</v>
      </c>
      <c r="H20" s="72">
        <v>3245</v>
      </c>
      <c r="I20" s="54"/>
      <c r="J20" s="54"/>
      <c r="K20" s="54"/>
      <c r="L20" s="54"/>
      <c r="M20" s="54"/>
      <c r="N20" s="54"/>
    </row>
    <row r="21" spans="1:15" ht="18" customHeight="1">
      <c r="A21" s="100"/>
      <c r="B21" s="100"/>
      <c r="C21" s="53" t="s">
        <v>187</v>
      </c>
      <c r="D21" s="53"/>
      <c r="E21" s="83">
        <v>0</v>
      </c>
      <c r="F21" s="83">
        <v>0</v>
      </c>
      <c r="G21" s="83">
        <v>0</v>
      </c>
      <c r="H21" s="71" t="s">
        <v>249</v>
      </c>
      <c r="I21" s="83"/>
      <c r="J21" s="83"/>
      <c r="K21" s="83"/>
      <c r="L21" s="83"/>
      <c r="M21" s="83"/>
      <c r="N21" s="83"/>
    </row>
    <row r="22" spans="1:15" ht="18" customHeight="1">
      <c r="A22" s="100"/>
      <c r="B22" s="100"/>
      <c r="C22" s="47" t="s">
        <v>188</v>
      </c>
      <c r="D22" s="47"/>
      <c r="E22" s="54">
        <v>72.790000000000006</v>
      </c>
      <c r="F22" s="86">
        <v>87</v>
      </c>
      <c r="G22" s="54">
        <v>3229.694</v>
      </c>
      <c r="H22" s="72">
        <v>3375</v>
      </c>
      <c r="I22" s="54"/>
      <c r="J22" s="54"/>
      <c r="K22" s="54"/>
      <c r="L22" s="54"/>
      <c r="M22" s="54"/>
      <c r="N22" s="54"/>
    </row>
    <row r="23" spans="1:15" ht="18" customHeight="1">
      <c r="A23" s="100"/>
      <c r="B23" s="100" t="s">
        <v>189</v>
      </c>
      <c r="C23" s="53" t="s">
        <v>190</v>
      </c>
      <c r="D23" s="53"/>
      <c r="E23" s="54">
        <v>10</v>
      </c>
      <c r="F23" s="86">
        <v>10</v>
      </c>
      <c r="G23" s="54">
        <v>4</v>
      </c>
      <c r="H23" s="72">
        <v>4</v>
      </c>
      <c r="I23" s="54"/>
      <c r="J23" s="54"/>
      <c r="K23" s="54"/>
      <c r="L23" s="54"/>
      <c r="M23" s="54"/>
      <c r="N23" s="54"/>
    </row>
    <row r="24" spans="1:15" ht="18" customHeight="1">
      <c r="A24" s="100"/>
      <c r="B24" s="100"/>
      <c r="C24" s="53" t="s">
        <v>191</v>
      </c>
      <c r="D24" s="53"/>
      <c r="E24" s="54">
        <v>71.146000000000001</v>
      </c>
      <c r="F24" s="86">
        <v>71</v>
      </c>
      <c r="G24" s="54">
        <v>-80.113</v>
      </c>
      <c r="H24" s="72">
        <v>-93</v>
      </c>
      <c r="I24" s="54"/>
      <c r="J24" s="54"/>
      <c r="K24" s="54"/>
      <c r="L24" s="54"/>
      <c r="M24" s="54"/>
      <c r="N24" s="54"/>
    </row>
    <row r="25" spans="1:15" ht="18" customHeight="1">
      <c r="A25" s="100"/>
      <c r="B25" s="100"/>
      <c r="C25" s="53" t="s">
        <v>192</v>
      </c>
      <c r="D25" s="53"/>
      <c r="E25" s="54">
        <v>0</v>
      </c>
      <c r="F25" s="86">
        <v>0</v>
      </c>
      <c r="G25" s="54">
        <v>0</v>
      </c>
      <c r="H25" s="72" t="s">
        <v>249</v>
      </c>
      <c r="I25" s="54"/>
      <c r="J25" s="54"/>
      <c r="K25" s="54"/>
      <c r="L25" s="54"/>
      <c r="M25" s="54"/>
      <c r="N25" s="54"/>
    </row>
    <row r="26" spans="1:15" ht="18" customHeight="1">
      <c r="A26" s="100"/>
      <c r="B26" s="100"/>
      <c r="C26" s="53" t="s">
        <v>193</v>
      </c>
      <c r="D26" s="53"/>
      <c r="E26" s="54">
        <v>81.146000000000001</v>
      </c>
      <c r="F26" s="86">
        <v>81</v>
      </c>
      <c r="G26" s="54">
        <v>-76.113</v>
      </c>
      <c r="H26" s="72">
        <v>-89</v>
      </c>
      <c r="I26" s="54"/>
      <c r="J26" s="54"/>
      <c r="K26" s="54"/>
      <c r="L26" s="54"/>
      <c r="M26" s="54"/>
      <c r="N26" s="54"/>
    </row>
    <row r="27" spans="1:15" ht="18" customHeight="1">
      <c r="A27" s="100"/>
      <c r="B27" s="53" t="s">
        <v>194</v>
      </c>
      <c r="C27" s="53"/>
      <c r="D27" s="53"/>
      <c r="E27" s="54">
        <v>153.93600000000001</v>
      </c>
      <c r="F27" s="86">
        <v>168</v>
      </c>
      <c r="G27" s="54">
        <v>3153.58</v>
      </c>
      <c r="H27" s="72">
        <v>3286</v>
      </c>
      <c r="I27" s="54"/>
      <c r="J27" s="54"/>
      <c r="K27" s="54"/>
      <c r="L27" s="54"/>
      <c r="M27" s="54"/>
      <c r="N27" s="54"/>
    </row>
    <row r="28" spans="1:15" ht="18" customHeight="1">
      <c r="A28" s="100" t="s">
        <v>195</v>
      </c>
      <c r="B28" s="100" t="s">
        <v>196</v>
      </c>
      <c r="C28" s="53" t="s">
        <v>197</v>
      </c>
      <c r="D28" s="84" t="s">
        <v>40</v>
      </c>
      <c r="E28" s="54">
        <v>0</v>
      </c>
      <c r="F28" s="86">
        <v>0</v>
      </c>
      <c r="G28" s="54">
        <v>392.17500000000001</v>
      </c>
      <c r="H28" s="72">
        <v>386.6</v>
      </c>
      <c r="I28" s="54"/>
      <c r="J28" s="54"/>
      <c r="K28" s="54"/>
      <c r="L28" s="54"/>
      <c r="M28" s="54"/>
      <c r="N28" s="54"/>
    </row>
    <row r="29" spans="1:15" ht="18" customHeight="1">
      <c r="A29" s="100"/>
      <c r="B29" s="100"/>
      <c r="C29" s="53" t="s">
        <v>198</v>
      </c>
      <c r="D29" s="84" t="s">
        <v>41</v>
      </c>
      <c r="E29" s="54">
        <v>0</v>
      </c>
      <c r="F29" s="86">
        <v>0</v>
      </c>
      <c r="G29" s="54">
        <v>364.73399999999998</v>
      </c>
      <c r="H29" s="72">
        <v>355.3</v>
      </c>
      <c r="I29" s="54"/>
      <c r="J29" s="54"/>
      <c r="K29" s="54"/>
      <c r="L29" s="54"/>
      <c r="M29" s="54"/>
      <c r="N29" s="54"/>
    </row>
    <row r="30" spans="1:15" ht="18" customHeight="1">
      <c r="A30" s="100"/>
      <c r="B30" s="100"/>
      <c r="C30" s="53" t="s">
        <v>199</v>
      </c>
      <c r="D30" s="84" t="s">
        <v>200</v>
      </c>
      <c r="E30" s="54">
        <v>0</v>
      </c>
      <c r="F30" s="86">
        <v>0</v>
      </c>
      <c r="G30" s="54">
        <v>5.5759999999999996</v>
      </c>
      <c r="H30" s="72">
        <v>8</v>
      </c>
      <c r="I30" s="54"/>
      <c r="J30" s="54"/>
      <c r="K30" s="54"/>
      <c r="L30" s="54"/>
      <c r="M30" s="54"/>
      <c r="N30" s="54"/>
    </row>
    <row r="31" spans="1:15" ht="18" customHeight="1">
      <c r="A31" s="100"/>
      <c r="B31" s="100"/>
      <c r="C31" s="47" t="s">
        <v>201</v>
      </c>
      <c r="D31" s="84" t="s">
        <v>202</v>
      </c>
      <c r="E31" s="54">
        <f t="shared" ref="E31:N31" si="0">E28-E29-E30</f>
        <v>0</v>
      </c>
      <c r="F31" s="86">
        <f t="shared" si="0"/>
        <v>0</v>
      </c>
      <c r="G31" s="54">
        <f t="shared" si="0"/>
        <v>21.86500000000003</v>
      </c>
      <c r="H31" s="86">
        <f t="shared" si="0"/>
        <v>23.300000000000011</v>
      </c>
      <c r="I31" s="54">
        <f t="shared" si="0"/>
        <v>0</v>
      </c>
      <c r="J31" s="54">
        <f t="shared" si="0"/>
        <v>0</v>
      </c>
      <c r="K31" s="54">
        <f t="shared" si="0"/>
        <v>0</v>
      </c>
      <c r="L31" s="54">
        <f t="shared" si="0"/>
        <v>0</v>
      </c>
      <c r="M31" s="54">
        <f t="shared" si="0"/>
        <v>0</v>
      </c>
      <c r="N31" s="54">
        <f t="shared" si="0"/>
        <v>0</v>
      </c>
      <c r="O31" s="7"/>
    </row>
    <row r="32" spans="1:15" ht="18" customHeight="1">
      <c r="A32" s="100"/>
      <c r="B32" s="100"/>
      <c r="C32" s="53" t="s">
        <v>203</v>
      </c>
      <c r="D32" s="84" t="s">
        <v>204</v>
      </c>
      <c r="E32" s="54">
        <v>0</v>
      </c>
      <c r="F32" s="86">
        <v>0</v>
      </c>
      <c r="G32" s="54">
        <v>0.5</v>
      </c>
      <c r="H32" s="86">
        <v>0.6</v>
      </c>
      <c r="I32" s="54"/>
      <c r="J32" s="54"/>
      <c r="K32" s="54"/>
      <c r="L32" s="54"/>
      <c r="M32" s="54"/>
      <c r="N32" s="54"/>
    </row>
    <row r="33" spans="1:14" ht="18" customHeight="1">
      <c r="A33" s="100"/>
      <c r="B33" s="100"/>
      <c r="C33" s="53" t="s">
        <v>205</v>
      </c>
      <c r="D33" s="84" t="s">
        <v>206</v>
      </c>
      <c r="E33" s="54">
        <v>0</v>
      </c>
      <c r="F33" s="86">
        <v>0</v>
      </c>
      <c r="G33" s="54">
        <v>9.3290000000000006</v>
      </c>
      <c r="H33" s="86">
        <v>7.44</v>
      </c>
      <c r="I33" s="54"/>
      <c r="J33" s="54"/>
      <c r="K33" s="54"/>
      <c r="L33" s="54"/>
      <c r="M33" s="54"/>
      <c r="N33" s="54"/>
    </row>
    <row r="34" spans="1:14" ht="18" customHeight="1">
      <c r="A34" s="100"/>
      <c r="B34" s="100"/>
      <c r="C34" s="47" t="s">
        <v>207</v>
      </c>
      <c r="D34" s="84" t="s">
        <v>208</v>
      </c>
      <c r="E34" s="54">
        <f t="shared" ref="E34:N34" si="1">E31+E32-E33</f>
        <v>0</v>
      </c>
      <c r="F34" s="86">
        <f t="shared" si="1"/>
        <v>0</v>
      </c>
      <c r="G34" s="54">
        <f t="shared" si="1"/>
        <v>13.03600000000003</v>
      </c>
      <c r="H34" s="86">
        <f t="shared" si="1"/>
        <v>16.460000000000012</v>
      </c>
      <c r="I34" s="54">
        <f t="shared" si="1"/>
        <v>0</v>
      </c>
      <c r="J34" s="54">
        <f t="shared" si="1"/>
        <v>0</v>
      </c>
      <c r="K34" s="54">
        <f t="shared" si="1"/>
        <v>0</v>
      </c>
      <c r="L34" s="54">
        <f t="shared" si="1"/>
        <v>0</v>
      </c>
      <c r="M34" s="54">
        <f t="shared" si="1"/>
        <v>0</v>
      </c>
      <c r="N34" s="54">
        <f t="shared" si="1"/>
        <v>0</v>
      </c>
    </row>
    <row r="35" spans="1:14" ht="18" customHeight="1">
      <c r="A35" s="100"/>
      <c r="B35" s="100" t="s">
        <v>209</v>
      </c>
      <c r="C35" s="53" t="s">
        <v>210</v>
      </c>
      <c r="D35" s="84" t="s">
        <v>211</v>
      </c>
      <c r="E35" s="54">
        <v>0</v>
      </c>
      <c r="F35" s="86">
        <v>0</v>
      </c>
      <c r="G35" s="54">
        <v>0</v>
      </c>
      <c r="H35" s="86">
        <v>0</v>
      </c>
      <c r="I35" s="54"/>
      <c r="J35" s="54"/>
      <c r="K35" s="54"/>
      <c r="L35" s="54"/>
      <c r="M35" s="54"/>
      <c r="N35" s="54"/>
    </row>
    <row r="36" spans="1:14" ht="18" customHeight="1">
      <c r="A36" s="100"/>
      <c r="B36" s="100"/>
      <c r="C36" s="53" t="s">
        <v>212</v>
      </c>
      <c r="D36" s="84" t="s">
        <v>213</v>
      </c>
      <c r="E36" s="54">
        <v>0</v>
      </c>
      <c r="F36" s="86">
        <v>0</v>
      </c>
      <c r="G36" s="54">
        <v>0</v>
      </c>
      <c r="H36" s="86">
        <v>0</v>
      </c>
      <c r="I36" s="54"/>
      <c r="J36" s="54"/>
      <c r="K36" s="54"/>
      <c r="L36" s="54"/>
      <c r="M36" s="54"/>
      <c r="N36" s="54"/>
    </row>
    <row r="37" spans="1:14" ht="18" customHeight="1">
      <c r="A37" s="100"/>
      <c r="B37" s="100"/>
      <c r="C37" s="53" t="s">
        <v>214</v>
      </c>
      <c r="D37" s="84" t="s">
        <v>215</v>
      </c>
      <c r="E37" s="54">
        <f t="shared" ref="E37:N37" si="2">E34+E35-E36</f>
        <v>0</v>
      </c>
      <c r="F37" s="86">
        <f t="shared" si="2"/>
        <v>0</v>
      </c>
      <c r="G37" s="54">
        <f t="shared" si="2"/>
        <v>13.03600000000003</v>
      </c>
      <c r="H37" s="86">
        <f t="shared" si="2"/>
        <v>16.460000000000012</v>
      </c>
      <c r="I37" s="54">
        <f t="shared" si="2"/>
        <v>0</v>
      </c>
      <c r="J37" s="54">
        <f t="shared" si="2"/>
        <v>0</v>
      </c>
      <c r="K37" s="54">
        <f t="shared" si="2"/>
        <v>0</v>
      </c>
      <c r="L37" s="54">
        <f t="shared" si="2"/>
        <v>0</v>
      </c>
      <c r="M37" s="54">
        <f t="shared" si="2"/>
        <v>0</v>
      </c>
      <c r="N37" s="54">
        <f t="shared" si="2"/>
        <v>0</v>
      </c>
    </row>
    <row r="38" spans="1:14" ht="18" customHeight="1">
      <c r="A38" s="100"/>
      <c r="B38" s="100"/>
      <c r="C38" s="53" t="s">
        <v>216</v>
      </c>
      <c r="D38" s="84" t="s">
        <v>217</v>
      </c>
      <c r="E38" s="54">
        <v>0</v>
      </c>
      <c r="F38" s="86">
        <v>0</v>
      </c>
      <c r="G38" s="54">
        <v>0</v>
      </c>
      <c r="H38" s="86">
        <v>0</v>
      </c>
      <c r="I38" s="54"/>
      <c r="J38" s="54"/>
      <c r="K38" s="54"/>
      <c r="L38" s="54"/>
      <c r="M38" s="54"/>
      <c r="N38" s="54"/>
    </row>
    <row r="39" spans="1:14" ht="18" customHeight="1">
      <c r="A39" s="100"/>
      <c r="B39" s="100"/>
      <c r="C39" s="53" t="s">
        <v>218</v>
      </c>
      <c r="D39" s="84" t="s">
        <v>219</v>
      </c>
      <c r="E39" s="54">
        <v>0</v>
      </c>
      <c r="F39" s="86">
        <v>0</v>
      </c>
      <c r="G39" s="54">
        <v>4</v>
      </c>
      <c r="H39" s="86">
        <v>4</v>
      </c>
      <c r="I39" s="54"/>
      <c r="J39" s="54"/>
      <c r="K39" s="54"/>
      <c r="L39" s="54"/>
      <c r="M39" s="54"/>
      <c r="N39" s="54"/>
    </row>
    <row r="40" spans="1:14" ht="18" customHeight="1">
      <c r="A40" s="100"/>
      <c r="B40" s="100"/>
      <c r="C40" s="53" t="s">
        <v>220</v>
      </c>
      <c r="D40" s="84" t="s">
        <v>221</v>
      </c>
      <c r="E40" s="54">
        <v>0</v>
      </c>
      <c r="F40" s="86">
        <v>0</v>
      </c>
      <c r="G40" s="54">
        <v>0</v>
      </c>
      <c r="H40" s="86">
        <v>0</v>
      </c>
      <c r="I40" s="54"/>
      <c r="J40" s="54"/>
      <c r="K40" s="54"/>
      <c r="L40" s="54"/>
      <c r="M40" s="54"/>
      <c r="N40" s="54"/>
    </row>
    <row r="41" spans="1:14" ht="18" customHeight="1">
      <c r="A41" s="100"/>
      <c r="B41" s="100"/>
      <c r="C41" s="47" t="s">
        <v>222</v>
      </c>
      <c r="D41" s="84" t="s">
        <v>223</v>
      </c>
      <c r="E41" s="54">
        <f t="shared" ref="E41:N41" si="3">E34+E35-E36-E40</f>
        <v>0</v>
      </c>
      <c r="F41" s="86">
        <f t="shared" si="3"/>
        <v>0</v>
      </c>
      <c r="G41" s="54">
        <f t="shared" si="3"/>
        <v>13.03600000000003</v>
      </c>
      <c r="H41" s="86">
        <f t="shared" si="3"/>
        <v>16.460000000000012</v>
      </c>
      <c r="I41" s="54">
        <f t="shared" si="3"/>
        <v>0</v>
      </c>
      <c r="J41" s="54">
        <f t="shared" si="3"/>
        <v>0</v>
      </c>
      <c r="K41" s="54">
        <f t="shared" si="3"/>
        <v>0</v>
      </c>
      <c r="L41" s="54">
        <f t="shared" si="3"/>
        <v>0</v>
      </c>
      <c r="M41" s="54">
        <f t="shared" si="3"/>
        <v>0</v>
      </c>
      <c r="N41" s="54">
        <f t="shared" si="3"/>
        <v>0</v>
      </c>
    </row>
    <row r="42" spans="1:14" ht="18" customHeight="1">
      <c r="A42" s="100"/>
      <c r="B42" s="100"/>
      <c r="C42" s="120" t="s">
        <v>224</v>
      </c>
      <c r="D42" s="120"/>
      <c r="E42" s="54">
        <f t="shared" ref="E42:N42" si="4">E37+E38-E39-E40</f>
        <v>0</v>
      </c>
      <c r="F42" s="86">
        <f t="shared" si="4"/>
        <v>0</v>
      </c>
      <c r="G42" s="54">
        <f t="shared" si="4"/>
        <v>9.0360000000000298</v>
      </c>
      <c r="H42" s="86">
        <f t="shared" si="4"/>
        <v>12.460000000000012</v>
      </c>
      <c r="I42" s="54">
        <f t="shared" si="4"/>
        <v>0</v>
      </c>
      <c r="J42" s="54">
        <f t="shared" si="4"/>
        <v>0</v>
      </c>
      <c r="K42" s="54">
        <f t="shared" si="4"/>
        <v>0</v>
      </c>
      <c r="L42" s="54">
        <f t="shared" si="4"/>
        <v>0</v>
      </c>
      <c r="M42" s="54">
        <f t="shared" si="4"/>
        <v>0</v>
      </c>
      <c r="N42" s="54">
        <f t="shared" si="4"/>
        <v>0</v>
      </c>
    </row>
    <row r="43" spans="1:14" ht="18" customHeight="1">
      <c r="A43" s="100"/>
      <c r="B43" s="100"/>
      <c r="C43" s="53" t="s">
        <v>225</v>
      </c>
      <c r="D43" s="84" t="s">
        <v>226</v>
      </c>
      <c r="E43" s="54">
        <v>71</v>
      </c>
      <c r="F43" s="86">
        <v>71</v>
      </c>
      <c r="G43" s="54">
        <v>-155</v>
      </c>
      <c r="H43" s="86">
        <v>-171</v>
      </c>
      <c r="I43" s="54"/>
      <c r="J43" s="54"/>
      <c r="K43" s="54"/>
      <c r="L43" s="54"/>
      <c r="M43" s="54"/>
      <c r="N43" s="54"/>
    </row>
    <row r="44" spans="1:14" ht="18" customHeight="1">
      <c r="A44" s="100"/>
      <c r="B44" s="100"/>
      <c r="C44" s="47" t="s">
        <v>227</v>
      </c>
      <c r="D44" s="65" t="s">
        <v>228</v>
      </c>
      <c r="E44" s="54">
        <f t="shared" ref="E44:N44" si="5">E41+E43</f>
        <v>71</v>
      </c>
      <c r="F44" s="86">
        <f t="shared" si="5"/>
        <v>71</v>
      </c>
      <c r="G44" s="54">
        <f t="shared" si="5"/>
        <v>-141.96399999999997</v>
      </c>
      <c r="H44" s="86">
        <f t="shared" si="5"/>
        <v>-154.54</v>
      </c>
      <c r="I44" s="54">
        <f t="shared" si="5"/>
        <v>0</v>
      </c>
      <c r="J44" s="54">
        <f t="shared" si="5"/>
        <v>0</v>
      </c>
      <c r="K44" s="54">
        <f t="shared" si="5"/>
        <v>0</v>
      </c>
      <c r="L44" s="54">
        <f t="shared" si="5"/>
        <v>0</v>
      </c>
      <c r="M44" s="54">
        <f t="shared" si="5"/>
        <v>0</v>
      </c>
      <c r="N44" s="54">
        <f t="shared" si="5"/>
        <v>0</v>
      </c>
    </row>
    <row r="45" spans="1:14" ht="14.15" customHeight="1">
      <c r="A45" s="8" t="s">
        <v>229</v>
      </c>
    </row>
    <row r="46" spans="1:14" ht="14.15" customHeight="1">
      <c r="A46" s="8" t="s">
        <v>230</v>
      </c>
    </row>
    <row r="47" spans="1:14">
      <c r="A47" s="46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</cp:lastModifiedBy>
  <cp:lastPrinted>2023-08-22T04:45:01Z</cp:lastPrinted>
  <dcterms:modified xsi:type="dcterms:W3CDTF">2023-08-24T07:19:09Z</dcterms:modified>
</cp:coreProperties>
</file>