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7.33.46\予算g\R5年度\調査班\08 国･他県照会\R5.7.6【地方債協会】都道府県及び指定都市の財政状況について\04　回答作成\"/>
    </mc:Choice>
  </mc:AlternateContent>
  <bookViews>
    <workbookView xWindow="0" yWindow="0" windowWidth="28800" windowHeight="12210" tabRatio="663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I10" i="6" l="1"/>
  <c r="F32" i="5" l="1"/>
  <c r="F26" i="5"/>
  <c r="F39" i="2"/>
  <c r="F41" i="2"/>
  <c r="F32" i="2"/>
  <c r="F28" i="2"/>
  <c r="G44" i="4"/>
  <c r="F44" i="4"/>
  <c r="G39" i="4"/>
  <c r="G45" i="4" s="1"/>
  <c r="F39" i="4"/>
  <c r="F45" i="4" s="1"/>
  <c r="G44" i="7"/>
  <c r="F44" i="7"/>
  <c r="G39" i="7"/>
  <c r="G45" i="7" s="1"/>
  <c r="F39" i="7"/>
  <c r="F45" i="7" s="1"/>
  <c r="K44" i="7" l="1"/>
  <c r="J44" i="7"/>
  <c r="K39" i="7"/>
  <c r="K45" i="7" s="1"/>
  <c r="J39" i="7"/>
  <c r="J45" i="7" s="1"/>
  <c r="K27" i="7"/>
  <c r="J27" i="7"/>
  <c r="K24" i="7"/>
  <c r="J24" i="7"/>
  <c r="J16" i="7"/>
  <c r="K15" i="7"/>
  <c r="J15" i="7"/>
  <c r="K14" i="7"/>
  <c r="J14" i="7"/>
  <c r="K11" i="7"/>
  <c r="K8" i="7"/>
  <c r="K16" i="7" s="1"/>
  <c r="K44" i="4"/>
  <c r="J44" i="4"/>
  <c r="K39" i="4"/>
  <c r="K45" i="4" s="1"/>
  <c r="J39" i="4"/>
  <c r="J45" i="4" s="1"/>
  <c r="K27" i="4"/>
  <c r="J27" i="4"/>
  <c r="K24" i="4"/>
  <c r="J24" i="4"/>
  <c r="J16" i="4"/>
  <c r="K15" i="4"/>
  <c r="J15" i="4"/>
  <c r="K14" i="4"/>
  <c r="J14" i="4"/>
  <c r="K11" i="4"/>
  <c r="K8" i="4"/>
  <c r="K16" i="4" s="1"/>
  <c r="H44" i="4" l="1"/>
  <c r="H39" i="4"/>
  <c r="H45" i="4" s="1"/>
  <c r="H44" i="7"/>
  <c r="H39" i="7"/>
  <c r="H45" i="7" s="1"/>
  <c r="I24" i="7" l="1"/>
  <c r="I27" i="7" s="1"/>
  <c r="H24" i="7"/>
  <c r="H27" i="7" s="1"/>
  <c r="G24" i="7"/>
  <c r="G27" i="7" s="1"/>
  <c r="F24" i="7"/>
  <c r="F27" i="7" s="1"/>
  <c r="I16" i="7"/>
  <c r="H16" i="7"/>
  <c r="G16" i="7"/>
  <c r="F16" i="7"/>
  <c r="I15" i="7"/>
  <c r="H15" i="7"/>
  <c r="G15" i="7"/>
  <c r="F15" i="7"/>
  <c r="I14" i="7"/>
  <c r="H14" i="7"/>
  <c r="G14" i="7"/>
  <c r="F14" i="7"/>
  <c r="I24" i="4"/>
  <c r="I27" i="4" s="1"/>
  <c r="H24" i="4"/>
  <c r="H27" i="4" s="1"/>
  <c r="G24" i="4"/>
  <c r="G27" i="4" s="1"/>
  <c r="F24" i="4"/>
  <c r="F27" i="4" s="1"/>
  <c r="I16" i="4"/>
  <c r="H16" i="4"/>
  <c r="G16" i="4"/>
  <c r="F16" i="4"/>
  <c r="I15" i="4"/>
  <c r="H15" i="4"/>
  <c r="G15" i="4"/>
  <c r="F15" i="4"/>
  <c r="I14" i="4"/>
  <c r="H14" i="4"/>
  <c r="G14" i="4"/>
  <c r="F14" i="4"/>
  <c r="L45" i="7" l="1"/>
  <c r="O44" i="7"/>
  <c r="N44" i="7"/>
  <c r="M44" i="7"/>
  <c r="M45" i="7" s="1"/>
  <c r="L44" i="7"/>
  <c r="O39" i="7"/>
  <c r="O45" i="7" s="1"/>
  <c r="N39" i="7"/>
  <c r="N45" i="7" s="1"/>
  <c r="M39" i="7"/>
  <c r="L39" i="7"/>
  <c r="O27" i="7"/>
  <c r="L27" i="7"/>
  <c r="O24" i="7"/>
  <c r="N24" i="7"/>
  <c r="N27" i="7" s="1"/>
  <c r="M24" i="7"/>
  <c r="M27" i="7" s="1"/>
  <c r="L24" i="7"/>
  <c r="O16" i="7"/>
  <c r="N16" i="7"/>
  <c r="M16" i="7"/>
  <c r="L16" i="7"/>
  <c r="O15" i="7"/>
  <c r="N15" i="7"/>
  <c r="M15" i="7"/>
  <c r="L15" i="7"/>
  <c r="O14" i="7"/>
  <c r="N14" i="7"/>
  <c r="M14" i="7"/>
  <c r="L14" i="7"/>
  <c r="I24" i="6"/>
  <c r="O44" i="4"/>
  <c r="N44" i="4"/>
  <c r="M44" i="4"/>
  <c r="L44" i="4"/>
  <c r="O39" i="4"/>
  <c r="O45" i="4" s="1"/>
  <c r="N39" i="4"/>
  <c r="N45" i="4" s="1"/>
  <c r="M39" i="4"/>
  <c r="M45" i="4" s="1"/>
  <c r="L39" i="4"/>
  <c r="L45" i="4" s="1"/>
  <c r="O27" i="4"/>
  <c r="N27" i="4"/>
  <c r="O24" i="4"/>
  <c r="N24" i="4"/>
  <c r="M24" i="4"/>
  <c r="M27" i="4" s="1"/>
  <c r="L24" i="4"/>
  <c r="L27" i="4" s="1"/>
  <c r="O16" i="4"/>
  <c r="N16" i="4"/>
  <c r="M16" i="4"/>
  <c r="L16" i="4"/>
  <c r="O15" i="4"/>
  <c r="N15" i="4"/>
  <c r="M15" i="4"/>
  <c r="L15" i="4"/>
  <c r="O14" i="4"/>
  <c r="N14" i="4"/>
  <c r="M14" i="4"/>
  <c r="L14" i="4"/>
  <c r="I9" i="2" l="1"/>
  <c r="F45" i="2"/>
  <c r="G45" i="2" s="1"/>
  <c r="F27" i="2"/>
  <c r="G27" i="2" s="1"/>
  <c r="G24" i="6"/>
  <c r="F24" i="6"/>
  <c r="F22" i="6" s="1"/>
  <c r="E22" i="6"/>
  <c r="E19" i="6"/>
  <c r="E23" i="6" s="1"/>
  <c r="H45" i="5"/>
  <c r="F45" i="5"/>
  <c r="G44" i="5" s="1"/>
  <c r="H27" i="5"/>
  <c r="F27" i="5"/>
  <c r="G19" i="5" s="1"/>
  <c r="H27" i="2"/>
  <c r="H45" i="2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/>
  <c r="G41" i="8" s="1"/>
  <c r="G44" i="8" s="1"/>
  <c r="F31" i="8"/>
  <c r="F34" i="8" s="1"/>
  <c r="E31" i="8"/>
  <c r="E34" i="8" s="1"/>
  <c r="I20" i="6"/>
  <c r="H20" i="6"/>
  <c r="G20" i="6"/>
  <c r="F20" i="6"/>
  <c r="E20" i="6"/>
  <c r="I19" i="6"/>
  <c r="I21" i="6" s="1"/>
  <c r="H19" i="6"/>
  <c r="H21" i="6"/>
  <c r="G19" i="6"/>
  <c r="F19" i="6"/>
  <c r="F21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G35" i="5"/>
  <c r="G41" i="5"/>
  <c r="G33" i="5"/>
  <c r="G37" i="5"/>
  <c r="G39" i="5"/>
  <c r="G29" i="2"/>
  <c r="G28" i="5"/>
  <c r="G30" i="5"/>
  <c r="G34" i="5"/>
  <c r="G38" i="5"/>
  <c r="G40" i="5"/>
  <c r="G42" i="5"/>
  <c r="G41" i="2" l="1"/>
  <c r="E21" i="6"/>
  <c r="G14" i="2"/>
  <c r="I45" i="5"/>
  <c r="G45" i="5"/>
  <c r="G29" i="5"/>
  <c r="G28" i="2"/>
  <c r="J37" i="8"/>
  <c r="J42" i="8" s="1"/>
  <c r="G21" i="2"/>
  <c r="G43" i="5"/>
  <c r="G16" i="2"/>
  <c r="G18" i="2"/>
  <c r="G36" i="5"/>
  <c r="G31" i="5"/>
  <c r="G32" i="5"/>
  <c r="G9" i="2"/>
  <c r="G37" i="8"/>
  <c r="G42" i="8" s="1"/>
  <c r="G19" i="2"/>
  <c r="G25" i="2"/>
  <c r="G24" i="2"/>
  <c r="G36" i="2"/>
  <c r="G12" i="2"/>
  <c r="G39" i="2"/>
  <c r="G11" i="2"/>
  <c r="G38" i="2"/>
  <c r="I27" i="2"/>
  <c r="G22" i="2"/>
  <c r="G15" i="2"/>
  <c r="G43" i="2"/>
  <c r="G23" i="2"/>
  <c r="G30" i="2"/>
  <c r="F23" i="6"/>
  <c r="G26" i="2"/>
  <c r="G32" i="2"/>
  <c r="G13" i="2"/>
  <c r="G40" i="2"/>
  <c r="G20" i="2"/>
  <c r="G17" i="2"/>
  <c r="G10" i="2"/>
  <c r="G31" i="2"/>
  <c r="I23" i="6"/>
  <c r="H22" i="6"/>
  <c r="H23" i="6"/>
  <c r="G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2" i="6" l="1"/>
</calcChain>
</file>

<file path=xl/comments1.xml><?xml version="1.0" encoding="utf-8"?>
<comments xmlns="http://schemas.openxmlformats.org/spreadsheetml/2006/main">
  <authors>
    <author xml:space="preserve"> </author>
  </authors>
  <commentList>
    <comment ref="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R2～R3年度の人口はR2国勢調査の数字にしています</t>
        </r>
      </text>
    </comment>
  </commentList>
</comments>
</file>

<file path=xl/sharedStrings.xml><?xml version="1.0" encoding="utf-8"?>
<sst xmlns="http://schemas.openxmlformats.org/spreadsheetml/2006/main" count="452" uniqueCount="261">
  <si>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</si>
  <si>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</si>
  <si>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</si>
  <si>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</si>
  <si>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</si>
  <si>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</si>
  <si>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</si>
  <si>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</si>
  <si>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</si>
  <si>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</si>
  <si>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</si>
  <si>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</si>
  <si>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</si>
  <si>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</si>
  <si>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</si>
  <si>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</si>
  <si>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</si>
  <si>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</si>
  <si>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</si>
  <si>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</si>
  <si>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</si>
  <si>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</si>
  <si>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</si>
  <si>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</si>
  <si>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</si>
  <si>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</si>
  <si>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</si>
  <si>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</si>
  <si>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</si>
  <si>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</si>
  <si>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</si>
  <si>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</si>
  <si>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</si>
  <si>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</si>
  <si>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</si>
  <si>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</si>
  <si>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</si>
  <si>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</si>
  <si>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</si>
  <si>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</si>
  <si>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</si>
  <si>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</si>
  <si>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</si>
  <si>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</si>
  <si>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</si>
  <si>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</si>
  <si>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</si>
  <si>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</si>
  <si>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</si>
  <si>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</si>
  <si>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</si>
  <si>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</si>
  <si>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</si>
  <si>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</si>
  <si>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</si>
  <si>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</si>
  <si>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</si>
  <si>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</si>
  <si>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</si>
  <si>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</si>
  <si>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</si>
  <si>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</si>
  <si>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</si>
  <si>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</si>
  <si>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</si>
  <si>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</si>
  <si>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</si>
  <si>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</si>
  <si>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</si>
  <si>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</si>
  <si>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</si>
  <si>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</si>
  <si>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</si>
  <si>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</si>
  <si>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</si>
  <si>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</si>
  <si>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</si>
  <si>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</si>
  <si>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</si>
  <si>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</si>
  <si>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</si>
  <si>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</si>
  <si>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</si>
  <si>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</si>
  <si>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</si>
  <si>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</si>
  <si>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</si>
  <si>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</si>
  <si>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</si>
  <si>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</si>
  <si>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</si>
  <si>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</si>
  <si>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</si>
  <si>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</si>
  <si>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</si>
  <si>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</si>
  <si>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</si>
  <si>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</si>
  <si>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</si>
  <si>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</si>
  <si>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</si>
  <si>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</si>
  <si>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</si>
  <si>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</si>
  <si>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</si>
  <si>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</si>
  <si>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</si>
  <si>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</si>
  <si>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</si>
  <si>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</si>
  <si>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</si>
  <si>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</si>
  <si>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</si>
  <si>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</si>
  <si>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</si>
  <si>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</si>
  <si>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</si>
  <si>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</si>
  <si>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</si>
  <si>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</si>
  <si>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</si>
  <si>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</si>
  <si>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</si>
  <si>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</si>
  <si>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</si>
  <si>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</si>
  <si>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</si>
  <si>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</si>
  <si>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</si>
  <si>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</si>
  <si>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</si>
  <si>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</si>
  <si>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</si>
  <si>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</si>
  <si>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</si>
  <si>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</si>
  <si>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</si>
  <si>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</si>
  <si>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</si>
  <si>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</si>
  <si>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</si>
  <si>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</si>
  <si>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</si>
  <si>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</si>
  <si>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</si>
  <si>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</si>
  <si>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</si>
  <si>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</si>
  <si>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</si>
  <si>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</si>
  <si>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</si>
  <si>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</si>
  <si>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</si>
  <si>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</si>
  <si>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</si>
  <si>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</si>
  <si>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</si>
  <si>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</si>
  <si>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</si>
  <si>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</si>
  <si>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</si>
  <si>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</si>
  <si>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</si>
  <si>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</si>
  <si>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</si>
  <si>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</si>
  <si>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</si>
  <si>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</si>
  <si>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</si>
  <si>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</si>
  <si>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</si>
  <si>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</si>
  <si>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</si>
  <si>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</si>
  <si>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</si>
  <si>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</si>
  <si>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</si>
  <si>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</si>
  <si>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</si>
  <si>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</si>
  <si>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</si>
  <si>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</si>
  <si>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</si>
  <si>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</si>
  <si>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</si>
  <si>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</si>
  <si>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</si>
  <si>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</si>
  <si>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</si>
  <si>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</si>
  <si>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</si>
  <si>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</si>
  <si>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</si>
  <si>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</si>
  <si>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</si>
  <si>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</si>
  <si>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</si>
  <si>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</si>
  <si>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</si>
  <si>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</si>
  <si>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</si>
  <si>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</si>
  <si>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</si>
  <si>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</si>
  <si>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</si>
  <si>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</si>
  <si>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</si>
  <si>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</si>
  <si>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</si>
  <si>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</si>
  <si>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</si>
  <si>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</si>
  <si>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</si>
  <si>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</si>
  <si>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</si>
  <si>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</si>
  <si>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</si>
  <si>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</si>
  <si>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</si>
  <si>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</si>
  <si>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</si>
  <si>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</si>
  <si>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</si>
  <si>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</si>
  <si>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</si>
  <si>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</si>
  <si>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</si>
  <si>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</si>
  <si>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</si>
  <si>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</si>
  <si>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</si>
  <si>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</si>
  <si>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</si>
  <si>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</si>
  <si>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山口県</t>
    <rPh sb="0" eb="3">
      <t>ヤマグチケン</t>
    </rPh>
    <phoneticPr fontId="9"/>
  </si>
  <si>
    <t>-</t>
  </si>
  <si>
    <t>山口県</t>
    <rPh sb="0" eb="3">
      <t>ヤマグチケン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</si>
  <si>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14"/>
  </si>
  <si>
    <t>電気事業</t>
    <rPh sb="0" eb="2">
      <t>デンキ</t>
    </rPh>
    <rPh sb="2" eb="4">
      <t>ジギョウ</t>
    </rPh>
    <phoneticPr fontId="14"/>
  </si>
  <si>
    <t>流域下水道事業</t>
    <rPh sb="0" eb="5">
      <t>リュウイキゲスイドウ</t>
    </rPh>
    <rPh sb="5" eb="7">
      <t>ジギョウ</t>
    </rPh>
    <phoneticPr fontId="20"/>
  </si>
  <si>
    <t>令和５年度</t>
    <phoneticPr fontId="18"/>
  </si>
  <si>
    <t>令和５年度</t>
    <phoneticPr fontId="18"/>
  </si>
  <si>
    <t>(c-f)</t>
    <phoneticPr fontId="11"/>
  </si>
  <si>
    <t>(a-d)</t>
    <phoneticPr fontId="11"/>
  </si>
  <si>
    <t>差引不足額 (▲)</t>
    <phoneticPr fontId="14"/>
  </si>
  <si>
    <t>補てん財源不足額(▲)</t>
    <phoneticPr fontId="14"/>
  </si>
  <si>
    <t>(i+j)</t>
    <phoneticPr fontId="11"/>
  </si>
  <si>
    <t>　　　　　　（単位：百万円）</t>
    <phoneticPr fontId="14"/>
  </si>
  <si>
    <t>港湾整備事業</t>
    <rPh sb="0" eb="2">
      <t>コウワン</t>
    </rPh>
    <rPh sb="2" eb="4">
      <t>セイビ</t>
    </rPh>
    <rPh sb="4" eb="6">
      <t>ジギョウ</t>
    </rPh>
    <phoneticPr fontId="14"/>
  </si>
  <si>
    <t>市場事業</t>
    <rPh sb="0" eb="2">
      <t>シジョウ</t>
    </rPh>
    <rPh sb="2" eb="4">
      <t>ジギョウ</t>
    </rPh>
    <phoneticPr fontId="14"/>
  </si>
  <si>
    <r>
      <rPr>
        <sz val="11"/>
        <rFont val="明朝"/>
        <family val="1"/>
        <charset val="128"/>
      </rPr>
      <t>特定環境保全公共下水道事業</t>
    </r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14"/>
  </si>
  <si>
    <t>令和５年度</t>
    <phoneticPr fontId="18"/>
  </si>
  <si>
    <t>山口県</t>
    <rPh sb="0" eb="3">
      <t>ヤマグチケン</t>
    </rPh>
    <phoneticPr fontId="16"/>
  </si>
  <si>
    <t>－</t>
  </si>
  <si>
    <t>（注1）平成28年度～令和元年度は平成27年度国勢調査、令和2年度は令和2年度国勢調査を基に計上している。</t>
    <phoneticPr fontId="9"/>
  </si>
  <si>
    <t>流域下水道事業</t>
    <rPh sb="0" eb="2">
      <t>リュウイキ</t>
    </rPh>
    <rPh sb="2" eb="5">
      <t>ゲスイドウ</t>
    </rPh>
    <rPh sb="5" eb="7">
      <t>ジギョウ</t>
    </rPh>
    <phoneticPr fontId="20"/>
  </si>
  <si>
    <t>令和２年度</t>
    <phoneticPr fontId="18"/>
  </si>
  <si>
    <t>令和２年度</t>
    <phoneticPr fontId="18"/>
  </si>
  <si>
    <t>令和５年度</t>
    <phoneticPr fontId="18"/>
  </si>
  <si>
    <t>令和５年度</t>
    <phoneticPr fontId="18"/>
  </si>
  <si>
    <t>令和５年度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</si>
</sst>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3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b/>
      <sz val="11"/>
      <color rgb="FF3F3F3F"/>
      <name val="Yu Gothic"/>
      <family val="2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1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 justifyLastLine="1"/>
    </xf>
    <xf numFmtId="41" fontId="1" fillId="0" borderId="0" xfId="0" applyNumberFormat="1" applyFont="1" applyFill="1" applyAlignment="1">
      <alignment horizontal="distributed" vertical="center"/>
    </xf>
    <xf numFmtId="41" fontId="0" fillId="0" borderId="0" xfId="0" applyNumberFormat="1" applyFill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0" fillId="0" borderId="5" xfId="0" applyNumberFormat="1" applyFill="1" applyBorder="1" applyAlignment="1">
      <alignment horizontal="left" vertical="center"/>
    </xf>
    <xf numFmtId="41" fontId="0" fillId="0" borderId="0" xfId="0" quotePrefix="1" applyNumberForma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1" fontId="0" fillId="0" borderId="11" xfId="0" applyNumberFormat="1" applyFill="1" applyBorder="1" applyAlignment="1">
      <alignment horizontal="left" vertical="center"/>
    </xf>
    <xf numFmtId="41" fontId="0" fillId="0" borderId="10" xfId="0" applyNumberFormat="1" applyFill="1" applyBorder="1" applyAlignment="1">
      <alignment horizontal="left" vertical="center"/>
    </xf>
    <xf numFmtId="41" fontId="0" fillId="0" borderId="10" xfId="0" applyNumberForma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41" fontId="0" fillId="0" borderId="12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177" fontId="0" fillId="0" borderId="10" xfId="0" quotePrefix="1" applyNumberFormat="1" applyFill="1" applyBorder="1" applyAlignment="1">
      <alignment horizontal="right"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177" fontId="22" fillId="0" borderId="10" xfId="1" applyNumberFormat="1" applyFont="1" applyFill="1" applyBorder="1" applyAlignment="1">
      <alignment vertical="center"/>
    </xf>
    <xf numFmtId="41" fontId="0" fillId="0" borderId="10" xfId="0" applyNumberFormat="1" applyFill="1" applyBorder="1" applyAlignment="1">
      <alignment horizontal="right" vertical="center"/>
    </xf>
    <xf numFmtId="177" fontId="2" fillId="0" borderId="10" xfId="1" applyNumberFormat="1" applyFill="1" applyBorder="1" applyAlignment="1">
      <alignment vertical="center"/>
    </xf>
    <xf numFmtId="41" fontId="0" fillId="0" borderId="13" xfId="0" applyNumberFormat="1" applyFill="1" applyBorder="1" applyAlignment="1">
      <alignment horizontal="left" vertical="center"/>
    </xf>
    <xf numFmtId="41" fontId="2" fillId="0" borderId="0" xfId="0" applyNumberFormat="1" applyFont="1" applyFill="1" applyAlignment="1">
      <alignment vertical="center"/>
    </xf>
    <xf numFmtId="176" fontId="0" fillId="0" borderId="0" xfId="0" quotePrefix="1" applyNumberForma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1" applyNumberFormat="1" applyFill="1" applyBorder="1" applyAlignment="1">
      <alignment vertical="center"/>
    </xf>
    <xf numFmtId="177" fontId="2" fillId="0" borderId="0" xfId="1" quotePrefix="1" applyNumberFormat="1" applyFont="1" applyFill="1" applyBorder="1" applyAlignment="1">
      <alignment horizontal="right" vertical="center"/>
    </xf>
    <xf numFmtId="41" fontId="0" fillId="0" borderId="10" xfId="0" applyNumberFormat="1" applyFill="1" applyBorder="1" applyAlignment="1">
      <alignment vertical="center"/>
    </xf>
    <xf numFmtId="177" fontId="2" fillId="0" borderId="4" xfId="1" applyNumberFormat="1" applyFill="1" applyBorder="1" applyAlignment="1">
      <alignment vertical="center"/>
    </xf>
    <xf numFmtId="177" fontId="2" fillId="0" borderId="14" xfId="1" applyNumberFormat="1" applyFill="1" applyBorder="1" applyAlignment="1">
      <alignment vertical="center"/>
    </xf>
    <xf numFmtId="177" fontId="2" fillId="0" borderId="8" xfId="1" applyNumberFormat="1" applyFill="1" applyBorder="1" applyAlignment="1">
      <alignment vertical="center"/>
    </xf>
    <xf numFmtId="177" fontId="2" fillId="0" borderId="14" xfId="1" quotePrefix="1" applyNumberFormat="1" applyFont="1" applyFill="1" applyBorder="1" applyAlignment="1">
      <alignment horizontal="right" vertical="center"/>
    </xf>
    <xf numFmtId="177" fontId="2" fillId="0" borderId="8" xfId="1" quotePrefix="1" applyNumberFormat="1" applyFont="1" applyFill="1" applyBorder="1" applyAlignment="1">
      <alignment horizontal="right" vertical="center"/>
    </xf>
    <xf numFmtId="177" fontId="2" fillId="0" borderId="13" xfId="1" applyNumberFormat="1" applyFill="1" applyBorder="1" applyAlignment="1">
      <alignment vertical="center"/>
    </xf>
    <xf numFmtId="177" fontId="2" fillId="0" borderId="15" xfId="1" applyNumberFormat="1" applyFill="1" applyBorder="1" applyAlignment="1">
      <alignment vertical="center"/>
    </xf>
    <xf numFmtId="41" fontId="0" fillId="0" borderId="2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80" fontId="15" fillId="0" borderId="10" xfId="1" applyNumberFormat="1" applyFont="1" applyFill="1" applyBorder="1" applyAlignment="1">
      <alignment vertical="center" textRotation="255"/>
    </xf>
    <xf numFmtId="0" fontId="13" fillId="0" borderId="10" xfId="3" applyFill="1" applyBorder="1" applyAlignment="1">
      <alignment vertical="center"/>
    </xf>
    <xf numFmtId="0" fontId="12" fillId="0" borderId="10" xfId="2" applyFont="1" applyFill="1" applyBorder="1" applyAlignment="1">
      <alignment horizontal="distributed" vertical="center" justifyLastLine="1"/>
    </xf>
    <xf numFmtId="0" fontId="12" fillId="0" borderId="10" xfId="0" applyFont="1" applyFill="1" applyBorder="1" applyAlignment="1">
      <alignment horizontal="distributed" vertical="center" justifyLastLine="1"/>
    </xf>
    <xf numFmtId="41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13" fillId="0" borderId="10" xfId="3" applyFill="1" applyBorder="1" applyAlignment="1">
      <alignment vertical="center" textRotation="255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177" fontId="0" fillId="0" borderId="10" xfId="1" applyNumberFormat="1" applyFon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1602441</xdr:colOff>
      <xdr:row>9</xdr:row>
      <xdr:rowOff>168088</xdr:rowOff>
    </xdr:from>
    <xdr:to>
      <xdr:col>6</xdr:col>
      <xdr:colOff>201706</xdr:colOff>
      <xdr:row>13</xdr:row>
      <xdr:rowOff>112058</xdr:rowOff>
    </xdr:to>
    <xdr:sp macro="" textlink="">
      <xdr:nvSpPr>
        <xdr:cNvPr id="2" name="テキスト ボックス 1"/>
        <xdr:cNvSpPr txBox="1"/>
      </xdr:nvSpPr>
      <xdr:spPr>
        <a:xfrm>
          <a:off x="2162735" y="2162735"/>
          <a:ext cx="3675530" cy="840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45" sqref="F4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3" t="s">
        <v>0</v>
      </c>
      <c r="B1" s="13"/>
      <c r="C1" s="13"/>
      <c r="D1" s="13"/>
      <c r="E1" s="17" t="s">
        <v>234</v>
      </c>
      <c r="F1" s="1"/>
    </row>
    <row r="3" spans="1:11" ht="14.25">
      <c r="A3" s="10" t="s">
        <v>92</v>
      </c>
    </row>
    <row r="5" spans="1:11">
      <c r="A5" s="14" t="s">
        <v>222</v>
      </c>
      <c r="B5" s="14"/>
      <c r="C5" s="14"/>
      <c r="D5" s="14"/>
      <c r="E5" s="14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48"/>
      <c r="F7" s="37" t="s">
        <v>223</v>
      </c>
      <c r="G7" s="37"/>
      <c r="H7" s="37" t="s">
        <v>232</v>
      </c>
      <c r="I7" s="38" t="s">
        <v>21</v>
      </c>
    </row>
    <row r="8" spans="1:11" ht="17.100000000000001" customHeight="1">
      <c r="A8" s="15"/>
      <c r="B8" s="16"/>
      <c r="C8" s="16"/>
      <c r="D8" s="16"/>
      <c r="E8" s="49"/>
      <c r="F8" s="40" t="s">
        <v>90</v>
      </c>
      <c r="G8" s="40" t="s">
        <v>2</v>
      </c>
      <c r="H8" s="40" t="s">
        <v>220</v>
      </c>
      <c r="I8" s="41"/>
    </row>
    <row r="9" spans="1:11" ht="18" customHeight="1">
      <c r="A9" s="111" t="s">
        <v>87</v>
      </c>
      <c r="B9" s="111" t="s">
        <v>89</v>
      </c>
      <c r="C9" s="50" t="s">
        <v>3</v>
      </c>
      <c r="D9" s="42"/>
      <c r="E9" s="42"/>
      <c r="F9" s="43">
        <v>197145</v>
      </c>
      <c r="G9" s="44">
        <f>F9/$F$27*100</f>
        <v>27.130518788859622</v>
      </c>
      <c r="H9" s="43">
        <v>190868</v>
      </c>
      <c r="I9" s="44">
        <f>(F9/H9-1)*100</f>
        <v>3.2886602259152964</v>
      </c>
      <c r="K9" s="20"/>
    </row>
    <row r="10" spans="1:11" ht="18" customHeight="1">
      <c r="A10" s="111"/>
      <c r="B10" s="111"/>
      <c r="C10" s="52"/>
      <c r="D10" s="54" t="s">
        <v>22</v>
      </c>
      <c r="E10" s="42"/>
      <c r="F10" s="43">
        <v>51667</v>
      </c>
      <c r="G10" s="44">
        <f t="shared" ref="G10:G26" si="0">F10/$F$27*100</f>
        <v>7.1102615550179316</v>
      </c>
      <c r="H10" s="43">
        <v>52018</v>
      </c>
      <c r="I10" s="44">
        <f t="shared" ref="I10:I27" si="1">(F10/H10-1)*100</f>
        <v>-0.67476642700603495</v>
      </c>
    </row>
    <row r="11" spans="1:11" ht="18" customHeight="1">
      <c r="A11" s="111"/>
      <c r="B11" s="111"/>
      <c r="C11" s="52"/>
      <c r="D11" s="52"/>
      <c r="E11" s="36" t="s">
        <v>23</v>
      </c>
      <c r="F11" s="130">
        <v>43613</v>
      </c>
      <c r="G11" s="44">
        <f t="shared" si="0"/>
        <v>6.0018936109895487</v>
      </c>
      <c r="H11" s="43">
        <v>42887</v>
      </c>
      <c r="I11" s="44">
        <f t="shared" si="1"/>
        <v>1.6928206682677693</v>
      </c>
    </row>
    <row r="12" spans="1:11" ht="18" customHeight="1">
      <c r="A12" s="111"/>
      <c r="B12" s="111"/>
      <c r="C12" s="52"/>
      <c r="D12" s="52"/>
      <c r="E12" s="36" t="s">
        <v>24</v>
      </c>
      <c r="F12" s="130">
        <v>2447</v>
      </c>
      <c r="G12" s="44">
        <f t="shared" si="0"/>
        <v>0.33674898920256408</v>
      </c>
      <c r="H12" s="43">
        <v>2361</v>
      </c>
      <c r="I12" s="44">
        <f t="shared" si="1"/>
        <v>3.6425243540872509</v>
      </c>
    </row>
    <row r="13" spans="1:11" ht="18" customHeight="1">
      <c r="A13" s="111"/>
      <c r="B13" s="111"/>
      <c r="C13" s="52"/>
      <c r="D13" s="53"/>
      <c r="E13" s="36" t="s">
        <v>25</v>
      </c>
      <c r="F13" s="43">
        <v>214</v>
      </c>
      <c r="G13" s="44">
        <f t="shared" si="0"/>
        <v>2.9450054633979861E-2</v>
      </c>
      <c r="H13" s="43">
        <v>363</v>
      </c>
      <c r="I13" s="44">
        <f t="shared" si="1"/>
        <v>-41.046831955922869</v>
      </c>
    </row>
    <row r="14" spans="1:11" ht="18" customHeight="1">
      <c r="A14" s="111"/>
      <c r="B14" s="111"/>
      <c r="C14" s="52"/>
      <c r="D14" s="50" t="s">
        <v>26</v>
      </c>
      <c r="E14" s="42"/>
      <c r="F14" s="43">
        <v>42182</v>
      </c>
      <c r="G14" s="44">
        <f t="shared" si="0"/>
        <v>5.804963572759525</v>
      </c>
      <c r="H14" s="43">
        <v>42150</v>
      </c>
      <c r="I14" s="44">
        <f t="shared" si="1"/>
        <v>7.5919335705809665E-2</v>
      </c>
    </row>
    <row r="15" spans="1:11" ht="18" customHeight="1">
      <c r="A15" s="111"/>
      <c r="B15" s="111"/>
      <c r="C15" s="52"/>
      <c r="D15" s="52"/>
      <c r="E15" s="36" t="s">
        <v>27</v>
      </c>
      <c r="F15" s="43">
        <v>1635</v>
      </c>
      <c r="G15" s="44">
        <f t="shared" si="0"/>
        <v>0.22500392208671527</v>
      </c>
      <c r="H15" s="43">
        <v>1704</v>
      </c>
      <c r="I15" s="44">
        <f t="shared" si="1"/>
        <v>-4.0492957746478879</v>
      </c>
    </row>
    <row r="16" spans="1:11" ht="18" customHeight="1">
      <c r="A16" s="111"/>
      <c r="B16" s="111"/>
      <c r="C16" s="52"/>
      <c r="D16" s="53"/>
      <c r="E16" s="36" t="s">
        <v>28</v>
      </c>
      <c r="F16" s="43">
        <v>40547</v>
      </c>
      <c r="G16" s="44">
        <f t="shared" si="0"/>
        <v>5.5799596506728095</v>
      </c>
      <c r="H16" s="43">
        <v>40446</v>
      </c>
      <c r="I16" s="44">
        <f t="shared" si="1"/>
        <v>0.24971567027640695</v>
      </c>
      <c r="K16" s="21"/>
    </row>
    <row r="17" spans="1:26" ht="18" customHeight="1">
      <c r="A17" s="111"/>
      <c r="B17" s="111"/>
      <c r="C17" s="52"/>
      <c r="D17" s="112" t="s">
        <v>29</v>
      </c>
      <c r="E17" s="113"/>
      <c r="F17" s="43">
        <v>67066</v>
      </c>
      <c r="G17" s="44">
        <f t="shared" si="0"/>
        <v>9.2294269349649216</v>
      </c>
      <c r="H17" s="43">
        <v>59823</v>
      </c>
      <c r="I17" s="44">
        <f t="shared" si="1"/>
        <v>12.107383447837794</v>
      </c>
    </row>
    <row r="18" spans="1:26" ht="18" customHeight="1">
      <c r="A18" s="111"/>
      <c r="B18" s="111"/>
      <c r="C18" s="52"/>
      <c r="D18" s="112" t="s">
        <v>93</v>
      </c>
      <c r="E18" s="114"/>
      <c r="F18" s="43">
        <v>2550</v>
      </c>
      <c r="G18" s="44">
        <f t="shared" si="0"/>
        <v>0.35092354820863852</v>
      </c>
      <c r="H18" s="43">
        <v>2507</v>
      </c>
      <c r="I18" s="44">
        <f t="shared" si="1"/>
        <v>1.7151974471479869</v>
      </c>
    </row>
    <row r="19" spans="1:26" ht="18" customHeight="1">
      <c r="A19" s="111"/>
      <c r="B19" s="111"/>
      <c r="C19" s="51"/>
      <c r="D19" s="112" t="s">
        <v>94</v>
      </c>
      <c r="E19" s="114"/>
      <c r="F19" s="45">
        <v>0</v>
      </c>
      <c r="G19" s="44">
        <f t="shared" si="0"/>
        <v>0</v>
      </c>
      <c r="H19" s="43">
        <v>0</v>
      </c>
      <c r="I19" s="44" t="e">
        <f t="shared" si="1"/>
        <v>#DIV/0!</v>
      </c>
      <c r="Z19" s="2" t="s">
        <v>95</v>
      </c>
    </row>
    <row r="20" spans="1:26" ht="18" customHeight="1">
      <c r="A20" s="111"/>
      <c r="B20" s="111"/>
      <c r="C20" s="42" t="s">
        <v>4</v>
      </c>
      <c r="D20" s="42"/>
      <c r="E20" s="42"/>
      <c r="F20" s="43">
        <v>26214</v>
      </c>
      <c r="G20" s="44">
        <f t="shared" si="0"/>
        <v>3.6074940755848037</v>
      </c>
      <c r="H20" s="43">
        <v>26163</v>
      </c>
      <c r="I20" s="44">
        <f t="shared" si="1"/>
        <v>0.19493177387914784</v>
      </c>
    </row>
    <row r="21" spans="1:26" ht="18" customHeight="1">
      <c r="A21" s="111"/>
      <c r="B21" s="111"/>
      <c r="C21" s="42" t="s">
        <v>5</v>
      </c>
      <c r="D21" s="42"/>
      <c r="E21" s="42"/>
      <c r="F21" s="43">
        <v>178869</v>
      </c>
      <c r="G21" s="44">
        <f t="shared" si="0"/>
        <v>24.615429076286652</v>
      </c>
      <c r="H21" s="43">
        <v>179854</v>
      </c>
      <c r="I21" s="44">
        <f t="shared" si="1"/>
        <v>-0.54766644055733726</v>
      </c>
    </row>
    <row r="22" spans="1:26" ht="18" customHeight="1">
      <c r="A22" s="111"/>
      <c r="B22" s="111"/>
      <c r="C22" s="42" t="s">
        <v>30</v>
      </c>
      <c r="D22" s="42"/>
      <c r="E22" s="42"/>
      <c r="F22" s="43">
        <v>8537</v>
      </c>
      <c r="G22" s="44">
        <f t="shared" si="0"/>
        <v>1.1748369925714301</v>
      </c>
      <c r="H22" s="43">
        <v>8857</v>
      </c>
      <c r="I22" s="44">
        <f t="shared" si="1"/>
        <v>-3.6129614993790193</v>
      </c>
    </row>
    <row r="23" spans="1:26" ht="18" customHeight="1">
      <c r="A23" s="111"/>
      <c r="B23" s="111"/>
      <c r="C23" s="42" t="s">
        <v>6</v>
      </c>
      <c r="D23" s="42"/>
      <c r="E23" s="42"/>
      <c r="F23" s="43">
        <v>124314</v>
      </c>
      <c r="G23" s="44">
        <f t="shared" si="0"/>
        <v>17.107729400787719</v>
      </c>
      <c r="H23" s="43">
        <v>134646</v>
      </c>
      <c r="I23" s="44">
        <f t="shared" si="1"/>
        <v>-7.6734548371284683</v>
      </c>
    </row>
    <row r="24" spans="1:26" ht="18" customHeight="1">
      <c r="A24" s="111"/>
      <c r="B24" s="111"/>
      <c r="C24" s="42" t="s">
        <v>31</v>
      </c>
      <c r="D24" s="42"/>
      <c r="E24" s="42"/>
      <c r="F24" s="43">
        <v>768</v>
      </c>
      <c r="G24" s="44">
        <f t="shared" si="0"/>
        <v>0.10568991569577818</v>
      </c>
      <c r="H24" s="43">
        <v>2418</v>
      </c>
      <c r="I24" s="44">
        <f t="shared" si="1"/>
        <v>-68.238213399503721</v>
      </c>
    </row>
    <row r="25" spans="1:26" ht="18" customHeight="1">
      <c r="A25" s="111"/>
      <c r="B25" s="111"/>
      <c r="C25" s="42" t="s">
        <v>7</v>
      </c>
      <c r="D25" s="42"/>
      <c r="E25" s="42"/>
      <c r="F25" s="43">
        <v>43558</v>
      </c>
      <c r="G25" s="44">
        <f t="shared" si="0"/>
        <v>5.9943246717144616</v>
      </c>
      <c r="H25" s="43">
        <v>54626</v>
      </c>
      <c r="I25" s="44">
        <f t="shared" si="1"/>
        <v>-20.261413978691468</v>
      </c>
    </row>
    <row r="26" spans="1:26" ht="18" customHeight="1">
      <c r="A26" s="111"/>
      <c r="B26" s="111"/>
      <c r="C26" s="42" t="s">
        <v>8</v>
      </c>
      <c r="D26" s="42"/>
      <c r="E26" s="42"/>
      <c r="F26" s="43">
        <f>726654-579405</f>
        <v>147249</v>
      </c>
      <c r="G26" s="44">
        <f t="shared" si="0"/>
        <v>20.263977078499533</v>
      </c>
      <c r="H26" s="43">
        <v>129988</v>
      </c>
      <c r="I26" s="44">
        <f t="shared" si="1"/>
        <v>13.278918053974209</v>
      </c>
    </row>
    <row r="27" spans="1:26" ht="18" customHeight="1">
      <c r="A27" s="111"/>
      <c r="B27" s="111"/>
      <c r="C27" s="42" t="s">
        <v>9</v>
      </c>
      <c r="D27" s="42"/>
      <c r="E27" s="42"/>
      <c r="F27" s="43">
        <f>SUM(F9,F20:F26)</f>
        <v>726654</v>
      </c>
      <c r="G27" s="44">
        <f>F27/$F$27*100</f>
        <v>100</v>
      </c>
      <c r="H27" s="43">
        <f>SUM(H9,H20:H26)</f>
        <v>727420</v>
      </c>
      <c r="I27" s="44">
        <f t="shared" si="1"/>
        <v>-0.10530367600560808</v>
      </c>
    </row>
    <row r="28" spans="1:26" ht="18" customHeight="1">
      <c r="A28" s="111"/>
      <c r="B28" s="111" t="s">
        <v>88</v>
      </c>
      <c r="C28" s="50" t="s">
        <v>10</v>
      </c>
      <c r="D28" s="42"/>
      <c r="E28" s="42"/>
      <c r="F28" s="43">
        <f>F29+F30+F31</f>
        <v>277622</v>
      </c>
      <c r="G28" s="44">
        <f>F28/$F$45*100</f>
        <v>38.205528353246528</v>
      </c>
      <c r="H28" s="43">
        <v>286920</v>
      </c>
      <c r="I28" s="44">
        <f>(F28/H28-1)*100</f>
        <v>-3.2406245643384901</v>
      </c>
    </row>
    <row r="29" spans="1:26" ht="18" customHeight="1">
      <c r="A29" s="111"/>
      <c r="B29" s="111"/>
      <c r="C29" s="52"/>
      <c r="D29" s="42" t="s">
        <v>11</v>
      </c>
      <c r="E29" s="42"/>
      <c r="F29" s="43">
        <v>163432</v>
      </c>
      <c r="G29" s="44">
        <f t="shared" ref="G29:G44" si="2">F29/$F$45*100</f>
        <v>22.491034247385961</v>
      </c>
      <c r="H29" s="43">
        <v>172381</v>
      </c>
      <c r="I29" s="44">
        <f t="shared" ref="I29:I45" si="3">(F29/H29-1)*100</f>
        <v>-5.1914074056885635</v>
      </c>
    </row>
    <row r="30" spans="1:26" ht="18" customHeight="1">
      <c r="A30" s="111"/>
      <c r="B30" s="111"/>
      <c r="C30" s="52"/>
      <c r="D30" s="42" t="s">
        <v>32</v>
      </c>
      <c r="E30" s="42"/>
      <c r="F30" s="43">
        <v>26734</v>
      </c>
      <c r="G30" s="44">
        <f t="shared" si="2"/>
        <v>3.6790549560038204</v>
      </c>
      <c r="H30" s="43">
        <v>26856</v>
      </c>
      <c r="I30" s="44">
        <f t="shared" si="3"/>
        <v>-0.45427464998510914</v>
      </c>
    </row>
    <row r="31" spans="1:26" ht="18" customHeight="1">
      <c r="A31" s="111"/>
      <c r="B31" s="111"/>
      <c r="C31" s="51"/>
      <c r="D31" s="42" t="s">
        <v>12</v>
      </c>
      <c r="E31" s="42"/>
      <c r="F31" s="43">
        <v>87456</v>
      </c>
      <c r="G31" s="44">
        <f t="shared" si="2"/>
        <v>12.035439149856741</v>
      </c>
      <c r="H31" s="43">
        <v>87683</v>
      </c>
      <c r="I31" s="44">
        <f t="shared" si="3"/>
        <v>-0.25888712749335685</v>
      </c>
    </row>
    <row r="32" spans="1:26" ht="18" customHeight="1">
      <c r="A32" s="111"/>
      <c r="B32" s="111"/>
      <c r="C32" s="50" t="s">
        <v>13</v>
      </c>
      <c r="D32" s="42"/>
      <c r="E32" s="42"/>
      <c r="F32" s="43">
        <f>F33+F34+F35+F36+F37+F38+200</f>
        <v>360396</v>
      </c>
      <c r="G32" s="44">
        <f t="shared" si="2"/>
        <v>49.596644345176664</v>
      </c>
      <c r="H32" s="43">
        <v>351982</v>
      </c>
      <c r="I32" s="44">
        <f t="shared" si="3"/>
        <v>2.3904631486837413</v>
      </c>
    </row>
    <row r="33" spans="1:9" ht="18" customHeight="1">
      <c r="A33" s="111"/>
      <c r="B33" s="111"/>
      <c r="C33" s="52"/>
      <c r="D33" s="42" t="s">
        <v>14</v>
      </c>
      <c r="E33" s="42"/>
      <c r="F33" s="43">
        <v>35907</v>
      </c>
      <c r="G33" s="44">
        <f t="shared" si="2"/>
        <v>4.9414164100108167</v>
      </c>
      <c r="H33" s="43">
        <v>36219</v>
      </c>
      <c r="I33" s="44">
        <f t="shared" si="3"/>
        <v>-0.86142632320053147</v>
      </c>
    </row>
    <row r="34" spans="1:9" ht="18" customHeight="1">
      <c r="A34" s="111"/>
      <c r="B34" s="111"/>
      <c r="C34" s="52"/>
      <c r="D34" s="42" t="s">
        <v>33</v>
      </c>
      <c r="E34" s="42"/>
      <c r="F34" s="43">
        <v>4710</v>
      </c>
      <c r="G34" s="44">
        <f t="shared" si="2"/>
        <v>0.64817643610301456</v>
      </c>
      <c r="H34" s="43">
        <v>4382</v>
      </c>
      <c r="I34" s="44">
        <f t="shared" si="3"/>
        <v>7.4851665905979026</v>
      </c>
    </row>
    <row r="35" spans="1:9" ht="18" customHeight="1">
      <c r="A35" s="111"/>
      <c r="B35" s="111"/>
      <c r="C35" s="52"/>
      <c r="D35" s="42" t="s">
        <v>34</v>
      </c>
      <c r="E35" s="42"/>
      <c r="F35" s="43">
        <v>199610</v>
      </c>
      <c r="G35" s="44">
        <f t="shared" si="2"/>
        <v>27.469744885461306</v>
      </c>
      <c r="H35" s="43">
        <v>201595</v>
      </c>
      <c r="I35" s="44">
        <f t="shared" si="3"/>
        <v>-0.98464743669237631</v>
      </c>
    </row>
    <row r="36" spans="1:9" ht="18" customHeight="1">
      <c r="A36" s="111"/>
      <c r="B36" s="111"/>
      <c r="C36" s="52"/>
      <c r="D36" s="42" t="s">
        <v>35</v>
      </c>
      <c r="E36" s="42"/>
      <c r="F36" s="43">
        <v>8852</v>
      </c>
      <c r="G36" s="44">
        <f t="shared" si="2"/>
        <v>1.2181863720560266</v>
      </c>
      <c r="H36" s="43">
        <v>8829</v>
      </c>
      <c r="I36" s="44">
        <f t="shared" si="3"/>
        <v>0.26050515347151304</v>
      </c>
    </row>
    <row r="37" spans="1:9" ht="18" customHeight="1">
      <c r="A37" s="111"/>
      <c r="B37" s="111"/>
      <c r="C37" s="52"/>
      <c r="D37" s="42" t="s">
        <v>15</v>
      </c>
      <c r="E37" s="42"/>
      <c r="F37" s="43">
        <v>10036</v>
      </c>
      <c r="G37" s="44">
        <f t="shared" si="2"/>
        <v>1.3811249920870179</v>
      </c>
      <c r="H37" s="43">
        <v>4337</v>
      </c>
      <c r="I37" s="44">
        <f t="shared" si="3"/>
        <v>131.40419644915841</v>
      </c>
    </row>
    <row r="38" spans="1:9" ht="18" customHeight="1">
      <c r="A38" s="111"/>
      <c r="B38" s="111"/>
      <c r="C38" s="51"/>
      <c r="D38" s="42" t="s">
        <v>36</v>
      </c>
      <c r="E38" s="42"/>
      <c r="F38" s="43">
        <v>101081</v>
      </c>
      <c r="G38" s="44">
        <f t="shared" si="2"/>
        <v>13.910471833912702</v>
      </c>
      <c r="H38" s="43">
        <v>96420</v>
      </c>
      <c r="I38" s="44">
        <f t="shared" si="3"/>
        <v>4.8340593237917506</v>
      </c>
    </row>
    <row r="39" spans="1:9" ht="18" customHeight="1">
      <c r="A39" s="111"/>
      <c r="B39" s="111"/>
      <c r="C39" s="50" t="s">
        <v>16</v>
      </c>
      <c r="D39" s="42"/>
      <c r="E39" s="42"/>
      <c r="F39" s="43">
        <f>F40+F43</f>
        <v>88636</v>
      </c>
      <c r="G39" s="44">
        <f t="shared" si="2"/>
        <v>12.197827301576817</v>
      </c>
      <c r="H39" s="43">
        <v>88518</v>
      </c>
      <c r="I39" s="44">
        <f t="shared" si="3"/>
        <v>0.13330622020379934</v>
      </c>
    </row>
    <row r="40" spans="1:9" ht="18" customHeight="1">
      <c r="A40" s="111"/>
      <c r="B40" s="111"/>
      <c r="C40" s="52"/>
      <c r="D40" s="50" t="s">
        <v>17</v>
      </c>
      <c r="E40" s="42"/>
      <c r="F40" s="43">
        <v>82206</v>
      </c>
      <c r="G40" s="44">
        <f t="shared" si="2"/>
        <v>11.312949491780131</v>
      </c>
      <c r="H40" s="43">
        <v>82797</v>
      </c>
      <c r="I40" s="44">
        <f t="shared" si="3"/>
        <v>-0.71379397804268718</v>
      </c>
    </row>
    <row r="41" spans="1:9" ht="18" customHeight="1">
      <c r="A41" s="111"/>
      <c r="B41" s="111"/>
      <c r="C41" s="52"/>
      <c r="D41" s="52"/>
      <c r="E41" s="46" t="s">
        <v>91</v>
      </c>
      <c r="F41" s="43">
        <f>51699+8276</f>
        <v>59975</v>
      </c>
      <c r="G41" s="44">
        <f t="shared" si="2"/>
        <v>8.2535842367894485</v>
      </c>
      <c r="H41" s="43">
        <v>59873</v>
      </c>
      <c r="I41" s="47">
        <f t="shared" si="3"/>
        <v>0.17036059659611968</v>
      </c>
    </row>
    <row r="42" spans="1:9" ht="18" customHeight="1">
      <c r="A42" s="111"/>
      <c r="B42" s="111"/>
      <c r="C42" s="52"/>
      <c r="D42" s="51"/>
      <c r="E42" s="36" t="s">
        <v>37</v>
      </c>
      <c r="F42" s="43">
        <v>22231</v>
      </c>
      <c r="G42" s="44">
        <f t="shared" si="2"/>
        <v>3.0593652549906833</v>
      </c>
      <c r="H42" s="43">
        <v>22924</v>
      </c>
      <c r="I42" s="47">
        <f t="shared" si="3"/>
        <v>-3.0230326295585419</v>
      </c>
    </row>
    <row r="43" spans="1:9" ht="18" customHeight="1">
      <c r="A43" s="111"/>
      <c r="B43" s="111"/>
      <c r="C43" s="52"/>
      <c r="D43" s="42" t="s">
        <v>38</v>
      </c>
      <c r="E43" s="42"/>
      <c r="F43" s="43">
        <v>6430</v>
      </c>
      <c r="G43" s="44">
        <f t="shared" si="2"/>
        <v>0.88487780979668451</v>
      </c>
      <c r="H43" s="43">
        <v>5721</v>
      </c>
      <c r="I43" s="47">
        <f t="shared" si="3"/>
        <v>12.392938297500432</v>
      </c>
    </row>
    <row r="44" spans="1:9" ht="18" customHeight="1">
      <c r="A44" s="111"/>
      <c r="B44" s="111"/>
      <c r="C44" s="51"/>
      <c r="D44" s="42" t="s">
        <v>39</v>
      </c>
      <c r="E44" s="42"/>
      <c r="F44" s="43">
        <v>0</v>
      </c>
      <c r="G44" s="44">
        <f t="shared" si="2"/>
        <v>0</v>
      </c>
      <c r="H44" s="43" t="s">
        <v>235</v>
      </c>
      <c r="I44" s="44" t="e">
        <f t="shared" si="3"/>
        <v>#VALUE!</v>
      </c>
    </row>
    <row r="45" spans="1:9" ht="18" customHeight="1">
      <c r="A45" s="111"/>
      <c r="B45" s="111"/>
      <c r="C45" s="36" t="s">
        <v>18</v>
      </c>
      <c r="D45" s="36"/>
      <c r="E45" s="36"/>
      <c r="F45" s="43">
        <f>SUM(F28,F32,F39)</f>
        <v>726654</v>
      </c>
      <c r="G45" s="44">
        <f>F45/$F$45*100</f>
        <v>100</v>
      </c>
      <c r="H45" s="43">
        <f>SUM(H28,H32,H39)</f>
        <v>727420</v>
      </c>
      <c r="I45" s="44">
        <f t="shared" si="3"/>
        <v>-0.10530367600560808</v>
      </c>
    </row>
    <row r="46" spans="1:9">
      <c r="A46" s="18" t="s">
        <v>19</v>
      </c>
    </row>
    <row r="47" spans="1:9">
      <c r="A47" s="19" t="s">
        <v>20</v>
      </c>
    </row>
    <row r="48" spans="1:9">
      <c r="A48" s="19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sqref="A1:XFD1048576"/>
    </sheetView>
  </sheetViews>
  <sheetFormatPr defaultRowHeight="13.5"/>
  <cols>
    <col min="1" max="1" width="3.625" style="78" customWidth="1"/>
    <col min="2" max="3" width="1.625" style="78" customWidth="1"/>
    <col min="4" max="4" width="22.625" style="78" customWidth="1"/>
    <col min="5" max="5" width="10.625" style="78" customWidth="1"/>
    <col min="6" max="21" width="13.625" style="78" customWidth="1"/>
    <col min="22" max="25" width="12" style="78" customWidth="1"/>
    <col min="26" max="16384" width="9" style="78"/>
  </cols>
  <sheetData>
    <row r="1" spans="1:25" ht="33.950000000000003" customHeight="1">
      <c r="A1" s="74" t="s">
        <v>0</v>
      </c>
      <c r="B1" s="75"/>
      <c r="C1" s="75"/>
      <c r="D1" s="76" t="s">
        <v>236</v>
      </c>
      <c r="E1" s="77"/>
      <c r="F1" s="77"/>
      <c r="G1" s="77"/>
    </row>
    <row r="2" spans="1:25" ht="15" customHeight="1"/>
    <row r="3" spans="1:25" ht="15" customHeight="1">
      <c r="A3" s="79" t="s">
        <v>46</v>
      </c>
      <c r="B3" s="79"/>
      <c r="C3" s="79"/>
      <c r="D3" s="79"/>
    </row>
    <row r="4" spans="1:25" ht="15" customHeight="1">
      <c r="A4" s="79"/>
      <c r="B4" s="79"/>
      <c r="C4" s="79"/>
      <c r="D4" s="79"/>
    </row>
    <row r="5" spans="1:25" ht="15.95" customHeight="1">
      <c r="A5" s="80" t="s">
        <v>224</v>
      </c>
      <c r="B5" s="80"/>
      <c r="C5" s="80"/>
      <c r="D5" s="80"/>
      <c r="K5" s="81"/>
      <c r="O5" s="81" t="s">
        <v>47</v>
      </c>
    </row>
    <row r="6" spans="1:25" ht="15.95" customHeight="1">
      <c r="A6" s="121" t="s">
        <v>48</v>
      </c>
      <c r="B6" s="122"/>
      <c r="C6" s="122"/>
      <c r="D6" s="122"/>
      <c r="E6" s="122"/>
      <c r="F6" s="117" t="s">
        <v>237</v>
      </c>
      <c r="G6" s="117"/>
      <c r="H6" s="117" t="s">
        <v>238</v>
      </c>
      <c r="I6" s="117"/>
      <c r="J6" s="117" t="s">
        <v>239</v>
      </c>
      <c r="K6" s="117"/>
      <c r="L6" s="117"/>
      <c r="M6" s="117"/>
      <c r="N6" s="117"/>
      <c r="O6" s="117"/>
    </row>
    <row r="7" spans="1:25" ht="15.95" customHeight="1">
      <c r="A7" s="122"/>
      <c r="B7" s="122"/>
      <c r="C7" s="122"/>
      <c r="D7" s="122"/>
      <c r="E7" s="122"/>
      <c r="F7" s="83" t="s">
        <v>225</v>
      </c>
      <c r="G7" s="83" t="s">
        <v>232</v>
      </c>
      <c r="H7" s="83" t="s">
        <v>225</v>
      </c>
      <c r="I7" s="83" t="s">
        <v>232</v>
      </c>
      <c r="J7" s="83" t="s">
        <v>259</v>
      </c>
      <c r="K7" s="83" t="s">
        <v>232</v>
      </c>
      <c r="L7" s="83" t="s">
        <v>240</v>
      </c>
      <c r="M7" s="83" t="s">
        <v>232</v>
      </c>
      <c r="N7" s="83" t="s">
        <v>241</v>
      </c>
      <c r="O7" s="83" t="s">
        <v>232</v>
      </c>
    </row>
    <row r="8" spans="1:25" ht="15.95" customHeight="1">
      <c r="A8" s="119" t="s">
        <v>82</v>
      </c>
      <c r="B8" s="84" t="s">
        <v>49</v>
      </c>
      <c r="C8" s="85"/>
      <c r="D8" s="85"/>
      <c r="E8" s="86" t="s">
        <v>40</v>
      </c>
      <c r="F8" s="71">
        <v>6491</v>
      </c>
      <c r="G8" s="71">
        <v>6503</v>
      </c>
      <c r="H8" s="71">
        <v>1696</v>
      </c>
      <c r="I8" s="71">
        <v>1657</v>
      </c>
      <c r="J8" s="71">
        <v>1839</v>
      </c>
      <c r="K8" s="71">
        <f>SUBTOTAL(9,K9:K10)</f>
        <v>1660</v>
      </c>
      <c r="L8" s="71"/>
      <c r="M8" s="71"/>
      <c r="N8" s="71"/>
      <c r="O8" s="71"/>
      <c r="P8" s="87"/>
      <c r="Q8" s="87"/>
      <c r="R8" s="87"/>
      <c r="S8" s="87"/>
      <c r="T8" s="87"/>
      <c r="U8" s="87"/>
      <c r="V8" s="87"/>
      <c r="W8" s="87"/>
      <c r="X8" s="87"/>
      <c r="Y8" s="87"/>
    </row>
    <row r="9" spans="1:25" ht="15.95" customHeight="1">
      <c r="A9" s="119"/>
      <c r="B9" s="88"/>
      <c r="C9" s="85" t="s">
        <v>50</v>
      </c>
      <c r="D9" s="85"/>
      <c r="E9" s="86" t="s">
        <v>41</v>
      </c>
      <c r="F9" s="71">
        <v>6491</v>
      </c>
      <c r="G9" s="71">
        <v>6503</v>
      </c>
      <c r="H9" s="71">
        <v>1696</v>
      </c>
      <c r="I9" s="71">
        <v>1657</v>
      </c>
      <c r="J9" s="71">
        <v>1839</v>
      </c>
      <c r="K9" s="71">
        <v>1660</v>
      </c>
      <c r="L9" s="71"/>
      <c r="M9" s="71"/>
      <c r="N9" s="71"/>
      <c r="O9" s="71"/>
      <c r="P9" s="87"/>
      <c r="Q9" s="87"/>
      <c r="R9" s="87"/>
      <c r="S9" s="87"/>
      <c r="T9" s="87"/>
      <c r="U9" s="87"/>
      <c r="V9" s="87"/>
      <c r="W9" s="87"/>
      <c r="X9" s="87"/>
      <c r="Y9" s="87"/>
    </row>
    <row r="10" spans="1:25" ht="15.95" customHeight="1">
      <c r="A10" s="119"/>
      <c r="B10" s="89"/>
      <c r="C10" s="85" t="s">
        <v>51</v>
      </c>
      <c r="D10" s="85"/>
      <c r="E10" s="86" t="s">
        <v>42</v>
      </c>
      <c r="F10" s="71"/>
      <c r="G10" s="71"/>
      <c r="H10" s="71"/>
      <c r="I10" s="71"/>
      <c r="J10" s="90"/>
      <c r="K10" s="90"/>
      <c r="L10" s="71"/>
      <c r="M10" s="71"/>
      <c r="N10" s="71"/>
      <c r="O10" s="71"/>
      <c r="P10" s="87"/>
      <c r="Q10" s="87"/>
      <c r="R10" s="87"/>
      <c r="S10" s="87"/>
      <c r="T10" s="87"/>
      <c r="U10" s="87"/>
      <c r="V10" s="87"/>
      <c r="W10" s="87"/>
      <c r="X10" s="87"/>
      <c r="Y10" s="87"/>
    </row>
    <row r="11" spans="1:25" ht="15.95" customHeight="1">
      <c r="A11" s="119"/>
      <c r="B11" s="84" t="s">
        <v>52</v>
      </c>
      <c r="C11" s="85"/>
      <c r="D11" s="85"/>
      <c r="E11" s="86" t="s">
        <v>43</v>
      </c>
      <c r="F11" s="71">
        <v>6415</v>
      </c>
      <c r="G11" s="71">
        <v>6196</v>
      </c>
      <c r="H11" s="71">
        <v>1595</v>
      </c>
      <c r="I11" s="71">
        <v>1560</v>
      </c>
      <c r="J11" s="71">
        <v>1839</v>
      </c>
      <c r="K11" s="71">
        <f>SUBTOTAL(9,K12:K13)</f>
        <v>1660</v>
      </c>
      <c r="L11" s="71"/>
      <c r="M11" s="71"/>
      <c r="N11" s="71"/>
      <c r="O11" s="71"/>
      <c r="P11" s="87"/>
      <c r="Q11" s="87"/>
      <c r="R11" s="87"/>
      <c r="S11" s="87"/>
      <c r="T11" s="87"/>
      <c r="U11" s="87"/>
      <c r="V11" s="87"/>
      <c r="W11" s="87"/>
      <c r="X11" s="87"/>
      <c r="Y11" s="87"/>
    </row>
    <row r="12" spans="1:25" ht="15.95" customHeight="1">
      <c r="A12" s="119"/>
      <c r="B12" s="88"/>
      <c r="C12" s="85" t="s">
        <v>53</v>
      </c>
      <c r="D12" s="85"/>
      <c r="E12" s="86" t="s">
        <v>44</v>
      </c>
      <c r="F12" s="71">
        <v>6415</v>
      </c>
      <c r="G12" s="71">
        <v>6196</v>
      </c>
      <c r="H12" s="71">
        <v>1595</v>
      </c>
      <c r="I12" s="71">
        <v>1560</v>
      </c>
      <c r="J12" s="71">
        <v>1839</v>
      </c>
      <c r="K12" s="71">
        <v>1660</v>
      </c>
      <c r="L12" s="71"/>
      <c r="M12" s="71"/>
      <c r="N12" s="71"/>
      <c r="O12" s="71"/>
      <c r="P12" s="87"/>
      <c r="Q12" s="87"/>
      <c r="R12" s="87"/>
      <c r="S12" s="87"/>
      <c r="T12" s="87"/>
      <c r="U12" s="87"/>
      <c r="V12" s="87"/>
      <c r="W12" s="87"/>
      <c r="X12" s="87"/>
      <c r="Y12" s="87"/>
    </row>
    <row r="13" spans="1:25" ht="15.95" customHeight="1">
      <c r="A13" s="119"/>
      <c r="B13" s="89"/>
      <c r="C13" s="85" t="s">
        <v>54</v>
      </c>
      <c r="D13" s="85"/>
      <c r="E13" s="86" t="s">
        <v>45</v>
      </c>
      <c r="F13" s="71"/>
      <c r="G13" s="71"/>
      <c r="H13" s="90"/>
      <c r="I13" s="90"/>
      <c r="J13" s="90"/>
      <c r="K13" s="90"/>
      <c r="L13" s="71"/>
      <c r="M13" s="71"/>
      <c r="N13" s="71"/>
      <c r="O13" s="71"/>
      <c r="P13" s="87"/>
      <c r="Q13" s="87"/>
      <c r="R13" s="87"/>
      <c r="S13" s="87"/>
      <c r="T13" s="87"/>
      <c r="U13" s="87"/>
      <c r="V13" s="87"/>
      <c r="W13" s="87"/>
      <c r="X13" s="87"/>
      <c r="Y13" s="87"/>
    </row>
    <row r="14" spans="1:25" ht="15.95" customHeight="1">
      <c r="A14" s="119"/>
      <c r="B14" s="85" t="s">
        <v>55</v>
      </c>
      <c r="C14" s="85"/>
      <c r="D14" s="85"/>
      <c r="E14" s="86" t="s">
        <v>96</v>
      </c>
      <c r="F14" s="71">
        <f t="shared" ref="F14:I15" si="0">F9-F12</f>
        <v>76</v>
      </c>
      <c r="G14" s="71">
        <f t="shared" si="0"/>
        <v>307</v>
      </c>
      <c r="H14" s="71">
        <f>H9-H12</f>
        <v>101</v>
      </c>
      <c r="I14" s="71">
        <f>I9-I12</f>
        <v>97</v>
      </c>
      <c r="J14" s="71">
        <f t="shared" ref="J14:J15" si="1">J9-J12</f>
        <v>0</v>
      </c>
      <c r="K14" s="71">
        <f>K9-K12</f>
        <v>0</v>
      </c>
      <c r="L14" s="71">
        <f t="shared" ref="L14:O15" si="2">L9-L12</f>
        <v>0</v>
      </c>
      <c r="M14" s="71">
        <f t="shared" si="2"/>
        <v>0</v>
      </c>
      <c r="N14" s="71">
        <f t="shared" si="2"/>
        <v>0</v>
      </c>
      <c r="O14" s="71">
        <f t="shared" si="2"/>
        <v>0</v>
      </c>
      <c r="P14" s="87"/>
      <c r="Q14" s="87"/>
      <c r="R14" s="87"/>
      <c r="S14" s="87"/>
      <c r="T14" s="87"/>
      <c r="U14" s="87"/>
      <c r="V14" s="87"/>
      <c r="W14" s="87"/>
      <c r="X14" s="87"/>
      <c r="Y14" s="87"/>
    </row>
    <row r="15" spans="1:25" ht="15.95" customHeight="1">
      <c r="A15" s="119"/>
      <c r="B15" s="85" t="s">
        <v>56</v>
      </c>
      <c r="C15" s="85"/>
      <c r="D15" s="85"/>
      <c r="E15" s="86" t="s">
        <v>242</v>
      </c>
      <c r="F15" s="71">
        <f t="shared" si="0"/>
        <v>0</v>
      </c>
      <c r="G15" s="71">
        <f t="shared" si="0"/>
        <v>0</v>
      </c>
      <c r="H15" s="71">
        <f t="shared" si="0"/>
        <v>0</v>
      </c>
      <c r="I15" s="71">
        <f t="shared" si="0"/>
        <v>0</v>
      </c>
      <c r="J15" s="71">
        <f t="shared" si="1"/>
        <v>0</v>
      </c>
      <c r="K15" s="71">
        <f>K10-K13</f>
        <v>0</v>
      </c>
      <c r="L15" s="71">
        <f t="shared" si="2"/>
        <v>0</v>
      </c>
      <c r="M15" s="71">
        <f t="shared" si="2"/>
        <v>0</v>
      </c>
      <c r="N15" s="71">
        <f t="shared" si="2"/>
        <v>0</v>
      </c>
      <c r="O15" s="71">
        <f t="shared" si="2"/>
        <v>0</v>
      </c>
      <c r="P15" s="87"/>
      <c r="Q15" s="87"/>
      <c r="R15" s="87"/>
      <c r="S15" s="87"/>
      <c r="T15" s="87"/>
      <c r="U15" s="87"/>
      <c r="V15" s="87"/>
      <c r="W15" s="87"/>
      <c r="X15" s="87"/>
      <c r="Y15" s="87"/>
    </row>
    <row r="16" spans="1:25" ht="15.95" customHeight="1">
      <c r="A16" s="119"/>
      <c r="B16" s="85" t="s">
        <v>57</v>
      </c>
      <c r="C16" s="85"/>
      <c r="D16" s="85"/>
      <c r="E16" s="86" t="s">
        <v>243</v>
      </c>
      <c r="F16" s="71">
        <f t="shared" ref="F16:J16" si="3">F8-F11</f>
        <v>76</v>
      </c>
      <c r="G16" s="71">
        <f t="shared" si="3"/>
        <v>307</v>
      </c>
      <c r="H16" s="71">
        <f t="shared" si="3"/>
        <v>101</v>
      </c>
      <c r="I16" s="71">
        <f t="shared" si="3"/>
        <v>97</v>
      </c>
      <c r="J16" s="71">
        <f t="shared" si="3"/>
        <v>0</v>
      </c>
      <c r="K16" s="71">
        <f>K8-K11</f>
        <v>0</v>
      </c>
      <c r="L16" s="71">
        <f t="shared" ref="L16:O16" si="4">L8-L11</f>
        <v>0</v>
      </c>
      <c r="M16" s="71">
        <f t="shared" si="4"/>
        <v>0</v>
      </c>
      <c r="N16" s="71">
        <f t="shared" si="4"/>
        <v>0</v>
      </c>
      <c r="O16" s="71">
        <f t="shared" si="4"/>
        <v>0</v>
      </c>
      <c r="P16" s="87"/>
      <c r="Q16" s="87"/>
      <c r="R16" s="87"/>
      <c r="S16" s="87"/>
      <c r="T16" s="87"/>
      <c r="U16" s="87"/>
      <c r="V16" s="87"/>
      <c r="W16" s="87"/>
      <c r="X16" s="87"/>
      <c r="Y16" s="87"/>
    </row>
    <row r="17" spans="1:25" ht="15.95" customHeight="1">
      <c r="A17" s="119"/>
      <c r="B17" s="85" t="s">
        <v>58</v>
      </c>
      <c r="C17" s="85"/>
      <c r="D17" s="85"/>
      <c r="E17" s="83"/>
      <c r="F17" s="71"/>
      <c r="G17" s="71"/>
      <c r="H17" s="90"/>
      <c r="I17" s="90"/>
      <c r="J17" s="71"/>
      <c r="K17" s="71"/>
      <c r="L17" s="71"/>
      <c r="M17" s="71"/>
      <c r="N17" s="90"/>
      <c r="O17" s="91"/>
      <c r="P17" s="87"/>
      <c r="Q17" s="87"/>
      <c r="R17" s="87"/>
      <c r="S17" s="87"/>
      <c r="T17" s="87"/>
      <c r="U17" s="87"/>
      <c r="V17" s="87"/>
      <c r="W17" s="87"/>
      <c r="X17" s="87"/>
      <c r="Y17" s="87"/>
    </row>
    <row r="18" spans="1:25" ht="15.95" customHeight="1">
      <c r="A18" s="119"/>
      <c r="B18" s="85" t="s">
        <v>59</v>
      </c>
      <c r="C18" s="85"/>
      <c r="D18" s="85"/>
      <c r="E18" s="83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87"/>
      <c r="Q18" s="87"/>
      <c r="R18" s="87"/>
      <c r="S18" s="87"/>
      <c r="T18" s="87"/>
      <c r="U18" s="87"/>
      <c r="V18" s="87"/>
      <c r="W18" s="87"/>
      <c r="X18" s="87"/>
      <c r="Y18" s="87"/>
    </row>
    <row r="19" spans="1:25" ht="15.95" customHeight="1">
      <c r="A19" s="119" t="s">
        <v>83</v>
      </c>
      <c r="B19" s="84" t="s">
        <v>60</v>
      </c>
      <c r="C19" s="85"/>
      <c r="D19" s="85"/>
      <c r="E19" s="86"/>
      <c r="F19" s="71">
        <v>1880</v>
      </c>
      <c r="G19" s="71">
        <v>1666</v>
      </c>
      <c r="H19" s="71">
        <v>1102</v>
      </c>
      <c r="I19" s="71">
        <v>1000</v>
      </c>
      <c r="J19" s="71">
        <v>536</v>
      </c>
      <c r="K19" s="71">
        <v>909</v>
      </c>
      <c r="L19" s="71"/>
      <c r="M19" s="71"/>
      <c r="N19" s="71"/>
      <c r="O19" s="71"/>
      <c r="P19" s="87"/>
      <c r="Q19" s="87"/>
      <c r="R19" s="87"/>
      <c r="S19" s="87"/>
      <c r="T19" s="87"/>
      <c r="U19" s="87"/>
      <c r="V19" s="87"/>
      <c r="W19" s="87"/>
      <c r="X19" s="87"/>
      <c r="Y19" s="87"/>
    </row>
    <row r="20" spans="1:25" ht="15.95" customHeight="1">
      <c r="A20" s="119"/>
      <c r="B20" s="89"/>
      <c r="C20" s="85" t="s">
        <v>61</v>
      </c>
      <c r="D20" s="85"/>
      <c r="E20" s="86"/>
      <c r="F20" s="71">
        <v>1090</v>
      </c>
      <c r="G20" s="71">
        <v>1150</v>
      </c>
      <c r="H20" s="92">
        <v>0</v>
      </c>
      <c r="I20" s="71">
        <v>0</v>
      </c>
      <c r="J20" s="71">
        <v>124</v>
      </c>
      <c r="K20" s="71">
        <v>210</v>
      </c>
      <c r="L20" s="71"/>
      <c r="M20" s="71"/>
      <c r="N20" s="71"/>
      <c r="O20" s="71"/>
      <c r="P20" s="87"/>
      <c r="Q20" s="87"/>
      <c r="R20" s="87"/>
      <c r="S20" s="87"/>
      <c r="T20" s="87"/>
      <c r="U20" s="87"/>
      <c r="V20" s="87"/>
      <c r="W20" s="87"/>
      <c r="X20" s="87"/>
      <c r="Y20" s="87"/>
    </row>
    <row r="21" spans="1:25" ht="15.95" customHeight="1">
      <c r="A21" s="119"/>
      <c r="B21" s="85" t="s">
        <v>62</v>
      </c>
      <c r="C21" s="85"/>
      <c r="D21" s="85"/>
      <c r="E21" s="86" t="s">
        <v>99</v>
      </c>
      <c r="F21" s="71">
        <v>1880</v>
      </c>
      <c r="G21" s="71">
        <v>1666</v>
      </c>
      <c r="H21" s="71">
        <v>1102</v>
      </c>
      <c r="I21" s="71">
        <v>1000</v>
      </c>
      <c r="J21" s="71">
        <v>536</v>
      </c>
      <c r="K21" s="71">
        <v>909</v>
      </c>
      <c r="L21" s="71"/>
      <c r="M21" s="71"/>
      <c r="N21" s="71"/>
      <c r="O21" s="71"/>
      <c r="P21" s="87"/>
      <c r="Q21" s="87"/>
      <c r="R21" s="87"/>
      <c r="S21" s="87"/>
      <c r="T21" s="87"/>
      <c r="U21" s="87"/>
      <c r="V21" s="87"/>
      <c r="W21" s="87"/>
      <c r="X21" s="87"/>
      <c r="Y21" s="87"/>
    </row>
    <row r="22" spans="1:25" ht="15.95" customHeight="1">
      <c r="A22" s="119"/>
      <c r="B22" s="84" t="s">
        <v>63</v>
      </c>
      <c r="C22" s="85"/>
      <c r="D22" s="85"/>
      <c r="E22" s="86" t="s">
        <v>100</v>
      </c>
      <c r="F22" s="71">
        <v>4962</v>
      </c>
      <c r="G22" s="71">
        <v>5761</v>
      </c>
      <c r="H22" s="71">
        <v>898</v>
      </c>
      <c r="I22" s="71">
        <v>1780</v>
      </c>
      <c r="J22" s="71">
        <v>536</v>
      </c>
      <c r="K22" s="71">
        <v>909</v>
      </c>
      <c r="L22" s="71"/>
      <c r="M22" s="71"/>
      <c r="N22" s="71"/>
      <c r="O22" s="71"/>
      <c r="P22" s="87"/>
      <c r="Q22" s="87"/>
      <c r="R22" s="87"/>
      <c r="S22" s="87"/>
      <c r="T22" s="87"/>
      <c r="U22" s="87"/>
      <c r="V22" s="87"/>
      <c r="W22" s="87"/>
      <c r="X22" s="87"/>
      <c r="Y22" s="87"/>
    </row>
    <row r="23" spans="1:25" ht="15.95" customHeight="1">
      <c r="A23" s="119"/>
      <c r="B23" s="89" t="s">
        <v>64</v>
      </c>
      <c r="C23" s="85" t="s">
        <v>65</v>
      </c>
      <c r="D23" s="85"/>
      <c r="E23" s="86"/>
      <c r="F23" s="71">
        <v>1152</v>
      </c>
      <c r="G23" s="71">
        <v>1186</v>
      </c>
      <c r="H23" s="71">
        <v>20</v>
      </c>
      <c r="I23" s="71">
        <v>28</v>
      </c>
      <c r="J23" s="71">
        <v>302</v>
      </c>
      <c r="K23" s="71">
        <v>297</v>
      </c>
      <c r="L23" s="71"/>
      <c r="M23" s="71"/>
      <c r="N23" s="71"/>
      <c r="O23" s="71"/>
      <c r="P23" s="87"/>
      <c r="Q23" s="87"/>
      <c r="R23" s="87"/>
      <c r="S23" s="87"/>
      <c r="T23" s="87"/>
      <c r="U23" s="87"/>
      <c r="V23" s="87"/>
      <c r="W23" s="87"/>
      <c r="X23" s="87"/>
      <c r="Y23" s="87"/>
    </row>
    <row r="24" spans="1:25" ht="15.95" customHeight="1">
      <c r="A24" s="119"/>
      <c r="B24" s="85" t="s">
        <v>244</v>
      </c>
      <c r="C24" s="85"/>
      <c r="D24" s="85"/>
      <c r="E24" s="86" t="s">
        <v>102</v>
      </c>
      <c r="F24" s="71">
        <f t="shared" ref="F24:J24" si="5">F21-F22</f>
        <v>-3082</v>
      </c>
      <c r="G24" s="71">
        <f t="shared" si="5"/>
        <v>-4095</v>
      </c>
      <c r="H24" s="71">
        <f t="shared" si="5"/>
        <v>204</v>
      </c>
      <c r="I24" s="71">
        <f t="shared" si="5"/>
        <v>-780</v>
      </c>
      <c r="J24" s="71">
        <f t="shared" si="5"/>
        <v>0</v>
      </c>
      <c r="K24" s="71">
        <f>K21-K22</f>
        <v>0</v>
      </c>
      <c r="L24" s="71">
        <f t="shared" ref="L24:O24" si="6">L21-L22</f>
        <v>0</v>
      </c>
      <c r="M24" s="71">
        <f t="shared" si="6"/>
        <v>0</v>
      </c>
      <c r="N24" s="71">
        <f t="shared" si="6"/>
        <v>0</v>
      </c>
      <c r="O24" s="71">
        <f t="shared" si="6"/>
        <v>0</v>
      </c>
      <c r="P24" s="87"/>
      <c r="Q24" s="87"/>
      <c r="R24" s="87"/>
      <c r="S24" s="87"/>
      <c r="T24" s="87"/>
      <c r="U24" s="87"/>
      <c r="V24" s="87"/>
      <c r="W24" s="87"/>
      <c r="X24" s="87"/>
      <c r="Y24" s="87"/>
    </row>
    <row r="25" spans="1:25" ht="15.95" customHeight="1">
      <c r="A25" s="119"/>
      <c r="B25" s="84" t="s">
        <v>66</v>
      </c>
      <c r="C25" s="84"/>
      <c r="D25" s="84"/>
      <c r="E25" s="123" t="s">
        <v>103</v>
      </c>
      <c r="F25" s="115">
        <v>3082</v>
      </c>
      <c r="G25" s="115">
        <v>4095</v>
      </c>
      <c r="H25" s="115">
        <v>0</v>
      </c>
      <c r="I25" s="115">
        <v>780</v>
      </c>
      <c r="J25" s="115"/>
      <c r="K25" s="115"/>
      <c r="L25" s="115"/>
      <c r="M25" s="115"/>
      <c r="N25" s="115"/>
      <c r="O25" s="115"/>
      <c r="P25" s="87"/>
      <c r="Q25" s="87"/>
      <c r="R25" s="87"/>
      <c r="S25" s="87"/>
      <c r="T25" s="87"/>
      <c r="U25" s="87"/>
      <c r="V25" s="87"/>
      <c r="W25" s="87"/>
      <c r="X25" s="87"/>
      <c r="Y25" s="87"/>
    </row>
    <row r="26" spans="1:25" ht="15.95" customHeight="1">
      <c r="A26" s="119"/>
      <c r="B26" s="95" t="s">
        <v>67</v>
      </c>
      <c r="C26" s="95"/>
      <c r="D26" s="95"/>
      <c r="E26" s="124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87"/>
      <c r="Q26" s="87"/>
      <c r="R26" s="87"/>
      <c r="S26" s="87"/>
      <c r="T26" s="87"/>
      <c r="U26" s="87"/>
      <c r="V26" s="87"/>
      <c r="W26" s="87"/>
      <c r="X26" s="87"/>
      <c r="Y26" s="87"/>
    </row>
    <row r="27" spans="1:25" ht="15.95" customHeight="1">
      <c r="A27" s="119"/>
      <c r="B27" s="85" t="s">
        <v>245</v>
      </c>
      <c r="C27" s="85"/>
      <c r="D27" s="85"/>
      <c r="E27" s="86" t="s">
        <v>246</v>
      </c>
      <c r="F27" s="71">
        <f>F24+F25</f>
        <v>0</v>
      </c>
      <c r="G27" s="71">
        <f>G24+G25</f>
        <v>0</v>
      </c>
      <c r="H27" s="71">
        <f t="shared" ref="H27:J27" si="7">H24+H25</f>
        <v>204</v>
      </c>
      <c r="I27" s="71">
        <f t="shared" si="7"/>
        <v>0</v>
      </c>
      <c r="J27" s="71">
        <f t="shared" si="7"/>
        <v>0</v>
      </c>
      <c r="K27" s="71">
        <f>K24+K25</f>
        <v>0</v>
      </c>
      <c r="L27" s="71">
        <f t="shared" ref="L27:O27" si="8">L24+L25</f>
        <v>0</v>
      </c>
      <c r="M27" s="71">
        <f t="shared" si="8"/>
        <v>0</v>
      </c>
      <c r="N27" s="71">
        <f t="shared" si="8"/>
        <v>0</v>
      </c>
      <c r="O27" s="71">
        <f t="shared" si="8"/>
        <v>0</v>
      </c>
      <c r="P27" s="87"/>
      <c r="Q27" s="87"/>
      <c r="R27" s="87"/>
      <c r="S27" s="87"/>
      <c r="T27" s="87"/>
      <c r="U27" s="87"/>
      <c r="V27" s="87"/>
      <c r="W27" s="87"/>
      <c r="X27" s="87"/>
      <c r="Y27" s="87"/>
    </row>
    <row r="28" spans="1:25" ht="15.95" customHeight="1">
      <c r="A28" s="96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</row>
    <row r="29" spans="1:25" ht="15.95" customHeight="1">
      <c r="A29" s="80"/>
      <c r="F29" s="87"/>
      <c r="G29" s="87"/>
      <c r="H29" s="87"/>
      <c r="I29" s="87"/>
      <c r="J29" s="97"/>
      <c r="K29" s="97"/>
      <c r="L29" s="87"/>
      <c r="M29" s="87"/>
      <c r="N29" s="87"/>
      <c r="O29" s="97" t="s">
        <v>247</v>
      </c>
      <c r="P29" s="87"/>
      <c r="Q29" s="87"/>
      <c r="R29" s="87"/>
      <c r="S29" s="87"/>
      <c r="T29" s="87"/>
      <c r="U29" s="87"/>
      <c r="V29" s="87"/>
      <c r="W29" s="87"/>
      <c r="X29" s="87"/>
      <c r="Y29" s="97"/>
    </row>
    <row r="30" spans="1:25" ht="15.95" customHeight="1">
      <c r="A30" s="122" t="s">
        <v>68</v>
      </c>
      <c r="B30" s="122"/>
      <c r="C30" s="122"/>
      <c r="D30" s="122"/>
      <c r="E30" s="122"/>
      <c r="F30" s="118" t="s">
        <v>248</v>
      </c>
      <c r="G30" s="118"/>
      <c r="H30" s="118" t="s">
        <v>249</v>
      </c>
      <c r="I30" s="118"/>
      <c r="J30" s="118" t="s">
        <v>250</v>
      </c>
      <c r="K30" s="118"/>
      <c r="L30" s="118"/>
      <c r="M30" s="118"/>
      <c r="N30" s="118"/>
      <c r="O30" s="118"/>
      <c r="P30" s="98"/>
      <c r="Q30" s="87"/>
      <c r="R30" s="98"/>
      <c r="S30" s="87"/>
      <c r="T30" s="98"/>
      <c r="U30" s="87"/>
      <c r="V30" s="98"/>
      <c r="W30" s="87"/>
      <c r="X30" s="98"/>
      <c r="Y30" s="87"/>
    </row>
    <row r="31" spans="1:25" ht="15.95" customHeight="1">
      <c r="A31" s="122"/>
      <c r="B31" s="122"/>
      <c r="C31" s="122"/>
      <c r="D31" s="122"/>
      <c r="E31" s="122"/>
      <c r="F31" s="83" t="s">
        <v>260</v>
      </c>
      <c r="G31" s="83" t="s">
        <v>232</v>
      </c>
      <c r="H31" s="83" t="s">
        <v>258</v>
      </c>
      <c r="I31" s="83" t="s">
        <v>232</v>
      </c>
      <c r="J31" s="83" t="s">
        <v>225</v>
      </c>
      <c r="K31" s="83" t="s">
        <v>232</v>
      </c>
      <c r="L31" s="83" t="s">
        <v>251</v>
      </c>
      <c r="M31" s="83" t="s">
        <v>232</v>
      </c>
      <c r="N31" s="83" t="s">
        <v>240</v>
      </c>
      <c r="O31" s="83" t="s">
        <v>232</v>
      </c>
      <c r="P31" s="99"/>
      <c r="Q31" s="99"/>
      <c r="R31" s="99"/>
      <c r="S31" s="99"/>
      <c r="T31" s="99"/>
      <c r="U31" s="99"/>
      <c r="V31" s="99"/>
      <c r="W31" s="99"/>
      <c r="X31" s="99"/>
      <c r="Y31" s="99"/>
    </row>
    <row r="32" spans="1:25" ht="15.95" customHeight="1">
      <c r="A32" s="119" t="s">
        <v>84</v>
      </c>
      <c r="B32" s="84" t="s">
        <v>49</v>
      </c>
      <c r="C32" s="85"/>
      <c r="D32" s="85"/>
      <c r="E32" s="86" t="s">
        <v>40</v>
      </c>
      <c r="F32" s="71">
        <v>1647</v>
      </c>
      <c r="G32" s="71">
        <v>1632</v>
      </c>
      <c r="H32" s="71">
        <v>300</v>
      </c>
      <c r="I32" s="71">
        <v>232</v>
      </c>
      <c r="J32" s="71"/>
      <c r="K32" s="71"/>
      <c r="L32" s="71"/>
      <c r="M32" s="71"/>
      <c r="N32" s="71"/>
      <c r="O32" s="71"/>
      <c r="P32" s="100"/>
      <c r="Q32" s="100"/>
      <c r="R32" s="100"/>
      <c r="S32" s="100"/>
      <c r="T32" s="101"/>
      <c r="U32" s="101"/>
      <c r="V32" s="100"/>
      <c r="W32" s="100"/>
      <c r="X32" s="101"/>
      <c r="Y32" s="101"/>
    </row>
    <row r="33" spans="1:25" ht="15.95" customHeight="1">
      <c r="A33" s="125"/>
      <c r="B33" s="88"/>
      <c r="C33" s="84" t="s">
        <v>69</v>
      </c>
      <c r="D33" s="85"/>
      <c r="E33" s="86"/>
      <c r="F33" s="71">
        <v>1630</v>
      </c>
      <c r="G33" s="71">
        <v>1623</v>
      </c>
      <c r="H33" s="71">
        <v>91</v>
      </c>
      <c r="I33" s="71">
        <v>92</v>
      </c>
      <c r="J33" s="71"/>
      <c r="K33" s="71"/>
      <c r="L33" s="71"/>
      <c r="M33" s="71"/>
      <c r="N33" s="71"/>
      <c r="O33" s="71"/>
      <c r="P33" s="100"/>
      <c r="Q33" s="100"/>
      <c r="R33" s="100"/>
      <c r="S33" s="100"/>
      <c r="T33" s="101"/>
      <c r="U33" s="101"/>
      <c r="V33" s="100"/>
      <c r="W33" s="100"/>
      <c r="X33" s="101"/>
      <c r="Y33" s="101"/>
    </row>
    <row r="34" spans="1:25" ht="15.95" customHeight="1">
      <c r="A34" s="125"/>
      <c r="B34" s="88"/>
      <c r="C34" s="89"/>
      <c r="D34" s="85" t="s">
        <v>70</v>
      </c>
      <c r="E34" s="86"/>
      <c r="F34" s="71">
        <v>1515</v>
      </c>
      <c r="G34" s="71">
        <v>1511</v>
      </c>
      <c r="H34" s="71">
        <v>91</v>
      </c>
      <c r="I34" s="71">
        <v>92</v>
      </c>
      <c r="J34" s="71"/>
      <c r="K34" s="71"/>
      <c r="L34" s="71"/>
      <c r="M34" s="71"/>
      <c r="N34" s="71"/>
      <c r="O34" s="71"/>
      <c r="P34" s="100"/>
      <c r="Q34" s="100"/>
      <c r="R34" s="100"/>
      <c r="S34" s="100"/>
      <c r="T34" s="101"/>
      <c r="U34" s="101"/>
      <c r="V34" s="100"/>
      <c r="W34" s="100"/>
      <c r="X34" s="101"/>
      <c r="Y34" s="101"/>
    </row>
    <row r="35" spans="1:25" ht="15.95" customHeight="1">
      <c r="A35" s="125"/>
      <c r="B35" s="89"/>
      <c r="C35" s="85" t="s">
        <v>71</v>
      </c>
      <c r="D35" s="85"/>
      <c r="E35" s="86"/>
      <c r="F35" s="71">
        <v>18</v>
      </c>
      <c r="G35" s="71">
        <v>9</v>
      </c>
      <c r="H35" s="71">
        <v>209</v>
      </c>
      <c r="I35" s="71">
        <v>139</v>
      </c>
      <c r="J35" s="91"/>
      <c r="K35" s="71"/>
      <c r="L35" s="71"/>
      <c r="M35" s="71"/>
      <c r="N35" s="71"/>
      <c r="O35" s="71"/>
      <c r="P35" s="100"/>
      <c r="Q35" s="100"/>
      <c r="R35" s="100"/>
      <c r="S35" s="100"/>
      <c r="T35" s="101"/>
      <c r="U35" s="101"/>
      <c r="V35" s="100"/>
      <c r="W35" s="100"/>
      <c r="X35" s="101"/>
      <c r="Y35" s="101"/>
    </row>
    <row r="36" spans="1:25" ht="15.95" customHeight="1">
      <c r="A36" s="125"/>
      <c r="B36" s="84" t="s">
        <v>52</v>
      </c>
      <c r="C36" s="85"/>
      <c r="D36" s="85"/>
      <c r="E36" s="86" t="s">
        <v>41</v>
      </c>
      <c r="F36" s="71">
        <v>1183</v>
      </c>
      <c r="G36" s="71">
        <v>1153</v>
      </c>
      <c r="H36" s="71">
        <v>300</v>
      </c>
      <c r="I36" s="71">
        <v>232</v>
      </c>
      <c r="J36" s="71"/>
      <c r="K36" s="71"/>
      <c r="L36" s="71"/>
      <c r="M36" s="71"/>
      <c r="N36" s="71"/>
      <c r="O36" s="71"/>
      <c r="P36" s="100"/>
      <c r="Q36" s="100"/>
      <c r="R36" s="100"/>
      <c r="S36" s="100"/>
      <c r="T36" s="100"/>
      <c r="U36" s="100"/>
      <c r="V36" s="100"/>
      <c r="W36" s="100"/>
      <c r="X36" s="101"/>
      <c r="Y36" s="101"/>
    </row>
    <row r="37" spans="1:25" ht="15.95" customHeight="1">
      <c r="A37" s="125"/>
      <c r="B37" s="88"/>
      <c r="C37" s="85" t="s">
        <v>72</v>
      </c>
      <c r="D37" s="85"/>
      <c r="E37" s="86"/>
      <c r="F37" s="71">
        <v>522</v>
      </c>
      <c r="G37" s="71">
        <v>505</v>
      </c>
      <c r="H37" s="71">
        <v>298</v>
      </c>
      <c r="I37" s="71">
        <v>228</v>
      </c>
      <c r="J37" s="71"/>
      <c r="K37" s="71"/>
      <c r="L37" s="71"/>
      <c r="M37" s="71"/>
      <c r="N37" s="71"/>
      <c r="O37" s="71"/>
      <c r="P37" s="100"/>
      <c r="Q37" s="100"/>
      <c r="R37" s="100"/>
      <c r="S37" s="100"/>
      <c r="T37" s="100"/>
      <c r="U37" s="100"/>
      <c r="V37" s="100"/>
      <c r="W37" s="100"/>
      <c r="X37" s="101"/>
      <c r="Y37" s="101"/>
    </row>
    <row r="38" spans="1:25" ht="15.95" customHeight="1">
      <c r="A38" s="125"/>
      <c r="B38" s="89"/>
      <c r="C38" s="85" t="s">
        <v>73</v>
      </c>
      <c r="D38" s="85"/>
      <c r="E38" s="86"/>
      <c r="F38" s="71">
        <v>661</v>
      </c>
      <c r="G38" s="71">
        <v>648</v>
      </c>
      <c r="H38" s="71">
        <v>2</v>
      </c>
      <c r="I38" s="71">
        <v>4</v>
      </c>
      <c r="J38" s="71"/>
      <c r="K38" s="71"/>
      <c r="L38" s="71"/>
      <c r="M38" s="71"/>
      <c r="N38" s="71"/>
      <c r="O38" s="71"/>
      <c r="P38" s="100"/>
      <c r="Q38" s="100"/>
      <c r="R38" s="101"/>
      <c r="S38" s="101"/>
      <c r="T38" s="100"/>
      <c r="U38" s="100"/>
      <c r="V38" s="100"/>
      <c r="W38" s="100"/>
      <c r="X38" s="101"/>
      <c r="Y38" s="101"/>
    </row>
    <row r="39" spans="1:25" ht="15.95" customHeight="1">
      <c r="A39" s="125"/>
      <c r="B39" s="102" t="s">
        <v>74</v>
      </c>
      <c r="C39" s="102"/>
      <c r="D39" s="102"/>
      <c r="E39" s="86" t="s">
        <v>107</v>
      </c>
      <c r="F39" s="71">
        <f>F32-F36</f>
        <v>464</v>
      </c>
      <c r="G39" s="71">
        <f>G32-G36</f>
        <v>479</v>
      </c>
      <c r="H39" s="71">
        <f t="shared" ref="H39" si="9">H32-H36</f>
        <v>0</v>
      </c>
      <c r="I39" s="71">
        <v>0</v>
      </c>
      <c r="J39" s="71">
        <f t="shared" ref="J39:K39" si="10">J32-J36</f>
        <v>0</v>
      </c>
      <c r="K39" s="71">
        <f t="shared" si="10"/>
        <v>0</v>
      </c>
      <c r="L39" s="71">
        <f t="shared" ref="L39:O39" si="11">L32-L36</f>
        <v>0</v>
      </c>
      <c r="M39" s="71">
        <f t="shared" si="11"/>
        <v>0</v>
      </c>
      <c r="N39" s="71">
        <f t="shared" si="11"/>
        <v>0</v>
      </c>
      <c r="O39" s="71">
        <f t="shared" si="11"/>
        <v>0</v>
      </c>
      <c r="P39" s="100"/>
      <c r="Q39" s="100"/>
      <c r="R39" s="100"/>
      <c r="S39" s="100"/>
      <c r="T39" s="100"/>
      <c r="U39" s="100"/>
      <c r="V39" s="100"/>
      <c r="W39" s="100"/>
      <c r="X39" s="101"/>
      <c r="Y39" s="101"/>
    </row>
    <row r="40" spans="1:25" ht="15.95" customHeight="1">
      <c r="A40" s="119" t="s">
        <v>85</v>
      </c>
      <c r="B40" s="84" t="s">
        <v>75</v>
      </c>
      <c r="C40" s="85"/>
      <c r="D40" s="85"/>
      <c r="E40" s="86" t="s">
        <v>43</v>
      </c>
      <c r="F40" s="71">
        <v>2288</v>
      </c>
      <c r="G40" s="71">
        <v>3316</v>
      </c>
      <c r="H40" s="71">
        <v>104</v>
      </c>
      <c r="I40" s="71">
        <v>129</v>
      </c>
      <c r="J40" s="71">
        <v>514</v>
      </c>
      <c r="K40" s="71">
        <v>634</v>
      </c>
      <c r="L40" s="71"/>
      <c r="M40" s="71"/>
      <c r="N40" s="71"/>
      <c r="O40" s="71"/>
      <c r="P40" s="100"/>
      <c r="Q40" s="100"/>
      <c r="R40" s="100"/>
      <c r="S40" s="100"/>
      <c r="T40" s="101"/>
      <c r="U40" s="101"/>
      <c r="V40" s="101"/>
      <c r="W40" s="101"/>
      <c r="X40" s="100"/>
      <c r="Y40" s="100"/>
    </row>
    <row r="41" spans="1:25" ht="15.95" customHeight="1">
      <c r="A41" s="120"/>
      <c r="B41" s="89"/>
      <c r="C41" s="85" t="s">
        <v>76</v>
      </c>
      <c r="D41" s="85"/>
      <c r="E41" s="86"/>
      <c r="F41" s="91">
        <v>1772</v>
      </c>
      <c r="G41" s="91">
        <v>2783</v>
      </c>
      <c r="H41" s="91"/>
      <c r="I41" s="91"/>
      <c r="J41" s="71">
        <v>113</v>
      </c>
      <c r="K41" s="71">
        <v>142</v>
      </c>
      <c r="L41" s="71"/>
      <c r="M41" s="71"/>
      <c r="N41" s="71"/>
      <c r="O41" s="71"/>
      <c r="P41" s="101"/>
      <c r="Q41" s="101"/>
      <c r="R41" s="101"/>
      <c r="S41" s="101"/>
      <c r="T41" s="101"/>
      <c r="U41" s="101"/>
      <c r="V41" s="101"/>
      <c r="W41" s="101"/>
      <c r="X41" s="100"/>
      <c r="Y41" s="100"/>
    </row>
    <row r="42" spans="1:25" ht="15.95" customHeight="1">
      <c r="A42" s="120"/>
      <c r="B42" s="84" t="s">
        <v>63</v>
      </c>
      <c r="C42" s="85"/>
      <c r="D42" s="85"/>
      <c r="E42" s="86" t="s">
        <v>44</v>
      </c>
      <c r="F42" s="71">
        <v>2752</v>
      </c>
      <c r="G42" s="71">
        <v>3795</v>
      </c>
      <c r="H42" s="71">
        <v>104</v>
      </c>
      <c r="I42" s="71">
        <v>129</v>
      </c>
      <c r="J42" s="71">
        <v>550</v>
      </c>
      <c r="K42" s="71">
        <v>744</v>
      </c>
      <c r="L42" s="71"/>
      <c r="M42" s="71"/>
      <c r="N42" s="71"/>
      <c r="O42" s="71"/>
      <c r="P42" s="100"/>
      <c r="Q42" s="100"/>
      <c r="R42" s="100"/>
      <c r="S42" s="100"/>
      <c r="T42" s="101"/>
      <c r="U42" s="101"/>
      <c r="V42" s="100"/>
      <c r="W42" s="100"/>
      <c r="X42" s="100"/>
      <c r="Y42" s="100"/>
    </row>
    <row r="43" spans="1:25" ht="15.95" customHeight="1">
      <c r="A43" s="120"/>
      <c r="B43" s="89"/>
      <c r="C43" s="85" t="s">
        <v>77</v>
      </c>
      <c r="D43" s="85"/>
      <c r="E43" s="86"/>
      <c r="F43" s="71">
        <v>1486</v>
      </c>
      <c r="G43" s="71">
        <v>1595</v>
      </c>
      <c r="H43" s="71">
        <v>104</v>
      </c>
      <c r="I43" s="71">
        <v>129</v>
      </c>
      <c r="J43" s="91">
        <v>74</v>
      </c>
      <c r="K43" s="71">
        <v>71</v>
      </c>
      <c r="L43" s="71"/>
      <c r="M43" s="71"/>
      <c r="N43" s="71"/>
      <c r="O43" s="71"/>
      <c r="P43" s="100"/>
      <c r="Q43" s="100"/>
      <c r="R43" s="101"/>
      <c r="S43" s="100"/>
      <c r="T43" s="101"/>
      <c r="U43" s="101"/>
      <c r="V43" s="100"/>
      <c r="W43" s="100"/>
      <c r="X43" s="101"/>
      <c r="Y43" s="101"/>
    </row>
    <row r="44" spans="1:25" ht="15.95" customHeight="1">
      <c r="A44" s="120"/>
      <c r="B44" s="85" t="s">
        <v>74</v>
      </c>
      <c r="C44" s="85"/>
      <c r="D44" s="85"/>
      <c r="E44" s="86" t="s">
        <v>108</v>
      </c>
      <c r="F44" s="91">
        <f>F40-F42</f>
        <v>-464</v>
      </c>
      <c r="G44" s="91">
        <f>G40-G42</f>
        <v>-479</v>
      </c>
      <c r="H44" s="91">
        <f t="shared" ref="H44" si="12">H40-H42</f>
        <v>0</v>
      </c>
      <c r="I44" s="91">
        <v>0</v>
      </c>
      <c r="J44" s="91">
        <f t="shared" ref="J44" si="13">J40-J42</f>
        <v>-36</v>
      </c>
      <c r="K44" s="91">
        <f>K40-K42</f>
        <v>-110</v>
      </c>
      <c r="L44" s="91">
        <f t="shared" ref="L44:O44" si="14">L40-L42</f>
        <v>0</v>
      </c>
      <c r="M44" s="91">
        <f t="shared" si="14"/>
        <v>0</v>
      </c>
      <c r="N44" s="91">
        <f t="shared" si="14"/>
        <v>0</v>
      </c>
      <c r="O44" s="91">
        <f t="shared" si="14"/>
        <v>0</v>
      </c>
      <c r="P44" s="101"/>
      <c r="Q44" s="101"/>
      <c r="R44" s="100"/>
      <c r="S44" s="100"/>
      <c r="T44" s="101"/>
      <c r="U44" s="101"/>
      <c r="V44" s="100"/>
      <c r="W44" s="100"/>
      <c r="X44" s="100"/>
      <c r="Y44" s="100"/>
    </row>
    <row r="45" spans="1:25" ht="15.95" customHeight="1">
      <c r="A45" s="119" t="s">
        <v>86</v>
      </c>
      <c r="B45" s="102" t="s">
        <v>78</v>
      </c>
      <c r="C45" s="102"/>
      <c r="D45" s="102"/>
      <c r="E45" s="86" t="s">
        <v>109</v>
      </c>
      <c r="F45" s="71">
        <f>F39+F44</f>
        <v>0</v>
      </c>
      <c r="G45" s="71">
        <f>G39+G44</f>
        <v>0</v>
      </c>
      <c r="H45" s="71">
        <f t="shared" ref="H45" si="15">H39+H44</f>
        <v>0</v>
      </c>
      <c r="I45" s="71">
        <v>0</v>
      </c>
      <c r="J45" s="71">
        <f t="shared" ref="J45" si="16">J39+J44</f>
        <v>-36</v>
      </c>
      <c r="K45" s="71">
        <f>K39+K44</f>
        <v>-110</v>
      </c>
      <c r="L45" s="71">
        <f t="shared" ref="L45:O45" si="17">L39+L44</f>
        <v>0</v>
      </c>
      <c r="M45" s="71">
        <f t="shared" si="17"/>
        <v>0</v>
      </c>
      <c r="N45" s="71">
        <f t="shared" si="17"/>
        <v>0</v>
      </c>
      <c r="O45" s="71">
        <f t="shared" si="17"/>
        <v>0</v>
      </c>
      <c r="P45" s="100"/>
      <c r="Q45" s="100"/>
      <c r="R45" s="100"/>
      <c r="S45" s="100"/>
      <c r="T45" s="100"/>
      <c r="U45" s="100"/>
      <c r="V45" s="100"/>
      <c r="W45" s="100"/>
      <c r="X45" s="100"/>
      <c r="Y45" s="100"/>
    </row>
    <row r="46" spans="1:25" ht="15.95" customHeight="1">
      <c r="A46" s="120"/>
      <c r="B46" s="85" t="s">
        <v>79</v>
      </c>
      <c r="C46" s="85"/>
      <c r="D46" s="85"/>
      <c r="E46" s="85"/>
      <c r="F46" s="91"/>
      <c r="G46" s="91"/>
      <c r="H46" s="91"/>
      <c r="I46" s="91"/>
      <c r="J46" s="91"/>
      <c r="K46" s="91"/>
      <c r="L46" s="71"/>
      <c r="M46" s="71"/>
      <c r="N46" s="91"/>
      <c r="O46" s="91"/>
      <c r="P46" s="101"/>
      <c r="Q46" s="101"/>
      <c r="R46" s="101"/>
      <c r="S46" s="101"/>
      <c r="T46" s="101"/>
      <c r="U46" s="101"/>
      <c r="V46" s="101"/>
      <c r="W46" s="101"/>
      <c r="X46" s="101"/>
      <c r="Y46" s="101"/>
    </row>
    <row r="47" spans="1:25" ht="15.95" customHeight="1">
      <c r="A47" s="120"/>
      <c r="B47" s="85" t="s">
        <v>80</v>
      </c>
      <c r="C47" s="85"/>
      <c r="D47" s="85"/>
      <c r="E47" s="85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00"/>
      <c r="Q47" s="100"/>
      <c r="R47" s="100"/>
      <c r="S47" s="100"/>
      <c r="T47" s="100"/>
      <c r="U47" s="100"/>
      <c r="V47" s="100"/>
      <c r="W47" s="100"/>
      <c r="X47" s="100"/>
      <c r="Y47" s="100"/>
    </row>
    <row r="48" spans="1:25" ht="15.95" customHeight="1">
      <c r="A48" s="120"/>
      <c r="B48" s="85" t="s">
        <v>81</v>
      </c>
      <c r="C48" s="85"/>
      <c r="D48" s="85"/>
      <c r="E48" s="85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100"/>
      <c r="Q48" s="100"/>
      <c r="R48" s="100"/>
      <c r="S48" s="100"/>
      <c r="T48" s="100"/>
      <c r="U48" s="100"/>
      <c r="V48" s="100"/>
      <c r="W48" s="100"/>
      <c r="X48" s="100"/>
      <c r="Y48" s="100"/>
    </row>
    <row r="49" spans="1:1" ht="15.95" customHeight="1">
      <c r="A49" s="96" t="s">
        <v>110</v>
      </c>
    </row>
    <row r="50" spans="1:1" ht="15.95" customHeight="1">
      <c r="A50" s="96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H45" sqref="H4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3" t="s">
        <v>0</v>
      </c>
      <c r="B1" s="13"/>
      <c r="C1" s="13"/>
      <c r="D1" s="13"/>
      <c r="E1" s="17" t="s">
        <v>252</v>
      </c>
      <c r="F1" s="1"/>
    </row>
    <row r="3" spans="1:9" ht="14.25">
      <c r="A3" s="10" t="s">
        <v>111</v>
      </c>
    </row>
    <row r="5" spans="1:9">
      <c r="A5" s="14" t="s">
        <v>226</v>
      </c>
      <c r="B5" s="14"/>
      <c r="C5" s="14"/>
      <c r="D5" s="14"/>
      <c r="E5" s="14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48"/>
      <c r="F7" s="37" t="s">
        <v>227</v>
      </c>
      <c r="G7" s="37"/>
      <c r="H7" s="37" t="s">
        <v>230</v>
      </c>
      <c r="I7" s="56" t="s">
        <v>21</v>
      </c>
    </row>
    <row r="8" spans="1:9" ht="17.100000000000001" customHeight="1">
      <c r="A8" s="15"/>
      <c r="B8" s="16"/>
      <c r="C8" s="16"/>
      <c r="D8" s="16"/>
      <c r="E8" s="49"/>
      <c r="F8" s="40" t="s">
        <v>221</v>
      </c>
      <c r="G8" s="40" t="s">
        <v>2</v>
      </c>
      <c r="H8" s="40" t="s">
        <v>221</v>
      </c>
      <c r="I8" s="41"/>
    </row>
    <row r="9" spans="1:9" ht="18" customHeight="1">
      <c r="A9" s="111" t="s">
        <v>87</v>
      </c>
      <c r="B9" s="111" t="s">
        <v>89</v>
      </c>
      <c r="C9" s="50" t="s">
        <v>3</v>
      </c>
      <c r="D9" s="42"/>
      <c r="E9" s="42"/>
      <c r="F9" s="43">
        <v>196185</v>
      </c>
      <c r="G9" s="44">
        <f>F9/$F$27*100</f>
        <v>25.348962512452566</v>
      </c>
      <c r="H9" s="43">
        <v>178781</v>
      </c>
      <c r="I9" s="44">
        <f t="shared" ref="I9:I45" si="0">(F9/H9-1)*100</f>
        <v>9.7348152208567953</v>
      </c>
    </row>
    <row r="10" spans="1:9" ht="18" customHeight="1">
      <c r="A10" s="111"/>
      <c r="B10" s="111"/>
      <c r="C10" s="52"/>
      <c r="D10" s="50" t="s">
        <v>22</v>
      </c>
      <c r="E10" s="42"/>
      <c r="F10" s="43">
        <v>51918</v>
      </c>
      <c r="G10" s="44">
        <f t="shared" ref="G10:G27" si="1">F10/$F$27*100</f>
        <v>6.7082979622372365</v>
      </c>
      <c r="H10" s="43">
        <v>51775</v>
      </c>
      <c r="I10" s="44">
        <f t="shared" si="0"/>
        <v>0.27619507484306638</v>
      </c>
    </row>
    <row r="11" spans="1:9" ht="18" customHeight="1">
      <c r="A11" s="111"/>
      <c r="B11" s="111"/>
      <c r="C11" s="52"/>
      <c r="D11" s="52"/>
      <c r="E11" s="36" t="s">
        <v>23</v>
      </c>
      <c r="F11" s="43">
        <v>42692</v>
      </c>
      <c r="G11" s="44">
        <f t="shared" si="1"/>
        <v>5.5162112678422144</v>
      </c>
      <c r="H11" s="43">
        <v>43322</v>
      </c>
      <c r="I11" s="44">
        <f t="shared" si="0"/>
        <v>-1.4542264900050728</v>
      </c>
    </row>
    <row r="12" spans="1:9" ht="18" customHeight="1">
      <c r="A12" s="111"/>
      <c r="B12" s="111"/>
      <c r="C12" s="52"/>
      <c r="D12" s="52"/>
      <c r="E12" s="36" t="s">
        <v>24</v>
      </c>
      <c r="F12" s="43">
        <v>2293</v>
      </c>
      <c r="G12" s="44">
        <f t="shared" si="1"/>
        <v>0.29627734557205559</v>
      </c>
      <c r="H12" s="43">
        <v>2710</v>
      </c>
      <c r="I12" s="44">
        <f t="shared" si="0"/>
        <v>-15.387453874538748</v>
      </c>
    </row>
    <row r="13" spans="1:9" ht="18" customHeight="1">
      <c r="A13" s="111"/>
      <c r="B13" s="111"/>
      <c r="C13" s="52"/>
      <c r="D13" s="51"/>
      <c r="E13" s="36" t="s">
        <v>25</v>
      </c>
      <c r="F13" s="43">
        <v>427</v>
      </c>
      <c r="G13" s="44">
        <f t="shared" si="1"/>
        <v>5.517244943709889E-2</v>
      </c>
      <c r="H13" s="43">
        <v>519</v>
      </c>
      <c r="I13" s="44">
        <f t="shared" si="0"/>
        <v>-17.726396917148357</v>
      </c>
    </row>
    <row r="14" spans="1:9" ht="18" customHeight="1">
      <c r="A14" s="111"/>
      <c r="B14" s="111"/>
      <c r="C14" s="52"/>
      <c r="D14" s="50" t="s">
        <v>26</v>
      </c>
      <c r="E14" s="42"/>
      <c r="F14" s="43">
        <v>41884</v>
      </c>
      <c r="G14" s="44">
        <f t="shared" si="1"/>
        <v>5.4118100052071423</v>
      </c>
      <c r="H14" s="43">
        <v>35133</v>
      </c>
      <c r="I14" s="44">
        <f t="shared" si="0"/>
        <v>19.215552329718498</v>
      </c>
    </row>
    <row r="15" spans="1:9" ht="18" customHeight="1">
      <c r="A15" s="111"/>
      <c r="B15" s="111"/>
      <c r="C15" s="52"/>
      <c r="D15" s="52"/>
      <c r="E15" s="36" t="s">
        <v>27</v>
      </c>
      <c r="F15" s="43">
        <v>1669</v>
      </c>
      <c r="G15" s="44">
        <f t="shared" si="1"/>
        <v>0.21565062789348485</v>
      </c>
      <c r="H15" s="43">
        <v>1587</v>
      </c>
      <c r="I15" s="44">
        <f t="shared" si="0"/>
        <v>5.1669817265280304</v>
      </c>
    </row>
    <row r="16" spans="1:9" ht="18" customHeight="1">
      <c r="A16" s="111"/>
      <c r="B16" s="111"/>
      <c r="C16" s="52"/>
      <c r="D16" s="51"/>
      <c r="E16" s="36" t="s">
        <v>28</v>
      </c>
      <c r="F16" s="43">
        <v>40215</v>
      </c>
      <c r="G16" s="44">
        <f t="shared" si="1"/>
        <v>5.1961593773136574</v>
      </c>
      <c r="H16" s="43">
        <v>33546</v>
      </c>
      <c r="I16" s="44">
        <f t="shared" si="0"/>
        <v>19.880164550169923</v>
      </c>
    </row>
    <row r="17" spans="1:9" ht="18" customHeight="1">
      <c r="A17" s="111"/>
      <c r="B17" s="111"/>
      <c r="C17" s="52"/>
      <c r="D17" s="112" t="s">
        <v>29</v>
      </c>
      <c r="E17" s="113"/>
      <c r="F17" s="43">
        <v>65945</v>
      </c>
      <c r="G17" s="44">
        <f t="shared" si="1"/>
        <v>8.5207193867201081</v>
      </c>
      <c r="H17" s="43">
        <v>55468</v>
      </c>
      <c r="I17" s="44">
        <f t="shared" si="0"/>
        <v>18.88836806807528</v>
      </c>
    </row>
    <row r="18" spans="1:9" ht="18" customHeight="1">
      <c r="A18" s="111"/>
      <c r="B18" s="111"/>
      <c r="C18" s="52"/>
      <c r="D18" s="112" t="s">
        <v>93</v>
      </c>
      <c r="E18" s="114"/>
      <c r="F18" s="43">
        <v>2378</v>
      </c>
      <c r="G18" s="44">
        <f t="shared" si="1"/>
        <v>0.30726015166609166</v>
      </c>
      <c r="H18" s="43">
        <v>2438</v>
      </c>
      <c r="I18" s="44">
        <f t="shared" si="0"/>
        <v>-2.4610336341263306</v>
      </c>
    </row>
    <row r="19" spans="1:9" ht="18" customHeight="1">
      <c r="A19" s="111"/>
      <c r="B19" s="111"/>
      <c r="C19" s="51"/>
      <c r="D19" s="112" t="s">
        <v>94</v>
      </c>
      <c r="E19" s="114"/>
      <c r="F19" s="43">
        <v>0</v>
      </c>
      <c r="G19" s="44">
        <f t="shared" si="1"/>
        <v>0</v>
      </c>
      <c r="H19" s="43">
        <v>0</v>
      </c>
      <c r="I19" s="44" t="e">
        <f t="shared" si="0"/>
        <v>#DIV/0!</v>
      </c>
    </row>
    <row r="20" spans="1:9" ht="18" customHeight="1">
      <c r="A20" s="111"/>
      <c r="B20" s="111"/>
      <c r="C20" s="42" t="s">
        <v>4</v>
      </c>
      <c r="D20" s="42"/>
      <c r="E20" s="42"/>
      <c r="F20" s="43">
        <v>24913</v>
      </c>
      <c r="G20" s="44">
        <f t="shared" si="1"/>
        <v>3.218995861420245</v>
      </c>
      <c r="H20" s="43">
        <v>22775</v>
      </c>
      <c r="I20" s="44">
        <f t="shared" si="0"/>
        <v>9.3874862788144942</v>
      </c>
    </row>
    <row r="21" spans="1:9" ht="18" customHeight="1">
      <c r="A21" s="111"/>
      <c r="B21" s="111"/>
      <c r="C21" s="42" t="s">
        <v>5</v>
      </c>
      <c r="D21" s="42"/>
      <c r="E21" s="42"/>
      <c r="F21" s="43">
        <v>197850</v>
      </c>
      <c r="G21" s="44">
        <f t="shared" si="1"/>
        <v>25.56409630241221</v>
      </c>
      <c r="H21" s="43">
        <v>175707</v>
      </c>
      <c r="I21" s="44">
        <f t="shared" si="0"/>
        <v>12.602229848554703</v>
      </c>
    </row>
    <row r="22" spans="1:9" ht="18" customHeight="1">
      <c r="A22" s="111"/>
      <c r="B22" s="111"/>
      <c r="C22" s="42" t="s">
        <v>30</v>
      </c>
      <c r="D22" s="42"/>
      <c r="E22" s="42"/>
      <c r="F22" s="43">
        <v>8859</v>
      </c>
      <c r="G22" s="44">
        <f t="shared" si="1"/>
        <v>1.1446668139654776</v>
      </c>
      <c r="H22" s="43">
        <v>9050</v>
      </c>
      <c r="I22" s="44">
        <f t="shared" si="0"/>
        <v>-2.1104972375690645</v>
      </c>
    </row>
    <row r="23" spans="1:9" ht="18" customHeight="1">
      <c r="A23" s="111"/>
      <c r="B23" s="111"/>
      <c r="C23" s="42" t="s">
        <v>6</v>
      </c>
      <c r="D23" s="42"/>
      <c r="E23" s="42"/>
      <c r="F23" s="43">
        <v>152785</v>
      </c>
      <c r="G23" s="44">
        <f t="shared" si="1"/>
        <v>19.741270930321203</v>
      </c>
      <c r="H23" s="43">
        <v>139066</v>
      </c>
      <c r="I23" s="44">
        <f t="shared" si="0"/>
        <v>9.8651000244488252</v>
      </c>
    </row>
    <row r="24" spans="1:9" ht="18" customHeight="1">
      <c r="A24" s="111"/>
      <c r="B24" s="111"/>
      <c r="C24" s="42" t="s">
        <v>31</v>
      </c>
      <c r="D24" s="42"/>
      <c r="E24" s="42"/>
      <c r="F24" s="43">
        <v>4041</v>
      </c>
      <c r="G24" s="44">
        <f t="shared" si="1"/>
        <v>0.52213552265882102</v>
      </c>
      <c r="H24" s="43">
        <v>2879</v>
      </c>
      <c r="I24" s="44">
        <f t="shared" si="0"/>
        <v>40.361236540465441</v>
      </c>
    </row>
    <row r="25" spans="1:9" ht="18" customHeight="1">
      <c r="A25" s="111"/>
      <c r="B25" s="111"/>
      <c r="C25" s="42" t="s">
        <v>7</v>
      </c>
      <c r="D25" s="42"/>
      <c r="E25" s="42"/>
      <c r="F25" s="43">
        <v>59308</v>
      </c>
      <c r="G25" s="44">
        <f t="shared" si="1"/>
        <v>7.6631560450010792</v>
      </c>
      <c r="H25" s="43">
        <v>76862</v>
      </c>
      <c r="I25" s="44">
        <f t="shared" si="0"/>
        <v>-22.838333636907706</v>
      </c>
    </row>
    <row r="26" spans="1:9" ht="18" customHeight="1">
      <c r="A26" s="111"/>
      <c r="B26" s="111"/>
      <c r="C26" s="42" t="s">
        <v>8</v>
      </c>
      <c r="D26" s="42"/>
      <c r="E26" s="42"/>
      <c r="F26" s="43">
        <f>773937-643941</f>
        <v>129996</v>
      </c>
      <c r="G26" s="44">
        <f t="shared" si="1"/>
        <v>16.7967160117684</v>
      </c>
      <c r="H26" s="43">
        <v>139823</v>
      </c>
      <c r="I26" s="44">
        <f t="shared" si="0"/>
        <v>-7.0281713308969156</v>
      </c>
    </row>
    <row r="27" spans="1:9" ht="18" customHeight="1">
      <c r="A27" s="111"/>
      <c r="B27" s="111"/>
      <c r="C27" s="42" t="s">
        <v>9</v>
      </c>
      <c r="D27" s="42"/>
      <c r="E27" s="42"/>
      <c r="F27" s="43">
        <f>SUM(F9,F20:F26)</f>
        <v>773937</v>
      </c>
      <c r="G27" s="44">
        <f t="shared" si="1"/>
        <v>100</v>
      </c>
      <c r="H27" s="43">
        <f>SUM(H9,H20:H26)</f>
        <v>744943</v>
      </c>
      <c r="I27" s="44">
        <f t="shared" si="0"/>
        <v>3.8921098661239828</v>
      </c>
    </row>
    <row r="28" spans="1:9" ht="18" customHeight="1">
      <c r="A28" s="111"/>
      <c r="B28" s="111" t="s">
        <v>88</v>
      </c>
      <c r="C28" s="50" t="s">
        <v>10</v>
      </c>
      <c r="D28" s="42"/>
      <c r="E28" s="42"/>
      <c r="F28" s="43">
        <v>274452</v>
      </c>
      <c r="G28" s="44">
        <f t="shared" ref="G28:G45" si="2">F28/$F$45*100</f>
        <v>37.314770123928461</v>
      </c>
      <c r="H28" s="43">
        <v>275026</v>
      </c>
      <c r="I28" s="44">
        <f t="shared" si="0"/>
        <v>-0.20870754037800587</v>
      </c>
    </row>
    <row r="29" spans="1:9" ht="18" customHeight="1">
      <c r="A29" s="111"/>
      <c r="B29" s="111"/>
      <c r="C29" s="52"/>
      <c r="D29" s="42" t="s">
        <v>11</v>
      </c>
      <c r="E29" s="42"/>
      <c r="F29" s="43">
        <v>170615</v>
      </c>
      <c r="G29" s="44">
        <f t="shared" si="2"/>
        <v>23.196987104098547</v>
      </c>
      <c r="H29" s="43">
        <v>171926</v>
      </c>
      <c r="I29" s="44">
        <f t="shared" si="0"/>
        <v>-0.76253737072926597</v>
      </c>
    </row>
    <row r="30" spans="1:9" ht="18" customHeight="1">
      <c r="A30" s="111"/>
      <c r="B30" s="111"/>
      <c r="C30" s="52"/>
      <c r="D30" s="42" t="s">
        <v>32</v>
      </c>
      <c r="E30" s="42"/>
      <c r="F30" s="43">
        <v>13866</v>
      </c>
      <c r="G30" s="44">
        <f t="shared" si="2"/>
        <v>1.8852353145117979</v>
      </c>
      <c r="H30" s="43">
        <v>13115</v>
      </c>
      <c r="I30" s="44">
        <f t="shared" si="0"/>
        <v>5.7262676324818962</v>
      </c>
    </row>
    <row r="31" spans="1:9" ht="18" customHeight="1">
      <c r="A31" s="111"/>
      <c r="B31" s="111"/>
      <c r="C31" s="51"/>
      <c r="D31" s="42" t="s">
        <v>12</v>
      </c>
      <c r="E31" s="42"/>
      <c r="F31" s="43">
        <v>89971</v>
      </c>
      <c r="G31" s="44">
        <f t="shared" si="2"/>
        <v>12.232547705318114</v>
      </c>
      <c r="H31" s="43">
        <v>89985</v>
      </c>
      <c r="I31" s="44">
        <f t="shared" si="0"/>
        <v>-1.555814858031912E-2</v>
      </c>
    </row>
    <row r="32" spans="1:9" ht="18" customHeight="1">
      <c r="A32" s="111"/>
      <c r="B32" s="111"/>
      <c r="C32" s="50" t="s">
        <v>13</v>
      </c>
      <c r="D32" s="42"/>
      <c r="E32" s="42"/>
      <c r="F32" s="43">
        <f>F33+F34+F35+F36+F37+F38</f>
        <v>351315</v>
      </c>
      <c r="G32" s="44">
        <f t="shared" si="2"/>
        <v>47.765140957573365</v>
      </c>
      <c r="H32" s="43">
        <v>333893</v>
      </c>
      <c r="I32" s="44">
        <f t="shared" si="0"/>
        <v>5.217839247902778</v>
      </c>
    </row>
    <row r="33" spans="1:9" ht="18" customHeight="1">
      <c r="A33" s="111"/>
      <c r="B33" s="111"/>
      <c r="C33" s="52"/>
      <c r="D33" s="42" t="s">
        <v>14</v>
      </c>
      <c r="E33" s="42"/>
      <c r="F33" s="43">
        <v>33452</v>
      </c>
      <c r="G33" s="44">
        <f t="shared" si="2"/>
        <v>4.5481675855364685</v>
      </c>
      <c r="H33" s="43">
        <v>28414</v>
      </c>
      <c r="I33" s="44">
        <f t="shared" si="0"/>
        <v>17.730696135707745</v>
      </c>
    </row>
    <row r="34" spans="1:9" ht="18" customHeight="1">
      <c r="A34" s="111"/>
      <c r="B34" s="111"/>
      <c r="C34" s="52"/>
      <c r="D34" s="42" t="s">
        <v>33</v>
      </c>
      <c r="E34" s="42"/>
      <c r="F34" s="43">
        <v>5177</v>
      </c>
      <c r="G34" s="44">
        <f t="shared" si="2"/>
        <v>0.70387013004670262</v>
      </c>
      <c r="H34" s="43">
        <v>4969</v>
      </c>
      <c r="I34" s="44">
        <f t="shared" si="0"/>
        <v>4.1859529080297886</v>
      </c>
    </row>
    <row r="35" spans="1:9" ht="18" customHeight="1">
      <c r="A35" s="111"/>
      <c r="B35" s="111"/>
      <c r="C35" s="52"/>
      <c r="D35" s="42" t="s">
        <v>34</v>
      </c>
      <c r="E35" s="42"/>
      <c r="F35" s="43">
        <v>211479</v>
      </c>
      <c r="G35" s="44">
        <f t="shared" si="2"/>
        <v>28.752897668948545</v>
      </c>
      <c r="H35" s="43">
        <v>182425</v>
      </c>
      <c r="I35" s="44">
        <f t="shared" si="0"/>
        <v>15.926545155543369</v>
      </c>
    </row>
    <row r="36" spans="1:9" ht="18" customHeight="1">
      <c r="A36" s="111"/>
      <c r="B36" s="111"/>
      <c r="C36" s="52"/>
      <c r="D36" s="42" t="s">
        <v>35</v>
      </c>
      <c r="E36" s="42"/>
      <c r="F36" s="43">
        <v>7711</v>
      </c>
      <c r="G36" s="44">
        <f t="shared" si="2"/>
        <v>1.0483953202221603</v>
      </c>
      <c r="H36" s="43">
        <v>7904</v>
      </c>
      <c r="I36" s="44">
        <f t="shared" si="0"/>
        <v>-2.4418016194332037</v>
      </c>
    </row>
    <row r="37" spans="1:9" ht="18" customHeight="1">
      <c r="A37" s="111"/>
      <c r="B37" s="111"/>
      <c r="C37" s="52"/>
      <c r="D37" s="42" t="s">
        <v>15</v>
      </c>
      <c r="E37" s="42"/>
      <c r="F37" s="43">
        <v>22936</v>
      </c>
      <c r="G37" s="44">
        <f t="shared" si="2"/>
        <v>3.1184016424089571</v>
      </c>
      <c r="H37" s="43">
        <v>19352</v>
      </c>
      <c r="I37" s="44">
        <f t="shared" si="0"/>
        <v>18.520049607275734</v>
      </c>
    </row>
    <row r="38" spans="1:9" ht="18" customHeight="1">
      <c r="A38" s="111"/>
      <c r="B38" s="111"/>
      <c r="C38" s="51"/>
      <c r="D38" s="42" t="s">
        <v>36</v>
      </c>
      <c r="E38" s="42"/>
      <c r="F38" s="43">
        <v>70560</v>
      </c>
      <c r="G38" s="44">
        <f t="shared" si="2"/>
        <v>9.5934086104105329</v>
      </c>
      <c r="H38" s="43">
        <v>90829</v>
      </c>
      <c r="I38" s="44">
        <f t="shared" si="0"/>
        <v>-22.315560008367374</v>
      </c>
    </row>
    <row r="39" spans="1:9" ht="18" customHeight="1">
      <c r="A39" s="111"/>
      <c r="B39" s="111"/>
      <c r="C39" s="50" t="s">
        <v>16</v>
      </c>
      <c r="D39" s="42"/>
      <c r="E39" s="42"/>
      <c r="F39" s="43">
        <v>109738</v>
      </c>
      <c r="G39" s="44">
        <f t="shared" si="2"/>
        <v>14.920088918498175</v>
      </c>
      <c r="H39" s="43">
        <v>110109</v>
      </c>
      <c r="I39" s="44">
        <f t="shared" si="0"/>
        <v>-0.33693885150168912</v>
      </c>
    </row>
    <row r="40" spans="1:9" ht="18" customHeight="1">
      <c r="A40" s="111"/>
      <c r="B40" s="111"/>
      <c r="C40" s="52"/>
      <c r="D40" s="50" t="s">
        <v>17</v>
      </c>
      <c r="E40" s="42"/>
      <c r="F40" s="43">
        <v>105820</v>
      </c>
      <c r="G40" s="44">
        <f t="shared" si="2"/>
        <v>14.387393695488134</v>
      </c>
      <c r="H40" s="43">
        <v>105537</v>
      </c>
      <c r="I40" s="44">
        <f t="shared" si="0"/>
        <v>0.2681524015274217</v>
      </c>
    </row>
    <row r="41" spans="1:9" ht="18" customHeight="1">
      <c r="A41" s="111"/>
      <c r="B41" s="111"/>
      <c r="C41" s="52"/>
      <c r="D41" s="52"/>
      <c r="E41" s="46" t="s">
        <v>91</v>
      </c>
      <c r="F41" s="43">
        <v>71363</v>
      </c>
      <c r="G41" s="44">
        <f t="shared" si="2"/>
        <v>9.7025852985363805</v>
      </c>
      <c r="H41" s="43">
        <v>68906</v>
      </c>
      <c r="I41" s="47">
        <f t="shared" si="0"/>
        <v>3.5657272225930958</v>
      </c>
    </row>
    <row r="42" spans="1:9" ht="18" customHeight="1">
      <c r="A42" s="111"/>
      <c r="B42" s="111"/>
      <c r="C42" s="52"/>
      <c r="D42" s="51"/>
      <c r="E42" s="36" t="s">
        <v>37</v>
      </c>
      <c r="F42" s="43">
        <v>25152</v>
      </c>
      <c r="G42" s="44">
        <f t="shared" si="2"/>
        <v>3.419691232554503</v>
      </c>
      <c r="H42" s="43">
        <v>24522</v>
      </c>
      <c r="I42" s="47">
        <f t="shared" si="0"/>
        <v>2.5691216050893084</v>
      </c>
    </row>
    <row r="43" spans="1:9" ht="18" customHeight="1">
      <c r="A43" s="111"/>
      <c r="B43" s="111"/>
      <c r="C43" s="52"/>
      <c r="D43" s="42" t="s">
        <v>38</v>
      </c>
      <c r="E43" s="42"/>
      <c r="F43" s="43">
        <v>3918</v>
      </c>
      <c r="G43" s="44">
        <f t="shared" si="2"/>
        <v>0.53269522301004069</v>
      </c>
      <c r="H43" s="43">
        <v>4573</v>
      </c>
      <c r="I43" s="47">
        <f t="shared" si="0"/>
        <v>-14.323201399518915</v>
      </c>
    </row>
    <row r="44" spans="1:9" ht="18" customHeight="1">
      <c r="A44" s="111"/>
      <c r="B44" s="111"/>
      <c r="C44" s="51"/>
      <c r="D44" s="42" t="s">
        <v>39</v>
      </c>
      <c r="E44" s="42"/>
      <c r="F44" s="43">
        <v>0</v>
      </c>
      <c r="G44" s="44">
        <f t="shared" si="2"/>
        <v>0</v>
      </c>
      <c r="H44" s="43">
        <v>0</v>
      </c>
      <c r="I44" s="44" t="e">
        <f t="shared" si="0"/>
        <v>#DIV/0!</v>
      </c>
    </row>
    <row r="45" spans="1:9" ht="18" customHeight="1">
      <c r="A45" s="111"/>
      <c r="B45" s="111"/>
      <c r="C45" s="36" t="s">
        <v>18</v>
      </c>
      <c r="D45" s="36"/>
      <c r="E45" s="36"/>
      <c r="F45" s="43">
        <f>SUM(F28,F32,F39)</f>
        <v>735505</v>
      </c>
      <c r="G45" s="44">
        <f t="shared" si="2"/>
        <v>100</v>
      </c>
      <c r="H45" s="43">
        <f>SUM(H28,H32,H39)</f>
        <v>719028</v>
      </c>
      <c r="I45" s="44">
        <f t="shared" si="0"/>
        <v>2.2915658361009505</v>
      </c>
    </row>
    <row r="46" spans="1:9">
      <c r="A46" s="18" t="s">
        <v>19</v>
      </c>
    </row>
    <row r="47" spans="1:9">
      <c r="A47" s="19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13" activePane="bottomRight" state="frozen"/>
      <selection activeCell="L8" sqref="L8"/>
      <selection pane="topRight" activeCell="L8" sqref="L8"/>
      <selection pane="bottomLeft" activeCell="L8" sqref="L8"/>
      <selection pane="bottomRight" activeCell="I30" sqref="I30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22" t="s">
        <v>0</v>
      </c>
      <c r="B1" s="22"/>
      <c r="C1" s="17"/>
      <c r="D1" s="23"/>
      <c r="E1" s="23"/>
    </row>
    <row r="4" spans="1:9">
      <c r="A4" s="24" t="s">
        <v>112</v>
      </c>
    </row>
    <row r="5" spans="1:9">
      <c r="I5" s="9" t="s">
        <v>113</v>
      </c>
    </row>
    <row r="6" spans="1:9" s="26" customFormat="1" ht="29.25" customHeight="1">
      <c r="A6" s="39" t="s">
        <v>114</v>
      </c>
      <c r="B6" s="37"/>
      <c r="C6" s="37"/>
      <c r="D6" s="37"/>
      <c r="E6" s="25" t="s">
        <v>216</v>
      </c>
      <c r="F6" s="25" t="s">
        <v>217</v>
      </c>
      <c r="G6" s="25" t="s">
        <v>218</v>
      </c>
      <c r="H6" s="25" t="s">
        <v>219</v>
      </c>
      <c r="I6" s="25" t="s">
        <v>233</v>
      </c>
    </row>
    <row r="7" spans="1:9" ht="27" customHeight="1">
      <c r="A7" s="111" t="s">
        <v>115</v>
      </c>
      <c r="B7" s="50" t="s">
        <v>116</v>
      </c>
      <c r="C7" s="42"/>
      <c r="D7" s="55" t="s">
        <v>117</v>
      </c>
      <c r="E7" s="57">
        <v>625762</v>
      </c>
      <c r="F7" s="25">
        <v>616687</v>
      </c>
      <c r="G7" s="25">
        <v>630561</v>
      </c>
      <c r="H7" s="25">
        <v>744943</v>
      </c>
      <c r="I7" s="25">
        <v>773937</v>
      </c>
    </row>
    <row r="8" spans="1:9" ht="27" customHeight="1">
      <c r="A8" s="111"/>
      <c r="B8" s="67"/>
      <c r="C8" s="42" t="s">
        <v>118</v>
      </c>
      <c r="D8" s="55" t="s">
        <v>41</v>
      </c>
      <c r="E8" s="58">
        <v>373721</v>
      </c>
      <c r="F8" s="58">
        <v>377997</v>
      </c>
      <c r="G8" s="58">
        <v>380000</v>
      </c>
      <c r="H8" s="58">
        <v>378265</v>
      </c>
      <c r="I8" s="59">
        <v>419914</v>
      </c>
    </row>
    <row r="9" spans="1:9" ht="27" customHeight="1">
      <c r="A9" s="111"/>
      <c r="B9" s="42" t="s">
        <v>119</v>
      </c>
      <c r="C9" s="42"/>
      <c r="D9" s="55"/>
      <c r="E9" s="58">
        <v>615865</v>
      </c>
      <c r="F9" s="58">
        <v>601630</v>
      </c>
      <c r="G9" s="58">
        <v>612770</v>
      </c>
      <c r="H9" s="58">
        <v>719028</v>
      </c>
      <c r="I9" s="60">
        <v>735505</v>
      </c>
    </row>
    <row r="10" spans="1:9" ht="27" customHeight="1">
      <c r="A10" s="111"/>
      <c r="B10" s="42" t="s">
        <v>120</v>
      </c>
      <c r="C10" s="42"/>
      <c r="D10" s="55"/>
      <c r="E10" s="58">
        <v>9897</v>
      </c>
      <c r="F10" s="58">
        <v>15057</v>
      </c>
      <c r="G10" s="58">
        <v>17791</v>
      </c>
      <c r="H10" s="58">
        <v>25915</v>
      </c>
      <c r="I10" s="60">
        <f>I7-I9</f>
        <v>38432</v>
      </c>
    </row>
    <row r="11" spans="1:9" ht="27" customHeight="1">
      <c r="A11" s="111"/>
      <c r="B11" s="42" t="s">
        <v>121</v>
      </c>
      <c r="C11" s="42"/>
      <c r="D11" s="55"/>
      <c r="E11" s="58">
        <v>5207</v>
      </c>
      <c r="F11" s="58">
        <v>10211</v>
      </c>
      <c r="G11" s="58">
        <v>8780</v>
      </c>
      <c r="H11" s="58">
        <v>8494</v>
      </c>
      <c r="I11" s="60">
        <v>10997</v>
      </c>
    </row>
    <row r="12" spans="1:9" ht="27" customHeight="1">
      <c r="A12" s="111"/>
      <c r="B12" s="42" t="s">
        <v>122</v>
      </c>
      <c r="C12" s="42"/>
      <c r="D12" s="55"/>
      <c r="E12" s="58">
        <v>4690</v>
      </c>
      <c r="F12" s="58">
        <v>4847</v>
      </c>
      <c r="G12" s="58">
        <v>9012</v>
      </c>
      <c r="H12" s="58">
        <v>17421</v>
      </c>
      <c r="I12" s="60">
        <v>27435</v>
      </c>
    </row>
    <row r="13" spans="1:9" ht="27" customHeight="1">
      <c r="A13" s="111"/>
      <c r="B13" s="42" t="s">
        <v>123</v>
      </c>
      <c r="C13" s="42"/>
      <c r="D13" s="55"/>
      <c r="E13" s="58">
        <v>257</v>
      </c>
      <c r="F13" s="58">
        <v>158</v>
      </c>
      <c r="G13" s="58">
        <v>4164</v>
      </c>
      <c r="H13" s="58">
        <v>8410</v>
      </c>
      <c r="I13" s="60">
        <v>10014</v>
      </c>
    </row>
    <row r="14" spans="1:9" ht="27" customHeight="1">
      <c r="A14" s="111"/>
      <c r="B14" s="42" t="s">
        <v>124</v>
      </c>
      <c r="C14" s="42"/>
      <c r="D14" s="55"/>
      <c r="E14" s="58" t="s">
        <v>253</v>
      </c>
      <c r="F14" s="58" t="s">
        <v>253</v>
      </c>
      <c r="G14" s="58" t="s">
        <v>253</v>
      </c>
      <c r="H14" s="58" t="s">
        <v>235</v>
      </c>
      <c r="I14" s="60">
        <v>2298</v>
      </c>
    </row>
    <row r="15" spans="1:9" ht="27" customHeight="1">
      <c r="A15" s="111"/>
      <c r="B15" s="42" t="s">
        <v>125</v>
      </c>
      <c r="C15" s="42"/>
      <c r="D15" s="55"/>
      <c r="E15" s="58">
        <v>251</v>
      </c>
      <c r="F15" s="58">
        <v>2425</v>
      </c>
      <c r="G15" s="58">
        <v>6503</v>
      </c>
      <c r="H15" s="58">
        <v>14273</v>
      </c>
      <c r="I15" s="60">
        <v>18331</v>
      </c>
    </row>
    <row r="16" spans="1:9" ht="27" customHeight="1">
      <c r="A16" s="111"/>
      <c r="B16" s="42" t="s">
        <v>126</v>
      </c>
      <c r="C16" s="42"/>
      <c r="D16" s="55" t="s">
        <v>42</v>
      </c>
      <c r="E16" s="58">
        <v>28242</v>
      </c>
      <c r="F16" s="58">
        <v>28449</v>
      </c>
      <c r="G16" s="58">
        <v>30262</v>
      </c>
      <c r="H16" s="58">
        <v>33062</v>
      </c>
      <c r="I16" s="60">
        <v>40461</v>
      </c>
    </row>
    <row r="17" spans="1:9" ht="27" customHeight="1">
      <c r="A17" s="111"/>
      <c r="B17" s="42" t="s">
        <v>127</v>
      </c>
      <c r="C17" s="42"/>
      <c r="D17" s="55" t="s">
        <v>43</v>
      </c>
      <c r="E17" s="58">
        <v>57588</v>
      </c>
      <c r="F17" s="58">
        <v>56064</v>
      </c>
      <c r="G17" s="58">
        <v>50715</v>
      </c>
      <c r="H17" s="58">
        <v>56748</v>
      </c>
      <c r="I17" s="60">
        <v>48143</v>
      </c>
    </row>
    <row r="18" spans="1:9" ht="27" customHeight="1">
      <c r="A18" s="111"/>
      <c r="B18" s="42" t="s">
        <v>128</v>
      </c>
      <c r="C18" s="42"/>
      <c r="D18" s="55" t="s">
        <v>44</v>
      </c>
      <c r="E18" s="58">
        <v>1246586</v>
      </c>
      <c r="F18" s="58">
        <v>1233387</v>
      </c>
      <c r="G18" s="58">
        <v>1226634</v>
      </c>
      <c r="H18" s="58">
        <v>1217758</v>
      </c>
      <c r="I18" s="60">
        <v>1190364</v>
      </c>
    </row>
    <row r="19" spans="1:9" ht="27" customHeight="1">
      <c r="A19" s="111"/>
      <c r="B19" s="42" t="s">
        <v>129</v>
      </c>
      <c r="C19" s="42"/>
      <c r="D19" s="55" t="s">
        <v>130</v>
      </c>
      <c r="E19" s="58">
        <f>E17+E18-E16</f>
        <v>1275932</v>
      </c>
      <c r="F19" s="58">
        <f>F17+F18-F16</f>
        <v>1261002</v>
      </c>
      <c r="G19" s="58">
        <f>G17+G18-G16</f>
        <v>1247087</v>
      </c>
      <c r="H19" s="58">
        <f>H17+H18-H16</f>
        <v>1241444</v>
      </c>
      <c r="I19" s="58">
        <f>I17+I18-I16</f>
        <v>1198046</v>
      </c>
    </row>
    <row r="20" spans="1:9" ht="27" customHeight="1">
      <c r="A20" s="111"/>
      <c r="B20" s="42" t="s">
        <v>131</v>
      </c>
      <c r="C20" s="42"/>
      <c r="D20" s="55" t="s">
        <v>132</v>
      </c>
      <c r="E20" s="61">
        <f>E18/E8</f>
        <v>3.3356059734400798</v>
      </c>
      <c r="F20" s="61">
        <f>F18/F8</f>
        <v>3.2629544678926021</v>
      </c>
      <c r="G20" s="61">
        <f>G18/G8</f>
        <v>3.2279842105263157</v>
      </c>
      <c r="H20" s="61">
        <f>H18/H8</f>
        <v>3.2193250763353736</v>
      </c>
      <c r="I20" s="61">
        <f>I18/I8</f>
        <v>2.8347804550455571</v>
      </c>
    </row>
    <row r="21" spans="1:9" ht="27" customHeight="1">
      <c r="A21" s="111"/>
      <c r="B21" s="42" t="s">
        <v>133</v>
      </c>
      <c r="C21" s="42"/>
      <c r="D21" s="55" t="s">
        <v>134</v>
      </c>
      <c r="E21" s="61">
        <f>E19/E8</f>
        <v>3.4141297920106175</v>
      </c>
      <c r="F21" s="61">
        <f>F19/F8</f>
        <v>3.3360106032587562</v>
      </c>
      <c r="G21" s="61">
        <f>G19/G8</f>
        <v>3.2818078947368421</v>
      </c>
      <c r="H21" s="61">
        <f>H19/H8</f>
        <v>3.2819425535008526</v>
      </c>
      <c r="I21" s="61">
        <f>I19/I8</f>
        <v>2.8530746771958069</v>
      </c>
    </row>
    <row r="22" spans="1:9" ht="27" customHeight="1">
      <c r="A22" s="111"/>
      <c r="B22" s="42" t="s">
        <v>135</v>
      </c>
      <c r="C22" s="42"/>
      <c r="D22" s="55" t="s">
        <v>136</v>
      </c>
      <c r="E22" s="58">
        <f>E18/E24*1000000</f>
        <v>887420.99009844603</v>
      </c>
      <c r="F22" s="58">
        <f>F18/F24*1000000</f>
        <v>878024.87170123204</v>
      </c>
      <c r="G22" s="58">
        <f>G18/G24*1000000</f>
        <v>873217.5387565858</v>
      </c>
      <c r="H22" s="58">
        <f>H18/H24*1000000</f>
        <v>907380.37597452872</v>
      </c>
      <c r="I22" s="58">
        <f>I18/I24*1000000</f>
        <v>886968.45667738898</v>
      </c>
    </row>
    <row r="23" spans="1:9" ht="27" customHeight="1">
      <c r="A23" s="111"/>
      <c r="B23" s="42" t="s">
        <v>137</v>
      </c>
      <c r="C23" s="42"/>
      <c r="D23" s="55" t="s">
        <v>138</v>
      </c>
      <c r="E23" s="58">
        <f>E19/E24*1000000</f>
        <v>908311.85232169332</v>
      </c>
      <c r="F23" s="58">
        <f>F19/F24*1000000</f>
        <v>897683.46777207567</v>
      </c>
      <c r="G23" s="58">
        <f>G19/G24*1000000</f>
        <v>887777.64252037229</v>
      </c>
      <c r="H23" s="58">
        <f>H19/H24*1000000</f>
        <v>925029.37650282145</v>
      </c>
      <c r="I23" s="58">
        <f>I19/I24*1000000</f>
        <v>892692.49712568521</v>
      </c>
    </row>
    <row r="24" spans="1:9" ht="27" customHeight="1">
      <c r="A24" s="111"/>
      <c r="B24" s="62" t="s">
        <v>139</v>
      </c>
      <c r="C24" s="63"/>
      <c r="D24" s="55" t="s">
        <v>140</v>
      </c>
      <c r="E24" s="58">
        <v>1404729</v>
      </c>
      <c r="F24" s="58">
        <f>E24</f>
        <v>1404729</v>
      </c>
      <c r="G24" s="58">
        <f>F24</f>
        <v>1404729</v>
      </c>
      <c r="H24" s="60">
        <v>1342059</v>
      </c>
      <c r="I24" s="60">
        <f>H24</f>
        <v>1342059</v>
      </c>
    </row>
    <row r="25" spans="1:9" ht="27" customHeight="1">
      <c r="A25" s="111"/>
      <c r="B25" s="36" t="s">
        <v>141</v>
      </c>
      <c r="C25" s="36"/>
      <c r="D25" s="36"/>
      <c r="E25" s="58">
        <v>375118</v>
      </c>
      <c r="F25" s="58">
        <v>372294</v>
      </c>
      <c r="G25" s="58">
        <v>371740</v>
      </c>
      <c r="H25" s="58">
        <v>373161</v>
      </c>
      <c r="I25" s="43">
        <v>387586</v>
      </c>
    </row>
    <row r="26" spans="1:9" ht="27" customHeight="1">
      <c r="A26" s="111"/>
      <c r="B26" s="36" t="s">
        <v>142</v>
      </c>
      <c r="C26" s="36"/>
      <c r="D26" s="36"/>
      <c r="E26" s="64">
        <v>0.45300000000000001</v>
      </c>
      <c r="F26" s="64">
        <v>0.45400000000000001</v>
      </c>
      <c r="G26" s="64">
        <v>0.45900000000000002</v>
      </c>
      <c r="H26" s="64">
        <v>0.45700000000000002</v>
      </c>
      <c r="I26" s="65">
        <v>0.435</v>
      </c>
    </row>
    <row r="27" spans="1:9" ht="27" customHeight="1">
      <c r="A27" s="111"/>
      <c r="B27" s="36" t="s">
        <v>143</v>
      </c>
      <c r="C27" s="36"/>
      <c r="D27" s="36"/>
      <c r="E27" s="47">
        <v>1.3</v>
      </c>
      <c r="F27" s="47">
        <v>1.3</v>
      </c>
      <c r="G27" s="47">
        <v>2.4</v>
      </c>
      <c r="H27" s="47">
        <v>4.7</v>
      </c>
      <c r="I27" s="44">
        <v>7.1</v>
      </c>
    </row>
    <row r="28" spans="1:9" ht="27" customHeight="1">
      <c r="A28" s="111"/>
      <c r="B28" s="36" t="s">
        <v>144</v>
      </c>
      <c r="C28" s="36"/>
      <c r="D28" s="36"/>
      <c r="E28" s="47">
        <v>94.1</v>
      </c>
      <c r="F28" s="47">
        <v>91.2</v>
      </c>
      <c r="G28" s="47">
        <v>91.5</v>
      </c>
      <c r="H28" s="47">
        <v>91.2</v>
      </c>
      <c r="I28" s="44">
        <v>86.6</v>
      </c>
    </row>
    <row r="29" spans="1:9" ht="27" customHeight="1">
      <c r="A29" s="111"/>
      <c r="B29" s="36" t="s">
        <v>145</v>
      </c>
      <c r="C29" s="36"/>
      <c r="D29" s="36"/>
      <c r="E29" s="47">
        <v>43.8</v>
      </c>
      <c r="F29" s="47">
        <v>43.1</v>
      </c>
      <c r="G29" s="47">
        <v>42.1</v>
      </c>
      <c r="H29" s="47">
        <v>44.2</v>
      </c>
      <c r="I29" s="44">
        <v>43.6</v>
      </c>
    </row>
    <row r="30" spans="1:9" ht="27" customHeight="1">
      <c r="A30" s="111"/>
      <c r="B30" s="111" t="s">
        <v>146</v>
      </c>
      <c r="C30" s="36" t="s">
        <v>147</v>
      </c>
      <c r="D30" s="36"/>
      <c r="E30" s="47" t="s">
        <v>253</v>
      </c>
      <c r="F30" s="47" t="s">
        <v>253</v>
      </c>
      <c r="G30" s="47" t="s">
        <v>253</v>
      </c>
      <c r="H30" s="47" t="s">
        <v>253</v>
      </c>
      <c r="I30" s="47" t="s">
        <v>253</v>
      </c>
    </row>
    <row r="31" spans="1:9" ht="27" customHeight="1">
      <c r="A31" s="111"/>
      <c r="B31" s="111"/>
      <c r="C31" s="36" t="s">
        <v>148</v>
      </c>
      <c r="D31" s="36"/>
      <c r="E31" s="47" t="s">
        <v>253</v>
      </c>
      <c r="F31" s="47" t="s">
        <v>253</v>
      </c>
      <c r="G31" s="47" t="s">
        <v>253</v>
      </c>
      <c r="H31" s="47" t="s">
        <v>253</v>
      </c>
      <c r="I31" s="47" t="s">
        <v>253</v>
      </c>
    </row>
    <row r="32" spans="1:9" ht="27" customHeight="1">
      <c r="A32" s="111"/>
      <c r="B32" s="111"/>
      <c r="C32" s="36" t="s">
        <v>149</v>
      </c>
      <c r="D32" s="36"/>
      <c r="E32" s="47">
        <v>13.8</v>
      </c>
      <c r="F32" s="47">
        <v>11.8</v>
      </c>
      <c r="G32" s="47">
        <v>10</v>
      </c>
      <c r="H32" s="47">
        <v>8.6999999999999993</v>
      </c>
      <c r="I32" s="44">
        <v>8.4</v>
      </c>
    </row>
    <row r="33" spans="1:9" ht="27" customHeight="1">
      <c r="A33" s="111"/>
      <c r="B33" s="111"/>
      <c r="C33" s="36" t="s">
        <v>150</v>
      </c>
      <c r="D33" s="36"/>
      <c r="E33" s="47">
        <v>206.4</v>
      </c>
      <c r="F33" s="47">
        <v>206.2</v>
      </c>
      <c r="G33" s="47">
        <v>206.7</v>
      </c>
      <c r="H33" s="47">
        <v>200.7</v>
      </c>
      <c r="I33" s="66">
        <v>181.1</v>
      </c>
    </row>
    <row r="34" spans="1:9" ht="27" customHeight="1">
      <c r="A34" s="2" t="s">
        <v>254</v>
      </c>
      <c r="E34" s="27"/>
      <c r="F34" s="27"/>
      <c r="G34" s="27"/>
      <c r="H34" s="27"/>
      <c r="I34" s="28"/>
    </row>
    <row r="35" spans="1:9" ht="27" customHeight="1">
      <c r="A35" s="8" t="s">
        <v>110</v>
      </c>
    </row>
    <row r="36" spans="1:9">
      <c r="A36" s="29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sqref="A1:XFD1048576"/>
    </sheetView>
  </sheetViews>
  <sheetFormatPr defaultRowHeight="13.5"/>
  <cols>
    <col min="1" max="1" width="3.625" style="78" customWidth="1"/>
    <col min="2" max="3" width="1.625" style="78" customWidth="1"/>
    <col min="4" max="4" width="22.625" style="78" customWidth="1"/>
    <col min="5" max="5" width="10.625" style="78" customWidth="1"/>
    <col min="6" max="21" width="13.625" style="78" customWidth="1"/>
    <col min="22" max="25" width="12" style="78" customWidth="1"/>
    <col min="26" max="16384" width="9" style="78"/>
  </cols>
  <sheetData>
    <row r="1" spans="1:25" ht="33.950000000000003" customHeight="1">
      <c r="A1" s="74" t="s">
        <v>0</v>
      </c>
      <c r="B1" s="75"/>
      <c r="C1" s="75"/>
      <c r="D1" s="76" t="s">
        <v>252</v>
      </c>
      <c r="E1" s="77"/>
      <c r="F1" s="77"/>
      <c r="G1" s="77"/>
    </row>
    <row r="2" spans="1:25" ht="15" customHeight="1"/>
    <row r="3" spans="1:25" ht="15" customHeight="1">
      <c r="A3" s="79" t="s">
        <v>151</v>
      </c>
      <c r="B3" s="79"/>
      <c r="C3" s="79"/>
      <c r="D3" s="79"/>
    </row>
    <row r="4" spans="1:25" ht="15" customHeight="1">
      <c r="A4" s="79"/>
      <c r="B4" s="79"/>
      <c r="C4" s="79"/>
      <c r="D4" s="79"/>
    </row>
    <row r="5" spans="1:25" ht="15.95" customHeight="1">
      <c r="A5" s="80" t="s">
        <v>228</v>
      </c>
      <c r="B5" s="80"/>
      <c r="C5" s="80"/>
      <c r="D5" s="80"/>
      <c r="K5" s="81"/>
      <c r="O5" s="81" t="s">
        <v>47</v>
      </c>
    </row>
    <row r="6" spans="1:25" ht="15.95" customHeight="1">
      <c r="A6" s="121" t="s">
        <v>48</v>
      </c>
      <c r="B6" s="122"/>
      <c r="C6" s="122"/>
      <c r="D6" s="122"/>
      <c r="E6" s="122"/>
      <c r="F6" s="117" t="s">
        <v>237</v>
      </c>
      <c r="G6" s="117"/>
      <c r="H6" s="117" t="s">
        <v>238</v>
      </c>
      <c r="I6" s="117"/>
      <c r="J6" s="117" t="s">
        <v>255</v>
      </c>
      <c r="K6" s="117"/>
      <c r="L6" s="117"/>
      <c r="M6" s="117"/>
      <c r="N6" s="117"/>
      <c r="O6" s="117"/>
    </row>
    <row r="7" spans="1:25" ht="15.95" customHeight="1">
      <c r="A7" s="122"/>
      <c r="B7" s="122"/>
      <c r="C7" s="122"/>
      <c r="D7" s="122"/>
      <c r="E7" s="122"/>
      <c r="F7" s="83" t="s">
        <v>227</v>
      </c>
      <c r="G7" s="83" t="s">
        <v>231</v>
      </c>
      <c r="H7" s="83" t="s">
        <v>227</v>
      </c>
      <c r="I7" s="82" t="s">
        <v>257</v>
      </c>
      <c r="J7" s="83" t="s">
        <v>227</v>
      </c>
      <c r="K7" s="82" t="s">
        <v>257</v>
      </c>
      <c r="L7" s="83" t="s">
        <v>227</v>
      </c>
      <c r="M7" s="82" t="s">
        <v>256</v>
      </c>
      <c r="N7" s="83" t="s">
        <v>227</v>
      </c>
      <c r="O7" s="82" t="s">
        <v>230</v>
      </c>
    </row>
    <row r="8" spans="1:25" ht="15.95" customHeight="1">
      <c r="A8" s="119" t="s">
        <v>82</v>
      </c>
      <c r="B8" s="84" t="s">
        <v>49</v>
      </c>
      <c r="C8" s="85"/>
      <c r="D8" s="85"/>
      <c r="E8" s="93" t="s">
        <v>40</v>
      </c>
      <c r="F8" s="94">
        <v>6673</v>
      </c>
      <c r="G8" s="94">
        <v>6503</v>
      </c>
      <c r="H8" s="94">
        <v>1633</v>
      </c>
      <c r="I8" s="94">
        <v>1687</v>
      </c>
      <c r="J8" s="94">
        <v>1483</v>
      </c>
      <c r="K8" s="94">
        <f>SUBTOTAL(9,K9:K10)</f>
        <v>1736</v>
      </c>
      <c r="L8" s="94"/>
      <c r="M8" s="94"/>
      <c r="N8" s="94"/>
      <c r="O8" s="94"/>
      <c r="P8" s="87"/>
      <c r="Q8" s="87"/>
      <c r="R8" s="87"/>
      <c r="S8" s="87"/>
      <c r="T8" s="87"/>
      <c r="U8" s="87"/>
      <c r="V8" s="87"/>
      <c r="W8" s="87"/>
      <c r="X8" s="87"/>
      <c r="Y8" s="87"/>
    </row>
    <row r="9" spans="1:25" ht="15.95" customHeight="1">
      <c r="A9" s="119"/>
      <c r="B9" s="88"/>
      <c r="C9" s="85" t="s">
        <v>50</v>
      </c>
      <c r="D9" s="85"/>
      <c r="E9" s="93" t="s">
        <v>41</v>
      </c>
      <c r="F9" s="94">
        <v>6633</v>
      </c>
      <c r="G9" s="94">
        <v>6503</v>
      </c>
      <c r="H9" s="94">
        <v>1633</v>
      </c>
      <c r="I9" s="94">
        <v>1687</v>
      </c>
      <c r="J9" s="94">
        <v>1483</v>
      </c>
      <c r="K9" s="94">
        <v>1736</v>
      </c>
      <c r="L9" s="94"/>
      <c r="M9" s="94"/>
      <c r="N9" s="94"/>
      <c r="O9" s="94"/>
      <c r="P9" s="87"/>
      <c r="Q9" s="87"/>
      <c r="R9" s="87"/>
      <c r="S9" s="87"/>
      <c r="T9" s="87"/>
      <c r="U9" s="87"/>
      <c r="V9" s="87"/>
      <c r="W9" s="87"/>
      <c r="X9" s="87"/>
      <c r="Y9" s="87"/>
    </row>
    <row r="10" spans="1:25" ht="15.95" customHeight="1">
      <c r="A10" s="119"/>
      <c r="B10" s="89"/>
      <c r="C10" s="85" t="s">
        <v>51</v>
      </c>
      <c r="D10" s="85"/>
      <c r="E10" s="93" t="s">
        <v>42</v>
      </c>
      <c r="F10" s="94">
        <v>40</v>
      </c>
      <c r="G10" s="94">
        <v>0</v>
      </c>
      <c r="H10" s="94"/>
      <c r="I10" s="94"/>
      <c r="J10" s="90"/>
      <c r="K10" s="90"/>
      <c r="L10" s="94"/>
      <c r="M10" s="94"/>
      <c r="N10" s="94"/>
      <c r="O10" s="94"/>
      <c r="P10" s="87"/>
      <c r="Q10" s="87"/>
      <c r="R10" s="87"/>
      <c r="S10" s="87"/>
      <c r="T10" s="87"/>
      <c r="U10" s="87"/>
      <c r="V10" s="87"/>
      <c r="W10" s="87"/>
      <c r="X10" s="87"/>
      <c r="Y10" s="87"/>
    </row>
    <row r="11" spans="1:25" ht="15.95" customHeight="1">
      <c r="A11" s="119"/>
      <c r="B11" s="84" t="s">
        <v>52</v>
      </c>
      <c r="C11" s="85"/>
      <c r="D11" s="85"/>
      <c r="E11" s="93" t="s">
        <v>43</v>
      </c>
      <c r="F11" s="94">
        <v>5821</v>
      </c>
      <c r="G11" s="94">
        <v>5631</v>
      </c>
      <c r="H11" s="94">
        <v>1370</v>
      </c>
      <c r="I11" s="94">
        <v>1392</v>
      </c>
      <c r="J11" s="94">
        <v>1483</v>
      </c>
      <c r="K11" s="94">
        <f>SUBTOTAL(9,K12:K13)</f>
        <v>1736</v>
      </c>
      <c r="L11" s="94"/>
      <c r="M11" s="94"/>
      <c r="N11" s="94"/>
      <c r="O11" s="94"/>
      <c r="P11" s="87"/>
      <c r="Q11" s="87"/>
      <c r="R11" s="87"/>
      <c r="S11" s="87"/>
      <c r="T11" s="87"/>
      <c r="U11" s="87"/>
      <c r="V11" s="87"/>
      <c r="W11" s="87"/>
      <c r="X11" s="87"/>
      <c r="Y11" s="87"/>
    </row>
    <row r="12" spans="1:25" ht="15.95" customHeight="1">
      <c r="A12" s="119"/>
      <c r="B12" s="88"/>
      <c r="C12" s="85" t="s">
        <v>53</v>
      </c>
      <c r="D12" s="85"/>
      <c r="E12" s="93" t="s">
        <v>44</v>
      </c>
      <c r="F12" s="94">
        <v>5821</v>
      </c>
      <c r="G12" s="94">
        <v>5631</v>
      </c>
      <c r="H12" s="94">
        <v>1370</v>
      </c>
      <c r="I12" s="94">
        <v>1392</v>
      </c>
      <c r="J12" s="94">
        <v>1483</v>
      </c>
      <c r="K12" s="94">
        <v>1731</v>
      </c>
      <c r="L12" s="94"/>
      <c r="M12" s="94"/>
      <c r="N12" s="94"/>
      <c r="O12" s="94"/>
      <c r="P12" s="87"/>
      <c r="Q12" s="87"/>
      <c r="R12" s="87"/>
      <c r="S12" s="87"/>
      <c r="T12" s="87"/>
      <c r="U12" s="87"/>
      <c r="V12" s="87"/>
      <c r="W12" s="87"/>
      <c r="X12" s="87"/>
      <c r="Y12" s="87"/>
    </row>
    <row r="13" spans="1:25" ht="15.95" customHeight="1">
      <c r="A13" s="119"/>
      <c r="B13" s="89"/>
      <c r="C13" s="85" t="s">
        <v>54</v>
      </c>
      <c r="D13" s="85"/>
      <c r="E13" s="93" t="s">
        <v>45</v>
      </c>
      <c r="F13" s="94"/>
      <c r="G13" s="94"/>
      <c r="H13" s="90"/>
      <c r="I13" s="90"/>
      <c r="J13" s="90"/>
      <c r="K13" s="90">
        <v>5</v>
      </c>
      <c r="L13" s="94"/>
      <c r="M13" s="94"/>
      <c r="N13" s="94"/>
      <c r="O13" s="94"/>
      <c r="P13" s="87"/>
      <c r="Q13" s="87"/>
      <c r="R13" s="87"/>
      <c r="S13" s="87"/>
      <c r="T13" s="87"/>
      <c r="U13" s="87"/>
      <c r="V13" s="87"/>
      <c r="W13" s="87"/>
      <c r="X13" s="87"/>
      <c r="Y13" s="87"/>
    </row>
    <row r="14" spans="1:25" ht="15.95" customHeight="1">
      <c r="A14" s="119"/>
      <c r="B14" s="85" t="s">
        <v>55</v>
      </c>
      <c r="C14" s="85"/>
      <c r="D14" s="85"/>
      <c r="E14" s="93" t="s">
        <v>96</v>
      </c>
      <c r="F14" s="94">
        <f t="shared" ref="F14:K15" si="0">F9-F12</f>
        <v>812</v>
      </c>
      <c r="G14" s="94">
        <f t="shared" si="0"/>
        <v>872</v>
      </c>
      <c r="H14" s="94">
        <f t="shared" si="0"/>
        <v>263</v>
      </c>
      <c r="I14" s="94">
        <f t="shared" si="0"/>
        <v>295</v>
      </c>
      <c r="J14" s="94">
        <f t="shared" si="0"/>
        <v>0</v>
      </c>
      <c r="K14" s="94">
        <f t="shared" si="0"/>
        <v>5</v>
      </c>
      <c r="L14" s="94">
        <f t="shared" ref="L14:O15" si="1">L9-L12</f>
        <v>0</v>
      </c>
      <c r="M14" s="94">
        <f t="shared" si="1"/>
        <v>0</v>
      </c>
      <c r="N14" s="94">
        <f t="shared" si="1"/>
        <v>0</v>
      </c>
      <c r="O14" s="94">
        <f t="shared" si="1"/>
        <v>0</v>
      </c>
      <c r="P14" s="87"/>
      <c r="Q14" s="87"/>
      <c r="R14" s="87"/>
      <c r="S14" s="87"/>
      <c r="T14" s="87"/>
      <c r="U14" s="87"/>
      <c r="V14" s="87"/>
      <c r="W14" s="87"/>
      <c r="X14" s="87"/>
      <c r="Y14" s="87"/>
    </row>
    <row r="15" spans="1:25" ht="15.95" customHeight="1">
      <c r="A15" s="119"/>
      <c r="B15" s="85" t="s">
        <v>56</v>
      </c>
      <c r="C15" s="85"/>
      <c r="D15" s="85"/>
      <c r="E15" s="93" t="s">
        <v>97</v>
      </c>
      <c r="F15" s="94">
        <f t="shared" si="0"/>
        <v>40</v>
      </c>
      <c r="G15" s="94">
        <f t="shared" si="0"/>
        <v>0</v>
      </c>
      <c r="H15" s="94">
        <f t="shared" si="0"/>
        <v>0</v>
      </c>
      <c r="I15" s="94">
        <f t="shared" si="0"/>
        <v>0</v>
      </c>
      <c r="J15" s="94">
        <f t="shared" si="0"/>
        <v>0</v>
      </c>
      <c r="K15" s="94">
        <f t="shared" si="0"/>
        <v>-5</v>
      </c>
      <c r="L15" s="94">
        <f t="shared" si="1"/>
        <v>0</v>
      </c>
      <c r="M15" s="94">
        <f t="shared" si="1"/>
        <v>0</v>
      </c>
      <c r="N15" s="94">
        <f t="shared" si="1"/>
        <v>0</v>
      </c>
      <c r="O15" s="94">
        <f t="shared" si="1"/>
        <v>0</v>
      </c>
      <c r="P15" s="87"/>
      <c r="Q15" s="87"/>
      <c r="R15" s="87"/>
      <c r="S15" s="87"/>
      <c r="T15" s="87"/>
      <c r="U15" s="87"/>
      <c r="V15" s="87"/>
      <c r="W15" s="87"/>
      <c r="X15" s="87"/>
      <c r="Y15" s="87"/>
    </row>
    <row r="16" spans="1:25" ht="15.95" customHeight="1">
      <c r="A16" s="119"/>
      <c r="B16" s="85" t="s">
        <v>57</v>
      </c>
      <c r="C16" s="85"/>
      <c r="D16" s="85"/>
      <c r="E16" s="93" t="s">
        <v>98</v>
      </c>
      <c r="F16" s="94">
        <f t="shared" ref="F16:K16" si="2">F8-F11</f>
        <v>852</v>
      </c>
      <c r="G16" s="94">
        <f t="shared" si="2"/>
        <v>872</v>
      </c>
      <c r="H16" s="94">
        <f t="shared" si="2"/>
        <v>263</v>
      </c>
      <c r="I16" s="94">
        <f t="shared" si="2"/>
        <v>295</v>
      </c>
      <c r="J16" s="94">
        <f t="shared" si="2"/>
        <v>0</v>
      </c>
      <c r="K16" s="94">
        <f t="shared" si="2"/>
        <v>0</v>
      </c>
      <c r="L16" s="94">
        <f t="shared" ref="L16:O16" si="3">L8-L11</f>
        <v>0</v>
      </c>
      <c r="M16" s="94">
        <f t="shared" si="3"/>
        <v>0</v>
      </c>
      <c r="N16" s="94">
        <f t="shared" si="3"/>
        <v>0</v>
      </c>
      <c r="O16" s="94">
        <f t="shared" si="3"/>
        <v>0</v>
      </c>
      <c r="P16" s="87"/>
      <c r="Q16" s="87"/>
      <c r="R16" s="87"/>
      <c r="S16" s="87"/>
      <c r="T16" s="87"/>
      <c r="U16" s="87"/>
      <c r="V16" s="87"/>
      <c r="W16" s="87"/>
      <c r="X16" s="87"/>
      <c r="Y16" s="87"/>
    </row>
    <row r="17" spans="1:25" ht="15.95" customHeight="1">
      <c r="A17" s="119"/>
      <c r="B17" s="85" t="s">
        <v>58</v>
      </c>
      <c r="C17" s="85"/>
      <c r="D17" s="85"/>
      <c r="E17" s="83"/>
      <c r="F17" s="90"/>
      <c r="G17" s="90"/>
      <c r="H17" s="90"/>
      <c r="I17" s="90"/>
      <c r="J17" s="94"/>
      <c r="K17" s="94"/>
      <c r="L17" s="94"/>
      <c r="M17" s="94"/>
      <c r="N17" s="90"/>
      <c r="O17" s="91"/>
      <c r="P17" s="87"/>
      <c r="Q17" s="87"/>
      <c r="R17" s="87"/>
      <c r="S17" s="87"/>
      <c r="T17" s="87"/>
      <c r="U17" s="87"/>
      <c r="V17" s="87"/>
      <c r="W17" s="87"/>
      <c r="X17" s="87"/>
      <c r="Y17" s="87"/>
    </row>
    <row r="18" spans="1:25" ht="15.95" customHeight="1">
      <c r="A18" s="119"/>
      <c r="B18" s="85" t="s">
        <v>59</v>
      </c>
      <c r="C18" s="85"/>
      <c r="D18" s="85"/>
      <c r="E18" s="83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87"/>
      <c r="Q18" s="87"/>
      <c r="R18" s="87"/>
      <c r="S18" s="87"/>
      <c r="T18" s="87"/>
      <c r="U18" s="87"/>
      <c r="V18" s="87"/>
      <c r="W18" s="87"/>
      <c r="X18" s="87"/>
      <c r="Y18" s="87"/>
    </row>
    <row r="19" spans="1:25" ht="15.95" customHeight="1">
      <c r="A19" s="119" t="s">
        <v>83</v>
      </c>
      <c r="B19" s="84" t="s">
        <v>60</v>
      </c>
      <c r="C19" s="85"/>
      <c r="D19" s="85"/>
      <c r="E19" s="93"/>
      <c r="F19" s="94">
        <v>1428</v>
      </c>
      <c r="G19" s="94">
        <v>1444</v>
      </c>
      <c r="H19" s="94">
        <v>18</v>
      </c>
      <c r="I19" s="94">
        <v>36</v>
      </c>
      <c r="J19" s="94">
        <v>862</v>
      </c>
      <c r="K19" s="94">
        <v>536</v>
      </c>
      <c r="L19" s="94"/>
      <c r="M19" s="94"/>
      <c r="N19" s="94"/>
      <c r="O19" s="94"/>
      <c r="P19" s="87"/>
      <c r="Q19" s="87"/>
      <c r="R19" s="87"/>
      <c r="S19" s="87"/>
      <c r="T19" s="87"/>
      <c r="U19" s="87"/>
      <c r="V19" s="87"/>
      <c r="W19" s="87"/>
      <c r="X19" s="87"/>
      <c r="Y19" s="87"/>
    </row>
    <row r="20" spans="1:25" ht="15.95" customHeight="1">
      <c r="A20" s="119"/>
      <c r="B20" s="89"/>
      <c r="C20" s="85" t="s">
        <v>61</v>
      </c>
      <c r="D20" s="85"/>
      <c r="E20" s="93"/>
      <c r="F20" s="94">
        <v>1100</v>
      </c>
      <c r="G20" s="94">
        <v>1098</v>
      </c>
      <c r="H20" s="94"/>
      <c r="I20" s="94"/>
      <c r="J20" s="94">
        <v>226</v>
      </c>
      <c r="K20" s="94">
        <v>176</v>
      </c>
      <c r="L20" s="94"/>
      <c r="M20" s="94"/>
      <c r="N20" s="94"/>
      <c r="O20" s="94"/>
      <c r="P20" s="87"/>
      <c r="Q20" s="87"/>
      <c r="R20" s="87"/>
      <c r="S20" s="87"/>
      <c r="T20" s="87"/>
      <c r="U20" s="87"/>
      <c r="V20" s="87"/>
      <c r="W20" s="87"/>
      <c r="X20" s="87"/>
      <c r="Y20" s="87"/>
    </row>
    <row r="21" spans="1:25" ht="15.95" customHeight="1">
      <c r="A21" s="119"/>
      <c r="B21" s="95" t="s">
        <v>62</v>
      </c>
      <c r="C21" s="85"/>
      <c r="D21" s="85"/>
      <c r="E21" s="93" t="s">
        <v>99</v>
      </c>
      <c r="F21" s="94">
        <v>1428</v>
      </c>
      <c r="G21" s="94">
        <v>1444</v>
      </c>
      <c r="H21" s="94">
        <v>18</v>
      </c>
      <c r="I21" s="94">
        <v>36</v>
      </c>
      <c r="J21" s="94">
        <v>862</v>
      </c>
      <c r="K21" s="94">
        <v>536</v>
      </c>
      <c r="L21" s="94"/>
      <c r="M21" s="94"/>
      <c r="N21" s="94"/>
      <c r="O21" s="94"/>
      <c r="P21" s="87"/>
      <c r="Q21" s="87"/>
      <c r="R21" s="87"/>
      <c r="S21" s="87"/>
      <c r="T21" s="87"/>
      <c r="U21" s="87"/>
      <c r="V21" s="87"/>
      <c r="W21" s="87"/>
      <c r="X21" s="87"/>
      <c r="Y21" s="87"/>
    </row>
    <row r="22" spans="1:25" ht="15.95" customHeight="1">
      <c r="A22" s="119"/>
      <c r="B22" s="84" t="s">
        <v>63</v>
      </c>
      <c r="C22" s="85"/>
      <c r="D22" s="85"/>
      <c r="E22" s="93" t="s">
        <v>100</v>
      </c>
      <c r="F22" s="94">
        <v>3308</v>
      </c>
      <c r="G22" s="94">
        <v>4626</v>
      </c>
      <c r="H22" s="94">
        <v>321</v>
      </c>
      <c r="I22" s="94">
        <v>644</v>
      </c>
      <c r="J22" s="94">
        <v>866</v>
      </c>
      <c r="K22" s="94">
        <v>536</v>
      </c>
      <c r="L22" s="94"/>
      <c r="M22" s="94"/>
      <c r="N22" s="94"/>
      <c r="O22" s="94"/>
      <c r="P22" s="87"/>
      <c r="Q22" s="87"/>
      <c r="R22" s="87"/>
      <c r="S22" s="87"/>
      <c r="T22" s="87"/>
      <c r="U22" s="87"/>
      <c r="V22" s="87"/>
      <c r="W22" s="87"/>
      <c r="X22" s="87"/>
      <c r="Y22" s="87"/>
    </row>
    <row r="23" spans="1:25" ht="15.95" customHeight="1">
      <c r="A23" s="119"/>
      <c r="B23" s="89" t="s">
        <v>64</v>
      </c>
      <c r="C23" s="85" t="s">
        <v>65</v>
      </c>
      <c r="D23" s="85"/>
      <c r="E23" s="93"/>
      <c r="F23" s="94">
        <v>1245</v>
      </c>
      <c r="G23" s="94">
        <v>1322</v>
      </c>
      <c r="H23" s="94">
        <v>80</v>
      </c>
      <c r="I23" s="94">
        <v>129</v>
      </c>
      <c r="J23" s="94">
        <v>325</v>
      </c>
      <c r="K23" s="94">
        <v>331</v>
      </c>
      <c r="L23" s="94"/>
      <c r="M23" s="94"/>
      <c r="N23" s="94"/>
      <c r="O23" s="94"/>
      <c r="P23" s="87"/>
      <c r="Q23" s="87"/>
      <c r="R23" s="87"/>
      <c r="S23" s="87"/>
      <c r="T23" s="87"/>
      <c r="U23" s="87"/>
      <c r="V23" s="87"/>
      <c r="W23" s="87"/>
      <c r="X23" s="87"/>
      <c r="Y23" s="87"/>
    </row>
    <row r="24" spans="1:25" ht="15.95" customHeight="1">
      <c r="A24" s="119"/>
      <c r="B24" s="85" t="s">
        <v>101</v>
      </c>
      <c r="C24" s="85"/>
      <c r="D24" s="85"/>
      <c r="E24" s="93" t="s">
        <v>102</v>
      </c>
      <c r="F24" s="94">
        <f t="shared" ref="F24:K24" si="4">F21-F22</f>
        <v>-1880</v>
      </c>
      <c r="G24" s="94">
        <f t="shared" si="4"/>
        <v>-3182</v>
      </c>
      <c r="H24" s="94">
        <f t="shared" si="4"/>
        <v>-303</v>
      </c>
      <c r="I24" s="94">
        <f t="shared" si="4"/>
        <v>-608</v>
      </c>
      <c r="J24" s="94">
        <f t="shared" si="4"/>
        <v>-4</v>
      </c>
      <c r="K24" s="94">
        <f t="shared" si="4"/>
        <v>0</v>
      </c>
      <c r="L24" s="94">
        <f t="shared" ref="L24:O24" si="5">L21-L22</f>
        <v>0</v>
      </c>
      <c r="M24" s="94">
        <f t="shared" si="5"/>
        <v>0</v>
      </c>
      <c r="N24" s="94">
        <f t="shared" si="5"/>
        <v>0</v>
      </c>
      <c r="O24" s="94">
        <f t="shared" si="5"/>
        <v>0</v>
      </c>
      <c r="P24" s="87"/>
      <c r="Q24" s="87"/>
      <c r="R24" s="87"/>
      <c r="S24" s="87"/>
      <c r="T24" s="87"/>
      <c r="U24" s="87"/>
      <c r="V24" s="87"/>
      <c r="W24" s="87"/>
      <c r="X24" s="87"/>
      <c r="Y24" s="87"/>
    </row>
    <row r="25" spans="1:25" ht="15.95" customHeight="1">
      <c r="A25" s="119"/>
      <c r="B25" s="84" t="s">
        <v>66</v>
      </c>
      <c r="C25" s="84"/>
      <c r="D25" s="84"/>
      <c r="E25" s="123" t="s">
        <v>103</v>
      </c>
      <c r="F25" s="115">
        <v>1880</v>
      </c>
      <c r="G25" s="115">
        <v>3182</v>
      </c>
      <c r="H25" s="115">
        <v>303</v>
      </c>
      <c r="I25" s="115">
        <v>608</v>
      </c>
      <c r="J25" s="115"/>
      <c r="K25" s="115"/>
      <c r="L25" s="115"/>
      <c r="M25" s="115"/>
      <c r="N25" s="115"/>
      <c r="O25" s="115"/>
      <c r="P25" s="87"/>
      <c r="Q25" s="87"/>
      <c r="R25" s="87"/>
      <c r="S25" s="87"/>
      <c r="T25" s="87"/>
      <c r="U25" s="87"/>
      <c r="V25" s="87"/>
      <c r="W25" s="87"/>
      <c r="X25" s="87"/>
      <c r="Y25" s="87"/>
    </row>
    <row r="26" spans="1:25" ht="15.95" customHeight="1">
      <c r="A26" s="119"/>
      <c r="B26" s="95" t="s">
        <v>67</v>
      </c>
      <c r="C26" s="95"/>
      <c r="D26" s="95"/>
      <c r="E26" s="124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87"/>
      <c r="Q26" s="87"/>
      <c r="R26" s="87"/>
      <c r="S26" s="87"/>
      <c r="T26" s="87"/>
      <c r="U26" s="87"/>
      <c r="V26" s="87"/>
      <c r="W26" s="87"/>
      <c r="X26" s="87"/>
      <c r="Y26" s="87"/>
    </row>
    <row r="27" spans="1:25" ht="15.95" customHeight="1">
      <c r="A27" s="119"/>
      <c r="B27" s="85" t="s">
        <v>104</v>
      </c>
      <c r="C27" s="85"/>
      <c r="D27" s="85"/>
      <c r="E27" s="93" t="s">
        <v>105</v>
      </c>
      <c r="F27" s="94">
        <f t="shared" ref="F27:H27" si="6">F24+F25</f>
        <v>0</v>
      </c>
      <c r="G27" s="94">
        <f t="shared" si="6"/>
        <v>0</v>
      </c>
      <c r="H27" s="94">
        <f t="shared" si="6"/>
        <v>0</v>
      </c>
      <c r="I27" s="103">
        <f>I24+I25</f>
        <v>0</v>
      </c>
      <c r="J27" s="94">
        <f t="shared" ref="J27:K27" si="7">J24+J25</f>
        <v>-4</v>
      </c>
      <c r="K27" s="94">
        <f t="shared" si="7"/>
        <v>0</v>
      </c>
      <c r="L27" s="94">
        <f t="shared" ref="L27:O27" si="8">L24+L25</f>
        <v>0</v>
      </c>
      <c r="M27" s="94">
        <f t="shared" si="8"/>
        <v>0</v>
      </c>
      <c r="N27" s="94">
        <f t="shared" si="8"/>
        <v>0</v>
      </c>
      <c r="O27" s="94">
        <f t="shared" si="8"/>
        <v>0</v>
      </c>
      <c r="P27" s="87"/>
      <c r="Q27" s="87"/>
      <c r="R27" s="87"/>
      <c r="S27" s="87"/>
      <c r="T27" s="87"/>
      <c r="U27" s="87"/>
      <c r="V27" s="87"/>
      <c r="W27" s="87"/>
      <c r="X27" s="87"/>
      <c r="Y27" s="87"/>
    </row>
    <row r="28" spans="1:25" ht="15.95" customHeight="1">
      <c r="A28" s="96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</row>
    <row r="29" spans="1:25" ht="15.95" customHeight="1">
      <c r="A29" s="80"/>
      <c r="F29" s="87"/>
      <c r="G29" s="87"/>
      <c r="H29" s="87"/>
      <c r="I29" s="87"/>
      <c r="J29" s="97"/>
      <c r="K29" s="97"/>
      <c r="L29" s="87"/>
      <c r="M29" s="87"/>
      <c r="N29" s="87"/>
      <c r="O29" s="97" t="s">
        <v>106</v>
      </c>
      <c r="P29" s="87"/>
      <c r="Q29" s="87"/>
      <c r="R29" s="87"/>
      <c r="S29" s="87"/>
      <c r="T29" s="87"/>
      <c r="U29" s="87"/>
      <c r="V29" s="87"/>
      <c r="W29" s="87"/>
      <c r="X29" s="87"/>
      <c r="Y29" s="97"/>
    </row>
    <row r="30" spans="1:25" ht="15.95" customHeight="1">
      <c r="A30" s="122" t="s">
        <v>68</v>
      </c>
      <c r="B30" s="122"/>
      <c r="C30" s="122"/>
      <c r="D30" s="122"/>
      <c r="E30" s="122"/>
      <c r="F30" s="118" t="s">
        <v>248</v>
      </c>
      <c r="G30" s="118"/>
      <c r="H30" s="118" t="s">
        <v>249</v>
      </c>
      <c r="I30" s="118"/>
      <c r="J30" s="118" t="s">
        <v>250</v>
      </c>
      <c r="K30" s="118"/>
      <c r="L30" s="118"/>
      <c r="M30" s="118"/>
      <c r="N30" s="118"/>
      <c r="O30" s="118"/>
      <c r="P30" s="98"/>
      <c r="Q30" s="87"/>
      <c r="R30" s="98"/>
      <c r="S30" s="87"/>
      <c r="T30" s="98"/>
      <c r="U30" s="87"/>
      <c r="V30" s="98"/>
      <c r="W30" s="87"/>
      <c r="X30" s="98"/>
      <c r="Y30" s="87"/>
    </row>
    <row r="31" spans="1:25" ht="15.95" customHeight="1">
      <c r="A31" s="122"/>
      <c r="B31" s="122"/>
      <c r="C31" s="122"/>
      <c r="D31" s="122"/>
      <c r="E31" s="122"/>
      <c r="F31" s="83" t="s">
        <v>227</v>
      </c>
      <c r="G31" s="82" t="s">
        <v>230</v>
      </c>
      <c r="H31" s="83" t="s">
        <v>227</v>
      </c>
      <c r="I31" s="82" t="s">
        <v>257</v>
      </c>
      <c r="J31" s="83" t="s">
        <v>227</v>
      </c>
      <c r="K31" s="82" t="s">
        <v>257</v>
      </c>
      <c r="L31" s="83" t="s">
        <v>227</v>
      </c>
      <c r="M31" s="82" t="s">
        <v>230</v>
      </c>
      <c r="N31" s="83" t="s">
        <v>227</v>
      </c>
      <c r="O31" s="82" t="s">
        <v>230</v>
      </c>
      <c r="P31" s="99"/>
      <c r="Q31" s="99"/>
      <c r="R31" s="99"/>
      <c r="S31" s="99"/>
      <c r="T31" s="99"/>
      <c r="U31" s="99"/>
      <c r="V31" s="99"/>
      <c r="W31" s="99"/>
      <c r="X31" s="99"/>
      <c r="Y31" s="99"/>
    </row>
    <row r="32" spans="1:25" ht="15.95" customHeight="1">
      <c r="A32" s="119" t="s">
        <v>84</v>
      </c>
      <c r="B32" s="84" t="s">
        <v>49</v>
      </c>
      <c r="C32" s="85"/>
      <c r="D32" s="85"/>
      <c r="E32" s="93" t="s">
        <v>40</v>
      </c>
      <c r="F32" s="94">
        <v>1756</v>
      </c>
      <c r="G32" s="94">
        <v>1664</v>
      </c>
      <c r="H32" s="94">
        <v>221</v>
      </c>
      <c r="I32" s="104">
        <v>186</v>
      </c>
      <c r="J32" s="94"/>
      <c r="K32" s="94"/>
      <c r="L32" s="94"/>
      <c r="M32" s="94"/>
      <c r="N32" s="94"/>
      <c r="O32" s="94"/>
      <c r="P32" s="100"/>
      <c r="Q32" s="100"/>
      <c r="R32" s="100"/>
      <c r="S32" s="100"/>
      <c r="T32" s="101"/>
      <c r="U32" s="101"/>
      <c r="V32" s="100"/>
      <c r="W32" s="100"/>
      <c r="X32" s="101"/>
      <c r="Y32" s="101"/>
    </row>
    <row r="33" spans="1:25" ht="15.95" customHeight="1">
      <c r="A33" s="125"/>
      <c r="B33" s="88"/>
      <c r="C33" s="84" t="s">
        <v>69</v>
      </c>
      <c r="D33" s="85"/>
      <c r="E33" s="93"/>
      <c r="F33" s="94">
        <v>1744</v>
      </c>
      <c r="G33" s="94">
        <v>1639</v>
      </c>
      <c r="H33" s="94">
        <v>88</v>
      </c>
      <c r="I33" s="104">
        <v>77</v>
      </c>
      <c r="J33" s="94"/>
      <c r="K33" s="94"/>
      <c r="L33" s="94"/>
      <c r="M33" s="94"/>
      <c r="N33" s="94"/>
      <c r="O33" s="94"/>
      <c r="P33" s="100"/>
      <c r="Q33" s="100"/>
      <c r="R33" s="100"/>
      <c r="S33" s="100"/>
      <c r="T33" s="101"/>
      <c r="U33" s="101"/>
      <c r="V33" s="100"/>
      <c r="W33" s="100"/>
      <c r="X33" s="101"/>
      <c r="Y33" s="101"/>
    </row>
    <row r="34" spans="1:25" ht="15.95" customHeight="1">
      <c r="A34" s="125"/>
      <c r="B34" s="88"/>
      <c r="C34" s="89"/>
      <c r="D34" s="85" t="s">
        <v>70</v>
      </c>
      <c r="E34" s="93"/>
      <c r="F34" s="94">
        <v>1563</v>
      </c>
      <c r="G34" s="94">
        <v>1524</v>
      </c>
      <c r="H34" s="94">
        <v>88</v>
      </c>
      <c r="I34" s="104">
        <v>77</v>
      </c>
      <c r="J34" s="94"/>
      <c r="K34" s="94"/>
      <c r="L34" s="94"/>
      <c r="M34" s="94"/>
      <c r="N34" s="94"/>
      <c r="O34" s="94"/>
      <c r="P34" s="100"/>
      <c r="Q34" s="100"/>
      <c r="R34" s="100"/>
      <c r="S34" s="100"/>
      <c r="T34" s="101"/>
      <c r="U34" s="101"/>
      <c r="V34" s="100"/>
      <c r="W34" s="100"/>
      <c r="X34" s="101"/>
      <c r="Y34" s="101"/>
    </row>
    <row r="35" spans="1:25" ht="15.95" customHeight="1">
      <c r="A35" s="125"/>
      <c r="B35" s="89"/>
      <c r="C35" s="95" t="s">
        <v>71</v>
      </c>
      <c r="D35" s="85"/>
      <c r="E35" s="93"/>
      <c r="F35" s="94">
        <v>12</v>
      </c>
      <c r="G35" s="94">
        <v>24</v>
      </c>
      <c r="H35" s="94">
        <v>133</v>
      </c>
      <c r="I35" s="104">
        <v>109</v>
      </c>
      <c r="J35" s="91"/>
      <c r="K35" s="94"/>
      <c r="L35" s="94"/>
      <c r="M35" s="94"/>
      <c r="N35" s="94"/>
      <c r="O35" s="94"/>
      <c r="P35" s="100"/>
      <c r="Q35" s="100"/>
      <c r="R35" s="100"/>
      <c r="S35" s="100"/>
      <c r="T35" s="101"/>
      <c r="U35" s="101"/>
      <c r="V35" s="100"/>
      <c r="W35" s="100"/>
      <c r="X35" s="101"/>
      <c r="Y35" s="101"/>
    </row>
    <row r="36" spans="1:25" ht="15.95" customHeight="1">
      <c r="A36" s="125"/>
      <c r="B36" s="84" t="s">
        <v>52</v>
      </c>
      <c r="C36" s="85"/>
      <c r="D36" s="85"/>
      <c r="E36" s="93" t="s">
        <v>41</v>
      </c>
      <c r="F36" s="94">
        <v>1038</v>
      </c>
      <c r="G36" s="94">
        <v>1112</v>
      </c>
      <c r="H36" s="94">
        <v>217</v>
      </c>
      <c r="I36" s="104">
        <v>183</v>
      </c>
      <c r="J36" s="94"/>
      <c r="K36" s="94"/>
      <c r="L36" s="94"/>
      <c r="M36" s="94"/>
      <c r="N36" s="94"/>
      <c r="O36" s="94"/>
      <c r="P36" s="100"/>
      <c r="Q36" s="100"/>
      <c r="R36" s="100"/>
      <c r="S36" s="100"/>
      <c r="T36" s="100"/>
      <c r="U36" s="100"/>
      <c r="V36" s="100"/>
      <c r="W36" s="100"/>
      <c r="X36" s="101"/>
      <c r="Y36" s="101"/>
    </row>
    <row r="37" spans="1:25" ht="15.95" customHeight="1">
      <c r="A37" s="125"/>
      <c r="B37" s="88"/>
      <c r="C37" s="85" t="s">
        <v>72</v>
      </c>
      <c r="D37" s="85"/>
      <c r="E37" s="93"/>
      <c r="F37" s="94">
        <v>455</v>
      </c>
      <c r="G37" s="94">
        <v>470</v>
      </c>
      <c r="H37" s="94">
        <v>212</v>
      </c>
      <c r="I37" s="104">
        <v>176</v>
      </c>
      <c r="J37" s="94"/>
      <c r="K37" s="94"/>
      <c r="L37" s="94"/>
      <c r="M37" s="94"/>
      <c r="N37" s="94"/>
      <c r="O37" s="94"/>
      <c r="P37" s="100"/>
      <c r="Q37" s="100"/>
      <c r="R37" s="100"/>
      <c r="S37" s="100"/>
      <c r="T37" s="100"/>
      <c r="U37" s="100"/>
      <c r="V37" s="100"/>
      <c r="W37" s="100"/>
      <c r="X37" s="101"/>
      <c r="Y37" s="101"/>
    </row>
    <row r="38" spans="1:25" ht="15.95" customHeight="1">
      <c r="A38" s="125"/>
      <c r="B38" s="89"/>
      <c r="C38" s="85" t="s">
        <v>73</v>
      </c>
      <c r="D38" s="85"/>
      <c r="E38" s="93"/>
      <c r="F38" s="94">
        <v>583</v>
      </c>
      <c r="G38" s="94">
        <v>642</v>
      </c>
      <c r="H38" s="94">
        <v>5</v>
      </c>
      <c r="I38" s="104">
        <v>7</v>
      </c>
      <c r="J38" s="94"/>
      <c r="K38" s="94"/>
      <c r="L38" s="94"/>
      <c r="M38" s="94"/>
      <c r="N38" s="94"/>
      <c r="O38" s="94"/>
      <c r="P38" s="100"/>
      <c r="Q38" s="100"/>
      <c r="R38" s="101"/>
      <c r="S38" s="101"/>
      <c r="T38" s="100"/>
      <c r="U38" s="100"/>
      <c r="V38" s="100"/>
      <c r="W38" s="100"/>
      <c r="X38" s="101"/>
      <c r="Y38" s="101"/>
    </row>
    <row r="39" spans="1:25" ht="15.95" customHeight="1">
      <c r="A39" s="125"/>
      <c r="B39" s="102" t="s">
        <v>74</v>
      </c>
      <c r="C39" s="102"/>
      <c r="D39" s="102"/>
      <c r="E39" s="93" t="s">
        <v>107</v>
      </c>
      <c r="F39" s="94">
        <f t="shared" ref="F39:G39" si="9">F32-F36</f>
        <v>718</v>
      </c>
      <c r="G39" s="94">
        <f t="shared" si="9"/>
        <v>552</v>
      </c>
      <c r="H39" s="94">
        <f t="shared" ref="H39:O39" si="10">H32-H36</f>
        <v>4</v>
      </c>
      <c r="I39" s="105">
        <v>3</v>
      </c>
      <c r="J39" s="94">
        <f t="shared" ref="J39:K39" si="11">J32-J36</f>
        <v>0</v>
      </c>
      <c r="K39" s="94">
        <f t="shared" si="11"/>
        <v>0</v>
      </c>
      <c r="L39" s="94">
        <f t="shared" si="10"/>
        <v>0</v>
      </c>
      <c r="M39" s="94">
        <f t="shared" si="10"/>
        <v>0</v>
      </c>
      <c r="N39" s="94">
        <f t="shared" si="10"/>
        <v>0</v>
      </c>
      <c r="O39" s="94">
        <f t="shared" si="10"/>
        <v>0</v>
      </c>
      <c r="P39" s="100"/>
      <c r="Q39" s="100"/>
      <c r="R39" s="100"/>
      <c r="S39" s="100"/>
      <c r="T39" s="100"/>
      <c r="U39" s="100"/>
      <c r="V39" s="100"/>
      <c r="W39" s="100"/>
      <c r="X39" s="101"/>
      <c r="Y39" s="101"/>
    </row>
    <row r="40" spans="1:25" ht="15.95" customHeight="1">
      <c r="A40" s="119" t="s">
        <v>85</v>
      </c>
      <c r="B40" s="84" t="s">
        <v>75</v>
      </c>
      <c r="C40" s="85"/>
      <c r="D40" s="85"/>
      <c r="E40" s="93" t="s">
        <v>43</v>
      </c>
      <c r="F40" s="94">
        <v>2169</v>
      </c>
      <c r="G40" s="94">
        <v>1595</v>
      </c>
      <c r="H40" s="94">
        <v>144</v>
      </c>
      <c r="I40" s="104">
        <v>171</v>
      </c>
      <c r="J40" s="94">
        <v>834</v>
      </c>
      <c r="K40" s="94">
        <v>1344</v>
      </c>
      <c r="L40" s="94"/>
      <c r="M40" s="94"/>
      <c r="N40" s="94"/>
      <c r="O40" s="94"/>
      <c r="P40" s="100"/>
      <c r="Q40" s="100"/>
      <c r="R40" s="100"/>
      <c r="S40" s="100"/>
      <c r="T40" s="101"/>
      <c r="U40" s="101"/>
      <c r="V40" s="101"/>
      <c r="W40" s="101"/>
      <c r="X40" s="100"/>
      <c r="Y40" s="100"/>
    </row>
    <row r="41" spans="1:25" ht="15.95" customHeight="1">
      <c r="A41" s="120"/>
      <c r="B41" s="89"/>
      <c r="C41" s="85" t="s">
        <v>76</v>
      </c>
      <c r="D41" s="85"/>
      <c r="E41" s="93"/>
      <c r="F41" s="91">
        <v>1573</v>
      </c>
      <c r="G41" s="91">
        <v>980</v>
      </c>
      <c r="H41" s="106" t="s">
        <v>253</v>
      </c>
      <c r="I41" s="106" t="s">
        <v>253</v>
      </c>
      <c r="J41" s="94">
        <v>192</v>
      </c>
      <c r="K41" s="94">
        <v>312</v>
      </c>
      <c r="L41" s="94"/>
      <c r="M41" s="94"/>
      <c r="N41" s="94"/>
      <c r="O41" s="94"/>
      <c r="P41" s="101"/>
      <c r="Q41" s="101"/>
      <c r="R41" s="101"/>
      <c r="S41" s="101"/>
      <c r="T41" s="101"/>
      <c r="U41" s="101"/>
      <c r="V41" s="101"/>
      <c r="W41" s="101"/>
      <c r="X41" s="100"/>
      <c r="Y41" s="100"/>
    </row>
    <row r="42" spans="1:25" ht="15.95" customHeight="1">
      <c r="A42" s="120"/>
      <c r="B42" s="84" t="s">
        <v>63</v>
      </c>
      <c r="C42" s="85"/>
      <c r="D42" s="85"/>
      <c r="E42" s="93" t="s">
        <v>44</v>
      </c>
      <c r="F42" s="94">
        <v>2775</v>
      </c>
      <c r="G42" s="94">
        <v>2218</v>
      </c>
      <c r="H42" s="94">
        <v>144</v>
      </c>
      <c r="I42" s="104">
        <v>171</v>
      </c>
      <c r="J42" s="94">
        <v>971</v>
      </c>
      <c r="K42" s="94">
        <v>1331</v>
      </c>
      <c r="L42" s="94"/>
      <c r="M42" s="94"/>
      <c r="N42" s="94"/>
      <c r="O42" s="94"/>
      <c r="P42" s="100"/>
      <c r="Q42" s="100"/>
      <c r="R42" s="100"/>
      <c r="S42" s="100"/>
      <c r="T42" s="101"/>
      <c r="U42" s="101"/>
      <c r="V42" s="100"/>
      <c r="W42" s="100"/>
      <c r="X42" s="100"/>
      <c r="Y42" s="100"/>
    </row>
    <row r="43" spans="1:25" ht="15.95" customHeight="1">
      <c r="A43" s="120"/>
      <c r="B43" s="89"/>
      <c r="C43" s="85" t="s">
        <v>77</v>
      </c>
      <c r="D43" s="85"/>
      <c r="E43" s="93"/>
      <c r="F43" s="94">
        <v>1560</v>
      </c>
      <c r="G43" s="94">
        <v>1539</v>
      </c>
      <c r="H43" s="94">
        <v>144</v>
      </c>
      <c r="I43" s="104">
        <v>171</v>
      </c>
      <c r="J43" s="91">
        <v>61</v>
      </c>
      <c r="K43" s="94">
        <v>53</v>
      </c>
      <c r="L43" s="94"/>
      <c r="M43" s="94"/>
      <c r="N43" s="94"/>
      <c r="O43" s="94"/>
      <c r="P43" s="100"/>
      <c r="Q43" s="100"/>
      <c r="R43" s="101"/>
      <c r="S43" s="100"/>
      <c r="T43" s="101"/>
      <c r="U43" s="101"/>
      <c r="V43" s="100"/>
      <c r="W43" s="100"/>
      <c r="X43" s="101"/>
      <c r="Y43" s="101"/>
    </row>
    <row r="44" spans="1:25" ht="15.95" customHeight="1">
      <c r="A44" s="120"/>
      <c r="B44" s="85" t="s">
        <v>74</v>
      </c>
      <c r="C44" s="85"/>
      <c r="D44" s="85"/>
      <c r="E44" s="93" t="s">
        <v>108</v>
      </c>
      <c r="F44" s="91">
        <f t="shared" ref="F44:G44" si="12">F40-F42</f>
        <v>-606</v>
      </c>
      <c r="G44" s="91">
        <f t="shared" si="12"/>
        <v>-623</v>
      </c>
      <c r="H44" s="91">
        <f t="shared" ref="H44:O44" si="13">H40-H42</f>
        <v>0</v>
      </c>
      <c r="I44" s="107">
        <v>0</v>
      </c>
      <c r="J44" s="91">
        <f t="shared" ref="J44:K44" si="14">J40-J42</f>
        <v>-137</v>
      </c>
      <c r="K44" s="91">
        <f t="shared" si="14"/>
        <v>13</v>
      </c>
      <c r="L44" s="91">
        <f t="shared" si="13"/>
        <v>0</v>
      </c>
      <c r="M44" s="91">
        <f t="shared" si="13"/>
        <v>0</v>
      </c>
      <c r="N44" s="91">
        <f t="shared" si="13"/>
        <v>0</v>
      </c>
      <c r="O44" s="91">
        <f t="shared" si="13"/>
        <v>0</v>
      </c>
      <c r="P44" s="101"/>
      <c r="Q44" s="101"/>
      <c r="R44" s="100"/>
      <c r="S44" s="100"/>
      <c r="T44" s="101"/>
      <c r="U44" s="101"/>
      <c r="V44" s="100"/>
      <c r="W44" s="100"/>
      <c r="X44" s="100"/>
      <c r="Y44" s="100"/>
    </row>
    <row r="45" spans="1:25" ht="15.95" customHeight="1">
      <c r="A45" s="119" t="s">
        <v>86</v>
      </c>
      <c r="B45" s="102" t="s">
        <v>78</v>
      </c>
      <c r="C45" s="102"/>
      <c r="D45" s="102"/>
      <c r="E45" s="93" t="s">
        <v>109</v>
      </c>
      <c r="F45" s="94">
        <f t="shared" ref="F45:G45" si="15">F39+F44</f>
        <v>112</v>
      </c>
      <c r="G45" s="94">
        <f t="shared" si="15"/>
        <v>-71</v>
      </c>
      <c r="H45" s="94">
        <f t="shared" ref="H45:O45" si="16">H39+H44</f>
        <v>4</v>
      </c>
      <c r="I45" s="105">
        <v>3</v>
      </c>
      <c r="J45" s="94">
        <f t="shared" ref="J45:K45" si="17">J39+J44</f>
        <v>-137</v>
      </c>
      <c r="K45" s="94">
        <f t="shared" si="17"/>
        <v>13</v>
      </c>
      <c r="L45" s="94">
        <f t="shared" si="16"/>
        <v>0</v>
      </c>
      <c r="M45" s="94">
        <f t="shared" si="16"/>
        <v>0</v>
      </c>
      <c r="N45" s="94">
        <f t="shared" si="16"/>
        <v>0</v>
      </c>
      <c r="O45" s="94">
        <f t="shared" si="16"/>
        <v>0</v>
      </c>
      <c r="P45" s="100"/>
      <c r="Q45" s="100"/>
      <c r="R45" s="100"/>
      <c r="S45" s="100"/>
      <c r="T45" s="100"/>
      <c r="U45" s="100"/>
      <c r="V45" s="100"/>
      <c r="W45" s="100"/>
      <c r="X45" s="100"/>
      <c r="Y45" s="100"/>
    </row>
    <row r="46" spans="1:25" ht="15.95" customHeight="1">
      <c r="A46" s="120"/>
      <c r="B46" s="85" t="s">
        <v>79</v>
      </c>
      <c r="C46" s="85"/>
      <c r="D46" s="85"/>
      <c r="E46" s="85"/>
      <c r="F46" s="91">
        <v>605</v>
      </c>
      <c r="G46" s="91">
        <v>676</v>
      </c>
      <c r="H46" s="91"/>
      <c r="I46" s="106"/>
      <c r="J46" s="91"/>
      <c r="K46" s="91"/>
      <c r="L46" s="94"/>
      <c r="M46" s="94"/>
      <c r="N46" s="91"/>
      <c r="O46" s="91"/>
      <c r="P46" s="101"/>
      <c r="Q46" s="101"/>
      <c r="R46" s="101"/>
      <c r="S46" s="101"/>
      <c r="T46" s="101"/>
      <c r="U46" s="101"/>
      <c r="V46" s="101"/>
      <c r="W46" s="101"/>
      <c r="X46" s="101"/>
      <c r="Y46" s="101"/>
    </row>
    <row r="47" spans="1:25" ht="15.95" customHeight="1">
      <c r="A47" s="120"/>
      <c r="B47" s="85" t="s">
        <v>80</v>
      </c>
      <c r="C47" s="85"/>
      <c r="D47" s="85"/>
      <c r="E47" s="85"/>
      <c r="F47" s="94">
        <v>717</v>
      </c>
      <c r="G47" s="108">
        <v>605</v>
      </c>
      <c r="H47" s="94">
        <v>21</v>
      </c>
      <c r="I47" s="94">
        <v>18</v>
      </c>
      <c r="J47" s="94"/>
      <c r="K47" s="108"/>
      <c r="L47" s="94"/>
      <c r="M47" s="94"/>
      <c r="N47" s="94"/>
      <c r="O47" s="94"/>
      <c r="P47" s="100"/>
      <c r="Q47" s="100"/>
      <c r="R47" s="100"/>
      <c r="S47" s="100"/>
      <c r="T47" s="100"/>
      <c r="U47" s="100"/>
      <c r="V47" s="100"/>
      <c r="W47" s="100"/>
      <c r="X47" s="100"/>
      <c r="Y47" s="100"/>
    </row>
    <row r="48" spans="1:25" ht="15.95" customHeight="1">
      <c r="A48" s="120"/>
      <c r="B48" s="85" t="s">
        <v>81</v>
      </c>
      <c r="C48" s="85"/>
      <c r="D48" s="85"/>
      <c r="E48" s="85"/>
      <c r="F48" s="94"/>
      <c r="G48" s="94"/>
      <c r="H48" s="94">
        <v>21</v>
      </c>
      <c r="I48" s="109">
        <v>18</v>
      </c>
      <c r="J48" s="94"/>
      <c r="K48" s="94"/>
      <c r="L48" s="94"/>
      <c r="M48" s="94"/>
      <c r="N48" s="94"/>
      <c r="O48" s="94"/>
      <c r="P48" s="100"/>
      <c r="Q48" s="100"/>
      <c r="R48" s="100"/>
      <c r="S48" s="100"/>
      <c r="T48" s="100"/>
      <c r="U48" s="100"/>
      <c r="V48" s="100"/>
      <c r="W48" s="100"/>
      <c r="X48" s="100"/>
      <c r="Y48" s="100"/>
    </row>
    <row r="49" spans="1:15" ht="15.95" customHeight="1">
      <c r="A49" s="96" t="s">
        <v>110</v>
      </c>
      <c r="O49" s="110"/>
    </row>
    <row r="50" spans="1:15" ht="15.95" customHeight="1">
      <c r="A50" s="96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topLeftCell="A4" zoomScaleNormal="100" zoomScaleSheetLayoutView="100" workbookViewId="0">
      <selection activeCell="K20" sqref="K20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22" t="s">
        <v>0</v>
      </c>
      <c r="B1" s="22"/>
      <c r="C1" s="30" t="s">
        <v>252</v>
      </c>
      <c r="D1" s="31"/>
    </row>
    <row r="3" spans="1:14" ht="15" customHeight="1">
      <c r="A3" s="11" t="s">
        <v>152</v>
      </c>
      <c r="B3" s="11"/>
      <c r="C3" s="11"/>
      <c r="D3" s="11"/>
      <c r="E3" s="11"/>
      <c r="F3" s="11"/>
      <c r="I3" s="11"/>
      <c r="J3" s="11"/>
    </row>
    <row r="4" spans="1:14" ht="15" customHeight="1">
      <c r="A4" s="11"/>
      <c r="B4" s="11"/>
      <c r="C4" s="11"/>
      <c r="D4" s="11"/>
      <c r="E4" s="11"/>
      <c r="F4" s="11"/>
      <c r="I4" s="11"/>
      <c r="J4" s="11"/>
    </row>
    <row r="5" spans="1:14" ht="15" customHeight="1">
      <c r="A5" s="32"/>
      <c r="B5" s="32" t="s">
        <v>229</v>
      </c>
      <c r="C5" s="32"/>
      <c r="D5" s="32"/>
      <c r="H5" s="12"/>
      <c r="L5" s="12"/>
      <c r="N5" s="12" t="s">
        <v>153</v>
      </c>
    </row>
    <row r="6" spans="1:14" ht="15" customHeight="1">
      <c r="A6" s="33"/>
      <c r="B6" s="34"/>
      <c r="C6" s="34"/>
      <c r="D6" s="73"/>
      <c r="E6" s="127"/>
      <c r="F6" s="127"/>
      <c r="G6" s="127"/>
      <c r="H6" s="127"/>
      <c r="I6" s="128"/>
      <c r="J6" s="129"/>
      <c r="K6" s="127"/>
      <c r="L6" s="127"/>
      <c r="M6" s="127"/>
      <c r="N6" s="127"/>
    </row>
    <row r="7" spans="1:14" ht="15" customHeight="1">
      <c r="A7" s="15"/>
      <c r="B7" s="16"/>
      <c r="C7" s="16"/>
      <c r="D7" s="49"/>
      <c r="E7" s="25" t="s">
        <v>227</v>
      </c>
      <c r="F7" s="25" t="s">
        <v>230</v>
      </c>
      <c r="G7" s="25" t="s">
        <v>227</v>
      </c>
      <c r="H7" s="25" t="s">
        <v>230</v>
      </c>
      <c r="I7" s="25" t="s">
        <v>227</v>
      </c>
      <c r="J7" s="25" t="s">
        <v>230</v>
      </c>
      <c r="K7" s="25" t="s">
        <v>227</v>
      </c>
      <c r="L7" s="25" t="s">
        <v>230</v>
      </c>
      <c r="M7" s="25" t="s">
        <v>227</v>
      </c>
      <c r="N7" s="25" t="s">
        <v>230</v>
      </c>
    </row>
    <row r="8" spans="1:14" ht="18" customHeight="1">
      <c r="A8" s="111" t="s">
        <v>154</v>
      </c>
      <c r="B8" s="68" t="s">
        <v>155</v>
      </c>
      <c r="C8" s="69"/>
      <c r="D8" s="69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8" customHeight="1">
      <c r="A9" s="111"/>
      <c r="B9" s="111" t="s">
        <v>156</v>
      </c>
      <c r="C9" s="42" t="s">
        <v>157</v>
      </c>
      <c r="D9" s="42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8" customHeight="1">
      <c r="A10" s="111"/>
      <c r="B10" s="111"/>
      <c r="C10" s="42" t="s">
        <v>158</v>
      </c>
      <c r="D10" s="42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18" customHeight="1">
      <c r="A11" s="111"/>
      <c r="B11" s="111"/>
      <c r="C11" s="42" t="s">
        <v>159</v>
      </c>
      <c r="D11" s="42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4" ht="18" customHeight="1">
      <c r="A12" s="111"/>
      <c r="B12" s="111"/>
      <c r="C12" s="42" t="s">
        <v>160</v>
      </c>
      <c r="D12" s="42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18" customHeight="1">
      <c r="A13" s="111"/>
      <c r="B13" s="111"/>
      <c r="C13" s="42" t="s">
        <v>161</v>
      </c>
      <c r="D13" s="42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pans="1:14" ht="18" customHeight="1">
      <c r="A14" s="111"/>
      <c r="B14" s="111"/>
      <c r="C14" s="42" t="s">
        <v>162</v>
      </c>
      <c r="D14" s="42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18" customHeight="1">
      <c r="A15" s="111" t="s">
        <v>163</v>
      </c>
      <c r="B15" s="111" t="s">
        <v>164</v>
      </c>
      <c r="C15" s="42" t="s">
        <v>165</v>
      </c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8" customHeight="1">
      <c r="A16" s="111"/>
      <c r="B16" s="111"/>
      <c r="C16" s="42" t="s">
        <v>166</v>
      </c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5" ht="18" customHeight="1">
      <c r="A17" s="111"/>
      <c r="B17" s="111"/>
      <c r="C17" s="42" t="s">
        <v>167</v>
      </c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5" ht="18" customHeight="1">
      <c r="A18" s="111"/>
      <c r="B18" s="111"/>
      <c r="C18" s="42" t="s">
        <v>168</v>
      </c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5" ht="18" customHeight="1">
      <c r="A19" s="111"/>
      <c r="B19" s="111" t="s">
        <v>169</v>
      </c>
      <c r="C19" s="42" t="s">
        <v>170</v>
      </c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5" ht="18" customHeight="1">
      <c r="A20" s="111"/>
      <c r="B20" s="111"/>
      <c r="C20" s="42" t="s">
        <v>171</v>
      </c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5" ht="18" customHeight="1">
      <c r="A21" s="111"/>
      <c r="B21" s="111"/>
      <c r="C21" s="42" t="s">
        <v>172</v>
      </c>
      <c r="D21" s="42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5" ht="18" customHeight="1">
      <c r="A22" s="111"/>
      <c r="B22" s="111"/>
      <c r="C22" s="36" t="s">
        <v>173</v>
      </c>
      <c r="D22" s="36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5" ht="18" customHeight="1">
      <c r="A23" s="111"/>
      <c r="B23" s="111" t="s">
        <v>174</v>
      </c>
      <c r="C23" s="42" t="s">
        <v>175</v>
      </c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5" ht="18" customHeight="1">
      <c r="A24" s="111"/>
      <c r="B24" s="111"/>
      <c r="C24" s="42" t="s">
        <v>176</v>
      </c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5" ht="18" customHeight="1">
      <c r="A25" s="111"/>
      <c r="B25" s="111"/>
      <c r="C25" s="42" t="s">
        <v>177</v>
      </c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5" ht="18" customHeight="1">
      <c r="A26" s="111"/>
      <c r="B26" s="111"/>
      <c r="C26" s="42" t="s">
        <v>178</v>
      </c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5" ht="18" customHeight="1">
      <c r="A27" s="111"/>
      <c r="B27" s="42" t="s">
        <v>179</v>
      </c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5" ht="18" customHeight="1">
      <c r="A28" s="111" t="s">
        <v>180</v>
      </c>
      <c r="B28" s="111" t="s">
        <v>181</v>
      </c>
      <c r="C28" s="42" t="s">
        <v>182</v>
      </c>
      <c r="D28" s="72" t="s">
        <v>40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5" ht="18" customHeight="1">
      <c r="A29" s="111"/>
      <c r="B29" s="111"/>
      <c r="C29" s="42" t="s">
        <v>183</v>
      </c>
      <c r="D29" s="72" t="s">
        <v>41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5" ht="18" customHeight="1">
      <c r="A30" s="111"/>
      <c r="B30" s="111"/>
      <c r="C30" s="42" t="s">
        <v>184</v>
      </c>
      <c r="D30" s="72" t="s">
        <v>185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5" ht="18" customHeight="1">
      <c r="A31" s="111"/>
      <c r="B31" s="111"/>
      <c r="C31" s="36" t="s">
        <v>186</v>
      </c>
      <c r="D31" s="72" t="s">
        <v>187</v>
      </c>
      <c r="E31" s="43">
        <f t="shared" ref="E31:N31" si="0">E28-E29-E30</f>
        <v>0</v>
      </c>
      <c r="F31" s="43">
        <f t="shared" si="0"/>
        <v>0</v>
      </c>
      <c r="G31" s="43">
        <f t="shared" si="0"/>
        <v>0</v>
      </c>
      <c r="H31" s="43">
        <f t="shared" si="0"/>
        <v>0</v>
      </c>
      <c r="I31" s="43">
        <f t="shared" si="0"/>
        <v>0</v>
      </c>
      <c r="J31" s="43">
        <f t="shared" si="0"/>
        <v>0</v>
      </c>
      <c r="K31" s="43">
        <f t="shared" si="0"/>
        <v>0</v>
      </c>
      <c r="L31" s="43">
        <f t="shared" si="0"/>
        <v>0</v>
      </c>
      <c r="M31" s="43">
        <f t="shared" si="0"/>
        <v>0</v>
      </c>
      <c r="N31" s="43">
        <f t="shared" si="0"/>
        <v>0</v>
      </c>
      <c r="O31" s="7"/>
    </row>
    <row r="32" spans="1:15" ht="18" customHeight="1">
      <c r="A32" s="111"/>
      <c r="B32" s="111"/>
      <c r="C32" s="42" t="s">
        <v>188</v>
      </c>
      <c r="D32" s="72" t="s">
        <v>189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ht="18" customHeight="1">
      <c r="A33" s="111"/>
      <c r="B33" s="111"/>
      <c r="C33" s="42" t="s">
        <v>190</v>
      </c>
      <c r="D33" s="72" t="s">
        <v>191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8" customHeight="1">
      <c r="A34" s="111"/>
      <c r="B34" s="111"/>
      <c r="C34" s="36" t="s">
        <v>192</v>
      </c>
      <c r="D34" s="72" t="s">
        <v>193</v>
      </c>
      <c r="E34" s="43">
        <f t="shared" ref="E34:N34" si="1">E31+E32-E33</f>
        <v>0</v>
      </c>
      <c r="F34" s="43">
        <f t="shared" si="1"/>
        <v>0</v>
      </c>
      <c r="G34" s="43">
        <f t="shared" si="1"/>
        <v>0</v>
      </c>
      <c r="H34" s="43">
        <f t="shared" si="1"/>
        <v>0</v>
      </c>
      <c r="I34" s="43">
        <f t="shared" si="1"/>
        <v>0</v>
      </c>
      <c r="J34" s="43">
        <f t="shared" si="1"/>
        <v>0</v>
      </c>
      <c r="K34" s="43">
        <f t="shared" si="1"/>
        <v>0</v>
      </c>
      <c r="L34" s="43">
        <f t="shared" si="1"/>
        <v>0</v>
      </c>
      <c r="M34" s="43">
        <f t="shared" si="1"/>
        <v>0</v>
      </c>
      <c r="N34" s="43">
        <f t="shared" si="1"/>
        <v>0</v>
      </c>
    </row>
    <row r="35" spans="1:14" ht="18" customHeight="1">
      <c r="A35" s="111"/>
      <c r="B35" s="111" t="s">
        <v>194</v>
      </c>
      <c r="C35" s="42" t="s">
        <v>195</v>
      </c>
      <c r="D35" s="72" t="s">
        <v>196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8" customHeight="1">
      <c r="A36" s="111"/>
      <c r="B36" s="111"/>
      <c r="C36" s="42" t="s">
        <v>197</v>
      </c>
      <c r="D36" s="72" t="s">
        <v>198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8" customHeight="1">
      <c r="A37" s="111"/>
      <c r="B37" s="111"/>
      <c r="C37" s="42" t="s">
        <v>199</v>
      </c>
      <c r="D37" s="72" t="s">
        <v>200</v>
      </c>
      <c r="E37" s="43">
        <f t="shared" ref="E37:N37" si="2">E34+E35-E36</f>
        <v>0</v>
      </c>
      <c r="F37" s="43">
        <f t="shared" si="2"/>
        <v>0</v>
      </c>
      <c r="G37" s="43">
        <f t="shared" si="2"/>
        <v>0</v>
      </c>
      <c r="H37" s="43">
        <f t="shared" si="2"/>
        <v>0</v>
      </c>
      <c r="I37" s="43">
        <f t="shared" si="2"/>
        <v>0</v>
      </c>
      <c r="J37" s="43">
        <f t="shared" si="2"/>
        <v>0</v>
      </c>
      <c r="K37" s="43">
        <f t="shared" si="2"/>
        <v>0</v>
      </c>
      <c r="L37" s="43">
        <f t="shared" si="2"/>
        <v>0</v>
      </c>
      <c r="M37" s="43">
        <f t="shared" si="2"/>
        <v>0</v>
      </c>
      <c r="N37" s="43">
        <f t="shared" si="2"/>
        <v>0</v>
      </c>
    </row>
    <row r="38" spans="1:14" ht="18" customHeight="1">
      <c r="A38" s="111"/>
      <c r="B38" s="111"/>
      <c r="C38" s="42" t="s">
        <v>201</v>
      </c>
      <c r="D38" s="72" t="s">
        <v>202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8" customHeight="1">
      <c r="A39" s="111"/>
      <c r="B39" s="111"/>
      <c r="C39" s="42" t="s">
        <v>203</v>
      </c>
      <c r="D39" s="72" t="s">
        <v>204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ht="18" customHeight="1">
      <c r="A40" s="111"/>
      <c r="B40" s="111"/>
      <c r="C40" s="42" t="s">
        <v>205</v>
      </c>
      <c r="D40" s="72" t="s">
        <v>206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ht="18" customHeight="1">
      <c r="A41" s="111"/>
      <c r="B41" s="111"/>
      <c r="C41" s="36" t="s">
        <v>207</v>
      </c>
      <c r="D41" s="72" t="s">
        <v>208</v>
      </c>
      <c r="E41" s="43">
        <f t="shared" ref="E41:N41" si="3">E34+E35-E36-E40</f>
        <v>0</v>
      </c>
      <c r="F41" s="43">
        <f t="shared" si="3"/>
        <v>0</v>
      </c>
      <c r="G41" s="43">
        <f t="shared" si="3"/>
        <v>0</v>
      </c>
      <c r="H41" s="43">
        <f t="shared" si="3"/>
        <v>0</v>
      </c>
      <c r="I41" s="43">
        <f t="shared" si="3"/>
        <v>0</v>
      </c>
      <c r="J41" s="43">
        <f t="shared" si="3"/>
        <v>0</v>
      </c>
      <c r="K41" s="43">
        <f t="shared" si="3"/>
        <v>0</v>
      </c>
      <c r="L41" s="43">
        <f t="shared" si="3"/>
        <v>0</v>
      </c>
      <c r="M41" s="43">
        <f t="shared" si="3"/>
        <v>0</v>
      </c>
      <c r="N41" s="43">
        <f t="shared" si="3"/>
        <v>0</v>
      </c>
    </row>
    <row r="42" spans="1:14" ht="18" customHeight="1">
      <c r="A42" s="111"/>
      <c r="B42" s="111"/>
      <c r="C42" s="126" t="s">
        <v>209</v>
      </c>
      <c r="D42" s="126"/>
      <c r="E42" s="43">
        <f t="shared" ref="E42:N42" si="4">E37+E38-E39-E40</f>
        <v>0</v>
      </c>
      <c r="F42" s="43">
        <f t="shared" si="4"/>
        <v>0</v>
      </c>
      <c r="G42" s="43">
        <f t="shared" si="4"/>
        <v>0</v>
      </c>
      <c r="H42" s="43">
        <f t="shared" si="4"/>
        <v>0</v>
      </c>
      <c r="I42" s="43">
        <f t="shared" si="4"/>
        <v>0</v>
      </c>
      <c r="J42" s="43">
        <f t="shared" si="4"/>
        <v>0</v>
      </c>
      <c r="K42" s="43">
        <f t="shared" si="4"/>
        <v>0</v>
      </c>
      <c r="L42" s="43">
        <f t="shared" si="4"/>
        <v>0</v>
      </c>
      <c r="M42" s="43">
        <f t="shared" si="4"/>
        <v>0</v>
      </c>
      <c r="N42" s="43">
        <f t="shared" si="4"/>
        <v>0</v>
      </c>
    </row>
    <row r="43" spans="1:14" ht="18" customHeight="1">
      <c r="A43" s="111"/>
      <c r="B43" s="111"/>
      <c r="C43" s="42" t="s">
        <v>210</v>
      </c>
      <c r="D43" s="72" t="s">
        <v>211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8" customHeight="1">
      <c r="A44" s="111"/>
      <c r="B44" s="111"/>
      <c r="C44" s="36" t="s">
        <v>212</v>
      </c>
      <c r="D44" s="55" t="s">
        <v>213</v>
      </c>
      <c r="E44" s="43">
        <f t="shared" ref="E44:N44" si="5">E41+E43</f>
        <v>0</v>
      </c>
      <c r="F44" s="43">
        <f t="shared" si="5"/>
        <v>0</v>
      </c>
      <c r="G44" s="43">
        <f t="shared" si="5"/>
        <v>0</v>
      </c>
      <c r="H44" s="43">
        <f t="shared" si="5"/>
        <v>0</v>
      </c>
      <c r="I44" s="43">
        <f t="shared" si="5"/>
        <v>0</v>
      </c>
      <c r="J44" s="43">
        <f t="shared" si="5"/>
        <v>0</v>
      </c>
      <c r="K44" s="43">
        <f t="shared" si="5"/>
        <v>0</v>
      </c>
      <c r="L44" s="43">
        <f t="shared" si="5"/>
        <v>0</v>
      </c>
      <c r="M44" s="43">
        <f t="shared" si="5"/>
        <v>0</v>
      </c>
      <c r="N44" s="43">
        <f t="shared" si="5"/>
        <v>0</v>
      </c>
    </row>
    <row r="45" spans="1:14" ht="14.1" customHeight="1">
      <c r="A45" s="8" t="s">
        <v>214</v>
      </c>
    </row>
    <row r="46" spans="1:14" ht="14.1" customHeight="1">
      <c r="A46" s="8" t="s">
        <v>215</v>
      </c>
    </row>
    <row r="47" spans="1:14">
      <c r="A47" s="35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 </cp:lastModifiedBy>
  <cp:lastPrinted>2023-08-25T08:11:24Z</cp:lastPrinted>
  <dcterms:created xsi:type="dcterms:W3CDTF">1999-07-06T05:17:05Z</dcterms:created>
  <dcterms:modified xsi:type="dcterms:W3CDTF">2023-08-25T08:22:36Z</dcterms:modified>
</cp:coreProperties>
</file>