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★決算\R05年度決算\20)決算調査関係\04_【地方債協会】都道府県の財政状況について\04_回答\"/>
    </mc:Choice>
  </mc:AlternateContent>
  <bookViews>
    <workbookView xWindow="-120" yWindow="-120" windowWidth="28920" windowHeight="12435" tabRatio="663" activeTab="1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6" l="1"/>
  <c r="F31" i="8" l="1"/>
  <c r="F34" i="8" s="1"/>
  <c r="E31" i="8"/>
  <c r="E34" i="8" s="1"/>
  <c r="K44" i="7"/>
  <c r="J44" i="7"/>
  <c r="I44" i="7"/>
  <c r="H44" i="7"/>
  <c r="G44" i="7"/>
  <c r="F44" i="7"/>
  <c r="K39" i="7"/>
  <c r="J39" i="7"/>
  <c r="I39" i="7"/>
  <c r="I45" i="7" s="1"/>
  <c r="H39" i="7"/>
  <c r="H45" i="7" s="1"/>
  <c r="G39" i="7"/>
  <c r="F39" i="7"/>
  <c r="K44" i="4"/>
  <c r="J44" i="4"/>
  <c r="I44" i="4"/>
  <c r="H44" i="4"/>
  <c r="G44" i="4"/>
  <c r="F44" i="4"/>
  <c r="K39" i="4"/>
  <c r="J39" i="4"/>
  <c r="I39" i="4"/>
  <c r="I45" i="4" s="1"/>
  <c r="H39" i="4"/>
  <c r="H45" i="4" s="1"/>
  <c r="G39" i="4"/>
  <c r="F39" i="4"/>
  <c r="F45" i="7" l="1"/>
  <c r="J45" i="7"/>
  <c r="G45" i="7"/>
  <c r="K45" i="7"/>
  <c r="J45" i="4"/>
  <c r="F45" i="4"/>
  <c r="G45" i="4"/>
  <c r="K45" i="4"/>
  <c r="E41" i="8"/>
  <c r="E44" i="8" s="1"/>
  <c r="E37" i="8"/>
  <c r="E42" i="8" s="1"/>
  <c r="F41" i="8"/>
  <c r="F44" i="8" s="1"/>
  <c r="F37" i="8"/>
  <c r="F42" i="8" s="1"/>
  <c r="I27" i="7" l="1"/>
  <c r="H27" i="7"/>
  <c r="K24" i="7"/>
  <c r="K27" i="7" s="1"/>
  <c r="J24" i="7"/>
  <c r="J27" i="7" s="1"/>
  <c r="I24" i="7"/>
  <c r="H24" i="7"/>
  <c r="G24" i="7"/>
  <c r="G27" i="7" s="1"/>
  <c r="F24" i="7"/>
  <c r="F27" i="7" s="1"/>
  <c r="K16" i="7"/>
  <c r="J16" i="7"/>
  <c r="I16" i="7"/>
  <c r="H16" i="7"/>
  <c r="G16" i="7"/>
  <c r="F16" i="7"/>
  <c r="K15" i="7"/>
  <c r="J15" i="7"/>
  <c r="I15" i="7"/>
  <c r="H15" i="7"/>
  <c r="G15" i="7"/>
  <c r="F15" i="7"/>
  <c r="K14" i="7"/>
  <c r="J14" i="7"/>
  <c r="I14" i="7"/>
  <c r="H14" i="7"/>
  <c r="G14" i="7"/>
  <c r="F14" i="7"/>
  <c r="F45" i="2" l="1"/>
  <c r="I9" i="2" l="1"/>
  <c r="G45" i="2"/>
  <c r="F27" i="2"/>
  <c r="G27" i="2" s="1"/>
  <c r="H45" i="5"/>
  <c r="F45" i="5"/>
  <c r="G44" i="5" s="1"/>
  <c r="H27" i="5"/>
  <c r="F27" i="5"/>
  <c r="G19" i="5" s="1"/>
  <c r="H27" i="2"/>
  <c r="H45" i="2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H31" i="8"/>
  <c r="H34" i="8" s="1"/>
  <c r="G31" i="8"/>
  <c r="G34" i="8"/>
  <c r="G41" i="8" s="1"/>
  <c r="G44" i="8" s="1"/>
  <c r="O44" i="7"/>
  <c r="N44" i="7"/>
  <c r="M44" i="7"/>
  <c r="M45" i="7" s="1"/>
  <c r="L44" i="7"/>
  <c r="O39" i="7"/>
  <c r="O45" i="7" s="1"/>
  <c r="N39" i="7"/>
  <c r="M39" i="7"/>
  <c r="L39" i="7"/>
  <c r="O24" i="7"/>
  <c r="O27" i="7" s="1"/>
  <c r="N24" i="7"/>
  <c r="N27" i="7" s="1"/>
  <c r="M24" i="7"/>
  <c r="M27" i="7" s="1"/>
  <c r="L24" i="7"/>
  <c r="L27" i="7" s="1"/>
  <c r="O16" i="7"/>
  <c r="N16" i="7"/>
  <c r="M16" i="7"/>
  <c r="L16" i="7"/>
  <c r="O15" i="7"/>
  <c r="N15" i="7"/>
  <c r="M15" i="7"/>
  <c r="L15" i="7"/>
  <c r="O14" i="7"/>
  <c r="N14" i="7"/>
  <c r="M14" i="7"/>
  <c r="L14" i="7"/>
  <c r="I20" i="6"/>
  <c r="I19" i="6"/>
  <c r="I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N39" i="4"/>
  <c r="N45" i="4" s="1"/>
  <c r="N44" i="4"/>
  <c r="M39" i="4"/>
  <c r="M44" i="4"/>
  <c r="M45" i="4" s="1"/>
  <c r="L39" i="4"/>
  <c r="L44" i="4"/>
  <c r="L45" i="4"/>
  <c r="O24" i="4"/>
  <c r="O27" i="4" s="1"/>
  <c r="N24" i="4"/>
  <c r="N27" i="4"/>
  <c r="M24" i="4"/>
  <c r="M27" i="4" s="1"/>
  <c r="L24" i="4"/>
  <c r="L27" i="4" s="1"/>
  <c r="K24" i="4"/>
  <c r="K27" i="4" s="1"/>
  <c r="J24" i="4"/>
  <c r="J27" i="4"/>
  <c r="I24" i="4"/>
  <c r="I27" i="4" s="1"/>
  <c r="H24" i="4"/>
  <c r="H27" i="4" s="1"/>
  <c r="M16" i="4"/>
  <c r="L16" i="4"/>
  <c r="M15" i="4"/>
  <c r="L15" i="4"/>
  <c r="M14" i="4"/>
  <c r="L14" i="4"/>
  <c r="O16" i="4"/>
  <c r="N16" i="4"/>
  <c r="O15" i="4"/>
  <c r="N15" i="4"/>
  <c r="O14" i="4"/>
  <c r="N14" i="4"/>
  <c r="K16" i="4"/>
  <c r="J16" i="4"/>
  <c r="K15" i="4"/>
  <c r="J15" i="4"/>
  <c r="K14" i="4"/>
  <c r="J14" i="4"/>
  <c r="I16" i="4"/>
  <c r="H16" i="4"/>
  <c r="I15" i="4"/>
  <c r="H15" i="4"/>
  <c r="I14" i="4"/>
  <c r="H14" i="4"/>
  <c r="G24" i="4"/>
  <c r="G27" i="4" s="1"/>
  <c r="G16" i="4"/>
  <c r="G15" i="4"/>
  <c r="G14" i="4"/>
  <c r="F24" i="4"/>
  <c r="F27" i="4" s="1"/>
  <c r="F16" i="4"/>
  <c r="F15" i="4"/>
  <c r="F14" i="4"/>
  <c r="G35" i="5"/>
  <c r="G41" i="5"/>
  <c r="G41" i="2"/>
  <c r="G33" i="5"/>
  <c r="G37" i="5"/>
  <c r="G39" i="5"/>
  <c r="G29" i="2"/>
  <c r="G28" i="5"/>
  <c r="G30" i="5"/>
  <c r="G34" i="5"/>
  <c r="G38" i="5"/>
  <c r="G40" i="5"/>
  <c r="G42" i="5"/>
  <c r="G14" i="2" l="1"/>
  <c r="I45" i="5"/>
  <c r="G45" i="5"/>
  <c r="G29" i="5"/>
  <c r="G28" i="2"/>
  <c r="J37" i="8"/>
  <c r="J42" i="8" s="1"/>
  <c r="G21" i="2"/>
  <c r="G43" i="5"/>
  <c r="G16" i="2"/>
  <c r="G18" i="2"/>
  <c r="G36" i="5"/>
  <c r="G31" i="5"/>
  <c r="G32" i="5"/>
  <c r="G9" i="2"/>
  <c r="O45" i="4"/>
  <c r="G37" i="8"/>
  <c r="G42" i="8" s="1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G23" i="2"/>
  <c r="G30" i="2"/>
  <c r="G26" i="2"/>
  <c r="G32" i="2"/>
  <c r="G13" i="2"/>
  <c r="G40" i="2"/>
  <c r="G20" i="2"/>
  <c r="G17" i="2"/>
  <c r="G10" i="2"/>
  <c r="G31" i="2"/>
  <c r="N45" i="7"/>
  <c r="I23" i="6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35" i="2"/>
  <c r="G25" i="5"/>
  <c r="G16" i="5"/>
  <c r="G13" i="5"/>
  <c r="G14" i="5"/>
</calcChain>
</file>

<file path=xl/comments1.xml><?xml version="1.0" encoding="utf-8"?>
<comments xmlns="http://schemas.openxmlformats.org/spreadsheetml/2006/main">
  <authors>
    <author xml:space="preserve"> </author>
  </authors>
  <commentLis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端数調整</t>
        </r>
      </text>
    </comment>
    <comment ref="F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<sst xmlns="http://schemas.openxmlformats.org/spreadsheetml/2006/main" count="437" uniqueCount="266">
  <si>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</si>
  <si>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</si>
  <si>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</si>
  <si>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</si>
  <si>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</si>
  <si>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</si>
  <si>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</si>
  <si>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</si>
  <si>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</si>
  <si>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</si>
  <si>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</si>
  <si>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</si>
  <si>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</si>
  <si>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</si>
  <si>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</si>
  <si>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</si>
  <si>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</si>
  <si>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</si>
  <si>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</si>
  <si>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</si>
  <si>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</si>
  <si>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</si>
  <si>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</si>
  <si>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</si>
  <si>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</si>
  <si>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</si>
  <si>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</si>
  <si>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</si>
  <si>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</si>
  <si>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</si>
  <si>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</si>
  <si>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</si>
  <si>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</si>
  <si>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</si>
  <si>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</si>
  <si>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</si>
  <si>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</si>
  <si>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</si>
  <si>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</si>
  <si>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</si>
  <si>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</si>
  <si>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</si>
  <si>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</si>
  <si>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</si>
  <si>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</si>
  <si>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</si>
  <si>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</si>
  <si>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</si>
  <si>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</si>
  <si>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</si>
  <si>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</si>
  <si>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</si>
  <si>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</si>
  <si>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</si>
  <si>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</si>
  <si>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</si>
  <si>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</si>
  <si>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</si>
  <si>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</si>
  <si>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</si>
  <si>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</si>
  <si>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</si>
  <si>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</si>
  <si>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</si>
  <si>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</si>
  <si>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</si>
  <si>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</si>
  <si>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</si>
  <si>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</si>
  <si>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</si>
  <si>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</si>
  <si>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</si>
  <si>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</si>
  <si>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</si>
  <si>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</si>
  <si>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</si>
  <si>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</si>
  <si>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</si>
  <si>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</si>
  <si>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</si>
  <si>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</si>
  <si>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</si>
  <si>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</si>
  <si>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</si>
  <si>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</si>
  <si>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</si>
  <si>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</si>
  <si>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</si>
  <si>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</si>
  <si>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</si>
  <si>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</si>
  <si>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</si>
  <si>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</si>
  <si>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</si>
  <si>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</si>
  <si>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</si>
  <si>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</si>
  <si>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</si>
  <si>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</si>
  <si>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</si>
  <si>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</si>
  <si>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</si>
  <si>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</si>
  <si>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</si>
  <si>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</si>
  <si>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</si>
  <si>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</si>
  <si>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</si>
  <si>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</si>
  <si>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</si>
  <si>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</si>
  <si>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</si>
  <si>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</si>
  <si>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</si>
  <si>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</si>
  <si>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</si>
  <si>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</si>
  <si>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</si>
  <si>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</si>
  <si>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</si>
  <si>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</si>
  <si>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</si>
  <si>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</si>
  <si>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</si>
  <si>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</si>
  <si>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</si>
  <si>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</si>
  <si>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</si>
  <si>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</si>
  <si>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</si>
  <si>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</si>
  <si>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</si>
  <si>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</si>
  <si>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</si>
  <si>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</si>
  <si>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</si>
  <si>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</si>
  <si>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</si>
  <si>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</si>
  <si>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</si>
  <si>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</si>
  <si>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</si>
  <si>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</si>
  <si>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</si>
  <si>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</si>
  <si>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</si>
  <si>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</si>
  <si>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</si>
  <si>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</si>
  <si>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</si>
  <si>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</si>
  <si>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</si>
  <si>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</si>
  <si>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</si>
  <si>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</si>
  <si>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</si>
  <si>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</si>
  <si>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</si>
  <si>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</si>
  <si>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</si>
  <si>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</si>
  <si>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</si>
  <si>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</si>
  <si>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</si>
  <si>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</si>
  <si>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</si>
  <si>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</si>
  <si>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</si>
  <si>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</si>
  <si>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</si>
  <si>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</si>
  <si>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</si>
  <si>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</si>
  <si>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</si>
  <si>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</si>
  <si>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</si>
  <si>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</si>
  <si>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</si>
  <si>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</si>
  <si>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</si>
  <si>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</si>
  <si>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</si>
  <si>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</si>
  <si>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</si>
  <si>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</si>
  <si>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</si>
  <si>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</si>
  <si>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</si>
  <si>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</si>
  <si>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</si>
  <si>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</si>
  <si>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</si>
  <si>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</si>
  <si>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</si>
  <si>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</si>
  <si>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</si>
  <si>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</si>
  <si>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</si>
  <si>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</si>
  <si>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</si>
  <si>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</si>
  <si>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</si>
  <si>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</si>
  <si>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</si>
  <si>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</si>
  <si>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</si>
  <si>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</si>
  <si>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</si>
  <si>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</si>
  <si>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</si>
  <si>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</si>
  <si>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</si>
  <si>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</si>
  <si>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</si>
  <si>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</si>
  <si>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</si>
  <si>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</si>
  <si>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</si>
  <si>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</si>
  <si>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</si>
  <si>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</si>
  <si>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</si>
  <si>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</si>
  <si>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</si>
  <si>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</si>
  <si>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</si>
  <si>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</si>
  <si>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</si>
  <si>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</si>
  <si>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</si>
  <si>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</si>
  <si>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</si>
  <si>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</si>
  <si>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</si>
  <si>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</si>
  <si>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</si>
  <si>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</si>
  <si>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</si>
  <si>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</si>
  <si>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</si>
  <si>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</si>
  <si>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</si>
  <si>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</si>
  <si>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</si>
  <si>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</si>
  <si>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</si>
  <si>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</si>
  <si>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</si>
  <si>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</si>
  <si>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</si>
  <si>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電気事業会計</t>
    <rPh sb="0" eb="6">
      <t>デンキジギョウカイケイ</t>
    </rPh>
    <phoneticPr fontId="14"/>
  </si>
  <si>
    <t>工業用水道事業会計</t>
    <rPh sb="0" eb="9">
      <t>コウギョウヨウスイドウジギョウカイケイ</t>
    </rPh>
    <phoneticPr fontId="14"/>
  </si>
  <si>
    <t>病院事業会計</t>
    <rPh sb="0" eb="6">
      <t>ビョウインジギョウカイケイ</t>
    </rPh>
    <phoneticPr fontId="14"/>
  </si>
  <si>
    <t>電気事業会計</t>
    <rPh sb="0" eb="6">
      <t>デンキジギョウカイケイ</t>
    </rPh>
    <phoneticPr fontId="9"/>
  </si>
  <si>
    <t>工業用水道事業会計</t>
    <rPh sb="0" eb="9">
      <t>コウギョウヨウスイドウジギョウカイケイ</t>
    </rPh>
    <phoneticPr fontId="9"/>
  </si>
  <si>
    <t>病院事業会計</t>
    <rPh sb="0" eb="2">
      <t>ビョウイン</t>
    </rPh>
    <rPh sb="2" eb="4">
      <t>ジギョウ</t>
    </rPh>
    <rPh sb="4" eb="6">
      <t>カイケイ</t>
    </rPh>
    <phoneticPr fontId="9"/>
  </si>
  <si>
    <t>港湾施設整備事業特別会計</t>
    <rPh sb="0" eb="2">
      <t>コウワン</t>
    </rPh>
    <rPh sb="2" eb="12">
      <t>シセツセイビジギョウトクベツカイケイ</t>
    </rPh>
    <phoneticPr fontId="9"/>
  </si>
  <si>
    <t>港湾整備</t>
    <rPh sb="0" eb="4">
      <t>コウワンセイビ</t>
    </rPh>
    <phoneticPr fontId="9"/>
  </si>
  <si>
    <t>臨海土地造成</t>
    <rPh sb="0" eb="6">
      <t>リンカイトチゾウセイ</t>
    </rPh>
    <phoneticPr fontId="9"/>
  </si>
  <si>
    <t>港湾施設整備事業特別会計</t>
    <rPh sb="0" eb="12">
      <t>コウワンシセツセイビジギョウトクベツカイケイ</t>
    </rPh>
    <phoneticPr fontId="14"/>
  </si>
  <si>
    <t>港湾整備</t>
    <rPh sb="0" eb="4">
      <t>コウワンセイビ</t>
    </rPh>
    <phoneticPr fontId="14"/>
  </si>
  <si>
    <t>臨海土地造成</t>
    <rPh sb="0" eb="6">
      <t>リンカイトチゾウセイ</t>
    </rPh>
    <phoneticPr fontId="14"/>
  </si>
  <si>
    <t>愛媛県土地開発公社</t>
    <rPh sb="0" eb="9">
      <t>エヒメケントチカイハツコウシャ</t>
    </rPh>
    <phoneticPr fontId="16"/>
  </si>
  <si>
    <t>愛媛県</t>
    <rPh sb="0" eb="3">
      <t>エヒメケン</t>
    </rPh>
    <phoneticPr fontId="9"/>
  </si>
  <si>
    <t>愛媛県</t>
    <rPh sb="0" eb="3">
      <t>エヒメケン</t>
    </rPh>
    <phoneticPr fontId="16"/>
  </si>
  <si>
    <t>愛媛県</t>
    <rPh sb="0" eb="3">
      <t>エヒメケン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</si>
</sst>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2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16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2" fillId="0" borderId="10" xfId="1" applyNumberFormat="1" applyBorder="1" applyAlignment="1">
      <alignment vertical="center"/>
    </xf>
    <xf numFmtId="177" fontId="0" fillId="0" borderId="10" xfId="0" quotePrefix="1" applyNumberFormat="1" applyFill="1" applyBorder="1" applyAlignment="1">
      <alignment horizontal="right" vertical="center"/>
    </xf>
    <xf numFmtId="177" fontId="2" fillId="0" borderId="10" xfId="1" quotePrefix="1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177" fontId="2" fillId="0" borderId="10" xfId="1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41" fontId="17" fillId="0" borderId="10" xfId="0" applyNumberFormat="1" applyFon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8"/>
  <sheetViews>
    <sheetView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E2" sqref="E2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21" t="s">
        <v>263</v>
      </c>
      <c r="F1" s="1"/>
    </row>
    <row r="3" spans="1:11" ht="14.25">
      <c r="A3" s="10" t="s">
        <v>92</v>
      </c>
    </row>
    <row r="5" spans="1:11">
      <c r="A5" s="17" t="s">
        <v>238</v>
      </c>
      <c r="B5" s="17"/>
      <c r="C5" s="17"/>
      <c r="D5" s="17"/>
      <c r="E5" s="17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9"/>
      <c r="F7" s="48" t="s">
        <v>239</v>
      </c>
      <c r="G7" s="48"/>
      <c r="H7" s="48" t="s">
        <v>248</v>
      </c>
      <c r="I7" s="49" t="s">
        <v>21</v>
      </c>
    </row>
    <row r="8" spans="1:11" ht="17.100000000000001" customHeight="1">
      <c r="A8" s="18"/>
      <c r="B8" s="19"/>
      <c r="C8" s="19"/>
      <c r="D8" s="19"/>
      <c r="E8" s="60"/>
      <c r="F8" s="51" t="s">
        <v>90</v>
      </c>
      <c r="G8" s="51" t="s">
        <v>2</v>
      </c>
      <c r="H8" s="51" t="s">
        <v>236</v>
      </c>
      <c r="I8" s="52"/>
    </row>
    <row r="9" spans="1:11" ht="18" customHeight="1">
      <c r="A9" s="91" t="s">
        <v>87</v>
      </c>
      <c r="B9" s="91" t="s">
        <v>89</v>
      </c>
      <c r="C9" s="61" t="s">
        <v>3</v>
      </c>
      <c r="D9" s="53"/>
      <c r="E9" s="53"/>
      <c r="F9" s="54">
        <v>193488</v>
      </c>
      <c r="G9" s="55">
        <f>F9/$F$27*100</f>
        <v>28.980887903660658</v>
      </c>
      <c r="H9" s="54">
        <v>184045</v>
      </c>
      <c r="I9" s="55">
        <f>(F9/H9-1)*100</f>
        <v>5.1308103996305254</v>
      </c>
      <c r="K9" s="25"/>
    </row>
    <row r="10" spans="1:11" ht="18" customHeight="1">
      <c r="A10" s="91"/>
      <c r="B10" s="91"/>
      <c r="C10" s="63"/>
      <c r="D10" s="65" t="s">
        <v>22</v>
      </c>
      <c r="E10" s="53"/>
      <c r="F10" s="54">
        <v>48807</v>
      </c>
      <c r="G10" s="55">
        <f t="shared" ref="G10:G26" si="0">F10/$F$27*100</f>
        <v>7.310376849799292</v>
      </c>
      <c r="H10" s="54">
        <v>48166</v>
      </c>
      <c r="I10" s="55">
        <f t="shared" ref="I10:I27" si="1">(F10/H10-1)*100</f>
        <v>1.3308142673255086</v>
      </c>
    </row>
    <row r="11" spans="1:11" ht="18" customHeight="1">
      <c r="A11" s="91"/>
      <c r="B11" s="91"/>
      <c r="C11" s="63"/>
      <c r="D11" s="63"/>
      <c r="E11" s="47" t="s">
        <v>23</v>
      </c>
      <c r="F11" s="54">
        <v>39729</v>
      </c>
      <c r="G11" s="55">
        <f t="shared" si="0"/>
        <v>5.9506620334311906</v>
      </c>
      <c r="H11" s="54">
        <v>39557</v>
      </c>
      <c r="I11" s="55">
        <f t="shared" si="1"/>
        <v>0.43481558257703057</v>
      </c>
    </row>
    <row r="12" spans="1:11" ht="18" customHeight="1">
      <c r="A12" s="91"/>
      <c r="B12" s="91"/>
      <c r="C12" s="63"/>
      <c r="D12" s="63"/>
      <c r="E12" s="47" t="s">
        <v>24</v>
      </c>
      <c r="F12" s="54">
        <v>2361</v>
      </c>
      <c r="G12" s="55">
        <f t="shared" si="0"/>
        <v>0.35363369480558382</v>
      </c>
      <c r="H12" s="54">
        <v>2068</v>
      </c>
      <c r="I12" s="55">
        <f t="shared" si="1"/>
        <v>14.168278529980661</v>
      </c>
    </row>
    <row r="13" spans="1:11" ht="18" customHeight="1">
      <c r="A13" s="91"/>
      <c r="B13" s="91"/>
      <c r="C13" s="63"/>
      <c r="D13" s="64"/>
      <c r="E13" s="47" t="s">
        <v>25</v>
      </c>
      <c r="F13" s="54">
        <v>271</v>
      </c>
      <c r="G13" s="55">
        <f t="shared" si="0"/>
        <v>4.0590737523216104E-2</v>
      </c>
      <c r="H13" s="54">
        <v>321</v>
      </c>
      <c r="I13" s="55">
        <f t="shared" si="1"/>
        <v>-15.576323987538942</v>
      </c>
    </row>
    <row r="14" spans="1:11" ht="18" customHeight="1">
      <c r="A14" s="91"/>
      <c r="B14" s="91"/>
      <c r="C14" s="63"/>
      <c r="D14" s="61" t="s">
        <v>26</v>
      </c>
      <c r="E14" s="53"/>
      <c r="F14" s="54">
        <v>42885</v>
      </c>
      <c r="G14" s="55">
        <f t="shared" si="0"/>
        <v>6.423371877059493</v>
      </c>
      <c r="H14" s="54">
        <v>41187</v>
      </c>
      <c r="I14" s="55">
        <f t="shared" si="1"/>
        <v>4.1226600626411258</v>
      </c>
    </row>
    <row r="15" spans="1:11" ht="18" customHeight="1">
      <c r="A15" s="91"/>
      <c r="B15" s="91"/>
      <c r="C15" s="63"/>
      <c r="D15" s="63"/>
      <c r="E15" s="47" t="s">
        <v>27</v>
      </c>
      <c r="F15" s="54">
        <v>1462</v>
      </c>
      <c r="G15" s="55">
        <f t="shared" si="0"/>
        <v>0.21898028877838355</v>
      </c>
      <c r="H15" s="54">
        <v>1433</v>
      </c>
      <c r="I15" s="55">
        <f t="shared" si="1"/>
        <v>2.023726448011165</v>
      </c>
    </row>
    <row r="16" spans="1:11" ht="18" customHeight="1">
      <c r="A16" s="91"/>
      <c r="B16" s="91"/>
      <c r="C16" s="63"/>
      <c r="D16" s="64"/>
      <c r="E16" s="47" t="s">
        <v>28</v>
      </c>
      <c r="F16" s="54">
        <v>41423</v>
      </c>
      <c r="G16" s="55">
        <f t="shared" si="0"/>
        <v>6.2043915882811094</v>
      </c>
      <c r="H16" s="54">
        <v>39754</v>
      </c>
      <c r="I16" s="55">
        <f t="shared" si="1"/>
        <v>4.1983196659455713</v>
      </c>
      <c r="K16" s="26"/>
    </row>
    <row r="17" spans="1:26" ht="18" customHeight="1">
      <c r="A17" s="91"/>
      <c r="B17" s="91"/>
      <c r="C17" s="63"/>
      <c r="D17" s="92" t="s">
        <v>29</v>
      </c>
      <c r="E17" s="93"/>
      <c r="F17" s="54">
        <v>68909</v>
      </c>
      <c r="G17" s="55">
        <f t="shared" si="0"/>
        <v>10.32128092984243</v>
      </c>
      <c r="H17" s="54">
        <v>61886</v>
      </c>
      <c r="I17" s="55">
        <f t="shared" si="1"/>
        <v>11.348285557315062</v>
      </c>
    </row>
    <row r="18" spans="1:26" ht="18" customHeight="1">
      <c r="A18" s="91"/>
      <c r="B18" s="91"/>
      <c r="C18" s="63"/>
      <c r="D18" s="92" t="s">
        <v>93</v>
      </c>
      <c r="E18" s="94"/>
      <c r="F18" s="54">
        <v>2872</v>
      </c>
      <c r="G18" s="55">
        <f t="shared" si="0"/>
        <v>0.43017194895452637</v>
      </c>
      <c r="H18" s="54">
        <v>2766</v>
      </c>
      <c r="I18" s="55">
        <f t="shared" si="1"/>
        <v>3.8322487346348577</v>
      </c>
    </row>
    <row r="19" spans="1:26" ht="18" customHeight="1">
      <c r="A19" s="91"/>
      <c r="B19" s="91"/>
      <c r="C19" s="62"/>
      <c r="D19" s="92" t="s">
        <v>94</v>
      </c>
      <c r="E19" s="94"/>
      <c r="F19" s="56">
        <v>0</v>
      </c>
      <c r="G19" s="55">
        <f t="shared" si="0"/>
        <v>0</v>
      </c>
      <c r="H19" s="54">
        <v>0</v>
      </c>
      <c r="I19" s="55" t="e">
        <f t="shared" si="1"/>
        <v>#DIV/0!</v>
      </c>
      <c r="Z19" s="2" t="s">
        <v>95</v>
      </c>
    </row>
    <row r="20" spans="1:26" ht="18" customHeight="1">
      <c r="A20" s="91"/>
      <c r="B20" s="91"/>
      <c r="C20" s="53" t="s">
        <v>4</v>
      </c>
      <c r="D20" s="53"/>
      <c r="E20" s="53"/>
      <c r="F20" s="54">
        <v>26656</v>
      </c>
      <c r="G20" s="55">
        <f t="shared" si="0"/>
        <v>3.9925708465640164</v>
      </c>
      <c r="H20" s="54">
        <v>26056</v>
      </c>
      <c r="I20" s="55">
        <f t="shared" si="1"/>
        <v>2.3027325759901851</v>
      </c>
    </row>
    <row r="21" spans="1:26" ht="18" customHeight="1">
      <c r="A21" s="91"/>
      <c r="B21" s="91"/>
      <c r="C21" s="53" t="s">
        <v>5</v>
      </c>
      <c r="D21" s="53"/>
      <c r="E21" s="53"/>
      <c r="F21" s="54">
        <v>179800</v>
      </c>
      <c r="G21" s="55">
        <f t="shared" si="0"/>
        <v>26.93068120544006</v>
      </c>
      <c r="H21" s="54">
        <v>176500</v>
      </c>
      <c r="I21" s="55">
        <f t="shared" si="1"/>
        <v>1.8696883852691304</v>
      </c>
    </row>
    <row r="22" spans="1:26" ht="18" customHeight="1">
      <c r="A22" s="91"/>
      <c r="B22" s="91"/>
      <c r="C22" s="53" t="s">
        <v>30</v>
      </c>
      <c r="D22" s="53"/>
      <c r="E22" s="53"/>
      <c r="F22" s="54">
        <v>7704</v>
      </c>
      <c r="G22" s="55">
        <f t="shared" si="0"/>
        <v>1.1539152836858186</v>
      </c>
      <c r="H22" s="54">
        <v>8106</v>
      </c>
      <c r="I22" s="55">
        <f t="shared" si="1"/>
        <v>-4.9592894152479694</v>
      </c>
    </row>
    <row r="23" spans="1:26" ht="18" customHeight="1">
      <c r="A23" s="91"/>
      <c r="B23" s="91"/>
      <c r="C23" s="53" t="s">
        <v>6</v>
      </c>
      <c r="D23" s="53"/>
      <c r="E23" s="53"/>
      <c r="F23" s="54">
        <v>97290</v>
      </c>
      <c r="G23" s="55">
        <f t="shared" si="0"/>
        <v>14.572224552153855</v>
      </c>
      <c r="H23" s="54">
        <v>112492</v>
      </c>
      <c r="I23" s="55">
        <f t="shared" si="1"/>
        <v>-13.513849873768802</v>
      </c>
    </row>
    <row r="24" spans="1:26" ht="18" customHeight="1">
      <c r="A24" s="91"/>
      <c r="B24" s="91"/>
      <c r="C24" s="53" t="s">
        <v>31</v>
      </c>
      <c r="D24" s="53"/>
      <c r="E24" s="53"/>
      <c r="F24" s="54">
        <v>1393</v>
      </c>
      <c r="G24" s="55">
        <f t="shared" si="0"/>
        <v>0.20864537774848718</v>
      </c>
      <c r="H24" s="54">
        <v>1162</v>
      </c>
      <c r="I24" s="55">
        <f t="shared" si="1"/>
        <v>19.879518072289159</v>
      </c>
    </row>
    <row r="25" spans="1:26" ht="18" customHeight="1">
      <c r="A25" s="91"/>
      <c r="B25" s="91"/>
      <c r="C25" s="53" t="s">
        <v>7</v>
      </c>
      <c r="D25" s="53"/>
      <c r="E25" s="53"/>
      <c r="F25" s="54">
        <v>38302</v>
      </c>
      <c r="G25" s="55">
        <f t="shared" si="0"/>
        <v>5.736924090827392</v>
      </c>
      <c r="H25" s="54">
        <v>49907</v>
      </c>
      <c r="I25" s="55">
        <f t="shared" si="1"/>
        <v>-23.253251046947319</v>
      </c>
    </row>
    <row r="26" spans="1:26" ht="18" customHeight="1">
      <c r="A26" s="91"/>
      <c r="B26" s="91"/>
      <c r="C26" s="53" t="s">
        <v>8</v>
      </c>
      <c r="D26" s="53"/>
      <c r="E26" s="53"/>
      <c r="F26" s="54">
        <v>123007</v>
      </c>
      <c r="G26" s="55">
        <f t="shared" si="0"/>
        <v>18.424150739919718</v>
      </c>
      <c r="H26" s="54">
        <v>108833</v>
      </c>
      <c r="I26" s="55">
        <f t="shared" si="1"/>
        <v>13.02362334953553</v>
      </c>
    </row>
    <row r="27" spans="1:26" ht="18" customHeight="1">
      <c r="A27" s="91"/>
      <c r="B27" s="91"/>
      <c r="C27" s="53" t="s">
        <v>9</v>
      </c>
      <c r="D27" s="53"/>
      <c r="E27" s="53"/>
      <c r="F27" s="54">
        <f>SUM(F9,F20:F26)</f>
        <v>667640</v>
      </c>
      <c r="G27" s="55">
        <f>F27/$F$27*100</f>
        <v>100</v>
      </c>
      <c r="H27" s="54">
        <f>SUM(H9,H20:H26)</f>
        <v>667101</v>
      </c>
      <c r="I27" s="55">
        <f t="shared" si="1"/>
        <v>8.0797360519624384E-2</v>
      </c>
    </row>
    <row r="28" spans="1:26" ht="18" customHeight="1">
      <c r="A28" s="91"/>
      <c r="B28" s="91" t="s">
        <v>88</v>
      </c>
      <c r="C28" s="61" t="s">
        <v>10</v>
      </c>
      <c r="D28" s="53"/>
      <c r="E28" s="53"/>
      <c r="F28" s="54">
        <v>275787</v>
      </c>
      <c r="G28" s="55">
        <f>F28/$F$45*100</f>
        <v>41.307740698580076</v>
      </c>
      <c r="H28" s="54">
        <v>282443</v>
      </c>
      <c r="I28" s="55">
        <f>(F28/H28-1)*100</f>
        <v>-2.3565816819676844</v>
      </c>
    </row>
    <row r="29" spans="1:26" ht="18" customHeight="1">
      <c r="A29" s="91"/>
      <c r="B29" s="91"/>
      <c r="C29" s="63"/>
      <c r="D29" s="53" t="s">
        <v>11</v>
      </c>
      <c r="E29" s="53"/>
      <c r="F29" s="54">
        <v>161752</v>
      </c>
      <c r="G29" s="55">
        <f t="shared" ref="G29:G44" si="2">F29/$F$45*100</f>
        <v>24.22742795518543</v>
      </c>
      <c r="H29" s="54">
        <v>167694</v>
      </c>
      <c r="I29" s="55">
        <f t="shared" ref="I29:I45" si="3">(F29/H29-1)*100</f>
        <v>-3.5433587367466934</v>
      </c>
    </row>
    <row r="30" spans="1:26" ht="18" customHeight="1">
      <c r="A30" s="91"/>
      <c r="B30" s="91"/>
      <c r="C30" s="63"/>
      <c r="D30" s="53" t="s">
        <v>32</v>
      </c>
      <c r="E30" s="53"/>
      <c r="F30" s="54">
        <v>33797</v>
      </c>
      <c r="G30" s="55">
        <f t="shared" si="2"/>
        <v>5.0621592474986521</v>
      </c>
      <c r="H30" s="54">
        <v>32908</v>
      </c>
      <c r="I30" s="55">
        <f t="shared" si="3"/>
        <v>2.7014707669867466</v>
      </c>
    </row>
    <row r="31" spans="1:26" ht="18" customHeight="1">
      <c r="A31" s="91"/>
      <c r="B31" s="91"/>
      <c r="C31" s="62"/>
      <c r="D31" s="53" t="s">
        <v>12</v>
      </c>
      <c r="E31" s="53"/>
      <c r="F31" s="54">
        <v>80238</v>
      </c>
      <c r="G31" s="55">
        <f t="shared" si="2"/>
        <v>12.018153495895993</v>
      </c>
      <c r="H31" s="54">
        <v>81841</v>
      </c>
      <c r="I31" s="55">
        <f t="shared" si="3"/>
        <v>-1.9586759692574618</v>
      </c>
    </row>
    <row r="32" spans="1:26" ht="18" customHeight="1">
      <c r="A32" s="91"/>
      <c r="B32" s="91"/>
      <c r="C32" s="61" t="s">
        <v>13</v>
      </c>
      <c r="D32" s="53"/>
      <c r="E32" s="53"/>
      <c r="F32" s="54">
        <v>299108</v>
      </c>
      <c r="G32" s="55">
        <f t="shared" si="2"/>
        <v>44.800790845365768</v>
      </c>
      <c r="H32" s="54">
        <v>293157</v>
      </c>
      <c r="I32" s="55">
        <f t="shared" si="3"/>
        <v>2.0299702889577942</v>
      </c>
    </row>
    <row r="33" spans="1:9" ht="18" customHeight="1">
      <c r="A33" s="91"/>
      <c r="B33" s="91"/>
      <c r="C33" s="63"/>
      <c r="D33" s="53" t="s">
        <v>14</v>
      </c>
      <c r="E33" s="53"/>
      <c r="F33" s="54">
        <v>34912</v>
      </c>
      <c r="G33" s="55">
        <f t="shared" si="2"/>
        <v>5.2291654184890062</v>
      </c>
      <c r="H33" s="54">
        <v>31844</v>
      </c>
      <c r="I33" s="55">
        <f t="shared" si="3"/>
        <v>9.6344680316543077</v>
      </c>
    </row>
    <row r="34" spans="1:9" ht="18" customHeight="1">
      <c r="A34" s="91"/>
      <c r="B34" s="91"/>
      <c r="C34" s="63"/>
      <c r="D34" s="53" t="s">
        <v>33</v>
      </c>
      <c r="E34" s="53"/>
      <c r="F34" s="54">
        <v>2210</v>
      </c>
      <c r="G34" s="55">
        <f t="shared" si="2"/>
        <v>0.33101671559523099</v>
      </c>
      <c r="H34" s="54">
        <v>1988</v>
      </c>
      <c r="I34" s="55">
        <f t="shared" si="3"/>
        <v>11.167002012072436</v>
      </c>
    </row>
    <row r="35" spans="1:9" ht="18" customHeight="1">
      <c r="A35" s="91"/>
      <c r="B35" s="91"/>
      <c r="C35" s="63"/>
      <c r="D35" s="53" t="s">
        <v>34</v>
      </c>
      <c r="E35" s="53"/>
      <c r="F35" s="54">
        <v>164567</v>
      </c>
      <c r="G35" s="55">
        <f t="shared" si="2"/>
        <v>24.649062368941348</v>
      </c>
      <c r="H35" s="54">
        <v>173196</v>
      </c>
      <c r="I35" s="55">
        <f t="shared" si="3"/>
        <v>-4.9822166793690332</v>
      </c>
    </row>
    <row r="36" spans="1:9" ht="18" customHeight="1">
      <c r="A36" s="91"/>
      <c r="B36" s="91"/>
      <c r="C36" s="63"/>
      <c r="D36" s="53" t="s">
        <v>35</v>
      </c>
      <c r="E36" s="53"/>
      <c r="F36" s="54">
        <v>8592</v>
      </c>
      <c r="G36" s="55">
        <f t="shared" si="2"/>
        <v>1.2869210952010066</v>
      </c>
      <c r="H36" s="54">
        <v>8429</v>
      </c>
      <c r="I36" s="55">
        <f t="shared" si="3"/>
        <v>1.9337999762723879</v>
      </c>
    </row>
    <row r="37" spans="1:9" ht="18" customHeight="1">
      <c r="A37" s="91"/>
      <c r="B37" s="91"/>
      <c r="C37" s="63"/>
      <c r="D37" s="53" t="s">
        <v>15</v>
      </c>
      <c r="E37" s="53"/>
      <c r="F37" s="54">
        <v>6315</v>
      </c>
      <c r="G37" s="55">
        <f t="shared" si="2"/>
        <v>0.94586903121442689</v>
      </c>
      <c r="H37" s="54">
        <v>4361</v>
      </c>
      <c r="I37" s="55">
        <f t="shared" si="3"/>
        <v>44.806237101582205</v>
      </c>
    </row>
    <row r="38" spans="1:9" ht="18" customHeight="1">
      <c r="A38" s="91"/>
      <c r="B38" s="91"/>
      <c r="C38" s="62"/>
      <c r="D38" s="53" t="s">
        <v>36</v>
      </c>
      <c r="E38" s="53"/>
      <c r="F38" s="54">
        <v>82512</v>
      </c>
      <c r="G38" s="55">
        <f t="shared" si="2"/>
        <v>12.35875621592475</v>
      </c>
      <c r="H38" s="54">
        <v>73339</v>
      </c>
      <c r="I38" s="55">
        <f t="shared" si="3"/>
        <v>12.507669861874305</v>
      </c>
    </row>
    <row r="39" spans="1:9" ht="18" customHeight="1">
      <c r="A39" s="91"/>
      <c r="B39" s="91"/>
      <c r="C39" s="61" t="s">
        <v>16</v>
      </c>
      <c r="D39" s="53"/>
      <c r="E39" s="53"/>
      <c r="F39" s="54">
        <v>92745</v>
      </c>
      <c r="G39" s="55">
        <f t="shared" si="2"/>
        <v>13.891468456054159</v>
      </c>
      <c r="H39" s="54">
        <v>91501</v>
      </c>
      <c r="I39" s="55">
        <f t="shared" si="3"/>
        <v>1.3595479830821544</v>
      </c>
    </row>
    <row r="40" spans="1:9" ht="18" customHeight="1">
      <c r="A40" s="91"/>
      <c r="B40" s="91"/>
      <c r="C40" s="63"/>
      <c r="D40" s="61" t="s">
        <v>17</v>
      </c>
      <c r="E40" s="53"/>
      <c r="F40" s="54">
        <v>84228</v>
      </c>
      <c r="G40" s="55">
        <f t="shared" si="2"/>
        <v>12.615780959798695</v>
      </c>
      <c r="H40" s="54">
        <v>82744</v>
      </c>
      <c r="I40" s="55">
        <f t="shared" si="3"/>
        <v>1.7934835154210571</v>
      </c>
    </row>
    <row r="41" spans="1:9" ht="18" customHeight="1">
      <c r="A41" s="91"/>
      <c r="B41" s="91"/>
      <c r="C41" s="63"/>
      <c r="D41" s="63"/>
      <c r="E41" s="57" t="s">
        <v>91</v>
      </c>
      <c r="F41" s="54">
        <v>62828</v>
      </c>
      <c r="G41" s="55">
        <f t="shared" si="2"/>
        <v>9.4104607273380871</v>
      </c>
      <c r="H41" s="54">
        <v>61885</v>
      </c>
      <c r="I41" s="58">
        <f t="shared" si="3"/>
        <v>1.5237941342813199</v>
      </c>
    </row>
    <row r="42" spans="1:9" ht="18" customHeight="1">
      <c r="A42" s="91"/>
      <c r="B42" s="91"/>
      <c r="C42" s="63"/>
      <c r="D42" s="62"/>
      <c r="E42" s="47" t="s">
        <v>37</v>
      </c>
      <c r="F42" s="54">
        <v>21400</v>
      </c>
      <c r="G42" s="55">
        <f t="shared" si="2"/>
        <v>3.2053202324606076</v>
      </c>
      <c r="H42" s="54">
        <v>20859</v>
      </c>
      <c r="I42" s="58">
        <f t="shared" si="3"/>
        <v>2.5936046790354217</v>
      </c>
    </row>
    <row r="43" spans="1:9" ht="18" customHeight="1">
      <c r="A43" s="91"/>
      <c r="B43" s="91"/>
      <c r="C43" s="63"/>
      <c r="D43" s="53" t="s">
        <v>38</v>
      </c>
      <c r="E43" s="53"/>
      <c r="F43" s="54">
        <v>8517</v>
      </c>
      <c r="G43" s="55">
        <f t="shared" si="2"/>
        <v>1.2756874962554672</v>
      </c>
      <c r="H43" s="54">
        <v>8757</v>
      </c>
      <c r="I43" s="58">
        <f t="shared" si="3"/>
        <v>-2.7406646111682087</v>
      </c>
    </row>
    <row r="44" spans="1:9" ht="18" customHeight="1">
      <c r="A44" s="91"/>
      <c r="B44" s="91"/>
      <c r="C44" s="62"/>
      <c r="D44" s="53" t="s">
        <v>39</v>
      </c>
      <c r="E44" s="53"/>
      <c r="F44" s="54">
        <v>0</v>
      </c>
      <c r="G44" s="55">
        <f t="shared" si="2"/>
        <v>0</v>
      </c>
      <c r="H44" s="54">
        <v>0</v>
      </c>
      <c r="I44" s="55" t="e">
        <f t="shared" si="3"/>
        <v>#DIV/0!</v>
      </c>
    </row>
    <row r="45" spans="1:9" ht="18" customHeight="1">
      <c r="A45" s="91"/>
      <c r="B45" s="91"/>
      <c r="C45" s="47" t="s">
        <v>18</v>
      </c>
      <c r="D45" s="47"/>
      <c r="E45" s="47"/>
      <c r="F45" s="54">
        <f>SUM(F28,F32,F39)</f>
        <v>667640</v>
      </c>
      <c r="G45" s="55">
        <f>F45/$F$45*100</f>
        <v>100</v>
      </c>
      <c r="H45" s="54">
        <f>SUM(H28,H32,H39)</f>
        <v>667101</v>
      </c>
      <c r="I45" s="55">
        <f t="shared" si="3"/>
        <v>8.0797360519624384E-2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view="pageBreakPreview" zoomScale="94" zoomScaleNormal="100" zoomScaleSheetLayoutView="94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H9" sqref="H9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263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240</v>
      </c>
      <c r="B5" s="12"/>
      <c r="C5" s="12"/>
      <c r="D5" s="12"/>
      <c r="K5" s="15"/>
      <c r="O5" s="15" t="s">
        <v>47</v>
      </c>
    </row>
    <row r="6" spans="1:25" ht="15.95" customHeight="1">
      <c r="A6" s="105" t="s">
        <v>48</v>
      </c>
      <c r="B6" s="106"/>
      <c r="C6" s="106"/>
      <c r="D6" s="106"/>
      <c r="E6" s="106"/>
      <c r="F6" s="101" t="s">
        <v>253</v>
      </c>
      <c r="G6" s="102"/>
      <c r="H6" s="98" t="s">
        <v>254</v>
      </c>
      <c r="I6" s="97"/>
      <c r="J6" s="98" t="s">
        <v>255</v>
      </c>
      <c r="K6" s="97"/>
      <c r="L6" s="97"/>
      <c r="M6" s="97"/>
      <c r="N6" s="97"/>
      <c r="O6" s="97"/>
    </row>
    <row r="7" spans="1:25" ht="15.95" customHeight="1">
      <c r="A7" s="106"/>
      <c r="B7" s="106"/>
      <c r="C7" s="106"/>
      <c r="D7" s="106"/>
      <c r="E7" s="106"/>
      <c r="F7" s="51" t="s">
        <v>241</v>
      </c>
      <c r="G7" s="51" t="s">
        <v>248</v>
      </c>
      <c r="H7" s="51" t="s">
        <v>241</v>
      </c>
      <c r="I7" s="51" t="s">
        <v>248</v>
      </c>
      <c r="J7" s="51" t="s">
        <v>241</v>
      </c>
      <c r="K7" s="51" t="s">
        <v>248</v>
      </c>
      <c r="L7" s="51" t="s">
        <v>241</v>
      </c>
      <c r="M7" s="51" t="s">
        <v>248</v>
      </c>
      <c r="N7" s="51" t="s">
        <v>241</v>
      </c>
      <c r="O7" s="51" t="s">
        <v>248</v>
      </c>
    </row>
    <row r="8" spans="1:25" ht="15.95" customHeight="1">
      <c r="A8" s="103" t="s">
        <v>82</v>
      </c>
      <c r="B8" s="61" t="s">
        <v>49</v>
      </c>
      <c r="C8" s="53"/>
      <c r="D8" s="53"/>
      <c r="E8" s="66" t="s">
        <v>40</v>
      </c>
      <c r="F8" s="54">
        <v>3998</v>
      </c>
      <c r="G8" s="54">
        <v>3091</v>
      </c>
      <c r="H8" s="54">
        <v>1392</v>
      </c>
      <c r="I8" s="54">
        <v>1447</v>
      </c>
      <c r="J8" s="54">
        <v>55442</v>
      </c>
      <c r="K8" s="54">
        <v>57691</v>
      </c>
      <c r="L8" s="54"/>
      <c r="M8" s="54"/>
      <c r="N8" s="54"/>
      <c r="O8" s="5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03"/>
      <c r="B9" s="63"/>
      <c r="C9" s="53" t="s">
        <v>50</v>
      </c>
      <c r="D9" s="53"/>
      <c r="E9" s="66" t="s">
        <v>41</v>
      </c>
      <c r="F9" s="54">
        <v>3408</v>
      </c>
      <c r="G9" s="54">
        <v>3091</v>
      </c>
      <c r="H9" s="54">
        <v>1392</v>
      </c>
      <c r="I9" s="54">
        <v>1447</v>
      </c>
      <c r="J9" s="54">
        <v>55440</v>
      </c>
      <c r="K9" s="54">
        <v>57489</v>
      </c>
      <c r="L9" s="54"/>
      <c r="M9" s="54"/>
      <c r="N9" s="54"/>
      <c r="O9" s="54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03"/>
      <c r="B10" s="62"/>
      <c r="C10" s="53" t="s">
        <v>51</v>
      </c>
      <c r="D10" s="53"/>
      <c r="E10" s="66" t="s">
        <v>42</v>
      </c>
      <c r="F10" s="54">
        <v>590</v>
      </c>
      <c r="G10" s="54">
        <v>0</v>
      </c>
      <c r="H10" s="54">
        <v>0</v>
      </c>
      <c r="I10" s="54">
        <v>0</v>
      </c>
      <c r="J10" s="67">
        <v>2</v>
      </c>
      <c r="K10" s="67">
        <v>202</v>
      </c>
      <c r="L10" s="54"/>
      <c r="M10" s="54"/>
      <c r="N10" s="54"/>
      <c r="O10" s="54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03"/>
      <c r="B11" s="61" t="s">
        <v>52</v>
      </c>
      <c r="C11" s="53"/>
      <c r="D11" s="53"/>
      <c r="E11" s="66" t="s">
        <v>43</v>
      </c>
      <c r="F11" s="54">
        <v>3153</v>
      </c>
      <c r="G11" s="54">
        <v>3005</v>
      </c>
      <c r="H11" s="54">
        <v>1014</v>
      </c>
      <c r="I11" s="54">
        <v>1094</v>
      </c>
      <c r="J11" s="54">
        <v>54983</v>
      </c>
      <c r="K11" s="54">
        <v>54378</v>
      </c>
      <c r="L11" s="54"/>
      <c r="M11" s="54"/>
      <c r="N11" s="54"/>
      <c r="O11" s="54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03"/>
      <c r="B12" s="63"/>
      <c r="C12" s="53" t="s">
        <v>53</v>
      </c>
      <c r="D12" s="53"/>
      <c r="E12" s="66" t="s">
        <v>44</v>
      </c>
      <c r="F12" s="54">
        <v>3152</v>
      </c>
      <c r="G12" s="54">
        <v>2996</v>
      </c>
      <c r="H12" s="54">
        <v>1013</v>
      </c>
      <c r="I12" s="54">
        <v>1093</v>
      </c>
      <c r="J12" s="54">
        <v>54975</v>
      </c>
      <c r="K12" s="54">
        <v>53837</v>
      </c>
      <c r="L12" s="54"/>
      <c r="M12" s="54"/>
      <c r="N12" s="54"/>
      <c r="O12" s="54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03"/>
      <c r="B13" s="62"/>
      <c r="C13" s="53" t="s">
        <v>54</v>
      </c>
      <c r="D13" s="53"/>
      <c r="E13" s="66" t="s">
        <v>45</v>
      </c>
      <c r="F13" s="54">
        <v>1</v>
      </c>
      <c r="G13" s="54">
        <v>9</v>
      </c>
      <c r="H13" s="67">
        <v>1</v>
      </c>
      <c r="I13" s="67">
        <v>1</v>
      </c>
      <c r="J13" s="67">
        <v>8</v>
      </c>
      <c r="K13" s="67">
        <v>541</v>
      </c>
      <c r="L13" s="54"/>
      <c r="M13" s="54"/>
      <c r="N13" s="54"/>
      <c r="O13" s="54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03"/>
      <c r="B14" s="53" t="s">
        <v>55</v>
      </c>
      <c r="C14" s="53"/>
      <c r="D14" s="53"/>
      <c r="E14" s="66" t="s">
        <v>96</v>
      </c>
      <c r="F14" s="54">
        <f t="shared" ref="F14:O14" si="0">F9-F12</f>
        <v>256</v>
      </c>
      <c r="G14" s="54">
        <f t="shared" si="0"/>
        <v>95</v>
      </c>
      <c r="H14" s="54">
        <f t="shared" si="0"/>
        <v>379</v>
      </c>
      <c r="I14" s="54">
        <f t="shared" si="0"/>
        <v>354</v>
      </c>
      <c r="J14" s="54">
        <f t="shared" si="0"/>
        <v>465</v>
      </c>
      <c r="K14" s="54">
        <f t="shared" si="0"/>
        <v>3652</v>
      </c>
      <c r="L14" s="54">
        <f t="shared" si="0"/>
        <v>0</v>
      </c>
      <c r="M14" s="54">
        <f t="shared" si="0"/>
        <v>0</v>
      </c>
      <c r="N14" s="54">
        <f t="shared" si="0"/>
        <v>0</v>
      </c>
      <c r="O14" s="54">
        <f t="shared" si="0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03"/>
      <c r="B15" s="53" t="s">
        <v>56</v>
      </c>
      <c r="C15" s="53"/>
      <c r="D15" s="53"/>
      <c r="E15" s="66" t="s">
        <v>97</v>
      </c>
      <c r="F15" s="54">
        <f t="shared" ref="F15:O15" si="1">F10-F13</f>
        <v>589</v>
      </c>
      <c r="G15" s="54">
        <f t="shared" si="1"/>
        <v>-9</v>
      </c>
      <c r="H15" s="54">
        <f t="shared" si="1"/>
        <v>-1</v>
      </c>
      <c r="I15" s="54">
        <f t="shared" si="1"/>
        <v>-1</v>
      </c>
      <c r="J15" s="54">
        <f t="shared" si="1"/>
        <v>-6</v>
      </c>
      <c r="K15" s="54">
        <f t="shared" si="1"/>
        <v>-339</v>
      </c>
      <c r="L15" s="54">
        <f t="shared" si="1"/>
        <v>0</v>
      </c>
      <c r="M15" s="54">
        <f t="shared" si="1"/>
        <v>0</v>
      </c>
      <c r="N15" s="54">
        <f t="shared" si="1"/>
        <v>0</v>
      </c>
      <c r="O15" s="54">
        <f t="shared" si="1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03"/>
      <c r="B16" s="53" t="s">
        <v>57</v>
      </c>
      <c r="C16" s="53"/>
      <c r="D16" s="53"/>
      <c r="E16" s="66" t="s">
        <v>98</v>
      </c>
      <c r="F16" s="54">
        <f t="shared" ref="F16:O16" si="2">F8-F11</f>
        <v>845</v>
      </c>
      <c r="G16" s="54">
        <f t="shared" si="2"/>
        <v>86</v>
      </c>
      <c r="H16" s="54">
        <f t="shared" si="2"/>
        <v>378</v>
      </c>
      <c r="I16" s="54">
        <f t="shared" si="2"/>
        <v>353</v>
      </c>
      <c r="J16" s="54">
        <f t="shared" si="2"/>
        <v>459</v>
      </c>
      <c r="K16" s="54">
        <f t="shared" si="2"/>
        <v>3313</v>
      </c>
      <c r="L16" s="54">
        <f t="shared" si="2"/>
        <v>0</v>
      </c>
      <c r="M16" s="54">
        <f t="shared" si="2"/>
        <v>0</v>
      </c>
      <c r="N16" s="54">
        <f t="shared" si="2"/>
        <v>0</v>
      </c>
      <c r="O16" s="54">
        <f t="shared" si="2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03"/>
      <c r="B17" s="53" t="s">
        <v>58</v>
      </c>
      <c r="C17" s="53"/>
      <c r="D17" s="53"/>
      <c r="E17" s="51"/>
      <c r="F17" s="54">
        <v>0</v>
      </c>
      <c r="G17" s="54">
        <v>0</v>
      </c>
      <c r="H17" s="67">
        <v>10125</v>
      </c>
      <c r="I17" s="67">
        <v>10536</v>
      </c>
      <c r="J17" s="54">
        <v>15014</v>
      </c>
      <c r="K17" s="54">
        <v>16453</v>
      </c>
      <c r="L17" s="54"/>
      <c r="M17" s="54"/>
      <c r="N17" s="67"/>
      <c r="O17" s="68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03"/>
      <c r="B18" s="53" t="s">
        <v>59</v>
      </c>
      <c r="C18" s="53"/>
      <c r="D18" s="53"/>
      <c r="E18" s="51"/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/>
      <c r="M18" s="68"/>
      <c r="N18" s="68"/>
      <c r="O18" s="68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03" t="s">
        <v>83</v>
      </c>
      <c r="B19" s="61" t="s">
        <v>60</v>
      </c>
      <c r="C19" s="53"/>
      <c r="D19" s="53"/>
      <c r="E19" s="66"/>
      <c r="F19" s="54">
        <v>135</v>
      </c>
      <c r="G19" s="54">
        <v>1990</v>
      </c>
      <c r="H19" s="54">
        <v>112</v>
      </c>
      <c r="I19" s="54">
        <v>378</v>
      </c>
      <c r="J19" s="54">
        <v>5567</v>
      </c>
      <c r="K19" s="54">
        <v>4951</v>
      </c>
      <c r="L19" s="54"/>
      <c r="M19" s="54"/>
      <c r="N19" s="54"/>
      <c r="O19" s="54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03"/>
      <c r="B20" s="62"/>
      <c r="C20" s="53" t="s">
        <v>61</v>
      </c>
      <c r="D20" s="53"/>
      <c r="E20" s="66"/>
      <c r="F20" s="54">
        <v>135</v>
      </c>
      <c r="G20" s="54">
        <v>1990</v>
      </c>
      <c r="H20" s="54">
        <v>0</v>
      </c>
      <c r="I20" s="54">
        <v>0</v>
      </c>
      <c r="J20" s="54">
        <v>1467</v>
      </c>
      <c r="K20" s="67">
        <v>962</v>
      </c>
      <c r="L20" s="54"/>
      <c r="M20" s="54"/>
      <c r="N20" s="54"/>
      <c r="O20" s="54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03"/>
      <c r="B21" s="53" t="s">
        <v>62</v>
      </c>
      <c r="C21" s="53"/>
      <c r="D21" s="53"/>
      <c r="E21" s="66" t="s">
        <v>99</v>
      </c>
      <c r="F21" s="54">
        <v>135</v>
      </c>
      <c r="G21" s="54">
        <v>1990</v>
      </c>
      <c r="H21" s="54">
        <v>112</v>
      </c>
      <c r="I21" s="54">
        <v>378</v>
      </c>
      <c r="J21" s="54">
        <v>5567</v>
      </c>
      <c r="K21" s="54">
        <v>4951</v>
      </c>
      <c r="L21" s="54"/>
      <c r="M21" s="54"/>
      <c r="N21" s="54"/>
      <c r="O21" s="54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03"/>
      <c r="B22" s="61" t="s">
        <v>63</v>
      </c>
      <c r="C22" s="53"/>
      <c r="D22" s="53"/>
      <c r="E22" s="66" t="s">
        <v>100</v>
      </c>
      <c r="F22" s="54">
        <v>1081</v>
      </c>
      <c r="G22" s="54">
        <v>3994</v>
      </c>
      <c r="H22" s="54">
        <v>656</v>
      </c>
      <c r="I22" s="54">
        <v>631</v>
      </c>
      <c r="J22" s="54">
        <v>8088</v>
      </c>
      <c r="K22" s="54">
        <v>8055</v>
      </c>
      <c r="L22" s="54"/>
      <c r="M22" s="54"/>
      <c r="N22" s="54"/>
      <c r="O22" s="54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03"/>
      <c r="B23" s="62" t="s">
        <v>64</v>
      </c>
      <c r="C23" s="53" t="s">
        <v>65</v>
      </c>
      <c r="D23" s="53"/>
      <c r="E23" s="66"/>
      <c r="F23" s="54">
        <v>194</v>
      </c>
      <c r="G23" s="54">
        <v>215</v>
      </c>
      <c r="H23" s="54">
        <v>509</v>
      </c>
      <c r="I23" s="54">
        <v>564</v>
      </c>
      <c r="J23" s="54">
        <v>1986</v>
      </c>
      <c r="K23" s="54">
        <v>1728</v>
      </c>
      <c r="L23" s="54"/>
      <c r="M23" s="54"/>
      <c r="N23" s="54"/>
      <c r="O23" s="54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03"/>
      <c r="B24" s="53" t="s">
        <v>101</v>
      </c>
      <c r="C24" s="53"/>
      <c r="D24" s="53"/>
      <c r="E24" s="66" t="s">
        <v>102</v>
      </c>
      <c r="F24" s="54">
        <f t="shared" ref="F24:O24" si="3">F21-F22</f>
        <v>-946</v>
      </c>
      <c r="G24" s="54">
        <f t="shared" si="3"/>
        <v>-2004</v>
      </c>
      <c r="H24" s="54">
        <f t="shared" si="3"/>
        <v>-544</v>
      </c>
      <c r="I24" s="54">
        <f t="shared" si="3"/>
        <v>-253</v>
      </c>
      <c r="J24" s="54">
        <f t="shared" si="3"/>
        <v>-2521</v>
      </c>
      <c r="K24" s="54">
        <f t="shared" si="3"/>
        <v>-3104</v>
      </c>
      <c r="L24" s="54">
        <f t="shared" si="3"/>
        <v>0</v>
      </c>
      <c r="M24" s="54">
        <f t="shared" si="3"/>
        <v>0</v>
      </c>
      <c r="N24" s="54">
        <f t="shared" si="3"/>
        <v>0</v>
      </c>
      <c r="O24" s="54">
        <f t="shared" si="3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03"/>
      <c r="B25" s="61" t="s">
        <v>66</v>
      </c>
      <c r="C25" s="61"/>
      <c r="D25" s="61"/>
      <c r="E25" s="107" t="s">
        <v>103</v>
      </c>
      <c r="F25" s="95">
        <v>946</v>
      </c>
      <c r="G25" s="95">
        <v>2004</v>
      </c>
      <c r="H25" s="95">
        <v>544</v>
      </c>
      <c r="I25" s="95">
        <v>253</v>
      </c>
      <c r="J25" s="95">
        <v>2521</v>
      </c>
      <c r="K25" s="95">
        <v>3104</v>
      </c>
      <c r="L25" s="95"/>
      <c r="M25" s="95"/>
      <c r="N25" s="95"/>
      <c r="O25" s="95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03"/>
      <c r="B26" s="80" t="s">
        <v>67</v>
      </c>
      <c r="C26" s="80"/>
      <c r="D26" s="80"/>
      <c r="E26" s="108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03"/>
      <c r="B27" s="53" t="s">
        <v>104</v>
      </c>
      <c r="C27" s="53"/>
      <c r="D27" s="53"/>
      <c r="E27" s="66" t="s">
        <v>105</v>
      </c>
      <c r="F27" s="54">
        <f>F24+F25</f>
        <v>0</v>
      </c>
      <c r="G27" s="54">
        <f t="shared" ref="G27:O27" si="4">G24+G25</f>
        <v>0</v>
      </c>
      <c r="H27" s="54">
        <f t="shared" si="4"/>
        <v>0</v>
      </c>
      <c r="I27" s="54">
        <f t="shared" si="4"/>
        <v>0</v>
      </c>
      <c r="J27" s="54">
        <f t="shared" si="4"/>
        <v>0</v>
      </c>
      <c r="K27" s="54">
        <f t="shared" si="4"/>
        <v>0</v>
      </c>
      <c r="L27" s="54">
        <f t="shared" si="4"/>
        <v>0</v>
      </c>
      <c r="M27" s="54">
        <f t="shared" si="4"/>
        <v>0</v>
      </c>
      <c r="N27" s="54">
        <f t="shared" si="4"/>
        <v>0</v>
      </c>
      <c r="O27" s="54">
        <f t="shared" si="4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106" t="s">
        <v>68</v>
      </c>
      <c r="B30" s="106"/>
      <c r="C30" s="106"/>
      <c r="D30" s="106"/>
      <c r="E30" s="106"/>
      <c r="F30" s="100" t="s">
        <v>256</v>
      </c>
      <c r="G30" s="99"/>
      <c r="H30" s="100" t="s">
        <v>257</v>
      </c>
      <c r="I30" s="99"/>
      <c r="J30" s="100" t="s">
        <v>258</v>
      </c>
      <c r="K30" s="99"/>
      <c r="L30" s="99"/>
      <c r="M30" s="99"/>
      <c r="N30" s="99"/>
      <c r="O30" s="99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06"/>
      <c r="B31" s="106"/>
      <c r="C31" s="106"/>
      <c r="D31" s="106"/>
      <c r="E31" s="106"/>
      <c r="F31" s="51" t="s">
        <v>241</v>
      </c>
      <c r="G31" s="51" t="s">
        <v>248</v>
      </c>
      <c r="H31" s="51" t="s">
        <v>241</v>
      </c>
      <c r="I31" s="51" t="s">
        <v>248</v>
      </c>
      <c r="J31" s="51" t="s">
        <v>241</v>
      </c>
      <c r="K31" s="51" t="s">
        <v>248</v>
      </c>
      <c r="L31" s="51" t="s">
        <v>241</v>
      </c>
      <c r="M31" s="51" t="s">
        <v>248</v>
      </c>
      <c r="N31" s="51" t="s">
        <v>241</v>
      </c>
      <c r="O31" s="51" t="s">
        <v>248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03" t="s">
        <v>84</v>
      </c>
      <c r="B32" s="61" t="s">
        <v>49</v>
      </c>
      <c r="C32" s="53"/>
      <c r="D32" s="53"/>
      <c r="E32" s="66" t="s">
        <v>40</v>
      </c>
      <c r="F32" s="88">
        <v>15</v>
      </c>
      <c r="G32" s="88">
        <v>15</v>
      </c>
      <c r="H32" s="88">
        <v>15</v>
      </c>
      <c r="I32" s="88">
        <v>15</v>
      </c>
      <c r="J32" s="88">
        <v>0</v>
      </c>
      <c r="K32" s="88">
        <v>0</v>
      </c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09"/>
      <c r="B33" s="63"/>
      <c r="C33" s="61" t="s">
        <v>69</v>
      </c>
      <c r="D33" s="53"/>
      <c r="E33" s="66"/>
      <c r="F33" s="88">
        <v>15</v>
      </c>
      <c r="G33" s="88">
        <v>15</v>
      </c>
      <c r="H33" s="88">
        <v>15</v>
      </c>
      <c r="I33" s="88">
        <v>15</v>
      </c>
      <c r="J33" s="88">
        <v>0</v>
      </c>
      <c r="K33" s="88">
        <v>0</v>
      </c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09"/>
      <c r="B34" s="63"/>
      <c r="C34" s="62"/>
      <c r="D34" s="53" t="s">
        <v>70</v>
      </c>
      <c r="E34" s="66"/>
      <c r="F34" s="88">
        <v>15</v>
      </c>
      <c r="G34" s="88">
        <v>15</v>
      </c>
      <c r="H34" s="88">
        <v>15</v>
      </c>
      <c r="I34" s="88">
        <v>15</v>
      </c>
      <c r="J34" s="88">
        <v>0</v>
      </c>
      <c r="K34" s="88">
        <v>0</v>
      </c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09"/>
      <c r="B35" s="62"/>
      <c r="C35" s="53" t="s">
        <v>71</v>
      </c>
      <c r="D35" s="53"/>
      <c r="E35" s="66"/>
      <c r="F35" s="88">
        <v>0</v>
      </c>
      <c r="G35" s="88">
        <v>0</v>
      </c>
      <c r="H35" s="88">
        <v>0</v>
      </c>
      <c r="I35" s="88">
        <v>0</v>
      </c>
      <c r="J35" s="68">
        <v>0</v>
      </c>
      <c r="K35" s="68">
        <v>0</v>
      </c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09"/>
      <c r="B36" s="61" t="s">
        <v>52</v>
      </c>
      <c r="C36" s="53"/>
      <c r="D36" s="53"/>
      <c r="E36" s="66" t="s">
        <v>41</v>
      </c>
      <c r="F36" s="88">
        <v>15</v>
      </c>
      <c r="G36" s="88">
        <v>15</v>
      </c>
      <c r="H36" s="88">
        <v>15</v>
      </c>
      <c r="I36" s="88">
        <v>15</v>
      </c>
      <c r="J36" s="88">
        <v>0</v>
      </c>
      <c r="K36" s="88">
        <v>0</v>
      </c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09"/>
      <c r="B37" s="63"/>
      <c r="C37" s="53" t="s">
        <v>72</v>
      </c>
      <c r="D37" s="53"/>
      <c r="E37" s="66"/>
      <c r="F37" s="88">
        <v>15</v>
      </c>
      <c r="G37" s="88">
        <v>15</v>
      </c>
      <c r="H37" s="88">
        <v>15</v>
      </c>
      <c r="I37" s="88">
        <v>15</v>
      </c>
      <c r="J37" s="88">
        <v>0</v>
      </c>
      <c r="K37" s="88">
        <v>0</v>
      </c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09"/>
      <c r="B38" s="62"/>
      <c r="C38" s="53" t="s">
        <v>73</v>
      </c>
      <c r="D38" s="53"/>
      <c r="E38" s="66"/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68">
        <v>0</v>
      </c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09"/>
      <c r="B39" s="47" t="s">
        <v>74</v>
      </c>
      <c r="C39" s="47"/>
      <c r="D39" s="47"/>
      <c r="E39" s="66" t="s">
        <v>107</v>
      </c>
      <c r="F39" s="88">
        <f>F32-F36</f>
        <v>0</v>
      </c>
      <c r="G39" s="88">
        <f t="shared" ref="G39:K39" si="5">G32-G36</f>
        <v>0</v>
      </c>
      <c r="H39" s="88">
        <f t="shared" si="5"/>
        <v>0</v>
      </c>
      <c r="I39" s="88">
        <f t="shared" si="5"/>
        <v>0</v>
      </c>
      <c r="J39" s="88">
        <f t="shared" si="5"/>
        <v>0</v>
      </c>
      <c r="K39" s="88">
        <f t="shared" si="5"/>
        <v>0</v>
      </c>
      <c r="L39" s="54">
        <f t="shared" ref="L39:O39" si="6">L32-L36</f>
        <v>0</v>
      </c>
      <c r="M39" s="54">
        <f t="shared" si="6"/>
        <v>0</v>
      </c>
      <c r="N39" s="54">
        <f t="shared" si="6"/>
        <v>0</v>
      </c>
      <c r="O39" s="54">
        <f t="shared" si="6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03" t="s">
        <v>85</v>
      </c>
      <c r="B40" s="61" t="s">
        <v>75</v>
      </c>
      <c r="C40" s="53"/>
      <c r="D40" s="53"/>
      <c r="E40" s="66" t="s">
        <v>43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04"/>
      <c r="B41" s="62"/>
      <c r="C41" s="53" t="s">
        <v>76</v>
      </c>
      <c r="D41" s="53"/>
      <c r="E41" s="66"/>
      <c r="F41" s="68">
        <v>0</v>
      </c>
      <c r="G41" s="68">
        <v>0</v>
      </c>
      <c r="H41" s="68">
        <v>0</v>
      </c>
      <c r="I41" s="68">
        <v>0</v>
      </c>
      <c r="J41" s="88">
        <v>0</v>
      </c>
      <c r="K41" s="88">
        <v>0</v>
      </c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04"/>
      <c r="B42" s="61" t="s">
        <v>63</v>
      </c>
      <c r="C42" s="53"/>
      <c r="D42" s="53"/>
      <c r="E42" s="66" t="s">
        <v>44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04"/>
      <c r="B43" s="62"/>
      <c r="C43" s="53" t="s">
        <v>77</v>
      </c>
      <c r="D43" s="53"/>
      <c r="E43" s="66"/>
      <c r="F43" s="88">
        <v>0</v>
      </c>
      <c r="G43" s="88">
        <v>0</v>
      </c>
      <c r="H43" s="88">
        <v>0</v>
      </c>
      <c r="I43" s="88">
        <v>0</v>
      </c>
      <c r="J43" s="68">
        <v>0</v>
      </c>
      <c r="K43" s="68">
        <v>0</v>
      </c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04"/>
      <c r="B44" s="53" t="s">
        <v>74</v>
      </c>
      <c r="C44" s="53"/>
      <c r="D44" s="53"/>
      <c r="E44" s="66" t="s">
        <v>108</v>
      </c>
      <c r="F44" s="68">
        <f>F40-F42</f>
        <v>0</v>
      </c>
      <c r="G44" s="68">
        <f t="shared" ref="G44:K44" si="7">G40-G42</f>
        <v>0</v>
      </c>
      <c r="H44" s="68">
        <f t="shared" si="7"/>
        <v>0</v>
      </c>
      <c r="I44" s="68">
        <f t="shared" si="7"/>
        <v>0</v>
      </c>
      <c r="J44" s="68">
        <f t="shared" si="7"/>
        <v>0</v>
      </c>
      <c r="K44" s="68">
        <f t="shared" si="7"/>
        <v>0</v>
      </c>
      <c r="L44" s="68">
        <f t="shared" ref="L44:O44" si="8">L40-L42</f>
        <v>0</v>
      </c>
      <c r="M44" s="68">
        <f t="shared" si="8"/>
        <v>0</v>
      </c>
      <c r="N44" s="68">
        <f t="shared" si="8"/>
        <v>0</v>
      </c>
      <c r="O44" s="68">
        <f t="shared" si="8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03" t="s">
        <v>86</v>
      </c>
      <c r="B45" s="47" t="s">
        <v>78</v>
      </c>
      <c r="C45" s="47"/>
      <c r="D45" s="47"/>
      <c r="E45" s="66" t="s">
        <v>109</v>
      </c>
      <c r="F45" s="88">
        <f>F39+F44</f>
        <v>0</v>
      </c>
      <c r="G45" s="88">
        <f t="shared" ref="G45:K45" si="9">G39+G44</f>
        <v>0</v>
      </c>
      <c r="H45" s="88">
        <f t="shared" si="9"/>
        <v>0</v>
      </c>
      <c r="I45" s="88">
        <f t="shared" si="9"/>
        <v>0</v>
      </c>
      <c r="J45" s="88">
        <f t="shared" si="9"/>
        <v>0</v>
      </c>
      <c r="K45" s="88">
        <f t="shared" si="9"/>
        <v>0</v>
      </c>
      <c r="L45" s="54">
        <f t="shared" ref="L45:O45" si="10">L39+L44</f>
        <v>0</v>
      </c>
      <c r="M45" s="54">
        <f t="shared" si="10"/>
        <v>0</v>
      </c>
      <c r="N45" s="54">
        <f t="shared" si="10"/>
        <v>0</v>
      </c>
      <c r="O45" s="54">
        <f t="shared" si="10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04"/>
      <c r="B46" s="53" t="s">
        <v>79</v>
      </c>
      <c r="C46" s="53"/>
      <c r="D46" s="53"/>
      <c r="E46" s="53"/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54"/>
      <c r="M46" s="54"/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04"/>
      <c r="B47" s="53" t="s">
        <v>80</v>
      </c>
      <c r="C47" s="53"/>
      <c r="D47" s="53"/>
      <c r="E47" s="53"/>
      <c r="F47" s="88">
        <v>718</v>
      </c>
      <c r="G47" s="88">
        <v>666</v>
      </c>
      <c r="H47" s="88">
        <v>-44</v>
      </c>
      <c r="I47" s="88">
        <v>-96</v>
      </c>
      <c r="J47" s="88">
        <v>762</v>
      </c>
      <c r="K47" s="88">
        <v>762</v>
      </c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04"/>
      <c r="B48" s="53" t="s">
        <v>81</v>
      </c>
      <c r="C48" s="53"/>
      <c r="D48" s="53"/>
      <c r="E48" s="53"/>
      <c r="F48" s="88">
        <v>718</v>
      </c>
      <c r="G48" s="88">
        <v>666</v>
      </c>
      <c r="H48" s="88">
        <v>-44</v>
      </c>
      <c r="I48" s="88">
        <v>-96</v>
      </c>
      <c r="J48" s="88">
        <v>762</v>
      </c>
      <c r="K48" s="88">
        <v>762</v>
      </c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" ht="15.95" customHeight="1">
      <c r="A49" s="8" t="s">
        <v>110</v>
      </c>
    </row>
    <row r="50" spans="1:1" ht="15.95" customHeight="1">
      <c r="A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 activeCell="E2" sqref="E2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6" t="s">
        <v>0</v>
      </c>
      <c r="B1" s="16"/>
      <c r="C1" s="16"/>
      <c r="D1" s="16"/>
      <c r="E1" s="21" t="s">
        <v>264</v>
      </c>
      <c r="F1" s="1"/>
    </row>
    <row r="3" spans="1:9" ht="14.25">
      <c r="A3" s="10" t="s">
        <v>111</v>
      </c>
    </row>
    <row r="5" spans="1:9">
      <c r="A5" s="17" t="s">
        <v>242</v>
      </c>
      <c r="B5" s="17"/>
      <c r="C5" s="17"/>
      <c r="D5" s="17"/>
      <c r="E5" s="17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9"/>
      <c r="F7" s="48" t="s">
        <v>243</v>
      </c>
      <c r="G7" s="48"/>
      <c r="H7" s="48" t="s">
        <v>246</v>
      </c>
      <c r="I7" s="69" t="s">
        <v>21</v>
      </c>
    </row>
    <row r="8" spans="1:9" ht="17.100000000000001" customHeight="1">
      <c r="A8" s="18"/>
      <c r="B8" s="19"/>
      <c r="C8" s="19"/>
      <c r="D8" s="19"/>
      <c r="E8" s="60"/>
      <c r="F8" s="51" t="s">
        <v>237</v>
      </c>
      <c r="G8" s="51" t="s">
        <v>2</v>
      </c>
      <c r="H8" s="51" t="s">
        <v>237</v>
      </c>
      <c r="I8" s="52"/>
    </row>
    <row r="9" spans="1:9" ht="18" customHeight="1">
      <c r="A9" s="91" t="s">
        <v>87</v>
      </c>
      <c r="B9" s="91" t="s">
        <v>89</v>
      </c>
      <c r="C9" s="61" t="s">
        <v>3</v>
      </c>
      <c r="D9" s="53"/>
      <c r="E9" s="53"/>
      <c r="F9" s="54">
        <v>187590</v>
      </c>
      <c r="G9" s="55">
        <f>F9/$F$27*100</f>
        <v>24.628937918901354</v>
      </c>
      <c r="H9" s="54">
        <v>172230</v>
      </c>
      <c r="I9" s="55">
        <f t="shared" ref="I9:I45" si="0">(F9/H9-1)*100</f>
        <v>8.9183069151715699</v>
      </c>
    </row>
    <row r="10" spans="1:9" ht="18" customHeight="1">
      <c r="A10" s="91"/>
      <c r="B10" s="91"/>
      <c r="C10" s="63"/>
      <c r="D10" s="61" t="s">
        <v>22</v>
      </c>
      <c r="E10" s="53"/>
      <c r="F10" s="54">
        <v>48799</v>
      </c>
      <c r="G10" s="55">
        <f t="shared" ref="G10:G27" si="1">F10/$F$27*100</f>
        <v>6.4068849165971917</v>
      </c>
      <c r="H10" s="54">
        <v>48086</v>
      </c>
      <c r="I10" s="55">
        <f t="shared" si="0"/>
        <v>1.482760054901644</v>
      </c>
    </row>
    <row r="11" spans="1:9" ht="18" customHeight="1">
      <c r="A11" s="91"/>
      <c r="B11" s="91"/>
      <c r="C11" s="63"/>
      <c r="D11" s="63"/>
      <c r="E11" s="47" t="s">
        <v>23</v>
      </c>
      <c r="F11" s="54">
        <v>39156</v>
      </c>
      <c r="G11" s="55">
        <f t="shared" si="1"/>
        <v>5.1408427589557091</v>
      </c>
      <c r="H11" s="54">
        <v>39516</v>
      </c>
      <c r="I11" s="55">
        <f t="shared" si="0"/>
        <v>-0.91102338293349572</v>
      </c>
    </row>
    <row r="12" spans="1:9" ht="18" customHeight="1">
      <c r="A12" s="91"/>
      <c r="B12" s="91"/>
      <c r="C12" s="63"/>
      <c r="D12" s="63"/>
      <c r="E12" s="47" t="s">
        <v>24</v>
      </c>
      <c r="F12" s="54">
        <v>2576</v>
      </c>
      <c r="G12" s="55">
        <f t="shared" si="1"/>
        <v>0.33820642933573158</v>
      </c>
      <c r="H12" s="54">
        <v>2676</v>
      </c>
      <c r="I12" s="55">
        <f t="shared" si="0"/>
        <v>-3.7369207772795177</v>
      </c>
    </row>
    <row r="13" spans="1:9" ht="18" customHeight="1">
      <c r="A13" s="91"/>
      <c r="B13" s="91"/>
      <c r="C13" s="63"/>
      <c r="D13" s="62"/>
      <c r="E13" s="47" t="s">
        <v>25</v>
      </c>
      <c r="F13" s="54">
        <v>351</v>
      </c>
      <c r="G13" s="55">
        <f t="shared" si="1"/>
        <v>4.608325182330815E-2</v>
      </c>
      <c r="H13" s="54">
        <v>399</v>
      </c>
      <c r="I13" s="55">
        <f t="shared" si="0"/>
        <v>-12.030075187969924</v>
      </c>
    </row>
    <row r="14" spans="1:9" ht="18" customHeight="1">
      <c r="A14" s="91"/>
      <c r="B14" s="91"/>
      <c r="C14" s="63"/>
      <c r="D14" s="61" t="s">
        <v>26</v>
      </c>
      <c r="E14" s="53"/>
      <c r="F14" s="54">
        <v>40542</v>
      </c>
      <c r="G14" s="55">
        <f t="shared" si="1"/>
        <v>5.3228125225656946</v>
      </c>
      <c r="H14" s="54">
        <v>34124</v>
      </c>
      <c r="I14" s="55">
        <f t="shared" si="0"/>
        <v>18.807877153909281</v>
      </c>
    </row>
    <row r="15" spans="1:9" ht="18" customHeight="1">
      <c r="A15" s="91"/>
      <c r="B15" s="91"/>
      <c r="C15" s="63"/>
      <c r="D15" s="63"/>
      <c r="E15" s="47" t="s">
        <v>27</v>
      </c>
      <c r="F15" s="54">
        <v>1406</v>
      </c>
      <c r="G15" s="55">
        <f t="shared" si="1"/>
        <v>0.18459558992470443</v>
      </c>
      <c r="H15" s="54">
        <v>1344</v>
      </c>
      <c r="I15" s="55">
        <f t="shared" si="0"/>
        <v>4.6130952380952328</v>
      </c>
    </row>
    <row r="16" spans="1:9" ht="18" customHeight="1">
      <c r="A16" s="91"/>
      <c r="B16" s="91"/>
      <c r="C16" s="63"/>
      <c r="D16" s="62"/>
      <c r="E16" s="47" t="s">
        <v>28</v>
      </c>
      <c r="F16" s="54">
        <v>39136</v>
      </c>
      <c r="G16" s="55">
        <f t="shared" si="1"/>
        <v>5.1382169326409901</v>
      </c>
      <c r="H16" s="54">
        <v>32780</v>
      </c>
      <c r="I16" s="55">
        <f t="shared" si="0"/>
        <v>19.389871873093355</v>
      </c>
    </row>
    <row r="17" spans="1:9" ht="18" customHeight="1">
      <c r="A17" s="91"/>
      <c r="B17" s="91"/>
      <c r="C17" s="63"/>
      <c r="D17" s="92" t="s">
        <v>29</v>
      </c>
      <c r="E17" s="93"/>
      <c r="F17" s="54">
        <v>65296</v>
      </c>
      <c r="G17" s="55">
        <f t="shared" si="1"/>
        <v>8.5727977522926739</v>
      </c>
      <c r="H17" s="54">
        <v>57478</v>
      </c>
      <c r="I17" s="55">
        <f t="shared" si="0"/>
        <v>13.601725877727123</v>
      </c>
    </row>
    <row r="18" spans="1:9" ht="18" customHeight="1">
      <c r="A18" s="91"/>
      <c r="B18" s="91"/>
      <c r="C18" s="63"/>
      <c r="D18" s="92" t="s">
        <v>93</v>
      </c>
      <c r="E18" s="94"/>
      <c r="F18" s="54">
        <v>2742</v>
      </c>
      <c r="G18" s="55">
        <f t="shared" si="1"/>
        <v>0.3600007877478944</v>
      </c>
      <c r="H18" s="54">
        <v>2866</v>
      </c>
      <c r="I18" s="55">
        <f t="shared" si="0"/>
        <v>-4.3265875785066239</v>
      </c>
    </row>
    <row r="19" spans="1:9" ht="18" customHeight="1">
      <c r="A19" s="91"/>
      <c r="B19" s="91"/>
      <c r="C19" s="62"/>
      <c r="D19" s="92" t="s">
        <v>94</v>
      </c>
      <c r="E19" s="94"/>
      <c r="F19" s="54">
        <v>0</v>
      </c>
      <c r="G19" s="55">
        <f t="shared" si="1"/>
        <v>0</v>
      </c>
      <c r="H19" s="54">
        <v>0</v>
      </c>
      <c r="I19" s="55" t="e">
        <f t="shared" si="0"/>
        <v>#DIV/0!</v>
      </c>
    </row>
    <row r="20" spans="1:9" ht="18" customHeight="1">
      <c r="A20" s="91"/>
      <c r="B20" s="91"/>
      <c r="C20" s="53" t="s">
        <v>4</v>
      </c>
      <c r="D20" s="53"/>
      <c r="E20" s="53"/>
      <c r="F20" s="54">
        <v>24652</v>
      </c>
      <c r="G20" s="55">
        <f t="shared" si="1"/>
        <v>3.2365935155219154</v>
      </c>
      <c r="H20" s="54">
        <v>22432</v>
      </c>
      <c r="I20" s="55">
        <f t="shared" si="0"/>
        <v>9.8965763195435041</v>
      </c>
    </row>
    <row r="21" spans="1:9" ht="18" customHeight="1">
      <c r="A21" s="91"/>
      <c r="B21" s="91"/>
      <c r="C21" s="53" t="s">
        <v>5</v>
      </c>
      <c r="D21" s="53"/>
      <c r="E21" s="53"/>
      <c r="F21" s="54">
        <v>195354</v>
      </c>
      <c r="G21" s="55">
        <f t="shared" si="1"/>
        <v>25.648283694275044</v>
      </c>
      <c r="H21" s="54">
        <v>170401</v>
      </c>
      <c r="I21" s="55">
        <f t="shared" si="0"/>
        <v>14.643693405555137</v>
      </c>
    </row>
    <row r="22" spans="1:9" ht="18" customHeight="1">
      <c r="A22" s="91"/>
      <c r="B22" s="91"/>
      <c r="C22" s="53" t="s">
        <v>30</v>
      </c>
      <c r="D22" s="53"/>
      <c r="E22" s="53"/>
      <c r="F22" s="54">
        <v>7635</v>
      </c>
      <c r="G22" s="55">
        <f t="shared" si="1"/>
        <v>1.0024091956437542</v>
      </c>
      <c r="H22" s="54">
        <v>7647</v>
      </c>
      <c r="I22" s="55">
        <f t="shared" si="0"/>
        <v>-0.15692428403295544</v>
      </c>
    </row>
    <row r="23" spans="1:9" ht="18" customHeight="1">
      <c r="A23" s="91"/>
      <c r="B23" s="91"/>
      <c r="C23" s="53" t="s">
        <v>6</v>
      </c>
      <c r="D23" s="53"/>
      <c r="E23" s="53"/>
      <c r="F23" s="54">
        <v>141912</v>
      </c>
      <c r="G23" s="55">
        <f t="shared" si="1"/>
        <v>18.631813198715971</v>
      </c>
      <c r="H23" s="54">
        <v>150225</v>
      </c>
      <c r="I23" s="55">
        <f t="shared" si="0"/>
        <v>-5.5336994508237591</v>
      </c>
    </row>
    <row r="24" spans="1:9" ht="18" customHeight="1">
      <c r="A24" s="91"/>
      <c r="B24" s="91"/>
      <c r="C24" s="53" t="s">
        <v>31</v>
      </c>
      <c r="D24" s="53"/>
      <c r="E24" s="53"/>
      <c r="F24" s="54">
        <v>1714</v>
      </c>
      <c r="G24" s="55">
        <f t="shared" si="1"/>
        <v>0.22503331517136799</v>
      </c>
      <c r="H24" s="54">
        <v>2241</v>
      </c>
      <c r="I24" s="55">
        <f t="shared" si="0"/>
        <v>-23.516287371709055</v>
      </c>
    </row>
    <row r="25" spans="1:9" ht="18" customHeight="1">
      <c r="A25" s="91"/>
      <c r="B25" s="91"/>
      <c r="C25" s="53" t="s">
        <v>7</v>
      </c>
      <c r="D25" s="53"/>
      <c r="E25" s="53"/>
      <c r="F25" s="54">
        <v>76601</v>
      </c>
      <c r="G25" s="55">
        <f t="shared" si="1"/>
        <v>10.057046076687257</v>
      </c>
      <c r="H25" s="54">
        <v>80343</v>
      </c>
      <c r="I25" s="55">
        <f t="shared" si="0"/>
        <v>-4.6575308365383368</v>
      </c>
    </row>
    <row r="26" spans="1:9" ht="18" customHeight="1">
      <c r="A26" s="91"/>
      <c r="B26" s="91"/>
      <c r="C26" s="53" t="s">
        <v>8</v>
      </c>
      <c r="D26" s="53"/>
      <c r="E26" s="53"/>
      <c r="F26" s="54">
        <v>126207</v>
      </c>
      <c r="G26" s="55">
        <f t="shared" si="1"/>
        <v>16.569883085083337</v>
      </c>
      <c r="H26" s="54">
        <v>125738</v>
      </c>
      <c r="I26" s="55">
        <f t="shared" si="0"/>
        <v>0.37299782086561706</v>
      </c>
    </row>
    <row r="27" spans="1:9" ht="18" customHeight="1">
      <c r="A27" s="91"/>
      <c r="B27" s="91"/>
      <c r="C27" s="53" t="s">
        <v>9</v>
      </c>
      <c r="D27" s="53"/>
      <c r="E27" s="53"/>
      <c r="F27" s="54">
        <f>SUM(F9,F20:F26)</f>
        <v>761665</v>
      </c>
      <c r="G27" s="55">
        <f t="shared" si="1"/>
        <v>100</v>
      </c>
      <c r="H27" s="54">
        <f>SUM(H9,H20:H26)</f>
        <v>731257</v>
      </c>
      <c r="I27" s="55">
        <f t="shared" si="0"/>
        <v>4.1583191682267762</v>
      </c>
    </row>
    <row r="28" spans="1:9" ht="18" customHeight="1">
      <c r="A28" s="91"/>
      <c r="B28" s="91" t="s">
        <v>88</v>
      </c>
      <c r="C28" s="61" t="s">
        <v>10</v>
      </c>
      <c r="D28" s="53"/>
      <c r="E28" s="53"/>
      <c r="F28" s="54">
        <v>284701</v>
      </c>
      <c r="G28" s="55">
        <f t="shared" ref="G28:G45" si="2">F28/$F$45*100</f>
        <v>38.33871536802075</v>
      </c>
      <c r="H28" s="54">
        <v>271478</v>
      </c>
      <c r="I28" s="55">
        <f t="shared" si="0"/>
        <v>4.8707445907218982</v>
      </c>
    </row>
    <row r="29" spans="1:9" ht="18" customHeight="1">
      <c r="A29" s="91"/>
      <c r="B29" s="91"/>
      <c r="C29" s="63"/>
      <c r="D29" s="53" t="s">
        <v>11</v>
      </c>
      <c r="E29" s="53"/>
      <c r="F29" s="54">
        <v>162143</v>
      </c>
      <c r="G29" s="55">
        <f t="shared" si="2"/>
        <v>21.834676822058892</v>
      </c>
      <c r="H29" s="54">
        <v>160256</v>
      </c>
      <c r="I29" s="55">
        <f t="shared" si="0"/>
        <v>1.1774910143770079</v>
      </c>
    </row>
    <row r="30" spans="1:9" ht="18" customHeight="1">
      <c r="A30" s="91"/>
      <c r="B30" s="91"/>
      <c r="C30" s="63"/>
      <c r="D30" s="53" t="s">
        <v>32</v>
      </c>
      <c r="E30" s="53"/>
      <c r="F30" s="54">
        <v>30068</v>
      </c>
      <c r="G30" s="55">
        <f t="shared" si="2"/>
        <v>4.0490496825991054</v>
      </c>
      <c r="H30" s="54">
        <v>29261</v>
      </c>
      <c r="I30" s="55">
        <f t="shared" si="0"/>
        <v>2.7579371860155133</v>
      </c>
    </row>
    <row r="31" spans="1:9" ht="18" customHeight="1">
      <c r="A31" s="91"/>
      <c r="B31" s="91"/>
      <c r="C31" s="62"/>
      <c r="D31" s="53" t="s">
        <v>12</v>
      </c>
      <c r="E31" s="53"/>
      <c r="F31" s="54">
        <v>92490</v>
      </c>
      <c r="G31" s="55">
        <f t="shared" si="2"/>
        <v>12.454988863362752</v>
      </c>
      <c r="H31" s="54">
        <v>81961</v>
      </c>
      <c r="I31" s="55">
        <f t="shared" si="0"/>
        <v>12.846353753614515</v>
      </c>
    </row>
    <row r="32" spans="1:9" ht="18" customHeight="1">
      <c r="A32" s="91"/>
      <c r="B32" s="91"/>
      <c r="C32" s="61" t="s">
        <v>13</v>
      </c>
      <c r="D32" s="53"/>
      <c r="E32" s="53"/>
      <c r="F32" s="54">
        <v>326548</v>
      </c>
      <c r="G32" s="55">
        <f t="shared" si="2"/>
        <v>43.973961545609043</v>
      </c>
      <c r="H32" s="54">
        <v>313579</v>
      </c>
      <c r="I32" s="55">
        <f t="shared" si="0"/>
        <v>4.1357999100705145</v>
      </c>
    </row>
    <row r="33" spans="1:9" ht="18" customHeight="1">
      <c r="A33" s="91"/>
      <c r="B33" s="91"/>
      <c r="C33" s="63"/>
      <c r="D33" s="53" t="s">
        <v>14</v>
      </c>
      <c r="E33" s="53"/>
      <c r="F33" s="54">
        <v>29547</v>
      </c>
      <c r="G33" s="55">
        <f t="shared" si="2"/>
        <v>3.9788902145721616</v>
      </c>
      <c r="H33" s="54">
        <v>27883</v>
      </c>
      <c r="I33" s="55">
        <f t="shared" si="0"/>
        <v>5.9677939963418636</v>
      </c>
    </row>
    <row r="34" spans="1:9" ht="18" customHeight="1">
      <c r="A34" s="91"/>
      <c r="B34" s="91"/>
      <c r="C34" s="63"/>
      <c r="D34" s="53" t="s">
        <v>33</v>
      </c>
      <c r="E34" s="53"/>
      <c r="F34" s="54">
        <v>3583</v>
      </c>
      <c r="G34" s="55">
        <f t="shared" si="2"/>
        <v>0.48249783865746287</v>
      </c>
      <c r="H34" s="54">
        <v>3808</v>
      </c>
      <c r="I34" s="55">
        <f t="shared" si="0"/>
        <v>-5.9086134453781529</v>
      </c>
    </row>
    <row r="35" spans="1:9" ht="18" customHeight="1">
      <c r="A35" s="91"/>
      <c r="B35" s="91"/>
      <c r="C35" s="63"/>
      <c r="D35" s="53" t="s">
        <v>34</v>
      </c>
      <c r="E35" s="53"/>
      <c r="F35" s="54">
        <v>170734</v>
      </c>
      <c r="G35" s="55">
        <f t="shared" si="2"/>
        <v>22.991567397528122</v>
      </c>
      <c r="H35" s="54">
        <v>170023</v>
      </c>
      <c r="I35" s="55">
        <f t="shared" si="0"/>
        <v>0.41817871699711961</v>
      </c>
    </row>
    <row r="36" spans="1:9" ht="18" customHeight="1">
      <c r="A36" s="91"/>
      <c r="B36" s="91"/>
      <c r="C36" s="63"/>
      <c r="D36" s="53" t="s">
        <v>35</v>
      </c>
      <c r="E36" s="53"/>
      <c r="F36" s="54">
        <v>7524</v>
      </c>
      <c r="G36" s="55">
        <f t="shared" si="2"/>
        <v>1.0132050622547448</v>
      </c>
      <c r="H36" s="54">
        <v>7953</v>
      </c>
      <c r="I36" s="55">
        <f t="shared" si="0"/>
        <v>-5.3941908713692976</v>
      </c>
    </row>
    <row r="37" spans="1:9" ht="18" customHeight="1">
      <c r="A37" s="91"/>
      <c r="B37" s="91"/>
      <c r="C37" s="63"/>
      <c r="D37" s="53" t="s">
        <v>15</v>
      </c>
      <c r="E37" s="53"/>
      <c r="F37" s="54">
        <v>31674</v>
      </c>
      <c r="G37" s="55">
        <f t="shared" si="2"/>
        <v>4.2653185993961706</v>
      </c>
      <c r="H37" s="54">
        <v>16337</v>
      </c>
      <c r="I37" s="55">
        <f t="shared" si="0"/>
        <v>93.878925139254449</v>
      </c>
    </row>
    <row r="38" spans="1:9" ht="18" customHeight="1">
      <c r="A38" s="91"/>
      <c r="B38" s="91"/>
      <c r="C38" s="62"/>
      <c r="D38" s="53" t="s">
        <v>36</v>
      </c>
      <c r="E38" s="53"/>
      <c r="F38" s="54">
        <v>83486</v>
      </c>
      <c r="G38" s="55">
        <f t="shared" si="2"/>
        <v>11.242482433200376</v>
      </c>
      <c r="H38" s="54">
        <v>87575</v>
      </c>
      <c r="I38" s="55">
        <f t="shared" si="0"/>
        <v>-4.6691407365115563</v>
      </c>
    </row>
    <row r="39" spans="1:9" ht="18" customHeight="1">
      <c r="A39" s="91"/>
      <c r="B39" s="91"/>
      <c r="C39" s="61" t="s">
        <v>16</v>
      </c>
      <c r="D39" s="53"/>
      <c r="E39" s="53"/>
      <c r="F39" s="54">
        <v>131345</v>
      </c>
      <c r="G39" s="55">
        <f t="shared" si="2"/>
        <v>17.68732308637021</v>
      </c>
      <c r="H39" s="54">
        <v>128627</v>
      </c>
      <c r="I39" s="55">
        <f t="shared" si="0"/>
        <v>2.1130866769807355</v>
      </c>
    </row>
    <row r="40" spans="1:9" ht="18" customHeight="1">
      <c r="A40" s="91"/>
      <c r="B40" s="91"/>
      <c r="C40" s="63"/>
      <c r="D40" s="61" t="s">
        <v>17</v>
      </c>
      <c r="E40" s="53"/>
      <c r="F40" s="54">
        <v>121702</v>
      </c>
      <c r="G40" s="55">
        <f t="shared" si="2"/>
        <v>16.388766943982848</v>
      </c>
      <c r="H40" s="54">
        <v>116035</v>
      </c>
      <c r="I40" s="55">
        <f t="shared" si="0"/>
        <v>4.8838712457448086</v>
      </c>
    </row>
    <row r="41" spans="1:9" ht="18" customHeight="1">
      <c r="A41" s="91"/>
      <c r="B41" s="91"/>
      <c r="C41" s="63"/>
      <c r="D41" s="63"/>
      <c r="E41" s="57" t="s">
        <v>91</v>
      </c>
      <c r="F41" s="54">
        <v>97151</v>
      </c>
      <c r="G41" s="55">
        <f t="shared" si="2"/>
        <v>13.082653509185368</v>
      </c>
      <c r="H41" s="54">
        <v>93173</v>
      </c>
      <c r="I41" s="58">
        <f t="shared" si="0"/>
        <v>4.269477209062722</v>
      </c>
    </row>
    <row r="42" spans="1:9" ht="18" customHeight="1">
      <c r="A42" s="91"/>
      <c r="B42" s="91"/>
      <c r="C42" s="63"/>
      <c r="D42" s="62"/>
      <c r="E42" s="47" t="s">
        <v>37</v>
      </c>
      <c r="F42" s="54">
        <v>24551</v>
      </c>
      <c r="G42" s="55">
        <f t="shared" si="2"/>
        <v>3.3061134347974801</v>
      </c>
      <c r="H42" s="54">
        <v>22862</v>
      </c>
      <c r="I42" s="58">
        <f t="shared" si="0"/>
        <v>7.387805091418076</v>
      </c>
    </row>
    <row r="43" spans="1:9" ht="18" customHeight="1">
      <c r="A43" s="91"/>
      <c r="B43" s="91"/>
      <c r="C43" s="63"/>
      <c r="D43" s="53" t="s">
        <v>38</v>
      </c>
      <c r="E43" s="53"/>
      <c r="F43" s="54">
        <v>9643</v>
      </c>
      <c r="G43" s="55">
        <f t="shared" si="2"/>
        <v>1.2985561423873611</v>
      </c>
      <c r="H43" s="54">
        <v>12592</v>
      </c>
      <c r="I43" s="58">
        <f t="shared" si="0"/>
        <v>-23.41963151207116</v>
      </c>
    </row>
    <row r="44" spans="1:9" ht="18" customHeight="1">
      <c r="A44" s="91"/>
      <c r="B44" s="91"/>
      <c r="C44" s="62"/>
      <c r="D44" s="53" t="s">
        <v>39</v>
      </c>
      <c r="E44" s="53"/>
      <c r="F44" s="54">
        <v>0</v>
      </c>
      <c r="G44" s="55">
        <f t="shared" si="2"/>
        <v>0</v>
      </c>
      <c r="H44" s="54">
        <v>0</v>
      </c>
      <c r="I44" s="55" t="e">
        <f t="shared" si="0"/>
        <v>#DIV/0!</v>
      </c>
    </row>
    <row r="45" spans="1:9" ht="18" customHeight="1">
      <c r="A45" s="91"/>
      <c r="B45" s="91"/>
      <c r="C45" s="47" t="s">
        <v>18</v>
      </c>
      <c r="D45" s="47"/>
      <c r="E45" s="47"/>
      <c r="F45" s="54">
        <f>SUM(F28,F32,F39)</f>
        <v>742594</v>
      </c>
      <c r="G45" s="55">
        <f t="shared" si="2"/>
        <v>100</v>
      </c>
      <c r="H45" s="54">
        <f>SUM(H28,H32,H39)</f>
        <v>713684</v>
      </c>
      <c r="I45" s="55">
        <f t="shared" si="0"/>
        <v>4.0508124043694416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85" zoomScaleNormal="100" zoomScaleSheetLayoutView="85" workbookViewId="0">
      <pane xSplit="4" ySplit="6" topLeftCell="E28" activePane="bottomRight" state="frozen"/>
      <selection activeCell="L8" sqref="L8"/>
      <selection pane="topRight" activeCell="L8" sqref="L8"/>
      <selection pane="bottomLeft" activeCell="L8" sqref="L8"/>
      <selection pane="bottomRight" activeCell="C2" sqref="C2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3" t="s">
        <v>0</v>
      </c>
      <c r="B1" s="33"/>
      <c r="C1" s="21" t="s">
        <v>264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50" t="s">
        <v>114</v>
      </c>
      <c r="B6" s="48"/>
      <c r="C6" s="48"/>
      <c r="D6" s="48"/>
      <c r="E6" s="36" t="s">
        <v>232</v>
      </c>
      <c r="F6" s="36" t="s">
        <v>233</v>
      </c>
      <c r="G6" s="36" t="s">
        <v>234</v>
      </c>
      <c r="H6" s="36" t="s">
        <v>235</v>
      </c>
      <c r="I6" s="36" t="s">
        <v>249</v>
      </c>
    </row>
    <row r="7" spans="1:9" ht="27" customHeight="1">
      <c r="A7" s="91" t="s">
        <v>115</v>
      </c>
      <c r="B7" s="61" t="s">
        <v>116</v>
      </c>
      <c r="C7" s="53"/>
      <c r="D7" s="66" t="s">
        <v>117</v>
      </c>
      <c r="E7" s="70">
        <v>629499</v>
      </c>
      <c r="F7" s="36">
        <v>638820</v>
      </c>
      <c r="G7" s="36">
        <v>638787</v>
      </c>
      <c r="H7" s="36">
        <v>731257</v>
      </c>
      <c r="I7" s="36">
        <v>761665</v>
      </c>
    </row>
    <row r="8" spans="1:9" ht="27" customHeight="1">
      <c r="A8" s="91"/>
      <c r="B8" s="80"/>
      <c r="C8" s="53" t="s">
        <v>118</v>
      </c>
      <c r="D8" s="66" t="s">
        <v>41</v>
      </c>
      <c r="E8" s="71">
        <v>357323</v>
      </c>
      <c r="F8" s="71">
        <v>362039</v>
      </c>
      <c r="G8" s="71">
        <v>362856</v>
      </c>
      <c r="H8" s="71">
        <v>365950</v>
      </c>
      <c r="I8" s="72">
        <v>408423</v>
      </c>
    </row>
    <row r="9" spans="1:9" ht="27" customHeight="1">
      <c r="A9" s="91"/>
      <c r="B9" s="53" t="s">
        <v>119</v>
      </c>
      <c r="C9" s="53"/>
      <c r="D9" s="66"/>
      <c r="E9" s="71">
        <v>614958</v>
      </c>
      <c r="F9" s="71">
        <v>620655</v>
      </c>
      <c r="G9" s="71">
        <v>623660</v>
      </c>
      <c r="H9" s="71">
        <v>713684</v>
      </c>
      <c r="I9" s="73">
        <v>742594</v>
      </c>
    </row>
    <row r="10" spans="1:9" ht="27" customHeight="1">
      <c r="A10" s="91"/>
      <c r="B10" s="53" t="s">
        <v>120</v>
      </c>
      <c r="C10" s="53"/>
      <c r="D10" s="66"/>
      <c r="E10" s="71">
        <v>14541</v>
      </c>
      <c r="F10" s="71">
        <v>18165</v>
      </c>
      <c r="G10" s="71">
        <v>15127</v>
      </c>
      <c r="H10" s="71">
        <v>17573</v>
      </c>
      <c r="I10" s="73">
        <v>19071</v>
      </c>
    </row>
    <row r="11" spans="1:9" ht="27" customHeight="1">
      <c r="A11" s="91"/>
      <c r="B11" s="53" t="s">
        <v>121</v>
      </c>
      <c r="C11" s="53"/>
      <c r="D11" s="66"/>
      <c r="E11" s="71">
        <v>12443</v>
      </c>
      <c r="F11" s="71">
        <v>15947</v>
      </c>
      <c r="G11" s="71">
        <v>13238</v>
      </c>
      <c r="H11" s="71">
        <v>15064</v>
      </c>
      <c r="I11" s="73">
        <v>16493</v>
      </c>
    </row>
    <row r="12" spans="1:9" ht="27" customHeight="1">
      <c r="A12" s="91"/>
      <c r="B12" s="53" t="s">
        <v>122</v>
      </c>
      <c r="C12" s="53"/>
      <c r="D12" s="66"/>
      <c r="E12" s="71">
        <v>2098</v>
      </c>
      <c r="F12" s="71">
        <v>2218</v>
      </c>
      <c r="G12" s="71">
        <v>1890</v>
      </c>
      <c r="H12" s="71">
        <v>2509</v>
      </c>
      <c r="I12" s="73">
        <v>2578</v>
      </c>
    </row>
    <row r="13" spans="1:9" ht="27" customHeight="1">
      <c r="A13" s="91"/>
      <c r="B13" s="53" t="s">
        <v>123</v>
      </c>
      <c r="C13" s="53"/>
      <c r="D13" s="66"/>
      <c r="E13" s="71">
        <v>-357</v>
      </c>
      <c r="F13" s="71">
        <v>120</v>
      </c>
      <c r="G13" s="71">
        <v>-328</v>
      </c>
      <c r="H13" s="71">
        <v>620</v>
      </c>
      <c r="I13" s="73">
        <v>69</v>
      </c>
    </row>
    <row r="14" spans="1:9" ht="27" customHeight="1">
      <c r="A14" s="91"/>
      <c r="B14" s="53" t="s">
        <v>124</v>
      </c>
      <c r="C14" s="53"/>
      <c r="D14" s="66"/>
      <c r="E14" s="71">
        <v>0</v>
      </c>
      <c r="F14" s="71">
        <v>0</v>
      </c>
      <c r="G14" s="71">
        <v>0</v>
      </c>
      <c r="H14" s="71">
        <v>0</v>
      </c>
      <c r="I14" s="73">
        <v>0</v>
      </c>
    </row>
    <row r="15" spans="1:9" ht="27" customHeight="1">
      <c r="A15" s="91"/>
      <c r="B15" s="53" t="s">
        <v>125</v>
      </c>
      <c r="C15" s="53"/>
      <c r="D15" s="66"/>
      <c r="E15" s="71">
        <v>-3890</v>
      </c>
      <c r="F15" s="71">
        <v>-9255</v>
      </c>
      <c r="G15" s="71">
        <v>2926</v>
      </c>
      <c r="H15" s="71">
        <v>2692</v>
      </c>
      <c r="I15" s="73">
        <v>3431</v>
      </c>
    </row>
    <row r="16" spans="1:9" ht="27" customHeight="1">
      <c r="A16" s="91"/>
      <c r="B16" s="53" t="s">
        <v>126</v>
      </c>
      <c r="C16" s="53"/>
      <c r="D16" s="66" t="s">
        <v>42</v>
      </c>
      <c r="E16" s="71">
        <v>92293</v>
      </c>
      <c r="F16" s="71">
        <v>82720</v>
      </c>
      <c r="G16" s="71">
        <v>82905</v>
      </c>
      <c r="H16" s="71">
        <v>90975</v>
      </c>
      <c r="I16" s="73">
        <v>114030</v>
      </c>
    </row>
    <row r="17" spans="1:9" ht="27" customHeight="1">
      <c r="A17" s="91"/>
      <c r="B17" s="53" t="s">
        <v>127</v>
      </c>
      <c r="C17" s="53"/>
      <c r="D17" s="66" t="s">
        <v>43</v>
      </c>
      <c r="E17" s="71">
        <v>26499</v>
      </c>
      <c r="F17" s="71">
        <v>28402</v>
      </c>
      <c r="G17" s="71">
        <v>20981</v>
      </c>
      <c r="H17" s="71">
        <v>23162</v>
      </c>
      <c r="I17" s="73">
        <v>18410</v>
      </c>
    </row>
    <row r="18" spans="1:9" ht="27" customHeight="1">
      <c r="A18" s="91"/>
      <c r="B18" s="53" t="s">
        <v>128</v>
      </c>
      <c r="C18" s="53"/>
      <c r="D18" s="66" t="s">
        <v>44</v>
      </c>
      <c r="E18" s="71">
        <v>1035115</v>
      </c>
      <c r="F18" s="71">
        <v>1034725</v>
      </c>
      <c r="G18" s="71">
        <v>1026876</v>
      </c>
      <c r="H18" s="71">
        <v>1030067</v>
      </c>
      <c r="I18" s="73">
        <v>1018332</v>
      </c>
    </row>
    <row r="19" spans="1:9" ht="27" customHeight="1">
      <c r="A19" s="91"/>
      <c r="B19" s="53" t="s">
        <v>129</v>
      </c>
      <c r="C19" s="53"/>
      <c r="D19" s="66" t="s">
        <v>130</v>
      </c>
      <c r="E19" s="71">
        <v>969321</v>
      </c>
      <c r="F19" s="71">
        <v>980407</v>
      </c>
      <c r="G19" s="71">
        <v>964952</v>
      </c>
      <c r="H19" s="71">
        <v>962254</v>
      </c>
      <c r="I19" s="71">
        <f>I17+I18-I16</f>
        <v>922712</v>
      </c>
    </row>
    <row r="20" spans="1:9" ht="27" customHeight="1">
      <c r="A20" s="91"/>
      <c r="B20" s="53" t="s">
        <v>131</v>
      </c>
      <c r="C20" s="53"/>
      <c r="D20" s="66" t="s">
        <v>132</v>
      </c>
      <c r="E20" s="74">
        <v>2.8968608234006767</v>
      </c>
      <c r="F20" s="74">
        <v>2.8580484422948911</v>
      </c>
      <c r="G20" s="74">
        <v>2.8299821416760369</v>
      </c>
      <c r="H20" s="74">
        <v>2.8147752425194699</v>
      </c>
      <c r="I20" s="74">
        <f>I18/I8</f>
        <v>2.4933267715089502</v>
      </c>
    </row>
    <row r="21" spans="1:9" ht="27" customHeight="1">
      <c r="A21" s="91"/>
      <c r="B21" s="53" t="s">
        <v>133</v>
      </c>
      <c r="C21" s="53"/>
      <c r="D21" s="66" t="s">
        <v>134</v>
      </c>
      <c r="E21" s="74">
        <v>2.7127304987364371</v>
      </c>
      <c r="F21" s="74">
        <v>2.7080148823745507</v>
      </c>
      <c r="G21" s="74">
        <v>2.6593249112595632</v>
      </c>
      <c r="H21" s="74">
        <v>2.6294685066265884</v>
      </c>
      <c r="I21" s="74">
        <f>I19/I8</f>
        <v>2.2592067537822307</v>
      </c>
    </row>
    <row r="22" spans="1:9" ht="27" customHeight="1">
      <c r="A22" s="91"/>
      <c r="B22" s="53" t="s">
        <v>135</v>
      </c>
      <c r="C22" s="53"/>
      <c r="D22" s="66" t="s">
        <v>136</v>
      </c>
      <c r="E22" s="71">
        <v>747234.09723214817</v>
      </c>
      <c r="F22" s="71">
        <v>746952.56204241514</v>
      </c>
      <c r="G22" s="71">
        <v>741286.48587776185</v>
      </c>
      <c r="H22" s="71">
        <v>771677.67546846403</v>
      </c>
      <c r="I22" s="71">
        <f>I18/I24*1000000</f>
        <v>762886.36624137254</v>
      </c>
    </row>
    <row r="23" spans="1:9" ht="27" customHeight="1">
      <c r="A23" s="91"/>
      <c r="B23" s="53" t="s">
        <v>137</v>
      </c>
      <c r="C23" s="53"/>
      <c r="D23" s="66" t="s">
        <v>138</v>
      </c>
      <c r="E23" s="71">
        <v>699738.38883907883</v>
      </c>
      <c r="F23" s="71">
        <v>707741.20707851648</v>
      </c>
      <c r="G23" s="71">
        <v>696584.47282896668</v>
      </c>
      <c r="H23" s="71">
        <v>720875.37017517444</v>
      </c>
      <c r="I23" s="71">
        <f>I19/I24*1000000</f>
        <v>691252.36638670834</v>
      </c>
    </row>
    <row r="24" spans="1:9" ht="27" customHeight="1">
      <c r="A24" s="91"/>
      <c r="B24" s="75" t="s">
        <v>139</v>
      </c>
      <c r="C24" s="76"/>
      <c r="D24" s="66" t="s">
        <v>140</v>
      </c>
      <c r="E24" s="71">
        <v>1385262</v>
      </c>
      <c r="F24" s="71">
        <v>1385262</v>
      </c>
      <c r="G24" s="71">
        <v>1385262</v>
      </c>
      <c r="H24" s="73">
        <v>1334841</v>
      </c>
      <c r="I24" s="73">
        <v>1334841</v>
      </c>
    </row>
    <row r="25" spans="1:9" ht="27" customHeight="1">
      <c r="A25" s="91"/>
      <c r="B25" s="47" t="s">
        <v>141</v>
      </c>
      <c r="C25" s="47"/>
      <c r="D25" s="47"/>
      <c r="E25" s="71">
        <v>352567</v>
      </c>
      <c r="F25" s="71">
        <v>351898</v>
      </c>
      <c r="G25" s="71">
        <v>349948</v>
      </c>
      <c r="H25" s="71">
        <v>355961</v>
      </c>
      <c r="I25" s="54">
        <v>371027</v>
      </c>
    </row>
    <row r="26" spans="1:9" ht="27" customHeight="1">
      <c r="A26" s="91"/>
      <c r="B26" s="47" t="s">
        <v>142</v>
      </c>
      <c r="C26" s="47"/>
      <c r="D26" s="47"/>
      <c r="E26" s="77">
        <v>0.43419999999999997</v>
      </c>
      <c r="F26" s="77">
        <v>0.43852000000000002</v>
      </c>
      <c r="G26" s="77">
        <v>0.44285000000000002</v>
      </c>
      <c r="H26" s="77">
        <v>0.44767000000000001</v>
      </c>
      <c r="I26" s="78">
        <v>0.42499999999999999</v>
      </c>
    </row>
    <row r="27" spans="1:9" ht="27" customHeight="1">
      <c r="A27" s="91"/>
      <c r="B27" s="47" t="s">
        <v>143</v>
      </c>
      <c r="C27" s="47"/>
      <c r="D27" s="47"/>
      <c r="E27" s="58">
        <v>0.6</v>
      </c>
      <c r="F27" s="58">
        <v>0.63</v>
      </c>
      <c r="G27" s="58">
        <v>0.54</v>
      </c>
      <c r="H27" s="58">
        <v>0.71</v>
      </c>
      <c r="I27" s="55">
        <v>0.7</v>
      </c>
    </row>
    <row r="28" spans="1:9" ht="27" customHeight="1">
      <c r="A28" s="91"/>
      <c r="B28" s="47" t="s">
        <v>144</v>
      </c>
      <c r="C28" s="47"/>
      <c r="D28" s="47"/>
      <c r="E28" s="58">
        <v>90.4</v>
      </c>
      <c r="F28" s="58">
        <v>90.9</v>
      </c>
      <c r="G28" s="58">
        <v>90.2</v>
      </c>
      <c r="H28" s="58">
        <v>88.9</v>
      </c>
      <c r="I28" s="55">
        <v>84.7</v>
      </c>
    </row>
    <row r="29" spans="1:9" ht="27" customHeight="1">
      <c r="A29" s="91"/>
      <c r="B29" s="47" t="s">
        <v>145</v>
      </c>
      <c r="C29" s="47"/>
      <c r="D29" s="47"/>
      <c r="E29" s="58">
        <v>45.1</v>
      </c>
      <c r="F29" s="58">
        <v>44.5</v>
      </c>
      <c r="G29" s="58">
        <v>43.5</v>
      </c>
      <c r="H29" s="58">
        <v>41.9</v>
      </c>
      <c r="I29" s="55">
        <v>42.3</v>
      </c>
    </row>
    <row r="30" spans="1:9" ht="27" customHeight="1">
      <c r="A30" s="91"/>
      <c r="B30" s="91" t="s">
        <v>146</v>
      </c>
      <c r="C30" s="47" t="s">
        <v>147</v>
      </c>
      <c r="D30" s="47"/>
      <c r="E30" s="58">
        <v>0</v>
      </c>
      <c r="F30" s="58">
        <v>0</v>
      </c>
      <c r="G30" s="58">
        <v>0</v>
      </c>
      <c r="H30" s="58">
        <v>0</v>
      </c>
      <c r="I30" s="55">
        <v>0</v>
      </c>
    </row>
    <row r="31" spans="1:9" ht="27" customHeight="1">
      <c r="A31" s="91"/>
      <c r="B31" s="91"/>
      <c r="C31" s="47" t="s">
        <v>148</v>
      </c>
      <c r="D31" s="47"/>
      <c r="E31" s="58">
        <v>0</v>
      </c>
      <c r="F31" s="58">
        <v>0</v>
      </c>
      <c r="G31" s="58">
        <v>0</v>
      </c>
      <c r="H31" s="58">
        <v>0</v>
      </c>
      <c r="I31" s="55">
        <v>0</v>
      </c>
    </row>
    <row r="32" spans="1:9" ht="27" customHeight="1">
      <c r="A32" s="91"/>
      <c r="B32" s="91"/>
      <c r="C32" s="47" t="s">
        <v>149</v>
      </c>
      <c r="D32" s="47"/>
      <c r="E32" s="58">
        <v>11.2</v>
      </c>
      <c r="F32" s="58">
        <v>10.5</v>
      </c>
      <c r="G32" s="58">
        <v>10.199999999999999</v>
      </c>
      <c r="H32" s="58">
        <v>9.9</v>
      </c>
      <c r="I32" s="55">
        <v>10.9</v>
      </c>
    </row>
    <row r="33" spans="1:9" ht="27" customHeight="1">
      <c r="A33" s="91"/>
      <c r="B33" s="91"/>
      <c r="C33" s="47" t="s">
        <v>150</v>
      </c>
      <c r="D33" s="47"/>
      <c r="E33" s="58">
        <v>149.69999999999999</v>
      </c>
      <c r="F33" s="58">
        <v>150</v>
      </c>
      <c r="G33" s="58">
        <v>149</v>
      </c>
      <c r="H33" s="58">
        <v>143.4</v>
      </c>
      <c r="I33" s="79">
        <v>125.3</v>
      </c>
    </row>
    <row r="34" spans="1:9" ht="27" customHeight="1">
      <c r="A34" s="2" t="s">
        <v>231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85" zoomScaleNormal="100" zoomScaleSheetLayoutView="85" workbookViewId="0">
      <pane xSplit="5" ySplit="7" topLeftCell="F14" activePane="bottomRight" state="frozen"/>
      <selection activeCell="L8" sqref="L8"/>
      <selection pane="topRight" activeCell="L8" sqref="L8"/>
      <selection pane="bottomLeft" activeCell="L8" sqref="L8"/>
      <selection pane="bottomRight" activeCell="F7" sqref="F7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264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244</v>
      </c>
      <c r="B5" s="12"/>
      <c r="C5" s="12"/>
      <c r="D5" s="12"/>
      <c r="K5" s="15"/>
      <c r="O5" s="15" t="s">
        <v>47</v>
      </c>
    </row>
    <row r="6" spans="1:25" ht="15.95" customHeight="1">
      <c r="A6" s="105" t="s">
        <v>48</v>
      </c>
      <c r="B6" s="106"/>
      <c r="C6" s="106"/>
      <c r="D6" s="106"/>
      <c r="E6" s="106"/>
      <c r="F6" s="98" t="s">
        <v>250</v>
      </c>
      <c r="G6" s="97"/>
      <c r="H6" s="98" t="s">
        <v>251</v>
      </c>
      <c r="I6" s="97"/>
      <c r="J6" s="98" t="s">
        <v>252</v>
      </c>
      <c r="K6" s="97"/>
      <c r="L6" s="97"/>
      <c r="M6" s="97"/>
      <c r="N6" s="97"/>
      <c r="O6" s="97"/>
    </row>
    <row r="7" spans="1:25" ht="15.95" customHeight="1">
      <c r="A7" s="106"/>
      <c r="B7" s="106"/>
      <c r="C7" s="106"/>
      <c r="D7" s="106"/>
      <c r="E7" s="106"/>
      <c r="F7" s="51" t="s">
        <v>243</v>
      </c>
      <c r="G7" s="51" t="s">
        <v>247</v>
      </c>
      <c r="H7" s="51" t="s">
        <v>243</v>
      </c>
      <c r="I7" s="81" t="s">
        <v>246</v>
      </c>
      <c r="J7" s="51" t="s">
        <v>243</v>
      </c>
      <c r="K7" s="81" t="s">
        <v>246</v>
      </c>
      <c r="L7" s="51" t="s">
        <v>243</v>
      </c>
      <c r="M7" s="81" t="s">
        <v>246</v>
      </c>
      <c r="N7" s="51" t="s">
        <v>243</v>
      </c>
      <c r="O7" s="81" t="s">
        <v>246</v>
      </c>
    </row>
    <row r="8" spans="1:25" ht="15.95" customHeight="1">
      <c r="A8" s="103" t="s">
        <v>82</v>
      </c>
      <c r="B8" s="61" t="s">
        <v>49</v>
      </c>
      <c r="C8" s="53"/>
      <c r="D8" s="53"/>
      <c r="E8" s="66" t="s">
        <v>40</v>
      </c>
      <c r="F8" s="88">
        <v>2712</v>
      </c>
      <c r="G8" s="88">
        <v>3019</v>
      </c>
      <c r="H8" s="88">
        <v>1693</v>
      </c>
      <c r="I8" s="88">
        <v>1610</v>
      </c>
      <c r="J8" s="85">
        <v>47773</v>
      </c>
      <c r="K8" s="88">
        <v>46022</v>
      </c>
      <c r="L8" s="54"/>
      <c r="M8" s="54"/>
      <c r="N8" s="54"/>
      <c r="O8" s="5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03"/>
      <c r="B9" s="63"/>
      <c r="C9" s="53" t="s">
        <v>50</v>
      </c>
      <c r="D9" s="53"/>
      <c r="E9" s="66" t="s">
        <v>41</v>
      </c>
      <c r="F9" s="88">
        <v>2712</v>
      </c>
      <c r="G9" s="88">
        <v>3019</v>
      </c>
      <c r="H9" s="88">
        <v>1571</v>
      </c>
      <c r="I9" s="88">
        <v>1592</v>
      </c>
      <c r="J9" s="85">
        <v>47761</v>
      </c>
      <c r="K9" s="88">
        <v>46022</v>
      </c>
      <c r="L9" s="54"/>
      <c r="M9" s="54"/>
      <c r="N9" s="54"/>
      <c r="O9" s="54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03"/>
      <c r="B10" s="62"/>
      <c r="C10" s="53" t="s">
        <v>51</v>
      </c>
      <c r="D10" s="53"/>
      <c r="E10" s="66" t="s">
        <v>42</v>
      </c>
      <c r="F10" s="88">
        <v>0</v>
      </c>
      <c r="G10" s="88">
        <v>0</v>
      </c>
      <c r="H10" s="88">
        <v>122</v>
      </c>
      <c r="I10" s="88">
        <v>18</v>
      </c>
      <c r="J10" s="89">
        <v>12</v>
      </c>
      <c r="K10" s="67">
        <v>0</v>
      </c>
      <c r="L10" s="54"/>
      <c r="M10" s="54"/>
      <c r="N10" s="54"/>
      <c r="O10" s="54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03"/>
      <c r="B11" s="61" t="s">
        <v>52</v>
      </c>
      <c r="C11" s="53"/>
      <c r="D11" s="53"/>
      <c r="E11" s="66" t="s">
        <v>43</v>
      </c>
      <c r="F11" s="88">
        <v>1966</v>
      </c>
      <c r="G11" s="88">
        <v>2430</v>
      </c>
      <c r="H11" s="88">
        <v>3702</v>
      </c>
      <c r="I11" s="88">
        <v>965</v>
      </c>
      <c r="J11" s="85">
        <v>45937</v>
      </c>
      <c r="K11" s="88">
        <v>45562</v>
      </c>
      <c r="L11" s="54"/>
      <c r="M11" s="54"/>
      <c r="N11" s="54"/>
      <c r="O11" s="54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03"/>
      <c r="B12" s="63"/>
      <c r="C12" s="53" t="s">
        <v>53</v>
      </c>
      <c r="D12" s="53"/>
      <c r="E12" s="66" t="s">
        <v>44</v>
      </c>
      <c r="F12" s="88">
        <v>1959</v>
      </c>
      <c r="G12" s="88">
        <v>2246</v>
      </c>
      <c r="H12" s="88">
        <v>986</v>
      </c>
      <c r="I12" s="88">
        <v>965</v>
      </c>
      <c r="J12" s="85">
        <v>45937</v>
      </c>
      <c r="K12" s="88">
        <v>45562</v>
      </c>
      <c r="L12" s="54"/>
      <c r="M12" s="54"/>
      <c r="N12" s="54"/>
      <c r="O12" s="54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03"/>
      <c r="B13" s="62"/>
      <c r="C13" s="53" t="s">
        <v>54</v>
      </c>
      <c r="D13" s="53"/>
      <c r="E13" s="66" t="s">
        <v>45</v>
      </c>
      <c r="F13" s="88">
        <v>7</v>
      </c>
      <c r="G13" s="88">
        <v>184</v>
      </c>
      <c r="H13" s="67">
        <v>2716</v>
      </c>
      <c r="I13" s="67">
        <v>0</v>
      </c>
      <c r="J13" s="89">
        <v>0</v>
      </c>
      <c r="K13" s="67">
        <v>0</v>
      </c>
      <c r="L13" s="54"/>
      <c r="M13" s="54"/>
      <c r="N13" s="54"/>
      <c r="O13" s="54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03"/>
      <c r="B14" s="53" t="s">
        <v>55</v>
      </c>
      <c r="C14" s="53"/>
      <c r="D14" s="53"/>
      <c r="E14" s="66" t="s">
        <v>152</v>
      </c>
      <c r="F14" s="88">
        <f t="shared" ref="F14:K15" si="0">F9-F12</f>
        <v>753</v>
      </c>
      <c r="G14" s="88">
        <f t="shared" si="0"/>
        <v>773</v>
      </c>
      <c r="H14" s="88">
        <f t="shared" si="0"/>
        <v>585</v>
      </c>
      <c r="I14" s="88">
        <f t="shared" si="0"/>
        <v>627</v>
      </c>
      <c r="J14" s="85">
        <f t="shared" si="0"/>
        <v>1824</v>
      </c>
      <c r="K14" s="88">
        <f t="shared" si="0"/>
        <v>460</v>
      </c>
      <c r="L14" s="54">
        <f t="shared" ref="L14:O15" si="1">L9-L12</f>
        <v>0</v>
      </c>
      <c r="M14" s="54">
        <f t="shared" si="1"/>
        <v>0</v>
      </c>
      <c r="N14" s="54">
        <f t="shared" si="1"/>
        <v>0</v>
      </c>
      <c r="O14" s="54">
        <f t="shared" si="1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03"/>
      <c r="B15" s="53" t="s">
        <v>56</v>
      </c>
      <c r="C15" s="53"/>
      <c r="D15" s="53"/>
      <c r="E15" s="66" t="s">
        <v>153</v>
      </c>
      <c r="F15" s="88">
        <f t="shared" si="0"/>
        <v>-7</v>
      </c>
      <c r="G15" s="88">
        <f t="shared" si="0"/>
        <v>-184</v>
      </c>
      <c r="H15" s="88">
        <f t="shared" si="0"/>
        <v>-2594</v>
      </c>
      <c r="I15" s="88">
        <f t="shared" si="0"/>
        <v>18</v>
      </c>
      <c r="J15" s="85">
        <f t="shared" si="0"/>
        <v>12</v>
      </c>
      <c r="K15" s="88">
        <f t="shared" si="0"/>
        <v>0</v>
      </c>
      <c r="L15" s="54">
        <f t="shared" si="1"/>
        <v>0</v>
      </c>
      <c r="M15" s="54">
        <f t="shared" si="1"/>
        <v>0</v>
      </c>
      <c r="N15" s="54">
        <f t="shared" si="1"/>
        <v>0</v>
      </c>
      <c r="O15" s="54">
        <f t="shared" si="1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03"/>
      <c r="B16" s="53" t="s">
        <v>57</v>
      </c>
      <c r="C16" s="53"/>
      <c r="D16" s="53"/>
      <c r="E16" s="66" t="s">
        <v>154</v>
      </c>
      <c r="F16" s="88">
        <f t="shared" ref="F16:K16" si="2">F8-F11</f>
        <v>746</v>
      </c>
      <c r="G16" s="88">
        <f t="shared" si="2"/>
        <v>589</v>
      </c>
      <c r="H16" s="88">
        <f>H8-H11</f>
        <v>-2009</v>
      </c>
      <c r="I16" s="88">
        <f t="shared" si="2"/>
        <v>645</v>
      </c>
      <c r="J16" s="85">
        <f t="shared" si="2"/>
        <v>1836</v>
      </c>
      <c r="K16" s="88">
        <f t="shared" si="2"/>
        <v>460</v>
      </c>
      <c r="L16" s="54">
        <f t="shared" ref="L16:O16" si="3">L8-L11</f>
        <v>0</v>
      </c>
      <c r="M16" s="54">
        <f t="shared" si="3"/>
        <v>0</v>
      </c>
      <c r="N16" s="54">
        <f t="shared" si="3"/>
        <v>0</v>
      </c>
      <c r="O16" s="54">
        <f t="shared" si="3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03"/>
      <c r="B17" s="53" t="s">
        <v>58</v>
      </c>
      <c r="C17" s="53"/>
      <c r="D17" s="53"/>
      <c r="E17" s="51"/>
      <c r="F17" s="67">
        <v>0</v>
      </c>
      <c r="G17" s="67">
        <v>0</v>
      </c>
      <c r="H17" s="67">
        <v>11256</v>
      </c>
      <c r="I17" s="67">
        <v>9250</v>
      </c>
      <c r="J17" s="85">
        <v>18486</v>
      </c>
      <c r="K17" s="88">
        <v>20322</v>
      </c>
      <c r="L17" s="54"/>
      <c r="M17" s="54"/>
      <c r="N17" s="67"/>
      <c r="O17" s="68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03"/>
      <c r="B18" s="53" t="s">
        <v>59</v>
      </c>
      <c r="C18" s="53"/>
      <c r="D18" s="53"/>
      <c r="E18" s="51"/>
      <c r="F18" s="68">
        <v>0</v>
      </c>
      <c r="G18" s="68">
        <v>0</v>
      </c>
      <c r="H18" s="68">
        <v>0</v>
      </c>
      <c r="I18" s="68">
        <v>0</v>
      </c>
      <c r="J18" s="90">
        <v>0</v>
      </c>
      <c r="K18" s="68">
        <v>0</v>
      </c>
      <c r="L18" s="68"/>
      <c r="M18" s="68"/>
      <c r="N18" s="68"/>
      <c r="O18" s="68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03" t="s">
        <v>83</v>
      </c>
      <c r="B19" s="61" t="s">
        <v>60</v>
      </c>
      <c r="C19" s="53"/>
      <c r="D19" s="53"/>
      <c r="E19" s="66"/>
      <c r="F19" s="88">
        <v>227</v>
      </c>
      <c r="G19" s="88">
        <v>0</v>
      </c>
      <c r="H19" s="88">
        <v>273</v>
      </c>
      <c r="I19" s="88">
        <v>199</v>
      </c>
      <c r="J19" s="85">
        <v>9302</v>
      </c>
      <c r="K19" s="88">
        <v>11192</v>
      </c>
      <c r="L19" s="54"/>
      <c r="M19" s="54"/>
      <c r="N19" s="54"/>
      <c r="O19" s="54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03"/>
      <c r="B20" s="62"/>
      <c r="C20" s="53" t="s">
        <v>61</v>
      </c>
      <c r="D20" s="53"/>
      <c r="E20" s="66"/>
      <c r="F20" s="88">
        <v>227</v>
      </c>
      <c r="G20" s="88">
        <v>0</v>
      </c>
      <c r="H20" s="88">
        <v>0</v>
      </c>
      <c r="I20" s="88">
        <v>0</v>
      </c>
      <c r="J20" s="85">
        <v>4245</v>
      </c>
      <c r="K20" s="88">
        <v>6454</v>
      </c>
      <c r="L20" s="54"/>
      <c r="M20" s="54"/>
      <c r="N20" s="54"/>
      <c r="O20" s="54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03"/>
      <c r="B21" s="80" t="s">
        <v>62</v>
      </c>
      <c r="C21" s="53"/>
      <c r="D21" s="53"/>
      <c r="E21" s="66" t="s">
        <v>155</v>
      </c>
      <c r="F21" s="88">
        <v>227</v>
      </c>
      <c r="G21" s="88">
        <v>0</v>
      </c>
      <c r="H21" s="88">
        <v>273</v>
      </c>
      <c r="I21" s="88">
        <v>199</v>
      </c>
      <c r="J21" s="85">
        <v>9302</v>
      </c>
      <c r="K21" s="88">
        <v>11192</v>
      </c>
      <c r="L21" s="54"/>
      <c r="M21" s="54"/>
      <c r="N21" s="54"/>
      <c r="O21" s="54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03"/>
      <c r="B22" s="61" t="s">
        <v>63</v>
      </c>
      <c r="C22" s="53"/>
      <c r="D22" s="53"/>
      <c r="E22" s="66" t="s">
        <v>156</v>
      </c>
      <c r="F22" s="88">
        <v>1686</v>
      </c>
      <c r="G22" s="88">
        <v>1445</v>
      </c>
      <c r="H22" s="88">
        <v>868</v>
      </c>
      <c r="I22" s="88">
        <v>872</v>
      </c>
      <c r="J22" s="85">
        <v>11927</v>
      </c>
      <c r="K22" s="88">
        <v>13671</v>
      </c>
      <c r="L22" s="54"/>
      <c r="M22" s="54"/>
      <c r="N22" s="54"/>
      <c r="O22" s="54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03"/>
      <c r="B23" s="62" t="s">
        <v>64</v>
      </c>
      <c r="C23" s="53" t="s">
        <v>65</v>
      </c>
      <c r="D23" s="53"/>
      <c r="E23" s="66"/>
      <c r="F23" s="88">
        <v>243</v>
      </c>
      <c r="G23" s="88">
        <v>271</v>
      </c>
      <c r="H23" s="88">
        <v>682</v>
      </c>
      <c r="I23" s="88">
        <v>629</v>
      </c>
      <c r="J23" s="85">
        <v>2095</v>
      </c>
      <c r="K23" s="88">
        <v>2303</v>
      </c>
      <c r="L23" s="54"/>
      <c r="M23" s="54"/>
      <c r="N23" s="54"/>
      <c r="O23" s="54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03"/>
      <c r="B24" s="53" t="s">
        <v>157</v>
      </c>
      <c r="C24" s="53"/>
      <c r="D24" s="53"/>
      <c r="E24" s="66" t="s">
        <v>158</v>
      </c>
      <c r="F24" s="88">
        <f t="shared" ref="F24:K24" si="4">F21-F22</f>
        <v>-1459</v>
      </c>
      <c r="G24" s="88">
        <f>G21-G22</f>
        <v>-1445</v>
      </c>
      <c r="H24" s="88">
        <f>H21-H22</f>
        <v>-595</v>
      </c>
      <c r="I24" s="88">
        <f t="shared" si="4"/>
        <v>-673</v>
      </c>
      <c r="J24" s="85">
        <f t="shared" si="4"/>
        <v>-2625</v>
      </c>
      <c r="K24" s="88">
        <f t="shared" si="4"/>
        <v>-2479</v>
      </c>
      <c r="L24" s="54">
        <f t="shared" ref="L24:O24" si="5">L21-L22</f>
        <v>0</v>
      </c>
      <c r="M24" s="54">
        <f t="shared" si="5"/>
        <v>0</v>
      </c>
      <c r="N24" s="54">
        <f t="shared" si="5"/>
        <v>0</v>
      </c>
      <c r="O24" s="54">
        <f t="shared" si="5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03"/>
      <c r="B25" s="61" t="s">
        <v>66</v>
      </c>
      <c r="C25" s="61"/>
      <c r="D25" s="61"/>
      <c r="E25" s="107" t="s">
        <v>159</v>
      </c>
      <c r="F25" s="95">
        <v>1459</v>
      </c>
      <c r="G25" s="95">
        <v>1445</v>
      </c>
      <c r="H25" s="95">
        <v>595</v>
      </c>
      <c r="I25" s="95">
        <v>673</v>
      </c>
      <c r="J25" s="110">
        <v>2625</v>
      </c>
      <c r="K25" s="95">
        <v>2479</v>
      </c>
      <c r="L25" s="95"/>
      <c r="M25" s="95"/>
      <c r="N25" s="95"/>
      <c r="O25" s="95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03"/>
      <c r="B26" s="80" t="s">
        <v>67</v>
      </c>
      <c r="C26" s="80"/>
      <c r="D26" s="80"/>
      <c r="E26" s="108"/>
      <c r="F26" s="96"/>
      <c r="G26" s="96"/>
      <c r="H26" s="96"/>
      <c r="I26" s="96"/>
      <c r="J26" s="111"/>
      <c r="K26" s="96"/>
      <c r="L26" s="96"/>
      <c r="M26" s="96"/>
      <c r="N26" s="96"/>
      <c r="O26" s="96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03"/>
      <c r="B27" s="53" t="s">
        <v>160</v>
      </c>
      <c r="C27" s="53"/>
      <c r="D27" s="53"/>
      <c r="E27" s="66" t="s">
        <v>161</v>
      </c>
      <c r="F27" s="88">
        <f t="shared" ref="F27:K27" si="6">F24+F25</f>
        <v>0</v>
      </c>
      <c r="G27" s="88">
        <f t="shared" si="6"/>
        <v>0</v>
      </c>
      <c r="H27" s="88">
        <f t="shared" si="6"/>
        <v>0</v>
      </c>
      <c r="I27" s="88">
        <f t="shared" si="6"/>
        <v>0</v>
      </c>
      <c r="J27" s="85">
        <f t="shared" si="6"/>
        <v>0</v>
      </c>
      <c r="K27" s="88">
        <f t="shared" si="6"/>
        <v>0</v>
      </c>
      <c r="L27" s="54">
        <f t="shared" ref="L27:O27" si="7">L24+L25</f>
        <v>0</v>
      </c>
      <c r="M27" s="54">
        <f t="shared" si="7"/>
        <v>0</v>
      </c>
      <c r="N27" s="54">
        <f t="shared" si="7"/>
        <v>0</v>
      </c>
      <c r="O27" s="54">
        <f t="shared" si="7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162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106" t="s">
        <v>68</v>
      </c>
      <c r="B30" s="106"/>
      <c r="C30" s="106"/>
      <c r="D30" s="106"/>
      <c r="E30" s="106"/>
      <c r="F30" s="100" t="s">
        <v>259</v>
      </c>
      <c r="G30" s="99"/>
      <c r="H30" s="100" t="s">
        <v>260</v>
      </c>
      <c r="I30" s="99"/>
      <c r="J30" s="100" t="s">
        <v>261</v>
      </c>
      <c r="K30" s="99"/>
      <c r="L30" s="99"/>
      <c r="M30" s="99"/>
      <c r="N30" s="99"/>
      <c r="O30" s="99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06"/>
      <c r="B31" s="106"/>
      <c r="C31" s="106"/>
      <c r="D31" s="106"/>
      <c r="E31" s="106"/>
      <c r="F31" s="51" t="s">
        <v>243</v>
      </c>
      <c r="G31" s="81" t="s">
        <v>246</v>
      </c>
      <c r="H31" s="51" t="s">
        <v>243</v>
      </c>
      <c r="I31" s="81" t="s">
        <v>246</v>
      </c>
      <c r="J31" s="51" t="s">
        <v>243</v>
      </c>
      <c r="K31" s="81" t="s">
        <v>246</v>
      </c>
      <c r="L31" s="51" t="s">
        <v>243</v>
      </c>
      <c r="M31" s="81" t="s">
        <v>246</v>
      </c>
      <c r="N31" s="51" t="s">
        <v>243</v>
      </c>
      <c r="O31" s="81" t="s">
        <v>246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03" t="s">
        <v>84</v>
      </c>
      <c r="B32" s="61" t="s">
        <v>49</v>
      </c>
      <c r="C32" s="53"/>
      <c r="D32" s="53"/>
      <c r="E32" s="66" t="s">
        <v>40</v>
      </c>
      <c r="F32" s="88">
        <v>57</v>
      </c>
      <c r="G32" s="88">
        <v>56</v>
      </c>
      <c r="H32" s="88">
        <v>57</v>
      </c>
      <c r="I32" s="88">
        <v>56</v>
      </c>
      <c r="J32" s="88">
        <v>0</v>
      </c>
      <c r="K32" s="88">
        <v>0</v>
      </c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09"/>
      <c r="B33" s="63"/>
      <c r="C33" s="61" t="s">
        <v>69</v>
      </c>
      <c r="D33" s="53"/>
      <c r="E33" s="66"/>
      <c r="F33" s="88">
        <v>57</v>
      </c>
      <c r="G33" s="88">
        <v>56</v>
      </c>
      <c r="H33" s="88">
        <v>57</v>
      </c>
      <c r="I33" s="88">
        <v>56</v>
      </c>
      <c r="J33" s="88">
        <v>0</v>
      </c>
      <c r="K33" s="88">
        <v>0</v>
      </c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09"/>
      <c r="B34" s="63"/>
      <c r="C34" s="62"/>
      <c r="D34" s="53" t="s">
        <v>70</v>
      </c>
      <c r="E34" s="66"/>
      <c r="F34" s="88">
        <v>57</v>
      </c>
      <c r="G34" s="88">
        <v>56</v>
      </c>
      <c r="H34" s="88">
        <v>57</v>
      </c>
      <c r="I34" s="88">
        <v>56</v>
      </c>
      <c r="J34" s="88">
        <v>0</v>
      </c>
      <c r="K34" s="88">
        <v>0</v>
      </c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09"/>
      <c r="B35" s="62"/>
      <c r="C35" s="80" t="s">
        <v>71</v>
      </c>
      <c r="D35" s="53"/>
      <c r="E35" s="66"/>
      <c r="F35" s="88">
        <v>0</v>
      </c>
      <c r="G35" s="88">
        <v>0</v>
      </c>
      <c r="H35" s="88">
        <v>0</v>
      </c>
      <c r="I35" s="88">
        <v>0</v>
      </c>
      <c r="J35" s="68">
        <v>0</v>
      </c>
      <c r="K35" s="68">
        <v>0</v>
      </c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09"/>
      <c r="B36" s="61" t="s">
        <v>52</v>
      </c>
      <c r="C36" s="53"/>
      <c r="D36" s="53"/>
      <c r="E36" s="66" t="s">
        <v>41</v>
      </c>
      <c r="F36" s="88">
        <v>7</v>
      </c>
      <c r="G36" s="88">
        <v>8</v>
      </c>
      <c r="H36" s="88">
        <v>7</v>
      </c>
      <c r="I36" s="88">
        <v>8</v>
      </c>
      <c r="J36" s="88">
        <v>0</v>
      </c>
      <c r="K36" s="88">
        <v>0</v>
      </c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09"/>
      <c r="B37" s="63"/>
      <c r="C37" s="53" t="s">
        <v>72</v>
      </c>
      <c r="D37" s="53"/>
      <c r="E37" s="66"/>
      <c r="F37" s="88">
        <v>7</v>
      </c>
      <c r="G37" s="88">
        <v>8</v>
      </c>
      <c r="H37" s="88">
        <v>7</v>
      </c>
      <c r="I37" s="88">
        <v>8</v>
      </c>
      <c r="J37" s="88">
        <v>0</v>
      </c>
      <c r="K37" s="88">
        <v>0</v>
      </c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09"/>
      <c r="B38" s="62"/>
      <c r="C38" s="53" t="s">
        <v>73</v>
      </c>
      <c r="D38" s="53"/>
      <c r="E38" s="66"/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68">
        <v>0</v>
      </c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09"/>
      <c r="B39" s="47" t="s">
        <v>74</v>
      </c>
      <c r="C39" s="47"/>
      <c r="D39" s="47"/>
      <c r="E39" s="66" t="s">
        <v>163</v>
      </c>
      <c r="F39" s="88">
        <f t="shared" ref="F39:K39" si="8">F32-F36</f>
        <v>50</v>
      </c>
      <c r="G39" s="88">
        <f t="shared" si="8"/>
        <v>48</v>
      </c>
      <c r="H39" s="88">
        <f t="shared" si="8"/>
        <v>50</v>
      </c>
      <c r="I39" s="88">
        <f t="shared" si="8"/>
        <v>48</v>
      </c>
      <c r="J39" s="88">
        <f t="shared" si="8"/>
        <v>0</v>
      </c>
      <c r="K39" s="88">
        <f t="shared" si="8"/>
        <v>0</v>
      </c>
      <c r="L39" s="54">
        <f t="shared" ref="L39:O39" si="9">L32-L36</f>
        <v>0</v>
      </c>
      <c r="M39" s="54">
        <f t="shared" si="9"/>
        <v>0</v>
      </c>
      <c r="N39" s="54">
        <f t="shared" si="9"/>
        <v>0</v>
      </c>
      <c r="O39" s="54">
        <f t="shared" si="9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03" t="s">
        <v>85</v>
      </c>
      <c r="B40" s="61" t="s">
        <v>75</v>
      </c>
      <c r="C40" s="53"/>
      <c r="D40" s="53"/>
      <c r="E40" s="66" t="s">
        <v>43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04"/>
      <c r="B41" s="62"/>
      <c r="C41" s="53" t="s">
        <v>76</v>
      </c>
      <c r="D41" s="53"/>
      <c r="E41" s="66"/>
      <c r="F41" s="68">
        <v>0</v>
      </c>
      <c r="G41" s="68">
        <v>0</v>
      </c>
      <c r="H41" s="68">
        <v>0</v>
      </c>
      <c r="I41" s="68">
        <v>0</v>
      </c>
      <c r="J41" s="88">
        <v>0</v>
      </c>
      <c r="K41" s="88">
        <v>0</v>
      </c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04"/>
      <c r="B42" s="61" t="s">
        <v>63</v>
      </c>
      <c r="C42" s="53"/>
      <c r="D42" s="53"/>
      <c r="E42" s="66" t="s">
        <v>44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04"/>
      <c r="B43" s="62"/>
      <c r="C43" s="53" t="s">
        <v>77</v>
      </c>
      <c r="D43" s="53"/>
      <c r="E43" s="66"/>
      <c r="F43" s="88">
        <v>0</v>
      </c>
      <c r="G43" s="88">
        <v>0</v>
      </c>
      <c r="H43" s="88">
        <v>0</v>
      </c>
      <c r="I43" s="88">
        <v>0</v>
      </c>
      <c r="J43" s="68">
        <v>0</v>
      </c>
      <c r="K43" s="68">
        <v>0</v>
      </c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04"/>
      <c r="B44" s="53" t="s">
        <v>74</v>
      </c>
      <c r="C44" s="53"/>
      <c r="D44" s="53"/>
      <c r="E44" s="66" t="s">
        <v>164</v>
      </c>
      <c r="F44" s="68">
        <f t="shared" ref="F44:K44" si="10">F40-F42</f>
        <v>0</v>
      </c>
      <c r="G44" s="68">
        <f t="shared" si="10"/>
        <v>0</v>
      </c>
      <c r="H44" s="68">
        <f t="shared" si="10"/>
        <v>0</v>
      </c>
      <c r="I44" s="68">
        <f t="shared" si="10"/>
        <v>0</v>
      </c>
      <c r="J44" s="68">
        <f t="shared" si="10"/>
        <v>0</v>
      </c>
      <c r="K44" s="68">
        <f t="shared" si="10"/>
        <v>0</v>
      </c>
      <c r="L44" s="68">
        <f t="shared" ref="L44:O44" si="11">L40-L42</f>
        <v>0</v>
      </c>
      <c r="M44" s="68">
        <f t="shared" si="11"/>
        <v>0</v>
      </c>
      <c r="N44" s="68">
        <f t="shared" si="11"/>
        <v>0</v>
      </c>
      <c r="O44" s="68">
        <f t="shared" si="11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03" t="s">
        <v>86</v>
      </c>
      <c r="B45" s="47" t="s">
        <v>78</v>
      </c>
      <c r="C45" s="47"/>
      <c r="D45" s="47"/>
      <c r="E45" s="66" t="s">
        <v>165</v>
      </c>
      <c r="F45" s="88">
        <f t="shared" ref="F45:K45" si="12">F39+F44</f>
        <v>50</v>
      </c>
      <c r="G45" s="88">
        <f t="shared" si="12"/>
        <v>48</v>
      </c>
      <c r="H45" s="88">
        <f t="shared" si="12"/>
        <v>50</v>
      </c>
      <c r="I45" s="88">
        <f t="shared" si="12"/>
        <v>48</v>
      </c>
      <c r="J45" s="88">
        <f t="shared" si="12"/>
        <v>0</v>
      </c>
      <c r="K45" s="88">
        <f t="shared" si="12"/>
        <v>0</v>
      </c>
      <c r="L45" s="54">
        <f t="shared" ref="L45:O45" si="13">L39+L44</f>
        <v>0</v>
      </c>
      <c r="M45" s="54">
        <f t="shared" si="13"/>
        <v>0</v>
      </c>
      <c r="N45" s="54">
        <f t="shared" si="13"/>
        <v>0</v>
      </c>
      <c r="O45" s="54">
        <f t="shared" si="13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04"/>
      <c r="B46" s="53" t="s">
        <v>79</v>
      </c>
      <c r="C46" s="53"/>
      <c r="D46" s="53"/>
      <c r="E46" s="53"/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54"/>
      <c r="M46" s="54"/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04"/>
      <c r="B47" s="53" t="s">
        <v>80</v>
      </c>
      <c r="C47" s="53"/>
      <c r="D47" s="53"/>
      <c r="E47" s="53"/>
      <c r="F47" s="88">
        <v>665</v>
      </c>
      <c r="G47" s="88">
        <v>615</v>
      </c>
      <c r="H47" s="88">
        <v>-97</v>
      </c>
      <c r="I47" s="56">
        <v>-147</v>
      </c>
      <c r="J47" s="88">
        <v>762</v>
      </c>
      <c r="K47" s="88">
        <v>762</v>
      </c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04"/>
      <c r="B48" s="53" t="s">
        <v>81</v>
      </c>
      <c r="C48" s="53"/>
      <c r="D48" s="53"/>
      <c r="E48" s="53"/>
      <c r="F48" s="88">
        <v>665</v>
      </c>
      <c r="G48" s="88">
        <v>615</v>
      </c>
      <c r="H48" s="88">
        <v>-97</v>
      </c>
      <c r="I48" s="56">
        <v>-147</v>
      </c>
      <c r="J48" s="88">
        <v>762</v>
      </c>
      <c r="K48" s="88">
        <v>762</v>
      </c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5.95" customHeight="1">
      <c r="A49" s="8" t="s">
        <v>166</v>
      </c>
      <c r="O49" s="6"/>
    </row>
    <row r="50" spans="1:15" ht="15.95" customHeight="1">
      <c r="A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zoomScale="85" zoomScaleNormal="100" zoomScaleSheetLayoutView="85" workbookViewId="0">
      <selection activeCell="C2" sqref="C2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3" t="s">
        <v>0</v>
      </c>
      <c r="B1" s="33"/>
      <c r="C1" s="41" t="s">
        <v>265</v>
      </c>
      <c r="D1" s="42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245</v>
      </c>
      <c r="C5" s="43"/>
      <c r="D5" s="43"/>
      <c r="H5" s="15"/>
      <c r="L5" s="15"/>
      <c r="N5" s="15" t="s">
        <v>168</v>
      </c>
    </row>
    <row r="6" spans="1:14" ht="15" customHeight="1">
      <c r="A6" s="44"/>
      <c r="B6" s="45"/>
      <c r="C6" s="45"/>
      <c r="D6" s="87"/>
      <c r="E6" s="113" t="s">
        <v>262</v>
      </c>
      <c r="F6" s="113"/>
      <c r="G6" s="113"/>
      <c r="H6" s="113"/>
      <c r="I6" s="114"/>
      <c r="J6" s="115"/>
      <c r="K6" s="113"/>
      <c r="L6" s="113"/>
      <c r="M6" s="113"/>
      <c r="N6" s="113"/>
    </row>
    <row r="7" spans="1:14" ht="15" customHeight="1">
      <c r="A7" s="18"/>
      <c r="B7" s="19"/>
      <c r="C7" s="19"/>
      <c r="D7" s="60"/>
      <c r="E7" s="36" t="s">
        <v>243</v>
      </c>
      <c r="F7" s="36" t="s">
        <v>246</v>
      </c>
      <c r="G7" s="36" t="s">
        <v>243</v>
      </c>
      <c r="H7" s="36" t="s">
        <v>246</v>
      </c>
      <c r="I7" s="36" t="s">
        <v>243</v>
      </c>
      <c r="J7" s="36" t="s">
        <v>246</v>
      </c>
      <c r="K7" s="36" t="s">
        <v>243</v>
      </c>
      <c r="L7" s="36" t="s">
        <v>246</v>
      </c>
      <c r="M7" s="36" t="s">
        <v>243</v>
      </c>
      <c r="N7" s="36" t="s">
        <v>246</v>
      </c>
    </row>
    <row r="8" spans="1:14" ht="18" customHeight="1">
      <c r="A8" s="91" t="s">
        <v>169</v>
      </c>
      <c r="B8" s="82" t="s">
        <v>170</v>
      </c>
      <c r="C8" s="83"/>
      <c r="D8" s="83"/>
      <c r="E8" s="84">
        <v>1</v>
      </c>
      <c r="F8" s="84">
        <v>1</v>
      </c>
      <c r="G8" s="84"/>
      <c r="H8" s="84"/>
      <c r="I8" s="84"/>
      <c r="J8" s="84"/>
      <c r="K8" s="84"/>
      <c r="L8" s="84"/>
      <c r="M8" s="84"/>
      <c r="N8" s="84"/>
    </row>
    <row r="9" spans="1:14" ht="18" customHeight="1">
      <c r="A9" s="91"/>
      <c r="B9" s="91" t="s">
        <v>171</v>
      </c>
      <c r="C9" s="53" t="s">
        <v>172</v>
      </c>
      <c r="D9" s="53"/>
      <c r="E9" s="84">
        <v>30</v>
      </c>
      <c r="F9" s="84">
        <v>30</v>
      </c>
      <c r="G9" s="84"/>
      <c r="H9" s="84"/>
      <c r="I9" s="84"/>
      <c r="J9" s="84"/>
      <c r="K9" s="84"/>
      <c r="L9" s="84"/>
      <c r="M9" s="84"/>
      <c r="N9" s="84"/>
    </row>
    <row r="10" spans="1:14" ht="18" customHeight="1">
      <c r="A10" s="91"/>
      <c r="B10" s="91"/>
      <c r="C10" s="53" t="s">
        <v>173</v>
      </c>
      <c r="D10" s="53"/>
      <c r="E10" s="84">
        <v>30</v>
      </c>
      <c r="F10" s="84">
        <v>30</v>
      </c>
      <c r="G10" s="84"/>
      <c r="H10" s="84"/>
      <c r="I10" s="84"/>
      <c r="J10" s="84"/>
      <c r="K10" s="84"/>
      <c r="L10" s="84"/>
      <c r="M10" s="84"/>
      <c r="N10" s="84"/>
    </row>
    <row r="11" spans="1:14" ht="18" customHeight="1">
      <c r="A11" s="91"/>
      <c r="B11" s="91"/>
      <c r="C11" s="53" t="s">
        <v>174</v>
      </c>
      <c r="D11" s="53"/>
      <c r="E11" s="84">
        <v>0</v>
      </c>
      <c r="F11" s="84">
        <v>0</v>
      </c>
      <c r="G11" s="84"/>
      <c r="H11" s="84"/>
      <c r="I11" s="84"/>
      <c r="J11" s="84"/>
      <c r="K11" s="84"/>
      <c r="L11" s="84"/>
      <c r="M11" s="84"/>
      <c r="N11" s="84"/>
    </row>
    <row r="12" spans="1:14" ht="18" customHeight="1">
      <c r="A12" s="91"/>
      <c r="B12" s="91"/>
      <c r="C12" s="53" t="s">
        <v>175</v>
      </c>
      <c r="D12" s="53"/>
      <c r="E12" s="84">
        <v>0</v>
      </c>
      <c r="F12" s="84">
        <v>0</v>
      </c>
      <c r="G12" s="84"/>
      <c r="H12" s="84"/>
      <c r="I12" s="84"/>
      <c r="J12" s="84"/>
      <c r="K12" s="84"/>
      <c r="L12" s="84"/>
      <c r="M12" s="84"/>
      <c r="N12" s="84"/>
    </row>
    <row r="13" spans="1:14" ht="18" customHeight="1">
      <c r="A13" s="91"/>
      <c r="B13" s="91"/>
      <c r="C13" s="53" t="s">
        <v>176</v>
      </c>
      <c r="D13" s="53"/>
      <c r="E13" s="84">
        <v>0</v>
      </c>
      <c r="F13" s="84">
        <v>0</v>
      </c>
      <c r="G13" s="84"/>
      <c r="H13" s="84"/>
      <c r="I13" s="84"/>
      <c r="J13" s="84"/>
      <c r="K13" s="84"/>
      <c r="L13" s="84"/>
      <c r="M13" s="84"/>
      <c r="N13" s="84"/>
    </row>
    <row r="14" spans="1:14" ht="18" customHeight="1">
      <c r="A14" s="91"/>
      <c r="B14" s="91"/>
      <c r="C14" s="53" t="s">
        <v>177</v>
      </c>
      <c r="D14" s="53"/>
      <c r="E14" s="84">
        <v>0</v>
      </c>
      <c r="F14" s="84">
        <v>0</v>
      </c>
      <c r="G14" s="84"/>
      <c r="H14" s="84"/>
      <c r="I14" s="84"/>
      <c r="J14" s="84"/>
      <c r="K14" s="84"/>
      <c r="L14" s="84"/>
      <c r="M14" s="84"/>
      <c r="N14" s="84"/>
    </row>
    <row r="15" spans="1:14" ht="18" customHeight="1">
      <c r="A15" s="91" t="s">
        <v>178</v>
      </c>
      <c r="B15" s="91" t="s">
        <v>179</v>
      </c>
      <c r="C15" s="53" t="s">
        <v>180</v>
      </c>
      <c r="D15" s="53"/>
      <c r="E15" s="88">
        <v>419</v>
      </c>
      <c r="F15" s="88">
        <v>384</v>
      </c>
      <c r="G15" s="54"/>
      <c r="H15" s="54"/>
      <c r="I15" s="54"/>
      <c r="J15" s="54"/>
      <c r="K15" s="54"/>
      <c r="L15" s="54"/>
      <c r="M15" s="54"/>
      <c r="N15" s="54"/>
    </row>
    <row r="16" spans="1:14" ht="18" customHeight="1">
      <c r="A16" s="91"/>
      <c r="B16" s="91"/>
      <c r="C16" s="53" t="s">
        <v>181</v>
      </c>
      <c r="D16" s="53"/>
      <c r="E16" s="88">
        <v>1</v>
      </c>
      <c r="F16" s="88">
        <v>31</v>
      </c>
      <c r="G16" s="54"/>
      <c r="H16" s="54"/>
      <c r="I16" s="54"/>
      <c r="J16" s="54"/>
      <c r="K16" s="54"/>
      <c r="L16" s="54"/>
      <c r="M16" s="54"/>
      <c r="N16" s="54"/>
    </row>
    <row r="17" spans="1:15" ht="18" customHeight="1">
      <c r="A17" s="91"/>
      <c r="B17" s="91"/>
      <c r="C17" s="53" t="s">
        <v>182</v>
      </c>
      <c r="D17" s="53"/>
      <c r="E17" s="88">
        <v>0</v>
      </c>
      <c r="F17" s="88">
        <v>0</v>
      </c>
      <c r="G17" s="54"/>
      <c r="H17" s="54"/>
      <c r="I17" s="54"/>
      <c r="J17" s="54"/>
      <c r="K17" s="54"/>
      <c r="L17" s="54"/>
      <c r="M17" s="54"/>
      <c r="N17" s="54"/>
    </row>
    <row r="18" spans="1:15" ht="18" customHeight="1">
      <c r="A18" s="91"/>
      <c r="B18" s="91"/>
      <c r="C18" s="53" t="s">
        <v>183</v>
      </c>
      <c r="D18" s="53"/>
      <c r="E18" s="88">
        <v>420</v>
      </c>
      <c r="F18" s="88">
        <v>415</v>
      </c>
      <c r="G18" s="54"/>
      <c r="H18" s="54"/>
      <c r="I18" s="54"/>
      <c r="J18" s="54"/>
      <c r="K18" s="54"/>
      <c r="L18" s="54"/>
      <c r="M18" s="54"/>
      <c r="N18" s="54"/>
    </row>
    <row r="19" spans="1:15" ht="18" customHeight="1">
      <c r="A19" s="91"/>
      <c r="B19" s="91" t="s">
        <v>184</v>
      </c>
      <c r="C19" s="53" t="s">
        <v>185</v>
      </c>
      <c r="D19" s="53"/>
      <c r="E19" s="88">
        <v>8</v>
      </c>
      <c r="F19" s="88">
        <v>7</v>
      </c>
      <c r="G19" s="54"/>
      <c r="H19" s="54"/>
      <c r="I19" s="54"/>
      <c r="J19" s="54"/>
      <c r="K19" s="54"/>
      <c r="L19" s="54"/>
      <c r="M19" s="54"/>
      <c r="N19" s="54"/>
    </row>
    <row r="20" spans="1:15" ht="18" customHeight="1">
      <c r="A20" s="91"/>
      <c r="B20" s="91"/>
      <c r="C20" s="53" t="s">
        <v>186</v>
      </c>
      <c r="D20" s="53"/>
      <c r="E20" s="88">
        <v>96</v>
      </c>
      <c r="F20" s="88">
        <v>93</v>
      </c>
      <c r="G20" s="54"/>
      <c r="H20" s="54"/>
      <c r="I20" s="54"/>
      <c r="J20" s="54"/>
      <c r="K20" s="54"/>
      <c r="L20" s="54"/>
      <c r="M20" s="54"/>
      <c r="N20" s="54"/>
    </row>
    <row r="21" spans="1:15" ht="18" customHeight="1">
      <c r="A21" s="91"/>
      <c r="B21" s="91"/>
      <c r="C21" s="53" t="s">
        <v>187</v>
      </c>
      <c r="D21" s="53"/>
      <c r="E21" s="85">
        <v>0</v>
      </c>
      <c r="F21" s="85">
        <v>0</v>
      </c>
      <c r="G21" s="85"/>
      <c r="H21" s="85"/>
      <c r="I21" s="85"/>
      <c r="J21" s="85"/>
      <c r="K21" s="85"/>
      <c r="L21" s="85"/>
      <c r="M21" s="85"/>
      <c r="N21" s="85"/>
    </row>
    <row r="22" spans="1:15" ht="18" customHeight="1">
      <c r="A22" s="91"/>
      <c r="B22" s="91"/>
      <c r="C22" s="47" t="s">
        <v>188</v>
      </c>
      <c r="D22" s="47"/>
      <c r="E22" s="85">
        <v>104</v>
      </c>
      <c r="F22" s="88">
        <v>99</v>
      </c>
      <c r="G22" s="54"/>
      <c r="H22" s="54"/>
      <c r="I22" s="54"/>
      <c r="J22" s="54"/>
      <c r="K22" s="54"/>
      <c r="L22" s="54"/>
      <c r="M22" s="54"/>
      <c r="N22" s="54"/>
    </row>
    <row r="23" spans="1:15" ht="18" customHeight="1">
      <c r="A23" s="91"/>
      <c r="B23" s="91" t="s">
        <v>189</v>
      </c>
      <c r="C23" s="53" t="s">
        <v>190</v>
      </c>
      <c r="D23" s="53"/>
      <c r="E23" s="88">
        <v>30</v>
      </c>
      <c r="F23" s="88">
        <v>30</v>
      </c>
      <c r="G23" s="54"/>
      <c r="H23" s="54"/>
      <c r="I23" s="54"/>
      <c r="J23" s="54"/>
      <c r="K23" s="54"/>
      <c r="L23" s="54"/>
      <c r="M23" s="54"/>
      <c r="N23" s="54"/>
    </row>
    <row r="24" spans="1:15" ht="18" customHeight="1">
      <c r="A24" s="91"/>
      <c r="B24" s="91"/>
      <c r="C24" s="53" t="s">
        <v>191</v>
      </c>
      <c r="D24" s="53"/>
      <c r="E24" s="88">
        <v>286</v>
      </c>
      <c r="F24" s="88">
        <v>286</v>
      </c>
      <c r="G24" s="54"/>
      <c r="H24" s="54"/>
      <c r="I24" s="54"/>
      <c r="J24" s="54"/>
      <c r="K24" s="54"/>
      <c r="L24" s="54"/>
      <c r="M24" s="54"/>
      <c r="N24" s="54"/>
    </row>
    <row r="25" spans="1:15" ht="18" customHeight="1">
      <c r="A25" s="91"/>
      <c r="B25" s="91"/>
      <c r="C25" s="53" t="s">
        <v>192</v>
      </c>
      <c r="D25" s="53"/>
      <c r="E25" s="88">
        <v>0</v>
      </c>
      <c r="F25" s="88">
        <v>0</v>
      </c>
      <c r="G25" s="54"/>
      <c r="H25" s="54"/>
      <c r="I25" s="54"/>
      <c r="J25" s="54"/>
      <c r="K25" s="54"/>
      <c r="L25" s="54"/>
      <c r="M25" s="54"/>
      <c r="N25" s="54"/>
    </row>
    <row r="26" spans="1:15" ht="18" customHeight="1">
      <c r="A26" s="91"/>
      <c r="B26" s="91"/>
      <c r="C26" s="53" t="s">
        <v>193</v>
      </c>
      <c r="D26" s="53"/>
      <c r="E26" s="88">
        <v>316</v>
      </c>
      <c r="F26" s="88">
        <v>316</v>
      </c>
      <c r="G26" s="54"/>
      <c r="H26" s="54"/>
      <c r="I26" s="54"/>
      <c r="J26" s="54"/>
      <c r="K26" s="54"/>
      <c r="L26" s="54"/>
      <c r="M26" s="54"/>
      <c r="N26" s="54"/>
    </row>
    <row r="27" spans="1:15" ht="18" customHeight="1">
      <c r="A27" s="91"/>
      <c r="B27" s="53" t="s">
        <v>194</v>
      </c>
      <c r="C27" s="53"/>
      <c r="D27" s="53"/>
      <c r="E27" s="88">
        <v>420</v>
      </c>
      <c r="F27" s="88">
        <v>415</v>
      </c>
      <c r="G27" s="54"/>
      <c r="H27" s="54"/>
      <c r="I27" s="54"/>
      <c r="J27" s="54"/>
      <c r="K27" s="54"/>
      <c r="L27" s="54"/>
      <c r="M27" s="54"/>
      <c r="N27" s="54"/>
    </row>
    <row r="28" spans="1:15" ht="18" customHeight="1">
      <c r="A28" s="91" t="s">
        <v>195</v>
      </c>
      <c r="B28" s="91" t="s">
        <v>196</v>
      </c>
      <c r="C28" s="53" t="s">
        <v>197</v>
      </c>
      <c r="D28" s="86" t="s">
        <v>40</v>
      </c>
      <c r="E28" s="88">
        <v>189</v>
      </c>
      <c r="F28" s="88">
        <v>181</v>
      </c>
      <c r="G28" s="54"/>
      <c r="H28" s="54"/>
      <c r="I28" s="54"/>
      <c r="J28" s="54"/>
      <c r="K28" s="54"/>
      <c r="L28" s="54"/>
      <c r="M28" s="54"/>
      <c r="N28" s="54"/>
    </row>
    <row r="29" spans="1:15" ht="18" customHeight="1">
      <c r="A29" s="91"/>
      <c r="B29" s="91"/>
      <c r="C29" s="53" t="s">
        <v>198</v>
      </c>
      <c r="D29" s="86" t="s">
        <v>41</v>
      </c>
      <c r="E29" s="88">
        <v>141</v>
      </c>
      <c r="F29" s="88">
        <v>134</v>
      </c>
      <c r="G29" s="54"/>
      <c r="H29" s="54"/>
      <c r="I29" s="54"/>
      <c r="J29" s="54"/>
      <c r="K29" s="54"/>
      <c r="L29" s="54"/>
      <c r="M29" s="54"/>
      <c r="N29" s="54"/>
    </row>
    <row r="30" spans="1:15" ht="18" customHeight="1">
      <c r="A30" s="91"/>
      <c r="B30" s="91"/>
      <c r="C30" s="53" t="s">
        <v>199</v>
      </c>
      <c r="D30" s="86" t="s">
        <v>200</v>
      </c>
      <c r="E30" s="88">
        <v>32</v>
      </c>
      <c r="F30" s="88">
        <v>32</v>
      </c>
      <c r="G30" s="54"/>
      <c r="H30" s="54"/>
      <c r="I30" s="54"/>
      <c r="J30" s="54"/>
      <c r="K30" s="54"/>
      <c r="L30" s="54"/>
      <c r="M30" s="54"/>
      <c r="N30" s="54"/>
    </row>
    <row r="31" spans="1:15" ht="18" customHeight="1">
      <c r="A31" s="91"/>
      <c r="B31" s="91"/>
      <c r="C31" s="47" t="s">
        <v>201</v>
      </c>
      <c r="D31" s="86" t="s">
        <v>202</v>
      </c>
      <c r="E31" s="88">
        <f>E28-E29-E30</f>
        <v>16</v>
      </c>
      <c r="F31" s="88">
        <f t="shared" ref="F31" si="0">F28-F29-F30</f>
        <v>15</v>
      </c>
      <c r="G31" s="54">
        <f t="shared" ref="G31:N31" si="1">G28-G29-G30</f>
        <v>0</v>
      </c>
      <c r="H31" s="54">
        <f t="shared" si="1"/>
        <v>0</v>
      </c>
      <c r="I31" s="54">
        <f t="shared" si="1"/>
        <v>0</v>
      </c>
      <c r="J31" s="54">
        <f t="shared" si="1"/>
        <v>0</v>
      </c>
      <c r="K31" s="54">
        <f t="shared" si="1"/>
        <v>0</v>
      </c>
      <c r="L31" s="54">
        <f t="shared" si="1"/>
        <v>0</v>
      </c>
      <c r="M31" s="54">
        <f t="shared" si="1"/>
        <v>0</v>
      </c>
      <c r="N31" s="54">
        <f t="shared" si="1"/>
        <v>0</v>
      </c>
      <c r="O31" s="7"/>
    </row>
    <row r="32" spans="1:15" ht="18" customHeight="1">
      <c r="A32" s="91"/>
      <c r="B32" s="91"/>
      <c r="C32" s="53" t="s">
        <v>203</v>
      </c>
      <c r="D32" s="86" t="s">
        <v>204</v>
      </c>
      <c r="E32" s="88">
        <v>0.8</v>
      </c>
      <c r="F32" s="88">
        <v>1</v>
      </c>
      <c r="G32" s="54"/>
      <c r="H32" s="54"/>
      <c r="I32" s="54"/>
      <c r="J32" s="54"/>
      <c r="K32" s="54"/>
      <c r="L32" s="54"/>
      <c r="M32" s="54"/>
      <c r="N32" s="54"/>
    </row>
    <row r="33" spans="1:14" ht="18" customHeight="1">
      <c r="A33" s="91"/>
      <c r="B33" s="91"/>
      <c r="C33" s="53" t="s">
        <v>205</v>
      </c>
      <c r="D33" s="86" t="s">
        <v>206</v>
      </c>
      <c r="E33" s="88">
        <v>15</v>
      </c>
      <c r="F33" s="88">
        <v>15</v>
      </c>
      <c r="G33" s="54"/>
      <c r="H33" s="54"/>
      <c r="I33" s="54"/>
      <c r="J33" s="54"/>
      <c r="K33" s="54"/>
      <c r="L33" s="54"/>
      <c r="M33" s="54"/>
      <c r="N33" s="54"/>
    </row>
    <row r="34" spans="1:14" ht="18" customHeight="1">
      <c r="A34" s="91"/>
      <c r="B34" s="91"/>
      <c r="C34" s="47" t="s">
        <v>207</v>
      </c>
      <c r="D34" s="86" t="s">
        <v>208</v>
      </c>
      <c r="E34" s="88">
        <f>E31+E32-E33</f>
        <v>1.8000000000000007</v>
      </c>
      <c r="F34" s="88">
        <f t="shared" ref="F34" si="2">F31+F32-F33</f>
        <v>1</v>
      </c>
      <c r="G34" s="54">
        <f t="shared" ref="G34:N34" si="3">G31+G32-G33</f>
        <v>0</v>
      </c>
      <c r="H34" s="54">
        <f t="shared" si="3"/>
        <v>0</v>
      </c>
      <c r="I34" s="54">
        <f t="shared" si="3"/>
        <v>0</v>
      </c>
      <c r="J34" s="54">
        <f t="shared" si="3"/>
        <v>0</v>
      </c>
      <c r="K34" s="54">
        <f t="shared" si="3"/>
        <v>0</v>
      </c>
      <c r="L34" s="54">
        <f t="shared" si="3"/>
        <v>0</v>
      </c>
      <c r="M34" s="54">
        <f t="shared" si="3"/>
        <v>0</v>
      </c>
      <c r="N34" s="54">
        <f t="shared" si="3"/>
        <v>0</v>
      </c>
    </row>
    <row r="35" spans="1:14" ht="18" customHeight="1">
      <c r="A35" s="91"/>
      <c r="B35" s="91" t="s">
        <v>209</v>
      </c>
      <c r="C35" s="53" t="s">
        <v>210</v>
      </c>
      <c r="D35" s="86" t="s">
        <v>211</v>
      </c>
      <c r="E35" s="88">
        <v>0</v>
      </c>
      <c r="F35" s="88">
        <v>0</v>
      </c>
      <c r="G35" s="54"/>
      <c r="H35" s="54"/>
      <c r="I35" s="54"/>
      <c r="J35" s="54"/>
      <c r="K35" s="54"/>
      <c r="L35" s="54"/>
      <c r="M35" s="54"/>
      <c r="N35" s="54"/>
    </row>
    <row r="36" spans="1:14" ht="18" customHeight="1">
      <c r="A36" s="91"/>
      <c r="B36" s="91"/>
      <c r="C36" s="53" t="s">
        <v>212</v>
      </c>
      <c r="D36" s="86" t="s">
        <v>213</v>
      </c>
      <c r="E36" s="88">
        <v>0</v>
      </c>
      <c r="F36" s="88">
        <v>0</v>
      </c>
      <c r="G36" s="54"/>
      <c r="H36" s="54"/>
      <c r="I36" s="54"/>
      <c r="J36" s="54"/>
      <c r="K36" s="54"/>
      <c r="L36" s="54"/>
      <c r="M36" s="54"/>
      <c r="N36" s="54"/>
    </row>
    <row r="37" spans="1:14" ht="18" customHeight="1">
      <c r="A37" s="91"/>
      <c r="B37" s="91"/>
      <c r="C37" s="53" t="s">
        <v>214</v>
      </c>
      <c r="D37" s="86" t="s">
        <v>215</v>
      </c>
      <c r="E37" s="88">
        <f t="shared" ref="E37:F37" si="4">E34+E35-E36</f>
        <v>1.8000000000000007</v>
      </c>
      <c r="F37" s="88">
        <f t="shared" si="4"/>
        <v>1</v>
      </c>
      <c r="G37" s="54">
        <f t="shared" ref="G37:N37" si="5">G34+G35-G36</f>
        <v>0</v>
      </c>
      <c r="H37" s="54">
        <f t="shared" si="5"/>
        <v>0</v>
      </c>
      <c r="I37" s="54">
        <f t="shared" si="5"/>
        <v>0</v>
      </c>
      <c r="J37" s="54">
        <f t="shared" si="5"/>
        <v>0</v>
      </c>
      <c r="K37" s="54">
        <f t="shared" si="5"/>
        <v>0</v>
      </c>
      <c r="L37" s="54">
        <f t="shared" si="5"/>
        <v>0</v>
      </c>
      <c r="M37" s="54">
        <f t="shared" si="5"/>
        <v>0</v>
      </c>
      <c r="N37" s="54">
        <f t="shared" si="5"/>
        <v>0</v>
      </c>
    </row>
    <row r="38" spans="1:14" ht="18" customHeight="1">
      <c r="A38" s="91"/>
      <c r="B38" s="91"/>
      <c r="C38" s="53" t="s">
        <v>216</v>
      </c>
      <c r="D38" s="86" t="s">
        <v>217</v>
      </c>
      <c r="E38" s="88">
        <v>0</v>
      </c>
      <c r="F38" s="88">
        <v>0</v>
      </c>
      <c r="G38" s="54"/>
      <c r="H38" s="54"/>
      <c r="I38" s="54"/>
      <c r="J38" s="54"/>
      <c r="K38" s="54"/>
      <c r="L38" s="54"/>
      <c r="M38" s="54"/>
      <c r="N38" s="54"/>
    </row>
    <row r="39" spans="1:14" ht="18" customHeight="1">
      <c r="A39" s="91"/>
      <c r="B39" s="91"/>
      <c r="C39" s="53" t="s">
        <v>218</v>
      </c>
      <c r="D39" s="86" t="s">
        <v>219</v>
      </c>
      <c r="E39" s="88">
        <v>0</v>
      </c>
      <c r="F39" s="88">
        <v>0</v>
      </c>
      <c r="G39" s="54"/>
      <c r="H39" s="54"/>
      <c r="I39" s="54"/>
      <c r="J39" s="54"/>
      <c r="K39" s="54"/>
      <c r="L39" s="54"/>
      <c r="M39" s="54"/>
      <c r="N39" s="54"/>
    </row>
    <row r="40" spans="1:14" ht="18" customHeight="1">
      <c r="A40" s="91"/>
      <c r="B40" s="91"/>
      <c r="C40" s="53" t="s">
        <v>220</v>
      </c>
      <c r="D40" s="86" t="s">
        <v>221</v>
      </c>
      <c r="E40" s="88">
        <v>0</v>
      </c>
      <c r="F40" s="88">
        <v>0</v>
      </c>
      <c r="G40" s="54"/>
      <c r="H40" s="54"/>
      <c r="I40" s="54"/>
      <c r="J40" s="54"/>
      <c r="K40" s="54"/>
      <c r="L40" s="54"/>
      <c r="M40" s="54"/>
      <c r="N40" s="54"/>
    </row>
    <row r="41" spans="1:14" ht="18" customHeight="1">
      <c r="A41" s="91"/>
      <c r="B41" s="91"/>
      <c r="C41" s="47" t="s">
        <v>222</v>
      </c>
      <c r="D41" s="86" t="s">
        <v>223</v>
      </c>
      <c r="E41" s="88">
        <f t="shared" ref="E41:F41" si="6">E34+E35-E36-E40</f>
        <v>1.8000000000000007</v>
      </c>
      <c r="F41" s="88">
        <f t="shared" si="6"/>
        <v>1</v>
      </c>
      <c r="G41" s="54">
        <f t="shared" ref="G41:N41" si="7">G34+G35-G36-G40</f>
        <v>0</v>
      </c>
      <c r="H41" s="54">
        <f t="shared" si="7"/>
        <v>0</v>
      </c>
      <c r="I41" s="54">
        <f t="shared" si="7"/>
        <v>0</v>
      </c>
      <c r="J41" s="54">
        <f t="shared" si="7"/>
        <v>0</v>
      </c>
      <c r="K41" s="54">
        <f t="shared" si="7"/>
        <v>0</v>
      </c>
      <c r="L41" s="54">
        <f t="shared" si="7"/>
        <v>0</v>
      </c>
      <c r="M41" s="54">
        <f t="shared" si="7"/>
        <v>0</v>
      </c>
      <c r="N41" s="54">
        <f t="shared" si="7"/>
        <v>0</v>
      </c>
    </row>
    <row r="42" spans="1:14" ht="18" customHeight="1">
      <c r="A42" s="91"/>
      <c r="B42" s="91"/>
      <c r="C42" s="112" t="s">
        <v>224</v>
      </c>
      <c r="D42" s="112"/>
      <c r="E42" s="88">
        <f t="shared" ref="E42:F42" si="8">E37+E38-E39-E40</f>
        <v>1.8000000000000007</v>
      </c>
      <c r="F42" s="88">
        <f t="shared" si="8"/>
        <v>1</v>
      </c>
      <c r="G42" s="54">
        <f t="shared" ref="G42:N42" si="9">G37+G38-G39-G40</f>
        <v>0</v>
      </c>
      <c r="H42" s="54">
        <f t="shared" si="9"/>
        <v>0</v>
      </c>
      <c r="I42" s="54">
        <f t="shared" si="9"/>
        <v>0</v>
      </c>
      <c r="J42" s="54">
        <f t="shared" si="9"/>
        <v>0</v>
      </c>
      <c r="K42" s="54">
        <f t="shared" si="9"/>
        <v>0</v>
      </c>
      <c r="L42" s="54">
        <f t="shared" si="9"/>
        <v>0</v>
      </c>
      <c r="M42" s="54">
        <f t="shared" si="9"/>
        <v>0</v>
      </c>
      <c r="N42" s="54">
        <f t="shared" si="9"/>
        <v>0</v>
      </c>
    </row>
    <row r="43" spans="1:14" ht="18" customHeight="1">
      <c r="A43" s="91"/>
      <c r="B43" s="91"/>
      <c r="C43" s="53" t="s">
        <v>225</v>
      </c>
      <c r="D43" s="86" t="s">
        <v>226</v>
      </c>
      <c r="E43" s="88">
        <v>286</v>
      </c>
      <c r="F43" s="88">
        <v>286</v>
      </c>
      <c r="G43" s="54"/>
      <c r="H43" s="54"/>
      <c r="I43" s="54"/>
      <c r="J43" s="54"/>
      <c r="K43" s="54"/>
      <c r="L43" s="54"/>
      <c r="M43" s="54"/>
      <c r="N43" s="54"/>
    </row>
    <row r="44" spans="1:14" ht="18" customHeight="1">
      <c r="A44" s="91"/>
      <c r="B44" s="91"/>
      <c r="C44" s="47" t="s">
        <v>227</v>
      </c>
      <c r="D44" s="66" t="s">
        <v>228</v>
      </c>
      <c r="E44" s="88">
        <f t="shared" ref="E44:F44" si="10">E41+E43</f>
        <v>287.8</v>
      </c>
      <c r="F44" s="88">
        <f t="shared" si="10"/>
        <v>287</v>
      </c>
      <c r="G44" s="54">
        <f t="shared" ref="G44:N44" si="11">G41+G43</f>
        <v>0</v>
      </c>
      <c r="H44" s="54">
        <f t="shared" si="11"/>
        <v>0</v>
      </c>
      <c r="I44" s="54">
        <f t="shared" si="11"/>
        <v>0</v>
      </c>
      <c r="J44" s="54">
        <f t="shared" si="11"/>
        <v>0</v>
      </c>
      <c r="K44" s="54">
        <f t="shared" si="11"/>
        <v>0</v>
      </c>
      <c r="L44" s="54">
        <f t="shared" si="11"/>
        <v>0</v>
      </c>
      <c r="M44" s="54">
        <f t="shared" si="11"/>
        <v>0</v>
      </c>
      <c r="N44" s="54">
        <f t="shared" si="11"/>
        <v>0</v>
      </c>
    </row>
    <row r="45" spans="1:14" ht="14.1" customHeight="1">
      <c r="A45" s="8" t="s">
        <v>229</v>
      </c>
    </row>
    <row r="46" spans="1:14" ht="14.1" customHeight="1">
      <c r="A46" s="8" t="s">
        <v>230</v>
      </c>
    </row>
    <row r="47" spans="1:14">
      <c r="A47" s="46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5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 </cp:lastModifiedBy>
  <cp:lastPrinted>2023-08-24T01:23:45Z</cp:lastPrinted>
  <dcterms:created xsi:type="dcterms:W3CDTF">1999-07-06T05:17:05Z</dcterms:created>
  <dcterms:modified xsi:type="dcterms:W3CDTF">2023-08-24T01:25:55Z</dcterms:modified>
</cp:coreProperties>
</file>