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13財政課\2022年度\2022年度（令和年度）一時利用\20 県債・資金関係\公債関係(2023)R5\22 その他照会\15（0725）【地方債協会】都道府県及び指定都市の財政状況について（0825〆）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externalReferences>
    <externalReference r:id="rId7"/>
    <externalReference r:id="rId8"/>
  </externalReference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G22" i="6"/>
  <c r="H22" i="6"/>
  <c r="F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F10" i="6"/>
  <c r="E10" i="6"/>
  <c r="E12" i="6" s="1"/>
  <c r="F21" i="6" l="1"/>
  <c r="G21" i="6"/>
  <c r="H21" i="6"/>
  <c r="E21" i="6"/>
  <c r="H27" i="2" l="1"/>
  <c r="F27" i="2"/>
  <c r="G31" i="8" l="1"/>
  <c r="G34" i="8" s="1"/>
  <c r="E31" i="8"/>
  <c r="E34" i="8" s="1"/>
  <c r="G37" i="8" l="1"/>
  <c r="G42" i="8" s="1"/>
  <c r="G41" i="8"/>
  <c r="G44" i="8" s="1"/>
  <c r="E41" i="8"/>
  <c r="E44" i="8" s="1"/>
  <c r="E37" i="8"/>
  <c r="E42" i="8" s="1"/>
  <c r="H43" i="4" l="1"/>
  <c r="H42" i="4"/>
  <c r="H41" i="4"/>
  <c r="H40" i="4"/>
  <c r="H44" i="4" s="1"/>
  <c r="H38" i="4"/>
  <c r="H37" i="4"/>
  <c r="H36" i="4"/>
  <c r="H35" i="4"/>
  <c r="H34" i="4"/>
  <c r="H33" i="4"/>
  <c r="H32" i="4"/>
  <c r="H39" i="4" s="1"/>
  <c r="F43" i="4"/>
  <c r="F42" i="4"/>
  <c r="F41" i="4"/>
  <c r="F40" i="4"/>
  <c r="F44" i="4" s="1"/>
  <c r="F38" i="4"/>
  <c r="F37" i="4"/>
  <c r="F36" i="4"/>
  <c r="F35" i="4"/>
  <c r="F34" i="4"/>
  <c r="F33" i="4"/>
  <c r="F32" i="4"/>
  <c r="F39" i="4" s="1"/>
  <c r="F45" i="4" s="1"/>
  <c r="H45" i="4" l="1"/>
  <c r="H43" i="7" l="1"/>
  <c r="H42" i="7"/>
  <c r="H41" i="7"/>
  <c r="H40" i="7"/>
  <c r="H44" i="7" s="1"/>
  <c r="H38" i="7"/>
  <c r="H37" i="7"/>
  <c r="H36" i="7"/>
  <c r="H35" i="7"/>
  <c r="H34" i="7"/>
  <c r="H33" i="7"/>
  <c r="H32" i="7"/>
  <c r="H39" i="7" s="1"/>
  <c r="H45" i="7" s="1"/>
  <c r="F43" i="7"/>
  <c r="F42" i="7"/>
  <c r="F41" i="7"/>
  <c r="F40" i="7"/>
  <c r="F44" i="7" s="1"/>
  <c r="F38" i="7"/>
  <c r="F37" i="7"/>
  <c r="F36" i="7"/>
  <c r="F35" i="7"/>
  <c r="F34" i="7"/>
  <c r="F33" i="7"/>
  <c r="F32" i="7"/>
  <c r="F39" i="7" s="1"/>
  <c r="F45" i="7" l="1"/>
  <c r="M24" i="7" l="1"/>
  <c r="M27" i="7" s="1"/>
  <c r="L24" i="7"/>
  <c r="L27" i="7" s="1"/>
  <c r="M16" i="7"/>
  <c r="L16" i="7"/>
  <c r="M15" i="7"/>
  <c r="L15" i="7"/>
  <c r="M14" i="7"/>
  <c r="L14" i="7"/>
  <c r="L24" i="4"/>
  <c r="L27" i="4" s="1"/>
  <c r="L15" i="4"/>
  <c r="L14" i="4"/>
  <c r="L11" i="4"/>
  <c r="L8" i="4"/>
  <c r="L16" i="4" s="1"/>
  <c r="I31" i="8" l="1"/>
  <c r="I34" i="8" s="1"/>
  <c r="I41" i="8" l="1"/>
  <c r="I44" i="8" s="1"/>
  <c r="I37" i="8"/>
  <c r="I42" i="8" s="1"/>
  <c r="N24" i="4" l="1"/>
  <c r="N27" i="4" s="1"/>
  <c r="N16" i="4"/>
  <c r="N15" i="4"/>
  <c r="N14" i="4"/>
  <c r="O24" i="7"/>
  <c r="O27" i="7" s="1"/>
  <c r="N24" i="7"/>
  <c r="N27" i="7" s="1"/>
  <c r="O16" i="7"/>
  <c r="N16" i="7"/>
  <c r="O15" i="7"/>
  <c r="N15" i="7"/>
  <c r="O14" i="7"/>
  <c r="N14" i="7"/>
  <c r="K24" i="7" l="1"/>
  <c r="K27" i="7" s="1"/>
  <c r="J24" i="7"/>
  <c r="J27" i="7" s="1"/>
  <c r="K16" i="7"/>
  <c r="J16" i="7"/>
  <c r="K15" i="7"/>
  <c r="J15" i="7"/>
  <c r="K14" i="7"/>
  <c r="J14" i="7"/>
  <c r="I24" i="7"/>
  <c r="I27" i="7" s="1"/>
  <c r="H24" i="7"/>
  <c r="H27" i="7" s="1"/>
  <c r="I16" i="7"/>
  <c r="H16" i="7"/>
  <c r="I15" i="7"/>
  <c r="H15" i="7"/>
  <c r="I14" i="7"/>
  <c r="H14" i="7"/>
  <c r="G24" i="7"/>
  <c r="G27" i="7" s="1"/>
  <c r="F24" i="7"/>
  <c r="F27" i="7" s="1"/>
  <c r="G16" i="7"/>
  <c r="F16" i="7"/>
  <c r="G15" i="7"/>
  <c r="F15" i="7"/>
  <c r="G14" i="7"/>
  <c r="F14" i="7"/>
  <c r="J24" i="4"/>
  <c r="J27" i="4" s="1"/>
  <c r="J16" i="4"/>
  <c r="J15" i="4"/>
  <c r="J14" i="4"/>
  <c r="H24" i="4"/>
  <c r="H27" i="4" s="1"/>
  <c r="H16" i="4"/>
  <c r="H15" i="4"/>
  <c r="H14" i="4"/>
  <c r="F24" i="4"/>
  <c r="F27" i="4" s="1"/>
  <c r="F16" i="4"/>
  <c r="F15" i="4"/>
  <c r="F14" i="4"/>
  <c r="J31" i="8" l="1"/>
  <c r="J34" i="8" s="1"/>
  <c r="H31" i="8"/>
  <c r="H34" i="8" s="1"/>
  <c r="F31" i="8"/>
  <c r="F34" i="8" s="1"/>
  <c r="O24" i="4"/>
  <c r="O27" i="4" s="1"/>
  <c r="O16" i="4"/>
  <c r="O15" i="4"/>
  <c r="O14" i="4"/>
  <c r="M24" i="4"/>
  <c r="M27" i="4" s="1"/>
  <c r="M15" i="4"/>
  <c r="M14" i="4"/>
  <c r="M11" i="4"/>
  <c r="M8" i="4"/>
  <c r="M16" i="4" s="1"/>
  <c r="K24" i="4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J37" i="8" l="1"/>
  <c r="J42" i="8" s="1"/>
  <c r="J44" i="8" s="1"/>
  <c r="J41" i="8"/>
  <c r="H41" i="8"/>
  <c r="H44" i="8" s="1"/>
  <c r="H37" i="8"/>
  <c r="H42" i="8" s="1"/>
  <c r="F37" i="8"/>
  <c r="F42" i="8" s="1"/>
  <c r="F41" i="8"/>
  <c r="F44" i="8" s="1"/>
  <c r="I9" i="2" l="1"/>
  <c r="F45" i="2"/>
  <c r="G45" i="2" s="1"/>
  <c r="G27" i="2"/>
  <c r="H45" i="5"/>
  <c r="F45" i="5"/>
  <c r="G44" i="5" s="1"/>
  <c r="H27" i="5"/>
  <c r="F27" i="5"/>
  <c r="G19" i="5" s="1"/>
  <c r="H45" i="2"/>
  <c r="N31" i="8"/>
  <c r="N34" i="8" s="1"/>
  <c r="M31" i="8"/>
  <c r="M34" i="8" s="1"/>
  <c r="L31" i="8"/>
  <c r="L34" i="8"/>
  <c r="L37" i="8" s="1"/>
  <c r="L42" i="8" s="1"/>
  <c r="K31" i="8"/>
  <c r="K34" i="8" s="1"/>
  <c r="O44" i="7"/>
  <c r="N44" i="7"/>
  <c r="M44" i="7"/>
  <c r="M45" i="7" s="1"/>
  <c r="L44" i="7"/>
  <c r="K44" i="7"/>
  <c r="J44" i="7"/>
  <c r="O39" i="7"/>
  <c r="O45" i="7" s="1"/>
  <c r="N39" i="7"/>
  <c r="M39" i="7"/>
  <c r="L39" i="7"/>
  <c r="K39" i="7"/>
  <c r="J39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G35" i="5"/>
  <c r="G41" i="5"/>
  <c r="G33" i="5"/>
  <c r="G37" i="5"/>
  <c r="G39" i="5"/>
  <c r="G28" i="5"/>
  <c r="G30" i="5"/>
  <c r="G34" i="5"/>
  <c r="G38" i="5"/>
  <c r="G40" i="5"/>
  <c r="G42" i="5"/>
  <c r="G29" i="2" l="1"/>
  <c r="G41" i="2"/>
  <c r="G14" i="2"/>
  <c r="I45" i="5"/>
  <c r="G45" i="5"/>
  <c r="G29" i="5"/>
  <c r="G28" i="2"/>
  <c r="G21" i="2"/>
  <c r="G43" i="5"/>
  <c r="G16" i="2"/>
  <c r="G18" i="2"/>
  <c r="J45" i="7"/>
  <c r="G36" i="5"/>
  <c r="G31" i="5"/>
  <c r="K45" i="7"/>
  <c r="G32" i="5"/>
  <c r="G9" i="2"/>
  <c r="J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<sst xmlns="http://schemas.openxmlformats.org/spreadsheetml/2006/main" count="440" uniqueCount="270">
  <si>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</si>
  <si>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</si>
  <si>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</si>
  <si>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</si>
  <si>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</si>
  <si>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</si>
  <si>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</si>
  <si>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</si>
  <si>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</si>
  <si>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</si>
  <si>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</si>
  <si>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</si>
  <si>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</si>
  <si>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</si>
  <si>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</si>
  <si>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</si>
  <si>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</si>
  <si>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</si>
  <si>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</si>
  <si>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</si>
  <si>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</si>
  <si>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</si>
  <si>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</si>
  <si>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</si>
  <si>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</si>
  <si>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</si>
  <si>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</si>
  <si>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</si>
  <si>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</si>
  <si>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</si>
  <si>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</si>
  <si>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</si>
  <si>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</si>
  <si>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</si>
  <si>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</si>
  <si>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</si>
  <si>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</si>
  <si>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</si>
  <si>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</si>
  <si>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</si>
  <si>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</si>
  <si>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</si>
  <si>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</si>
  <si>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</si>
  <si>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</si>
  <si>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</si>
  <si>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</si>
  <si>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</si>
  <si>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</si>
  <si>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</si>
  <si>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</si>
  <si>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</si>
  <si>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</si>
  <si>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</si>
  <si>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</si>
  <si>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</si>
  <si>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</si>
  <si>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</si>
  <si>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</si>
  <si>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</si>
  <si>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</si>
  <si>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</si>
  <si>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</si>
  <si>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</si>
  <si>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</si>
  <si>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</si>
  <si>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</si>
  <si>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</si>
  <si>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</si>
  <si>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</si>
  <si>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</si>
  <si>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</si>
  <si>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</si>
  <si>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</si>
  <si>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</si>
  <si>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</si>
  <si>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</si>
  <si>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</si>
  <si>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</si>
  <si>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</si>
  <si>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</si>
  <si>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</si>
  <si>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</si>
  <si>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</si>
  <si>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</si>
  <si>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</si>
  <si>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</si>
  <si>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</si>
  <si>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</si>
  <si>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</si>
  <si>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</si>
  <si>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</si>
  <si>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</si>
  <si>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</si>
  <si>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</si>
  <si>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</si>
  <si>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</si>
  <si>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</si>
  <si>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</si>
  <si>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</si>
  <si>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</si>
  <si>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</si>
  <si>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</si>
  <si>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</si>
  <si>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</si>
  <si>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</si>
  <si>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</si>
  <si>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</si>
  <si>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</si>
  <si>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</si>
  <si>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</si>
  <si>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</si>
  <si>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</si>
  <si>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</si>
  <si>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</si>
  <si>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</si>
  <si>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</si>
  <si>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</si>
  <si>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</si>
  <si>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</si>
  <si>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</si>
  <si>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</si>
  <si>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</si>
  <si>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</si>
  <si>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</si>
  <si>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</si>
  <si>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</si>
  <si>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</si>
  <si>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</si>
  <si>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</si>
  <si>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</si>
  <si>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</si>
  <si>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</si>
  <si>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</si>
  <si>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</si>
  <si>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</si>
  <si>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</si>
  <si>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</si>
  <si>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</si>
  <si>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</si>
  <si>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</si>
  <si>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</si>
  <si>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</si>
  <si>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</si>
  <si>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</si>
  <si>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</si>
  <si>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</si>
  <si>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</si>
  <si>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</si>
  <si>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</si>
  <si>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</si>
  <si>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</si>
  <si>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</si>
  <si>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</si>
  <si>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</si>
  <si>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</si>
  <si>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</si>
  <si>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</si>
  <si>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</si>
  <si>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</si>
  <si>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</si>
  <si>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</si>
  <si>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</si>
  <si>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</si>
  <si>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</si>
  <si>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</si>
  <si>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</si>
  <si>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</si>
  <si>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</si>
  <si>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</si>
  <si>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</si>
  <si>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</si>
  <si>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</si>
  <si>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</si>
  <si>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</si>
  <si>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</si>
  <si>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</si>
  <si>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</si>
  <si>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</si>
  <si>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</si>
  <si>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</si>
  <si>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</si>
  <si>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</si>
  <si>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</si>
  <si>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</si>
  <si>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</si>
  <si>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</si>
  <si>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</si>
  <si>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</si>
  <si>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</si>
  <si>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</si>
  <si>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</si>
  <si>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</si>
  <si>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</si>
  <si>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</si>
  <si>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</si>
  <si>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</si>
  <si>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</si>
  <si>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</si>
  <si>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</si>
  <si>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</si>
  <si>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</si>
  <si>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</si>
  <si>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</si>
  <si>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</si>
  <si>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</si>
  <si>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</si>
  <si>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</si>
  <si>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</si>
  <si>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</si>
  <si>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</si>
  <si>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</si>
  <si>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</si>
  <si>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</si>
  <si>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</si>
  <si>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</si>
  <si>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</si>
  <si>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</si>
  <si>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</si>
  <si>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</si>
  <si>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</si>
  <si>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</si>
  <si>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</si>
  <si>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</si>
  <si>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</si>
  <si>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</si>
  <si>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</si>
  <si>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</si>
  <si>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</si>
  <si>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</si>
  <si>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</si>
  <si>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</si>
  <si>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</si>
  <si>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</si>
  <si>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</si>
  <si>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</si>
  <si>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</si>
  <si>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</si>
  <si>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</si>
  <si>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</si>
  <si>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</si>
  <si>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</si>
  <si>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</si>
  <si>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</si>
  <si>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</si>
  <si>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</si>
  <si>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</si>
  <si>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</si>
  <si>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</si>
  <si>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</si>
  <si>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福岡県</t>
    <rPh sb="0" eb="3">
      <t>フクオカケン</t>
    </rPh>
    <phoneticPr fontId="9"/>
  </si>
  <si>
    <t>電気事業</t>
    <rPh sb="0" eb="2">
      <t>デンキ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</si>
  <si>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</si>
  <si>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工業用地造成事業</t>
    <rPh sb="0" eb="2">
      <t>コウギョウ</t>
    </rPh>
    <rPh sb="2" eb="4">
      <t>ヨウチ</t>
    </rPh>
    <rPh sb="4" eb="6">
      <t>ゾウセイ</t>
    </rPh>
    <rPh sb="6" eb="8">
      <t>ジギョウ</t>
    </rPh>
    <phoneticPr fontId="9"/>
  </si>
  <si>
    <t>病院事業</t>
    <rPh sb="0" eb="4">
      <t>ビョウインジギョウ</t>
    </rPh>
    <phoneticPr fontId="9"/>
  </si>
  <si>
    <t>流域下水道事業</t>
    <rPh sb="0" eb="5">
      <t>リュウイキゲスイドウ</t>
    </rPh>
    <rPh sb="5" eb="7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</si>
  <si>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</si>
  <si>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9"/>
  </si>
  <si>
    <t>福岡北九州高速道路公社</t>
    <rPh sb="0" eb="2">
      <t>フクオカ</t>
    </rPh>
    <rPh sb="2" eb="5">
      <t>キタキュウシュウ</t>
    </rPh>
    <rPh sb="5" eb="7">
      <t>コウソク</t>
    </rPh>
    <rPh sb="7" eb="9">
      <t>ドウロ</t>
    </rPh>
    <rPh sb="9" eb="11">
      <t>コウシャ</t>
    </rPh>
    <phoneticPr fontId="20"/>
  </si>
  <si>
    <t>福岡県道路公社</t>
    <rPh sb="0" eb="3">
      <t>フクオカケン</t>
    </rPh>
    <rPh sb="3" eb="5">
      <t>ドウロ</t>
    </rPh>
    <rPh sb="5" eb="7">
      <t>コウシャ</t>
    </rPh>
    <phoneticPr fontId="20"/>
  </si>
  <si>
    <t>福岡県住宅供給公社</t>
    <rPh sb="0" eb="3">
      <t>フクオカケン</t>
    </rPh>
    <rPh sb="3" eb="5">
      <t>ジュウタク</t>
    </rPh>
    <rPh sb="5" eb="7">
      <t>キョウキュウ</t>
    </rPh>
    <rPh sb="7" eb="9">
      <t>コウシャ</t>
    </rPh>
    <phoneticPr fontId="14"/>
  </si>
  <si>
    <t>福岡県</t>
    <rPh sb="0" eb="3">
      <t>フクオカケン</t>
    </rPh>
    <phoneticPr fontId="16"/>
  </si>
  <si>
    <t>令和５年度</t>
    <phoneticPr fontId="18"/>
  </si>
  <si>
    <t>電気事業</t>
    <rPh sb="0" eb="2">
      <t>デンキ</t>
    </rPh>
    <rPh sb="2" eb="4">
      <t>ジギョウ</t>
    </rPh>
    <phoneticPr fontId="14"/>
  </si>
  <si>
    <t>工業用水道事業</t>
    <rPh sb="0" eb="5">
      <t>コウギョウヨウスイミチ</t>
    </rPh>
    <rPh sb="5" eb="7">
      <t>ジギョウ</t>
    </rPh>
    <phoneticPr fontId="14"/>
  </si>
  <si>
    <t>工業用地造成事業</t>
    <rPh sb="0" eb="2">
      <t>コウギョウ</t>
    </rPh>
    <rPh sb="2" eb="4">
      <t>ヨウチ</t>
    </rPh>
    <rPh sb="4" eb="6">
      <t>ゾウセイ</t>
    </rPh>
    <rPh sb="6" eb="8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</si>
  <si>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</si>
  <si>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令和２年度</t>
    <phoneticPr fontId="18"/>
  </si>
  <si>
    <t>福岡県</t>
    <rPh sb="0" eb="3">
      <t>フクオカケン</t>
    </rPh>
    <phoneticPr fontId="9"/>
  </si>
  <si>
    <t>福岡県</t>
    <rPh sb="0" eb="3">
      <t>フクオカケン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</si>
</sst>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1"/>
      <charset val="128"/>
    </font>
    <font>
      <sz val="11"/>
      <color theme="1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2" fillId="0" borderId="10" xfId="1" applyNumberFormat="1" applyFont="1" applyFill="1" applyBorder="1" applyAlignment="1">
      <alignment vertical="center"/>
    </xf>
    <xf numFmtId="177" fontId="22" fillId="0" borderId="10" xfId="0" quotePrefix="1" applyNumberFormat="1" applyFont="1" applyFill="1" applyBorder="1" applyAlignment="1">
      <alignment horizontal="right" vertical="center"/>
    </xf>
    <xf numFmtId="177" fontId="22" fillId="0" borderId="10" xfId="1" quotePrefix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0" quotePrefix="1" applyNumberFormat="1" applyFon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3" fillId="0" borderId="10" xfId="1" applyNumberFormat="1" applyFont="1" applyBorder="1" applyAlignment="1">
      <alignment vertical="center"/>
    </xf>
    <xf numFmtId="177" fontId="23" fillId="0" borderId="10" xfId="1" quotePrefix="1" applyNumberFormat="1" applyFont="1" applyBorder="1" applyAlignment="1">
      <alignment horizontal="right" vertical="center"/>
    </xf>
    <xf numFmtId="177" fontId="2" fillId="0" borderId="10" xfId="1" applyNumberFormat="1" applyFont="1" applyBorder="1" applyAlignment="1">
      <alignment horizontal="center" vertical="center"/>
    </xf>
    <xf numFmtId="177" fontId="19" fillId="0" borderId="10" xfId="1" applyNumberFormat="1" applyFont="1" applyBorder="1" applyAlignment="1">
      <alignment horizontal="center" vertical="center"/>
    </xf>
    <xf numFmtId="177" fontId="19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0" fillId="0" borderId="10" xfId="1" applyNumberFormat="1" applyFont="1" applyBorder="1" applyAlignment="1">
      <alignment horizontal="right" vertical="center"/>
    </xf>
    <xf numFmtId="178" fontId="0" fillId="0" borderId="10" xfId="1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2" fillId="0" borderId="10" xfId="1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=""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=""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12288;&#21508;&#35506;&#22238;&#31572;/&#12304;&#22496;&#38957;&#29305;&#20250;&#12305;&#31119;&#23713;&#30476;&#22238;&#31572;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1&#30476;&#22303;&#25972;&#20633;&#32207;&#21209;&#35506;/2021&#24180;&#24230;&#65288;R3&#65289;/&#20104;&#31639;&#32207;&#25324;/01_R3&#35519;&#26619;&#12539;&#29031;&#20250;/64_&#20844;&#21942;&#20225;&#26989;&#20250;&#35336;&#21450;&#12403;&#31532;&#19977;&#12475;&#12463;&#12479;&#12540;&#12398;&#36001;&#25919;&#29366;&#27841;&#12395;&#12388;&#12356;&#12390;/&#22238;&#31572;/&#22496;&#38957;&#29305;&#20250;/&#12304;&#22496;&#38957;&#29305;&#20250;&#12305;&#37117;&#36947;&#24220;&#30476;&#27096;&#24335;&#12304;&#31119;&#23713;&#30476;&#22238;&#3157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普通会計予算(R4-5年度)"/>
      <sheetName val="2.公営企業会計予算(R4-5年度)"/>
      <sheetName val="2.積上資料"/>
      <sheetName val="R4予算"/>
      <sheetName val="3.(1)普通会計決算（R2-3年度)"/>
      <sheetName val="3.(2)財政指標等（H29‐R3年度）"/>
      <sheetName val="4.公営企業会計決算（R2-3年度）"/>
      <sheetName val="4.積上資料"/>
      <sheetName val="R3決算"/>
      <sheetName val="5.三セク決算（R2-3年度）"/>
    </sheetNames>
    <sheetDataSet>
      <sheetData sheetId="0" refreshError="1"/>
      <sheetData sheetId="1" refreshError="1"/>
      <sheetData sheetId="2">
        <row r="4">
          <cell r="E4">
            <v>92233000</v>
          </cell>
          <cell r="I4">
            <v>20328000</v>
          </cell>
        </row>
        <row r="5">
          <cell r="E5">
            <v>68340000</v>
          </cell>
        </row>
        <row r="6">
          <cell r="E6">
            <v>68340000</v>
          </cell>
        </row>
        <row r="11">
          <cell r="E11">
            <v>23893000</v>
          </cell>
          <cell r="I11">
            <v>20245000</v>
          </cell>
        </row>
        <row r="19">
          <cell r="E19">
            <v>92233000</v>
          </cell>
          <cell r="I19">
            <v>20328000</v>
          </cell>
        </row>
        <row r="20">
          <cell r="E20">
            <v>72148000</v>
          </cell>
          <cell r="I20">
            <v>20245000</v>
          </cell>
        </row>
        <row r="27">
          <cell r="E27">
            <v>20085000</v>
          </cell>
          <cell r="I27">
            <v>83000</v>
          </cell>
        </row>
        <row r="31">
          <cell r="E31">
            <v>7519188000</v>
          </cell>
          <cell r="I31">
            <v>8089347000</v>
          </cell>
        </row>
        <row r="32">
          <cell r="E32">
            <v>6080400000</v>
          </cell>
          <cell r="I32">
            <v>6722900000</v>
          </cell>
        </row>
        <row r="46">
          <cell r="E46">
            <v>7519188000</v>
          </cell>
          <cell r="I46">
            <v>8089347000</v>
          </cell>
        </row>
        <row r="47">
          <cell r="E47">
            <v>5035288000</v>
          </cell>
          <cell r="I47">
            <v>4652947000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">
          <cell r="E4">
            <v>87827126</v>
          </cell>
          <cell r="I4">
            <v>4714814</v>
          </cell>
        </row>
        <row r="5">
          <cell r="E5">
            <v>51364333</v>
          </cell>
          <cell r="I5">
            <v>8484</v>
          </cell>
        </row>
        <row r="6">
          <cell r="E6">
            <v>51364333</v>
          </cell>
          <cell r="I6">
            <v>8484</v>
          </cell>
        </row>
        <row r="11">
          <cell r="E11">
            <v>36462793</v>
          </cell>
          <cell r="I11">
            <v>4706330</v>
          </cell>
        </row>
        <row r="19">
          <cell r="E19">
            <v>87827126</v>
          </cell>
          <cell r="I19">
            <v>4714814</v>
          </cell>
        </row>
        <row r="20">
          <cell r="E20">
            <v>61653712</v>
          </cell>
          <cell r="I20">
            <v>4706330</v>
          </cell>
        </row>
        <row r="27">
          <cell r="E27">
            <v>26173414</v>
          </cell>
          <cell r="I27">
            <v>8484</v>
          </cell>
        </row>
        <row r="31">
          <cell r="E31">
            <v>4796685715</v>
          </cell>
          <cell r="I31">
            <v>3638806010</v>
          </cell>
        </row>
        <row r="32">
          <cell r="E32">
            <v>3433200000</v>
          </cell>
          <cell r="I32">
            <v>2573800000</v>
          </cell>
        </row>
        <row r="47">
          <cell r="E47">
            <v>3158885715</v>
          </cell>
          <cell r="I47">
            <v>1394406010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普通会計予算"/>
      <sheetName val="2.公営企業会計予算"/>
      <sheetName val="2.積上資料"/>
      <sheetName val="R3予算"/>
      <sheetName val="3.(1)普通会計決算"/>
      <sheetName val="3.(2)財政指標等"/>
      <sheetName val="4.公営企業会計決算"/>
      <sheetName val="4.積上資料"/>
      <sheetName val="R1決算"/>
      <sheetName val="5.三セク決算"/>
    </sheetNames>
    <sheetDataSet>
      <sheetData sheetId="0"/>
      <sheetData sheetId="1"/>
      <sheetData sheetId="2">
        <row r="5">
          <cell r="I5">
            <v>112000</v>
          </cell>
        </row>
        <row r="6">
          <cell r="I6">
            <v>112000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1" sqref="F1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268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109" t="s">
        <v>87</v>
      </c>
      <c r="B9" s="109" t="s">
        <v>89</v>
      </c>
      <c r="C9" s="61" t="s">
        <v>3</v>
      </c>
      <c r="D9" s="53"/>
      <c r="E9" s="53"/>
      <c r="F9" s="54">
        <v>737220</v>
      </c>
      <c r="G9" s="55">
        <f>F9/$F$27*100</f>
        <v>37.559245146903507</v>
      </c>
      <c r="H9" s="54">
        <v>694296</v>
      </c>
      <c r="I9" s="55">
        <f>(F9/H9-1)*100</f>
        <v>6.1823775450240204</v>
      </c>
      <c r="K9" s="25"/>
    </row>
    <row r="10" spans="1:11" ht="18" customHeight="1">
      <c r="A10" s="109"/>
      <c r="B10" s="109"/>
      <c r="C10" s="63"/>
      <c r="D10" s="65" t="s">
        <v>22</v>
      </c>
      <c r="E10" s="53"/>
      <c r="F10" s="54">
        <v>162639</v>
      </c>
      <c r="G10" s="55">
        <f t="shared" ref="G10:G26" si="0">F10/$F$27*100</f>
        <v>8.2859907102998278</v>
      </c>
      <c r="H10" s="54">
        <v>162566</v>
      </c>
      <c r="I10" s="55">
        <f t="shared" ref="I10:I27" si="1">(F10/H10-1)*100</f>
        <v>4.4904838650139389E-2</v>
      </c>
    </row>
    <row r="11" spans="1:11" ht="18" customHeight="1">
      <c r="A11" s="109"/>
      <c r="B11" s="109"/>
      <c r="C11" s="63"/>
      <c r="D11" s="63"/>
      <c r="E11" s="47" t="s">
        <v>23</v>
      </c>
      <c r="F11" s="54">
        <v>130840</v>
      </c>
      <c r="G11" s="55">
        <f t="shared" si="0"/>
        <v>6.6659228385296867</v>
      </c>
      <c r="H11" s="54">
        <v>127253</v>
      </c>
      <c r="I11" s="55">
        <f t="shared" si="1"/>
        <v>2.8187940559358138</v>
      </c>
    </row>
    <row r="12" spans="1:11" ht="18" customHeight="1">
      <c r="A12" s="109"/>
      <c r="B12" s="109"/>
      <c r="C12" s="63"/>
      <c r="D12" s="63"/>
      <c r="E12" s="47" t="s">
        <v>24</v>
      </c>
      <c r="F12" s="54">
        <v>10563</v>
      </c>
      <c r="G12" s="55">
        <f t="shared" si="0"/>
        <v>0.53815456239215131</v>
      </c>
      <c r="H12" s="54">
        <v>10376</v>
      </c>
      <c r="I12" s="55">
        <f t="shared" si="1"/>
        <v>1.8022359290670753</v>
      </c>
    </row>
    <row r="13" spans="1:11" ht="18" customHeight="1">
      <c r="A13" s="109"/>
      <c r="B13" s="109"/>
      <c r="C13" s="63"/>
      <c r="D13" s="64"/>
      <c r="E13" s="47" t="s">
        <v>25</v>
      </c>
      <c r="F13" s="54">
        <v>311</v>
      </c>
      <c r="G13" s="55">
        <f t="shared" si="0"/>
        <v>1.5844558260338829E-2</v>
      </c>
      <c r="H13" s="54">
        <v>600</v>
      </c>
      <c r="I13" s="55">
        <f t="shared" si="1"/>
        <v>-48.166666666666671</v>
      </c>
    </row>
    <row r="14" spans="1:11" ht="18" customHeight="1">
      <c r="A14" s="109"/>
      <c r="B14" s="109"/>
      <c r="C14" s="63"/>
      <c r="D14" s="61" t="s">
        <v>26</v>
      </c>
      <c r="E14" s="53"/>
      <c r="F14" s="54">
        <v>178979</v>
      </c>
      <c r="G14" s="55">
        <f t="shared" si="0"/>
        <v>9.1184668581259913</v>
      </c>
      <c r="H14" s="54">
        <v>166263</v>
      </c>
      <c r="I14" s="55">
        <f t="shared" si="1"/>
        <v>7.6481237557364024</v>
      </c>
    </row>
    <row r="15" spans="1:11" ht="18" customHeight="1">
      <c r="A15" s="109"/>
      <c r="B15" s="109"/>
      <c r="C15" s="63"/>
      <c r="D15" s="63"/>
      <c r="E15" s="47" t="s">
        <v>27</v>
      </c>
      <c r="F15" s="54">
        <v>8205</v>
      </c>
      <c r="G15" s="55">
        <f t="shared" si="0"/>
        <v>0.41802122355652765</v>
      </c>
      <c r="H15" s="54">
        <v>7713</v>
      </c>
      <c r="I15" s="55">
        <f t="shared" si="1"/>
        <v>6.3788409179307726</v>
      </c>
    </row>
    <row r="16" spans="1:11" ht="18" customHeight="1">
      <c r="A16" s="109"/>
      <c r="B16" s="109"/>
      <c r="C16" s="63"/>
      <c r="D16" s="64"/>
      <c r="E16" s="47" t="s">
        <v>28</v>
      </c>
      <c r="F16" s="54">
        <v>170774</v>
      </c>
      <c r="G16" s="55">
        <f t="shared" si="0"/>
        <v>8.7004456345694638</v>
      </c>
      <c r="H16" s="54">
        <v>158550</v>
      </c>
      <c r="I16" s="55">
        <f t="shared" si="1"/>
        <v>7.7098707032481784</v>
      </c>
      <c r="K16" s="26"/>
    </row>
    <row r="17" spans="1:26" ht="18" customHeight="1">
      <c r="A17" s="109"/>
      <c r="B17" s="109"/>
      <c r="C17" s="63"/>
      <c r="D17" s="110" t="s">
        <v>29</v>
      </c>
      <c r="E17" s="111"/>
      <c r="F17" s="54">
        <v>265243</v>
      </c>
      <c r="G17" s="55">
        <f t="shared" si="0"/>
        <v>13.513370310762223</v>
      </c>
      <c r="H17" s="54">
        <v>237388</v>
      </c>
      <c r="I17" s="55">
        <f t="shared" si="1"/>
        <v>11.733954538561342</v>
      </c>
    </row>
    <row r="18" spans="1:26" ht="18" customHeight="1">
      <c r="A18" s="109"/>
      <c r="B18" s="109"/>
      <c r="C18" s="63"/>
      <c r="D18" s="110" t="s">
        <v>93</v>
      </c>
      <c r="E18" s="112"/>
      <c r="F18" s="54">
        <v>19227</v>
      </c>
      <c r="G18" s="55">
        <f t="shared" si="0"/>
        <v>0.97956051984416281</v>
      </c>
      <c r="H18" s="54">
        <v>16155</v>
      </c>
      <c r="I18" s="55">
        <f t="shared" si="1"/>
        <v>19.015784586815233</v>
      </c>
    </row>
    <row r="19" spans="1:26" ht="18" customHeight="1">
      <c r="A19" s="109"/>
      <c r="B19" s="109"/>
      <c r="C19" s="62"/>
      <c r="D19" s="110" t="s">
        <v>94</v>
      </c>
      <c r="E19" s="112"/>
      <c r="F19" s="107">
        <v>0</v>
      </c>
      <c r="G19" s="55">
        <f t="shared" si="0"/>
        <v>0</v>
      </c>
      <c r="H19" s="107">
        <v>0</v>
      </c>
      <c r="I19" s="55" t="e">
        <f t="shared" si="1"/>
        <v>#DIV/0!</v>
      </c>
      <c r="Z19" s="2" t="s">
        <v>95</v>
      </c>
    </row>
    <row r="20" spans="1:26" ht="18" customHeight="1">
      <c r="A20" s="109"/>
      <c r="B20" s="109"/>
      <c r="C20" s="53" t="s">
        <v>4</v>
      </c>
      <c r="D20" s="53"/>
      <c r="E20" s="53"/>
      <c r="F20" s="54">
        <v>96486</v>
      </c>
      <c r="G20" s="55">
        <f t="shared" si="0"/>
        <v>4.915685042787949</v>
      </c>
      <c r="H20" s="54">
        <v>95290</v>
      </c>
      <c r="I20" s="55">
        <f t="shared" si="1"/>
        <v>1.2551159618008123</v>
      </c>
    </row>
    <row r="21" spans="1:26" ht="18" customHeight="1">
      <c r="A21" s="109"/>
      <c r="B21" s="109"/>
      <c r="C21" s="53" t="s">
        <v>5</v>
      </c>
      <c r="D21" s="53"/>
      <c r="E21" s="53"/>
      <c r="F21" s="54">
        <v>296086</v>
      </c>
      <c r="G21" s="55">
        <f t="shared" si="0"/>
        <v>15.084732723699945</v>
      </c>
      <c r="H21" s="54">
        <v>291031</v>
      </c>
      <c r="I21" s="55">
        <f t="shared" si="1"/>
        <v>1.7369283684556036</v>
      </c>
    </row>
    <row r="22" spans="1:26" ht="18" customHeight="1">
      <c r="A22" s="109"/>
      <c r="B22" s="109"/>
      <c r="C22" s="53" t="s">
        <v>30</v>
      </c>
      <c r="D22" s="53"/>
      <c r="E22" s="53"/>
      <c r="F22" s="54">
        <v>23185</v>
      </c>
      <c r="G22" s="55">
        <f t="shared" si="0"/>
        <v>1.1812092709516262</v>
      </c>
      <c r="H22" s="54">
        <v>24018</v>
      </c>
      <c r="I22" s="55">
        <f t="shared" si="1"/>
        <v>-3.4682321592139242</v>
      </c>
    </row>
    <row r="23" spans="1:26" ht="18" customHeight="1">
      <c r="A23" s="109"/>
      <c r="B23" s="109"/>
      <c r="C23" s="53" t="s">
        <v>6</v>
      </c>
      <c r="D23" s="53"/>
      <c r="E23" s="53"/>
      <c r="F23" s="54">
        <v>280491</v>
      </c>
      <c r="G23" s="55">
        <f t="shared" si="0"/>
        <v>14.290212189712856</v>
      </c>
      <c r="H23" s="54">
        <v>288964</v>
      </c>
      <c r="I23" s="55">
        <f t="shared" si="1"/>
        <v>-2.9321991666782066</v>
      </c>
    </row>
    <row r="24" spans="1:26" ht="18" customHeight="1">
      <c r="A24" s="109"/>
      <c r="B24" s="109"/>
      <c r="C24" s="53" t="s">
        <v>31</v>
      </c>
      <c r="D24" s="53"/>
      <c r="E24" s="53"/>
      <c r="F24" s="54">
        <v>7278</v>
      </c>
      <c r="G24" s="55">
        <f t="shared" si="0"/>
        <v>0.37079323157153055</v>
      </c>
      <c r="H24" s="54">
        <v>6855</v>
      </c>
      <c r="I24" s="55">
        <f t="shared" si="1"/>
        <v>6.1706783369803064</v>
      </c>
    </row>
    <row r="25" spans="1:26" ht="18" customHeight="1">
      <c r="A25" s="109"/>
      <c r="B25" s="109"/>
      <c r="C25" s="53" t="s">
        <v>7</v>
      </c>
      <c r="D25" s="53"/>
      <c r="E25" s="53"/>
      <c r="F25" s="54">
        <v>155346</v>
      </c>
      <c r="G25" s="55">
        <f t="shared" si="0"/>
        <v>7.9144332717382495</v>
      </c>
      <c r="H25" s="54">
        <v>170813</v>
      </c>
      <c r="I25" s="55">
        <f t="shared" si="1"/>
        <v>-9.0549314162270971</v>
      </c>
    </row>
    <row r="26" spans="1:26" ht="18" customHeight="1">
      <c r="A26" s="109"/>
      <c r="B26" s="109"/>
      <c r="C26" s="53" t="s">
        <v>8</v>
      </c>
      <c r="D26" s="53"/>
      <c r="E26" s="53"/>
      <c r="F26" s="54">
        <v>366727</v>
      </c>
      <c r="G26" s="55">
        <f t="shared" si="0"/>
        <v>18.683689122634334</v>
      </c>
      <c r="H26" s="54">
        <v>437229</v>
      </c>
      <c r="I26" s="55">
        <f t="shared" si="1"/>
        <v>-16.124730976216128</v>
      </c>
    </row>
    <row r="27" spans="1:26" ht="18" customHeight="1">
      <c r="A27" s="109"/>
      <c r="B27" s="109"/>
      <c r="C27" s="53" t="s">
        <v>9</v>
      </c>
      <c r="D27" s="53"/>
      <c r="E27" s="53"/>
      <c r="F27" s="54">
        <f>SUM(F9,F20:F26)</f>
        <v>1962819</v>
      </c>
      <c r="G27" s="55">
        <f>F27/$F$27*100</f>
        <v>100</v>
      </c>
      <c r="H27" s="54">
        <f>SUM(H9,H20:H26)</f>
        <v>2008496</v>
      </c>
      <c r="I27" s="55">
        <f t="shared" si="1"/>
        <v>-2.274189244091096</v>
      </c>
    </row>
    <row r="28" spans="1:26" ht="18" customHeight="1">
      <c r="A28" s="109"/>
      <c r="B28" s="109" t="s">
        <v>88</v>
      </c>
      <c r="C28" s="61" t="s">
        <v>10</v>
      </c>
      <c r="D28" s="53"/>
      <c r="E28" s="53"/>
      <c r="F28" s="54">
        <v>685920</v>
      </c>
      <c r="G28" s="55">
        <f>F28/$F$45*100</f>
        <v>34.945675044757081</v>
      </c>
      <c r="H28" s="54">
        <v>681739</v>
      </c>
      <c r="I28" s="55">
        <f>(F28/H28-1)*100</f>
        <v>0.61328455611311394</v>
      </c>
    </row>
    <row r="29" spans="1:26" ht="18" customHeight="1">
      <c r="A29" s="109"/>
      <c r="B29" s="109"/>
      <c r="C29" s="63"/>
      <c r="D29" s="53" t="s">
        <v>11</v>
      </c>
      <c r="E29" s="53"/>
      <c r="F29" s="54">
        <v>378643</v>
      </c>
      <c r="G29" s="55">
        <f t="shared" ref="G29:G44" si="2">F29/$F$45*100</f>
        <v>19.290784983630676</v>
      </c>
      <c r="H29" s="54">
        <v>386503</v>
      </c>
      <c r="I29" s="55">
        <f t="shared" ref="I29:I45" si="3">(F29/H29-1)*100</f>
        <v>-2.0336194026954524</v>
      </c>
    </row>
    <row r="30" spans="1:26" ht="18" customHeight="1">
      <c r="A30" s="109"/>
      <c r="B30" s="109"/>
      <c r="C30" s="63"/>
      <c r="D30" s="53" t="s">
        <v>32</v>
      </c>
      <c r="E30" s="53"/>
      <c r="F30" s="54">
        <v>63562</v>
      </c>
      <c r="G30" s="55">
        <f t="shared" si="2"/>
        <v>3.2383032965868459</v>
      </c>
      <c r="H30" s="54">
        <v>58305</v>
      </c>
      <c r="I30" s="55">
        <f t="shared" si="3"/>
        <v>9.016379384272355</v>
      </c>
    </row>
    <row r="31" spans="1:26" ht="18" customHeight="1">
      <c r="A31" s="109"/>
      <c r="B31" s="109"/>
      <c r="C31" s="62"/>
      <c r="D31" s="53" t="s">
        <v>12</v>
      </c>
      <c r="E31" s="53"/>
      <c r="F31" s="54">
        <v>243715</v>
      </c>
      <c r="G31" s="55">
        <f t="shared" si="2"/>
        <v>12.416586764539554</v>
      </c>
      <c r="H31" s="54">
        <v>236931</v>
      </c>
      <c r="I31" s="55">
        <f t="shared" si="3"/>
        <v>2.8632808708020541</v>
      </c>
    </row>
    <row r="32" spans="1:26" ht="18" customHeight="1">
      <c r="A32" s="109"/>
      <c r="B32" s="109"/>
      <c r="C32" s="61" t="s">
        <v>13</v>
      </c>
      <c r="D32" s="53"/>
      <c r="E32" s="53"/>
      <c r="F32" s="54">
        <v>1064352</v>
      </c>
      <c r="G32" s="55">
        <f t="shared" si="2"/>
        <v>54.225710177917662</v>
      </c>
      <c r="H32" s="54">
        <v>1110776</v>
      </c>
      <c r="I32" s="55">
        <f t="shared" si="3"/>
        <v>-4.1794205132267841</v>
      </c>
    </row>
    <row r="33" spans="1:9" ht="18" customHeight="1">
      <c r="A33" s="109"/>
      <c r="B33" s="109"/>
      <c r="C33" s="63"/>
      <c r="D33" s="53" t="s">
        <v>14</v>
      </c>
      <c r="E33" s="53"/>
      <c r="F33" s="54">
        <v>68234</v>
      </c>
      <c r="G33" s="55">
        <f t="shared" si="2"/>
        <v>3.4763284216875938</v>
      </c>
      <c r="H33" s="54">
        <v>66389</v>
      </c>
      <c r="I33" s="55">
        <f t="shared" si="3"/>
        <v>2.7790748467366511</v>
      </c>
    </row>
    <row r="34" spans="1:9" ht="18" customHeight="1">
      <c r="A34" s="109"/>
      <c r="B34" s="109"/>
      <c r="C34" s="63"/>
      <c r="D34" s="53" t="s">
        <v>33</v>
      </c>
      <c r="E34" s="53"/>
      <c r="F34" s="54">
        <v>6592</v>
      </c>
      <c r="G34" s="55">
        <f t="shared" si="2"/>
        <v>0.33584366966269924</v>
      </c>
      <c r="H34" s="54">
        <v>6276</v>
      </c>
      <c r="I34" s="55">
        <f t="shared" si="3"/>
        <v>5.0350541746335242</v>
      </c>
    </row>
    <row r="35" spans="1:9" ht="18" customHeight="1">
      <c r="A35" s="109"/>
      <c r="B35" s="109"/>
      <c r="C35" s="63"/>
      <c r="D35" s="53" t="s">
        <v>34</v>
      </c>
      <c r="E35" s="53"/>
      <c r="F35" s="54">
        <v>643709</v>
      </c>
      <c r="G35" s="55">
        <f t="shared" si="2"/>
        <v>32.79514453199431</v>
      </c>
      <c r="H35" s="54">
        <v>625836</v>
      </c>
      <c r="I35" s="55">
        <f t="shared" si="3"/>
        <v>2.8558600016617808</v>
      </c>
    </row>
    <row r="36" spans="1:9" ht="18" customHeight="1">
      <c r="A36" s="109"/>
      <c r="B36" s="109"/>
      <c r="C36" s="63"/>
      <c r="D36" s="53" t="s">
        <v>35</v>
      </c>
      <c r="E36" s="53"/>
      <c r="F36" s="54">
        <v>32053</v>
      </c>
      <c r="G36" s="55">
        <f t="shared" si="2"/>
        <v>1.6330092754396994</v>
      </c>
      <c r="H36" s="54">
        <v>31153</v>
      </c>
      <c r="I36" s="55">
        <f t="shared" si="3"/>
        <v>2.8889673546689032</v>
      </c>
    </row>
    <row r="37" spans="1:9" ht="18" customHeight="1">
      <c r="A37" s="109"/>
      <c r="B37" s="109"/>
      <c r="C37" s="63"/>
      <c r="D37" s="53" t="s">
        <v>15</v>
      </c>
      <c r="E37" s="53"/>
      <c r="F37" s="54">
        <v>28675</v>
      </c>
      <c r="G37" s="55">
        <f t="shared" si="2"/>
        <v>1.4609097736010166</v>
      </c>
      <c r="H37" s="54">
        <v>70203</v>
      </c>
      <c r="I37" s="55">
        <f t="shared" si="3"/>
        <v>-59.154167200831878</v>
      </c>
    </row>
    <row r="38" spans="1:9" ht="18" customHeight="1">
      <c r="A38" s="109"/>
      <c r="B38" s="109"/>
      <c r="C38" s="62"/>
      <c r="D38" s="53" t="s">
        <v>36</v>
      </c>
      <c r="E38" s="53"/>
      <c r="F38" s="54">
        <v>284840</v>
      </c>
      <c r="G38" s="55">
        <f t="shared" si="2"/>
        <v>14.511788663034475</v>
      </c>
      <c r="H38" s="54">
        <v>237647</v>
      </c>
      <c r="I38" s="55">
        <f t="shared" si="3"/>
        <v>19.858445509516208</v>
      </c>
    </row>
    <row r="39" spans="1:9" ht="18" customHeight="1">
      <c r="A39" s="109"/>
      <c r="B39" s="109"/>
      <c r="C39" s="61" t="s">
        <v>16</v>
      </c>
      <c r="D39" s="53"/>
      <c r="E39" s="53"/>
      <c r="F39" s="54">
        <v>212546</v>
      </c>
      <c r="G39" s="55">
        <f t="shared" si="2"/>
        <v>10.828614777325255</v>
      </c>
      <c r="H39" s="54">
        <v>215939</v>
      </c>
      <c r="I39" s="55">
        <f t="shared" si="3"/>
        <v>-1.5712770736180159</v>
      </c>
    </row>
    <row r="40" spans="1:9" ht="18" customHeight="1">
      <c r="A40" s="109"/>
      <c r="B40" s="109"/>
      <c r="C40" s="63"/>
      <c r="D40" s="61" t="s">
        <v>17</v>
      </c>
      <c r="E40" s="53"/>
      <c r="F40" s="54">
        <v>202065</v>
      </c>
      <c r="G40" s="55">
        <f t="shared" si="2"/>
        <v>10.294637607765978</v>
      </c>
      <c r="H40" s="54">
        <v>204787</v>
      </c>
      <c r="I40" s="55">
        <f t="shared" si="3"/>
        <v>-1.3291859346540535</v>
      </c>
    </row>
    <row r="41" spans="1:9" ht="18" customHeight="1">
      <c r="A41" s="109"/>
      <c r="B41" s="109"/>
      <c r="C41" s="63"/>
      <c r="D41" s="63"/>
      <c r="E41" s="57" t="s">
        <v>91</v>
      </c>
      <c r="F41" s="54">
        <v>124575</v>
      </c>
      <c r="G41" s="55">
        <f t="shared" si="2"/>
        <v>6.346742285835977</v>
      </c>
      <c r="H41" s="54">
        <v>128423</v>
      </c>
      <c r="I41" s="58">
        <f t="shared" si="3"/>
        <v>-2.9963480061982684</v>
      </c>
    </row>
    <row r="42" spans="1:9" ht="18" customHeight="1">
      <c r="A42" s="109"/>
      <c r="B42" s="109"/>
      <c r="C42" s="63"/>
      <c r="D42" s="62"/>
      <c r="E42" s="47" t="s">
        <v>37</v>
      </c>
      <c r="F42" s="54">
        <v>77490</v>
      </c>
      <c r="G42" s="55">
        <f t="shared" si="2"/>
        <v>3.9478953219300008</v>
      </c>
      <c r="H42" s="54">
        <v>76364</v>
      </c>
      <c r="I42" s="58">
        <f t="shared" si="3"/>
        <v>1.4745167880152898</v>
      </c>
    </row>
    <row r="43" spans="1:9" ht="18" customHeight="1">
      <c r="A43" s="109"/>
      <c r="B43" s="109"/>
      <c r="C43" s="63"/>
      <c r="D43" s="53" t="s">
        <v>38</v>
      </c>
      <c r="E43" s="53"/>
      <c r="F43" s="54">
        <v>10481</v>
      </c>
      <c r="G43" s="55">
        <f t="shared" si="2"/>
        <v>0.53397716955927654</v>
      </c>
      <c r="H43" s="54">
        <v>11152</v>
      </c>
      <c r="I43" s="58">
        <f t="shared" si="3"/>
        <v>-6.0168579626972747</v>
      </c>
    </row>
    <row r="44" spans="1:9" ht="18" customHeight="1">
      <c r="A44" s="109"/>
      <c r="B44" s="109"/>
      <c r="C44" s="62"/>
      <c r="D44" s="53" t="s">
        <v>39</v>
      </c>
      <c r="E44" s="53"/>
      <c r="F44" s="107">
        <v>0</v>
      </c>
      <c r="G44" s="55">
        <f t="shared" si="2"/>
        <v>0</v>
      </c>
      <c r="H44" s="107">
        <v>0</v>
      </c>
      <c r="I44" s="55" t="e">
        <f t="shared" si="3"/>
        <v>#DIV/0!</v>
      </c>
    </row>
    <row r="45" spans="1:9" ht="18" customHeight="1">
      <c r="A45" s="109"/>
      <c r="B45" s="109"/>
      <c r="C45" s="47" t="s">
        <v>18</v>
      </c>
      <c r="D45" s="47"/>
      <c r="E45" s="47"/>
      <c r="F45" s="54">
        <f>SUM(F28,F32,F39)</f>
        <v>1962818</v>
      </c>
      <c r="G45" s="55">
        <f>F45/$F$45*100</f>
        <v>100</v>
      </c>
      <c r="H45" s="54">
        <f>SUM(H28,H32,H39)</f>
        <v>2008454</v>
      </c>
      <c r="I45" s="55">
        <f t="shared" si="3"/>
        <v>-2.2721954299177338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26" activePane="bottomRight" state="frozen"/>
      <selection activeCell="L8" sqref="L8"/>
      <selection pane="topRight" activeCell="L8" sqref="L8"/>
      <selection pane="bottomLeft" activeCell="L8" sqref="L8"/>
      <selection pane="bottomRight" activeCell="I29" sqref="I2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115" t="s">
        <v>48</v>
      </c>
      <c r="B6" s="116"/>
      <c r="C6" s="116"/>
      <c r="D6" s="116"/>
      <c r="E6" s="116"/>
      <c r="F6" s="120" t="s">
        <v>251</v>
      </c>
      <c r="G6" s="120"/>
      <c r="H6" s="120" t="s">
        <v>252</v>
      </c>
      <c r="I6" s="120"/>
      <c r="J6" s="120" t="s">
        <v>253</v>
      </c>
      <c r="K6" s="120"/>
      <c r="L6" s="120" t="s">
        <v>254</v>
      </c>
      <c r="M6" s="120"/>
      <c r="N6" s="120" t="s">
        <v>255</v>
      </c>
      <c r="O6" s="120"/>
    </row>
    <row r="7" spans="1:25" ht="15.95" customHeight="1">
      <c r="A7" s="116"/>
      <c r="B7" s="116"/>
      <c r="C7" s="116"/>
      <c r="D7" s="116"/>
      <c r="E7" s="116"/>
      <c r="F7" s="51" t="s">
        <v>241</v>
      </c>
      <c r="G7" s="51" t="s">
        <v>248</v>
      </c>
      <c r="H7" s="51" t="s">
        <v>262</v>
      </c>
      <c r="I7" s="51" t="s">
        <v>248</v>
      </c>
      <c r="J7" s="51" t="s">
        <v>262</v>
      </c>
      <c r="K7" s="51" t="s">
        <v>248</v>
      </c>
      <c r="L7" s="51" t="s">
        <v>262</v>
      </c>
      <c r="M7" s="51" t="s">
        <v>248</v>
      </c>
      <c r="N7" s="91" t="s">
        <v>262</v>
      </c>
      <c r="O7" s="51" t="s">
        <v>248</v>
      </c>
    </row>
    <row r="8" spans="1:25" ht="15.95" customHeight="1">
      <c r="A8" s="113" t="s">
        <v>82</v>
      </c>
      <c r="B8" s="61" t="s">
        <v>49</v>
      </c>
      <c r="C8" s="53"/>
      <c r="D8" s="53"/>
      <c r="E8" s="66" t="s">
        <v>40</v>
      </c>
      <c r="F8" s="88">
        <v>539</v>
      </c>
      <c r="G8" s="87">
        <v>526</v>
      </c>
      <c r="H8" s="88">
        <v>2415</v>
      </c>
      <c r="I8" s="87">
        <v>2379</v>
      </c>
      <c r="J8" s="88">
        <v>35</v>
      </c>
      <c r="K8" s="87">
        <v>37</v>
      </c>
      <c r="L8" s="88">
        <f>SUM(L9:L10)</f>
        <v>2744</v>
      </c>
      <c r="M8" s="87">
        <f>SUM(M9:M10)</f>
        <v>2699</v>
      </c>
      <c r="N8" s="96">
        <v>21635</v>
      </c>
      <c r="O8" s="87">
        <v>19818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3"/>
      <c r="B9" s="63"/>
      <c r="C9" s="53" t="s">
        <v>50</v>
      </c>
      <c r="D9" s="53"/>
      <c r="E9" s="66" t="s">
        <v>41</v>
      </c>
      <c r="F9" s="88">
        <v>539</v>
      </c>
      <c r="G9" s="87">
        <v>526</v>
      </c>
      <c r="H9" s="88">
        <v>2415</v>
      </c>
      <c r="I9" s="87">
        <v>2379</v>
      </c>
      <c r="J9" s="88">
        <v>35</v>
      </c>
      <c r="K9" s="87">
        <v>37</v>
      </c>
      <c r="L9" s="88">
        <v>2743</v>
      </c>
      <c r="M9" s="87">
        <v>2698</v>
      </c>
      <c r="N9" s="96">
        <v>21635</v>
      </c>
      <c r="O9" s="87">
        <v>19818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3"/>
      <c r="B10" s="62"/>
      <c r="C10" s="53" t="s">
        <v>51</v>
      </c>
      <c r="D10" s="53"/>
      <c r="E10" s="66" t="s">
        <v>42</v>
      </c>
      <c r="F10" s="88">
        <v>0</v>
      </c>
      <c r="G10" s="87">
        <v>0</v>
      </c>
      <c r="H10" s="88">
        <v>0</v>
      </c>
      <c r="I10" s="87">
        <v>0</v>
      </c>
      <c r="J10" s="67">
        <v>0</v>
      </c>
      <c r="K10" s="67">
        <v>0</v>
      </c>
      <c r="L10" s="88">
        <v>1</v>
      </c>
      <c r="M10" s="87">
        <v>1</v>
      </c>
      <c r="N10" s="96"/>
      <c r="O10" s="8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3"/>
      <c r="B11" s="61" t="s">
        <v>52</v>
      </c>
      <c r="C11" s="53"/>
      <c r="D11" s="53"/>
      <c r="E11" s="66" t="s">
        <v>43</v>
      </c>
      <c r="F11" s="88">
        <v>539</v>
      </c>
      <c r="G11" s="87">
        <v>526</v>
      </c>
      <c r="H11" s="88">
        <v>2119</v>
      </c>
      <c r="I11" s="87">
        <v>1957</v>
      </c>
      <c r="J11" s="88">
        <v>76</v>
      </c>
      <c r="K11" s="87">
        <v>94</v>
      </c>
      <c r="L11" s="88">
        <f>SUM(L12:L13)</f>
        <v>2732</v>
      </c>
      <c r="M11" s="87">
        <f>SUM(M12:M13)</f>
        <v>2617</v>
      </c>
      <c r="N11" s="96">
        <v>21619</v>
      </c>
      <c r="O11" s="87">
        <v>19841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3"/>
      <c r="B12" s="63"/>
      <c r="C12" s="53" t="s">
        <v>53</v>
      </c>
      <c r="D12" s="53"/>
      <c r="E12" s="66" t="s">
        <v>44</v>
      </c>
      <c r="F12" s="88">
        <v>539</v>
      </c>
      <c r="G12" s="87">
        <v>526</v>
      </c>
      <c r="H12" s="88">
        <v>2119</v>
      </c>
      <c r="I12" s="87">
        <v>1957</v>
      </c>
      <c r="J12" s="88">
        <v>76</v>
      </c>
      <c r="K12" s="87">
        <v>94</v>
      </c>
      <c r="L12" s="88">
        <v>2731</v>
      </c>
      <c r="M12" s="87">
        <v>2614</v>
      </c>
      <c r="N12" s="96">
        <v>21619</v>
      </c>
      <c r="O12" s="87">
        <v>19841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3"/>
      <c r="B13" s="62"/>
      <c r="C13" s="53" t="s">
        <v>54</v>
      </c>
      <c r="D13" s="53"/>
      <c r="E13" s="66" t="s">
        <v>45</v>
      </c>
      <c r="F13" s="88">
        <v>0</v>
      </c>
      <c r="G13" s="87">
        <v>0</v>
      </c>
      <c r="H13" s="67">
        <v>0</v>
      </c>
      <c r="I13" s="67">
        <v>0</v>
      </c>
      <c r="J13" s="67">
        <v>0</v>
      </c>
      <c r="K13" s="67">
        <v>0</v>
      </c>
      <c r="L13" s="88">
        <v>1</v>
      </c>
      <c r="M13" s="87">
        <v>3</v>
      </c>
      <c r="N13" s="96"/>
      <c r="O13" s="8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3"/>
      <c r="B14" s="53" t="s">
        <v>55</v>
      </c>
      <c r="C14" s="53"/>
      <c r="D14" s="53"/>
      <c r="E14" s="66" t="s">
        <v>96</v>
      </c>
      <c r="F14" s="88">
        <f t="shared" ref="F14:F15" si="0">F9-F12</f>
        <v>0</v>
      </c>
      <c r="G14" s="87">
        <f t="shared" ref="G14:N15" si="1">G9-G12</f>
        <v>0</v>
      </c>
      <c r="H14" s="88">
        <f t="shared" si="1"/>
        <v>296</v>
      </c>
      <c r="I14" s="87">
        <f t="shared" si="1"/>
        <v>422</v>
      </c>
      <c r="J14" s="88">
        <f t="shared" si="1"/>
        <v>-41</v>
      </c>
      <c r="K14" s="87">
        <f t="shared" si="1"/>
        <v>-57</v>
      </c>
      <c r="L14" s="88">
        <f t="shared" si="1"/>
        <v>12</v>
      </c>
      <c r="M14" s="87">
        <f t="shared" si="1"/>
        <v>84</v>
      </c>
      <c r="N14" s="96">
        <f t="shared" si="1"/>
        <v>16</v>
      </c>
      <c r="O14" s="87">
        <f>O9-O12</f>
        <v>-23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3"/>
      <c r="B15" s="53" t="s">
        <v>56</v>
      </c>
      <c r="C15" s="53"/>
      <c r="D15" s="53"/>
      <c r="E15" s="66" t="s">
        <v>97</v>
      </c>
      <c r="F15" s="88">
        <f t="shared" si="0"/>
        <v>0</v>
      </c>
      <c r="G15" s="87">
        <f t="shared" si="1"/>
        <v>0</v>
      </c>
      <c r="H15" s="88">
        <f t="shared" si="1"/>
        <v>0</v>
      </c>
      <c r="I15" s="87">
        <f t="shared" si="1"/>
        <v>0</v>
      </c>
      <c r="J15" s="88">
        <f t="shared" si="1"/>
        <v>0</v>
      </c>
      <c r="K15" s="87">
        <f t="shared" si="1"/>
        <v>0</v>
      </c>
      <c r="L15" s="88">
        <f t="shared" si="1"/>
        <v>0</v>
      </c>
      <c r="M15" s="87">
        <f t="shared" si="1"/>
        <v>-2</v>
      </c>
      <c r="N15" s="96">
        <f t="shared" si="1"/>
        <v>0</v>
      </c>
      <c r="O15" s="87">
        <f t="shared" ref="O15" si="2">O10-O13</f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3"/>
      <c r="B16" s="53" t="s">
        <v>57</v>
      </c>
      <c r="C16" s="53"/>
      <c r="D16" s="53"/>
      <c r="E16" s="66" t="s">
        <v>98</v>
      </c>
      <c r="F16" s="88">
        <f t="shared" ref="F16" si="3">F8-F11</f>
        <v>0</v>
      </c>
      <c r="G16" s="87">
        <f t="shared" ref="G16:O16" si="4">G8-G11</f>
        <v>0</v>
      </c>
      <c r="H16" s="88">
        <f t="shared" si="4"/>
        <v>296</v>
      </c>
      <c r="I16" s="87">
        <f t="shared" si="4"/>
        <v>422</v>
      </c>
      <c r="J16" s="88">
        <f t="shared" si="4"/>
        <v>-41</v>
      </c>
      <c r="K16" s="87">
        <f t="shared" si="4"/>
        <v>-57</v>
      </c>
      <c r="L16" s="88">
        <f t="shared" si="4"/>
        <v>12</v>
      </c>
      <c r="M16" s="87">
        <f t="shared" si="4"/>
        <v>82</v>
      </c>
      <c r="N16" s="96">
        <f t="shared" si="4"/>
        <v>16</v>
      </c>
      <c r="O16" s="87">
        <f t="shared" si="4"/>
        <v>-23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3"/>
      <c r="B17" s="53" t="s">
        <v>58</v>
      </c>
      <c r="C17" s="53"/>
      <c r="D17" s="53"/>
      <c r="E17" s="51"/>
      <c r="F17" s="88">
        <v>0</v>
      </c>
      <c r="G17" s="87">
        <v>0</v>
      </c>
      <c r="H17" s="67">
        <v>0</v>
      </c>
      <c r="I17" s="67">
        <v>0</v>
      </c>
      <c r="J17" s="88">
        <v>1761</v>
      </c>
      <c r="K17" s="87">
        <v>1808</v>
      </c>
      <c r="L17" s="88">
        <v>1197</v>
      </c>
      <c r="M17" s="87">
        <v>1290</v>
      </c>
      <c r="N17" s="97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3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9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3" t="s">
        <v>83</v>
      </c>
      <c r="B19" s="61" t="s">
        <v>60</v>
      </c>
      <c r="C19" s="53"/>
      <c r="D19" s="53"/>
      <c r="E19" s="66"/>
      <c r="F19" s="88">
        <v>360</v>
      </c>
      <c r="G19" s="87">
        <v>0</v>
      </c>
      <c r="H19" s="88">
        <v>0</v>
      </c>
      <c r="I19" s="87">
        <v>336</v>
      </c>
      <c r="J19" s="88">
        <v>1377</v>
      </c>
      <c r="K19" s="87">
        <v>2879</v>
      </c>
      <c r="L19" s="88">
        <v>487</v>
      </c>
      <c r="M19" s="87">
        <v>263</v>
      </c>
      <c r="N19" s="96">
        <v>11012</v>
      </c>
      <c r="O19" s="87">
        <v>9715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3"/>
      <c r="B20" s="62"/>
      <c r="C20" s="53" t="s">
        <v>61</v>
      </c>
      <c r="D20" s="53"/>
      <c r="E20" s="66"/>
      <c r="F20" s="88">
        <v>0</v>
      </c>
      <c r="G20" s="87">
        <v>0</v>
      </c>
      <c r="H20" s="88">
        <v>0</v>
      </c>
      <c r="I20" s="87">
        <v>336</v>
      </c>
      <c r="J20" s="88">
        <v>377</v>
      </c>
      <c r="K20" s="87">
        <v>2879</v>
      </c>
      <c r="L20" s="88">
        <v>220</v>
      </c>
      <c r="M20" s="87">
        <v>0</v>
      </c>
      <c r="N20" s="96">
        <v>3598</v>
      </c>
      <c r="O20" s="87">
        <v>2502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3"/>
      <c r="B21" s="53" t="s">
        <v>62</v>
      </c>
      <c r="C21" s="53"/>
      <c r="D21" s="53"/>
      <c r="E21" s="66" t="s">
        <v>99</v>
      </c>
      <c r="F21" s="88">
        <v>360</v>
      </c>
      <c r="G21" s="87">
        <v>0</v>
      </c>
      <c r="H21" s="88">
        <v>0</v>
      </c>
      <c r="I21" s="87">
        <v>336</v>
      </c>
      <c r="J21" s="88">
        <v>1377</v>
      </c>
      <c r="K21" s="87">
        <v>2879</v>
      </c>
      <c r="L21" s="88">
        <v>487</v>
      </c>
      <c r="M21" s="87">
        <v>263</v>
      </c>
      <c r="N21" s="96">
        <v>11012</v>
      </c>
      <c r="O21" s="87">
        <v>9715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3"/>
      <c r="B22" s="61" t="s">
        <v>63</v>
      </c>
      <c r="C22" s="53"/>
      <c r="D22" s="53"/>
      <c r="E22" s="66" t="s">
        <v>100</v>
      </c>
      <c r="F22" s="88">
        <v>271</v>
      </c>
      <c r="G22" s="87">
        <v>292</v>
      </c>
      <c r="H22" s="88">
        <v>797</v>
      </c>
      <c r="I22" s="87">
        <v>1173</v>
      </c>
      <c r="J22" s="88">
        <v>1856</v>
      </c>
      <c r="K22" s="87">
        <v>5650</v>
      </c>
      <c r="L22" s="88">
        <v>743</v>
      </c>
      <c r="M22" s="87">
        <v>477</v>
      </c>
      <c r="N22" s="96">
        <v>12962</v>
      </c>
      <c r="O22" s="87">
        <v>11561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3"/>
      <c r="B23" s="62" t="s">
        <v>64</v>
      </c>
      <c r="C23" s="53" t="s">
        <v>65</v>
      </c>
      <c r="D23" s="53"/>
      <c r="E23" s="66"/>
      <c r="F23" s="88">
        <v>0</v>
      </c>
      <c r="G23" s="87">
        <v>4</v>
      </c>
      <c r="H23" s="88">
        <v>230</v>
      </c>
      <c r="I23" s="87">
        <v>248</v>
      </c>
      <c r="J23" s="88">
        <v>538</v>
      </c>
      <c r="K23" s="87">
        <v>2286</v>
      </c>
      <c r="L23" s="88">
        <v>409</v>
      </c>
      <c r="M23" s="87">
        <v>403</v>
      </c>
      <c r="N23" s="96">
        <v>4146</v>
      </c>
      <c r="O23" s="87">
        <v>2782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3"/>
      <c r="B24" s="53" t="s">
        <v>101</v>
      </c>
      <c r="C24" s="53"/>
      <c r="D24" s="53"/>
      <c r="E24" s="66" t="s">
        <v>102</v>
      </c>
      <c r="F24" s="88">
        <f t="shared" ref="F24" si="5">F21-F22</f>
        <v>89</v>
      </c>
      <c r="G24" s="87">
        <f t="shared" ref="G24:O24" si="6">G21-G22</f>
        <v>-292</v>
      </c>
      <c r="H24" s="88">
        <f t="shared" si="6"/>
        <v>-797</v>
      </c>
      <c r="I24" s="87">
        <f t="shared" si="6"/>
        <v>-837</v>
      </c>
      <c r="J24" s="88">
        <f t="shared" si="6"/>
        <v>-479</v>
      </c>
      <c r="K24" s="87">
        <f t="shared" si="6"/>
        <v>-2771</v>
      </c>
      <c r="L24" s="88">
        <f t="shared" si="6"/>
        <v>-256</v>
      </c>
      <c r="M24" s="87">
        <f t="shared" si="6"/>
        <v>-214</v>
      </c>
      <c r="N24" s="96">
        <f t="shared" si="6"/>
        <v>-1950</v>
      </c>
      <c r="O24" s="87">
        <f t="shared" si="6"/>
        <v>-1846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3"/>
      <c r="B25" s="61" t="s">
        <v>66</v>
      </c>
      <c r="C25" s="61"/>
      <c r="D25" s="61"/>
      <c r="E25" s="117" t="s">
        <v>103</v>
      </c>
      <c r="F25" s="121">
        <v>0</v>
      </c>
      <c r="G25" s="121">
        <v>292</v>
      </c>
      <c r="H25" s="121">
        <v>797</v>
      </c>
      <c r="I25" s="121">
        <v>837</v>
      </c>
      <c r="J25" s="121">
        <v>479</v>
      </c>
      <c r="K25" s="121">
        <v>2771</v>
      </c>
      <c r="L25" s="121">
        <v>256</v>
      </c>
      <c r="M25" s="121">
        <v>214</v>
      </c>
      <c r="N25" s="124">
        <v>1950</v>
      </c>
      <c r="O25" s="121">
        <v>1846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3"/>
      <c r="B26" s="79" t="s">
        <v>67</v>
      </c>
      <c r="C26" s="79"/>
      <c r="D26" s="79"/>
      <c r="E26" s="118"/>
      <c r="F26" s="122"/>
      <c r="G26" s="122"/>
      <c r="H26" s="122"/>
      <c r="I26" s="122"/>
      <c r="J26" s="122"/>
      <c r="K26" s="122"/>
      <c r="L26" s="122"/>
      <c r="M26" s="122"/>
      <c r="N26" s="125"/>
      <c r="O26" s="122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3"/>
      <c r="B27" s="53" t="s">
        <v>104</v>
      </c>
      <c r="C27" s="53"/>
      <c r="D27" s="53"/>
      <c r="E27" s="66" t="s">
        <v>105</v>
      </c>
      <c r="F27" s="88">
        <f>F24+F25</f>
        <v>89</v>
      </c>
      <c r="G27" s="87">
        <f>G24+G25</f>
        <v>0</v>
      </c>
      <c r="H27" s="88">
        <f t="shared" ref="H27" si="7">H24+H25</f>
        <v>0</v>
      </c>
      <c r="I27" s="87">
        <f t="shared" ref="I27:O27" si="8">I24+I25</f>
        <v>0</v>
      </c>
      <c r="J27" s="88">
        <f t="shared" si="8"/>
        <v>0</v>
      </c>
      <c r="K27" s="87">
        <f t="shared" si="8"/>
        <v>0</v>
      </c>
      <c r="L27" s="88">
        <f t="shared" si="8"/>
        <v>0</v>
      </c>
      <c r="M27" s="87">
        <f t="shared" si="8"/>
        <v>0</v>
      </c>
      <c r="N27" s="84">
        <f t="shared" si="8"/>
        <v>0</v>
      </c>
      <c r="O27" s="87">
        <f t="shared" si="8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6" t="s">
        <v>68</v>
      </c>
      <c r="B30" s="116"/>
      <c r="C30" s="116"/>
      <c r="D30" s="116"/>
      <c r="E30" s="116"/>
      <c r="F30" s="123" t="s">
        <v>256</v>
      </c>
      <c r="G30" s="123"/>
      <c r="H30" s="123" t="s">
        <v>257</v>
      </c>
      <c r="I30" s="123"/>
      <c r="J30" s="123"/>
      <c r="K30" s="123"/>
      <c r="L30" s="123"/>
      <c r="M30" s="123"/>
      <c r="N30" s="123"/>
      <c r="O30" s="12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6"/>
      <c r="B31" s="116"/>
      <c r="C31" s="116"/>
      <c r="D31" s="116"/>
      <c r="E31" s="116"/>
      <c r="F31" s="51" t="s">
        <v>262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3" t="s">
        <v>84</v>
      </c>
      <c r="B32" s="61" t="s">
        <v>49</v>
      </c>
      <c r="C32" s="53"/>
      <c r="D32" s="53"/>
      <c r="E32" s="66" t="s">
        <v>40</v>
      </c>
      <c r="F32" s="56">
        <f>ROUND('[1]2.積上資料'!E4/1000000,0)</f>
        <v>92</v>
      </c>
      <c r="G32" s="56">
        <v>133</v>
      </c>
      <c r="H32" s="56">
        <f>ROUND('[1]2.積上資料'!I4/1000000,0)</f>
        <v>20</v>
      </c>
      <c r="I32" s="56">
        <v>20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9"/>
      <c r="B33" s="63"/>
      <c r="C33" s="61" t="s">
        <v>69</v>
      </c>
      <c r="D33" s="53"/>
      <c r="E33" s="66"/>
      <c r="F33" s="56">
        <f>ROUND('[1]2.積上資料'!E5/1000000,0)</f>
        <v>68</v>
      </c>
      <c r="G33" s="56">
        <v>70</v>
      </c>
      <c r="H33" s="56">
        <f>ROUND('[2]2.積上資料'!I5/1000000,0)</f>
        <v>0</v>
      </c>
      <c r="I33" s="56">
        <v>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9"/>
      <c r="B34" s="63"/>
      <c r="C34" s="62"/>
      <c r="D34" s="53" t="s">
        <v>70</v>
      </c>
      <c r="E34" s="66"/>
      <c r="F34" s="56">
        <f>ROUND('[1]2.積上資料'!E6/1000000,0)</f>
        <v>68</v>
      </c>
      <c r="G34" s="56">
        <v>70</v>
      </c>
      <c r="H34" s="56">
        <f>ROUND('[2]2.積上資料'!I6/1000000,0)</f>
        <v>0</v>
      </c>
      <c r="I34" s="56">
        <v>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9"/>
      <c r="B35" s="62"/>
      <c r="C35" s="53" t="s">
        <v>71</v>
      </c>
      <c r="D35" s="53"/>
      <c r="E35" s="66"/>
      <c r="F35" s="56">
        <f>ROUND('[1]2.積上資料'!E11/1000000,0)</f>
        <v>24</v>
      </c>
      <c r="G35" s="56">
        <v>64</v>
      </c>
      <c r="H35" s="56">
        <f>ROUND('[1]2.積上資料'!I11/1000000,0)</f>
        <v>20</v>
      </c>
      <c r="I35" s="56">
        <v>20</v>
      </c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9"/>
      <c r="B36" s="61" t="s">
        <v>52</v>
      </c>
      <c r="C36" s="53"/>
      <c r="D36" s="53"/>
      <c r="E36" s="66" t="s">
        <v>41</v>
      </c>
      <c r="F36" s="56">
        <f>ROUND('[1]2.積上資料'!E19/1000000,0)</f>
        <v>92</v>
      </c>
      <c r="G36" s="56">
        <v>133</v>
      </c>
      <c r="H36" s="56">
        <f>ROUND('[1]2.積上資料'!I19/1000000,0)</f>
        <v>20</v>
      </c>
      <c r="I36" s="56">
        <v>20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9"/>
      <c r="B37" s="63"/>
      <c r="C37" s="53" t="s">
        <v>72</v>
      </c>
      <c r="D37" s="53"/>
      <c r="E37" s="66"/>
      <c r="F37" s="56">
        <f>ROUND('[1]2.積上資料'!E20/1000000,0)</f>
        <v>72</v>
      </c>
      <c r="G37" s="56">
        <v>112</v>
      </c>
      <c r="H37" s="56">
        <f>ROUND('[1]2.積上資料'!I20/1000000,0)</f>
        <v>20</v>
      </c>
      <c r="I37" s="56">
        <v>20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9"/>
      <c r="B38" s="62"/>
      <c r="C38" s="53" t="s">
        <v>73</v>
      </c>
      <c r="D38" s="53"/>
      <c r="E38" s="66"/>
      <c r="F38" s="56">
        <f>ROUND('[1]2.積上資料'!E27/1000000,0)</f>
        <v>20</v>
      </c>
      <c r="G38" s="56">
        <v>22</v>
      </c>
      <c r="H38" s="56">
        <f>ROUND('[1]2.積上資料'!I27/1000000,0)</f>
        <v>0</v>
      </c>
      <c r="I38" s="56">
        <v>0</v>
      </c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9"/>
      <c r="B39" s="47" t="s">
        <v>74</v>
      </c>
      <c r="C39" s="47"/>
      <c r="D39" s="47"/>
      <c r="E39" s="66" t="s">
        <v>107</v>
      </c>
      <c r="F39" s="56">
        <f>F32-F36</f>
        <v>0</v>
      </c>
      <c r="G39" s="56">
        <v>0</v>
      </c>
      <c r="H39" s="56">
        <f>H32-H36</f>
        <v>0</v>
      </c>
      <c r="I39" s="56">
        <v>0</v>
      </c>
      <c r="J39" s="54">
        <f t="shared" ref="J39:O39" si="9">J32-J36</f>
        <v>0</v>
      </c>
      <c r="K39" s="54">
        <f t="shared" si="9"/>
        <v>0</v>
      </c>
      <c r="L39" s="54">
        <f t="shared" si="9"/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3" t="s">
        <v>85</v>
      </c>
      <c r="B40" s="61" t="s">
        <v>75</v>
      </c>
      <c r="C40" s="53"/>
      <c r="D40" s="53"/>
      <c r="E40" s="66" t="s">
        <v>43</v>
      </c>
      <c r="F40" s="56">
        <f>ROUND('[1]2.積上資料'!E31/1000000,0)</f>
        <v>7519</v>
      </c>
      <c r="G40" s="56">
        <v>2364</v>
      </c>
      <c r="H40" s="56">
        <f>ROUND('[1]2.積上資料'!I31/1000000,0)</f>
        <v>8089</v>
      </c>
      <c r="I40" s="56">
        <v>3919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4"/>
      <c r="B41" s="62"/>
      <c r="C41" s="53" t="s">
        <v>76</v>
      </c>
      <c r="D41" s="53"/>
      <c r="E41" s="66"/>
      <c r="F41" s="68">
        <f>ROUND('[1]2.積上資料'!E32/1000000,0)</f>
        <v>6080</v>
      </c>
      <c r="G41" s="68">
        <v>914</v>
      </c>
      <c r="H41" s="68">
        <f>ROUND('[1]2.積上資料'!I32/1000000,0)</f>
        <v>6723</v>
      </c>
      <c r="I41" s="68">
        <v>2549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4"/>
      <c r="B42" s="61" t="s">
        <v>63</v>
      </c>
      <c r="C42" s="53"/>
      <c r="D42" s="53"/>
      <c r="E42" s="66" t="s">
        <v>44</v>
      </c>
      <c r="F42" s="56">
        <f>ROUND('[1]2.積上資料'!E46/1000000,0)</f>
        <v>7519</v>
      </c>
      <c r="G42" s="56">
        <v>2364</v>
      </c>
      <c r="H42" s="56">
        <f>ROUND('[1]2.積上資料'!I46/1000000,0)</f>
        <v>8089</v>
      </c>
      <c r="I42" s="56">
        <v>3919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4"/>
      <c r="B43" s="62"/>
      <c r="C43" s="53" t="s">
        <v>77</v>
      </c>
      <c r="D43" s="53"/>
      <c r="E43" s="66"/>
      <c r="F43" s="56">
        <f>ROUND('[1]2.積上資料'!E47/1000000,0)</f>
        <v>5035</v>
      </c>
      <c r="G43" s="56">
        <v>1511</v>
      </c>
      <c r="H43" s="56">
        <f>ROUND('[1]2.積上資料'!I47/1000000,0)</f>
        <v>4653</v>
      </c>
      <c r="I43" s="56">
        <v>1492</v>
      </c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4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v>0</v>
      </c>
      <c r="H44" s="68">
        <f>H40-H42</f>
        <v>0</v>
      </c>
      <c r="I44" s="68">
        <v>0</v>
      </c>
      <c r="J44" s="68">
        <f t="shared" ref="J44:O44" si="10">J40-J42</f>
        <v>0</v>
      </c>
      <c r="K44" s="68">
        <f t="shared" si="10"/>
        <v>0</v>
      </c>
      <c r="L44" s="68">
        <f t="shared" si="10"/>
        <v>0</v>
      </c>
      <c r="M44" s="68">
        <f t="shared" si="10"/>
        <v>0</v>
      </c>
      <c r="N44" s="68">
        <f t="shared" si="10"/>
        <v>0</v>
      </c>
      <c r="O44" s="68">
        <f t="shared" si="10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3" t="s">
        <v>86</v>
      </c>
      <c r="B45" s="47" t="s">
        <v>78</v>
      </c>
      <c r="C45" s="47"/>
      <c r="D45" s="47"/>
      <c r="E45" s="66" t="s">
        <v>109</v>
      </c>
      <c r="F45" s="56">
        <f>F39+F44</f>
        <v>0</v>
      </c>
      <c r="G45" s="56">
        <v>0</v>
      </c>
      <c r="H45" s="56">
        <f>H39+H44</f>
        <v>0</v>
      </c>
      <c r="I45" s="56">
        <v>0</v>
      </c>
      <c r="J45" s="54">
        <f t="shared" ref="J45:O45" si="11">J39+J44</f>
        <v>0</v>
      </c>
      <c r="K45" s="54">
        <f t="shared" si="11"/>
        <v>0</v>
      </c>
      <c r="L45" s="54">
        <f t="shared" si="11"/>
        <v>0</v>
      </c>
      <c r="M45" s="54">
        <f t="shared" si="11"/>
        <v>0</v>
      </c>
      <c r="N45" s="54">
        <f t="shared" si="11"/>
        <v>0</v>
      </c>
      <c r="O45" s="54">
        <f t="shared" si="11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4"/>
      <c r="B46" s="53" t="s">
        <v>79</v>
      </c>
      <c r="C46" s="53"/>
      <c r="D46" s="53"/>
      <c r="E46" s="53"/>
      <c r="F46" s="100"/>
      <c r="G46" s="68"/>
      <c r="H46" s="100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4"/>
      <c r="B47" s="53" t="s">
        <v>80</v>
      </c>
      <c r="C47" s="53"/>
      <c r="D47" s="53"/>
      <c r="E47" s="53"/>
      <c r="F47" s="99"/>
      <c r="G47" s="87"/>
      <c r="H47" s="99"/>
      <c r="I47" s="87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4"/>
      <c r="B48" s="53" t="s">
        <v>81</v>
      </c>
      <c r="C48" s="53"/>
      <c r="D48" s="53"/>
      <c r="E48" s="53"/>
      <c r="F48" s="88"/>
      <c r="G48" s="87"/>
      <c r="H48" s="88"/>
      <c r="I48" s="87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H46" sqref="H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269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109" t="s">
        <v>87</v>
      </c>
      <c r="B9" s="109" t="s">
        <v>89</v>
      </c>
      <c r="C9" s="61" t="s">
        <v>3</v>
      </c>
      <c r="D9" s="53"/>
      <c r="E9" s="53"/>
      <c r="F9" s="54">
        <v>704336</v>
      </c>
      <c r="G9" s="55">
        <f>F9/$F$27*100</f>
        <v>27.859067142734528</v>
      </c>
      <c r="H9" s="54">
        <v>649092</v>
      </c>
      <c r="I9" s="55">
        <f t="shared" ref="I9:I45" si="0">(F9/H9-1)*100</f>
        <v>8.510966088012184</v>
      </c>
    </row>
    <row r="10" spans="1:9" ht="18" customHeight="1">
      <c r="A10" s="109"/>
      <c r="B10" s="109"/>
      <c r="C10" s="63"/>
      <c r="D10" s="61" t="s">
        <v>22</v>
      </c>
      <c r="E10" s="53"/>
      <c r="F10" s="54">
        <v>142469</v>
      </c>
      <c r="G10" s="55">
        <f t="shared" ref="G10:G27" si="1">F10/$F$27*100</f>
        <v>5.6351704822105431</v>
      </c>
      <c r="H10" s="54">
        <v>139528</v>
      </c>
      <c r="I10" s="55">
        <f t="shared" si="0"/>
        <v>2.1078206524855148</v>
      </c>
    </row>
    <row r="11" spans="1:9" ht="18" customHeight="1">
      <c r="A11" s="109"/>
      <c r="B11" s="109"/>
      <c r="C11" s="63"/>
      <c r="D11" s="63"/>
      <c r="E11" s="47" t="s">
        <v>23</v>
      </c>
      <c r="F11" s="54">
        <v>124115</v>
      </c>
      <c r="G11" s="55">
        <f t="shared" si="1"/>
        <v>4.909202594245496</v>
      </c>
      <c r="H11" s="54">
        <v>125689</v>
      </c>
      <c r="I11" s="55">
        <f t="shared" si="0"/>
        <v>-1.2522973370780233</v>
      </c>
    </row>
    <row r="12" spans="1:9" ht="18" customHeight="1">
      <c r="A12" s="109"/>
      <c r="B12" s="109"/>
      <c r="C12" s="63"/>
      <c r="D12" s="63"/>
      <c r="E12" s="47" t="s">
        <v>24</v>
      </c>
      <c r="F12" s="54">
        <v>10597</v>
      </c>
      <c r="G12" s="55">
        <f t="shared" si="1"/>
        <v>0.41915014213607965</v>
      </c>
      <c r="H12" s="54">
        <v>12228</v>
      </c>
      <c r="I12" s="55">
        <f t="shared" si="0"/>
        <v>-13.338240104677791</v>
      </c>
    </row>
    <row r="13" spans="1:9" ht="18" customHeight="1">
      <c r="A13" s="109"/>
      <c r="B13" s="109"/>
      <c r="C13" s="63"/>
      <c r="D13" s="62"/>
      <c r="E13" s="47" t="s">
        <v>25</v>
      </c>
      <c r="F13" s="54">
        <v>600</v>
      </c>
      <c r="G13" s="55">
        <f t="shared" si="1"/>
        <v>2.373219640291099E-2</v>
      </c>
      <c r="H13" s="54">
        <v>782</v>
      </c>
      <c r="I13" s="55">
        <f t="shared" si="0"/>
        <v>-23.273657289002557</v>
      </c>
    </row>
    <row r="14" spans="1:9" ht="18" customHeight="1">
      <c r="A14" s="109"/>
      <c r="B14" s="109"/>
      <c r="C14" s="63"/>
      <c r="D14" s="61" t="s">
        <v>26</v>
      </c>
      <c r="E14" s="53"/>
      <c r="F14" s="54">
        <v>170461</v>
      </c>
      <c r="G14" s="55">
        <f t="shared" si="1"/>
        <v>6.742356551727684</v>
      </c>
      <c r="H14" s="54">
        <v>146250</v>
      </c>
      <c r="I14" s="55">
        <f t="shared" si="0"/>
        <v>16.554529914529926</v>
      </c>
    </row>
    <row r="15" spans="1:9" ht="18" customHeight="1">
      <c r="A15" s="109"/>
      <c r="B15" s="109"/>
      <c r="C15" s="63"/>
      <c r="D15" s="63"/>
      <c r="E15" s="47" t="s">
        <v>27</v>
      </c>
      <c r="F15" s="54">
        <v>7653</v>
      </c>
      <c r="G15" s="55">
        <f t="shared" si="1"/>
        <v>0.30270416511912968</v>
      </c>
      <c r="H15" s="54">
        <v>7362</v>
      </c>
      <c r="I15" s="55">
        <f t="shared" si="0"/>
        <v>3.9527302363488115</v>
      </c>
    </row>
    <row r="16" spans="1:9" ht="18" customHeight="1">
      <c r="A16" s="109"/>
      <c r="B16" s="109"/>
      <c r="C16" s="63"/>
      <c r="D16" s="62"/>
      <c r="E16" s="47" t="s">
        <v>28</v>
      </c>
      <c r="F16" s="54">
        <v>162808</v>
      </c>
      <c r="G16" s="55">
        <f t="shared" si="1"/>
        <v>6.4396523866085547</v>
      </c>
      <c r="H16" s="54">
        <v>138888</v>
      </c>
      <c r="I16" s="55">
        <f t="shared" si="0"/>
        <v>17.222510224065424</v>
      </c>
    </row>
    <row r="17" spans="1:9" ht="18" customHeight="1">
      <c r="A17" s="109"/>
      <c r="B17" s="109"/>
      <c r="C17" s="63"/>
      <c r="D17" s="110" t="s">
        <v>29</v>
      </c>
      <c r="E17" s="111"/>
      <c r="F17" s="54">
        <v>247065</v>
      </c>
      <c r="G17" s="55">
        <f t="shared" si="1"/>
        <v>9.7723251738086727</v>
      </c>
      <c r="H17" s="54">
        <v>218213</v>
      </c>
      <c r="I17" s="55">
        <f t="shared" si="0"/>
        <v>13.221943697213279</v>
      </c>
    </row>
    <row r="18" spans="1:9" ht="18" customHeight="1">
      <c r="A18" s="109"/>
      <c r="B18" s="109"/>
      <c r="C18" s="63"/>
      <c r="D18" s="110" t="s">
        <v>93</v>
      </c>
      <c r="E18" s="112"/>
      <c r="F18" s="54">
        <v>218283</v>
      </c>
      <c r="G18" s="55">
        <f t="shared" si="1"/>
        <v>8.6338917123610326</v>
      </c>
      <c r="H18" s="54">
        <v>195733</v>
      </c>
      <c r="I18" s="55">
        <f t="shared" si="0"/>
        <v>11.520796186642013</v>
      </c>
    </row>
    <row r="19" spans="1:9" ht="18" customHeight="1">
      <c r="A19" s="109"/>
      <c r="B19" s="109"/>
      <c r="C19" s="62"/>
      <c r="D19" s="110" t="s">
        <v>94</v>
      </c>
      <c r="E19" s="112"/>
      <c r="F19" s="107">
        <v>0</v>
      </c>
      <c r="G19" s="55">
        <f t="shared" si="1"/>
        <v>0</v>
      </c>
      <c r="H19" s="107">
        <v>0</v>
      </c>
      <c r="I19" s="55" t="e">
        <f t="shared" si="0"/>
        <v>#DIV/0!</v>
      </c>
    </row>
    <row r="20" spans="1:9" ht="18" customHeight="1">
      <c r="A20" s="109"/>
      <c r="B20" s="109"/>
      <c r="C20" s="53" t="s">
        <v>4</v>
      </c>
      <c r="D20" s="53"/>
      <c r="E20" s="53"/>
      <c r="F20" s="54">
        <v>85910</v>
      </c>
      <c r="G20" s="55">
        <f t="shared" si="1"/>
        <v>3.3980549882901387</v>
      </c>
      <c r="H20" s="54">
        <v>76237</v>
      </c>
      <c r="I20" s="55">
        <f t="shared" si="0"/>
        <v>12.688064850400727</v>
      </c>
    </row>
    <row r="21" spans="1:9" ht="18" customHeight="1">
      <c r="A21" s="109"/>
      <c r="B21" s="109"/>
      <c r="C21" s="53" t="s">
        <v>5</v>
      </c>
      <c r="D21" s="53"/>
      <c r="E21" s="53"/>
      <c r="F21" s="54">
        <v>332188</v>
      </c>
      <c r="G21" s="55">
        <f t="shared" si="1"/>
        <v>13.139251431150328</v>
      </c>
      <c r="H21" s="54">
        <v>262944</v>
      </c>
      <c r="I21" s="55">
        <f t="shared" si="0"/>
        <v>26.334124376293055</v>
      </c>
    </row>
    <row r="22" spans="1:9" ht="18" customHeight="1">
      <c r="A22" s="109"/>
      <c r="B22" s="109"/>
      <c r="C22" s="53" t="s">
        <v>30</v>
      </c>
      <c r="D22" s="53"/>
      <c r="E22" s="53"/>
      <c r="F22" s="54">
        <v>22780</v>
      </c>
      <c r="G22" s="55">
        <f t="shared" si="1"/>
        <v>0.90103239009718727</v>
      </c>
      <c r="H22" s="54">
        <v>22987</v>
      </c>
      <c r="I22" s="55">
        <f t="shared" si="0"/>
        <v>-0.90050898333841056</v>
      </c>
    </row>
    <row r="23" spans="1:9" ht="18" customHeight="1">
      <c r="A23" s="109"/>
      <c r="B23" s="109"/>
      <c r="C23" s="53" t="s">
        <v>6</v>
      </c>
      <c r="D23" s="53"/>
      <c r="E23" s="53"/>
      <c r="F23" s="54">
        <v>627331</v>
      </c>
      <c r="G23" s="55">
        <f t="shared" si="1"/>
        <v>24.81323750272426</v>
      </c>
      <c r="H23" s="54">
        <v>548538</v>
      </c>
      <c r="I23" s="55">
        <f t="shared" si="0"/>
        <v>14.364182609044395</v>
      </c>
    </row>
    <row r="24" spans="1:9" ht="18" customHeight="1">
      <c r="A24" s="109"/>
      <c r="B24" s="109"/>
      <c r="C24" s="53" t="s">
        <v>31</v>
      </c>
      <c r="D24" s="53"/>
      <c r="E24" s="53"/>
      <c r="F24" s="54">
        <v>5961</v>
      </c>
      <c r="G24" s="55">
        <f t="shared" si="1"/>
        <v>0.2357793712629207</v>
      </c>
      <c r="H24" s="54">
        <v>5425</v>
      </c>
      <c r="I24" s="55">
        <f t="shared" si="0"/>
        <v>9.880184331797226</v>
      </c>
    </row>
    <row r="25" spans="1:9" ht="18" customHeight="1">
      <c r="A25" s="109"/>
      <c r="B25" s="109"/>
      <c r="C25" s="53" t="s">
        <v>7</v>
      </c>
      <c r="D25" s="53"/>
      <c r="E25" s="53"/>
      <c r="F25" s="54">
        <v>312874</v>
      </c>
      <c r="G25" s="55">
        <f t="shared" si="1"/>
        <v>12.375312028940623</v>
      </c>
      <c r="H25" s="54">
        <v>281678</v>
      </c>
      <c r="I25" s="55">
        <f t="shared" si="0"/>
        <v>11.075057334971138</v>
      </c>
    </row>
    <row r="26" spans="1:9" ht="18" customHeight="1">
      <c r="A26" s="109"/>
      <c r="B26" s="109"/>
      <c r="C26" s="53" t="s">
        <v>8</v>
      </c>
      <c r="D26" s="53"/>
      <c r="E26" s="53"/>
      <c r="F26" s="54">
        <v>436831</v>
      </c>
      <c r="G26" s="55">
        <f t="shared" si="1"/>
        <v>17.278265144800017</v>
      </c>
      <c r="H26" s="54">
        <v>289692</v>
      </c>
      <c r="I26" s="55">
        <f t="shared" si="0"/>
        <v>50.791530314955203</v>
      </c>
    </row>
    <row r="27" spans="1:9" ht="18" customHeight="1">
      <c r="A27" s="109"/>
      <c r="B27" s="109"/>
      <c r="C27" s="53" t="s">
        <v>9</v>
      </c>
      <c r="D27" s="53"/>
      <c r="E27" s="53"/>
      <c r="F27" s="54">
        <f>SUM(F9,F20:F26)</f>
        <v>2528211</v>
      </c>
      <c r="G27" s="55">
        <f t="shared" si="1"/>
        <v>100</v>
      </c>
      <c r="H27" s="54">
        <f>SUM(H9,H20:H26)</f>
        <v>2136593</v>
      </c>
      <c r="I27" s="55">
        <f t="shared" si="0"/>
        <v>18.329087477118943</v>
      </c>
    </row>
    <row r="28" spans="1:9" ht="18" customHeight="1">
      <c r="A28" s="109"/>
      <c r="B28" s="109" t="s">
        <v>88</v>
      </c>
      <c r="C28" s="61" t="s">
        <v>10</v>
      </c>
      <c r="D28" s="53"/>
      <c r="E28" s="53"/>
      <c r="F28" s="54">
        <v>677541</v>
      </c>
      <c r="G28" s="55">
        <f t="shared" ref="G28:G45" si="2">F28/$F$45*100</f>
        <v>27.527926457957346</v>
      </c>
      <c r="H28" s="54">
        <v>674254</v>
      </c>
      <c r="I28" s="55">
        <f t="shared" si="0"/>
        <v>0.48750174266671831</v>
      </c>
    </row>
    <row r="29" spans="1:9" ht="18" customHeight="1">
      <c r="A29" s="109"/>
      <c r="B29" s="109"/>
      <c r="C29" s="63"/>
      <c r="D29" s="53" t="s">
        <v>11</v>
      </c>
      <c r="E29" s="53"/>
      <c r="F29" s="54">
        <v>383739</v>
      </c>
      <c r="G29" s="55">
        <f t="shared" si="2"/>
        <v>15.590995926519714</v>
      </c>
      <c r="H29" s="54">
        <v>386427</v>
      </c>
      <c r="I29" s="55">
        <f t="shared" si="0"/>
        <v>-0.69560356807365498</v>
      </c>
    </row>
    <row r="30" spans="1:9" ht="18" customHeight="1">
      <c r="A30" s="109"/>
      <c r="B30" s="109"/>
      <c r="C30" s="63"/>
      <c r="D30" s="53" t="s">
        <v>32</v>
      </c>
      <c r="E30" s="53"/>
      <c r="F30" s="54">
        <v>61061</v>
      </c>
      <c r="G30" s="55">
        <f t="shared" si="2"/>
        <v>2.4808575679543132</v>
      </c>
      <c r="H30" s="54">
        <v>59330</v>
      </c>
      <c r="I30" s="55">
        <f t="shared" si="0"/>
        <v>2.9175796393055897</v>
      </c>
    </row>
    <row r="31" spans="1:9" ht="18" customHeight="1">
      <c r="A31" s="109"/>
      <c r="B31" s="109"/>
      <c r="C31" s="62"/>
      <c r="D31" s="53" t="s">
        <v>12</v>
      </c>
      <c r="E31" s="53"/>
      <c r="F31" s="54">
        <v>232741</v>
      </c>
      <c r="G31" s="55">
        <f t="shared" si="2"/>
        <v>9.4560729634833169</v>
      </c>
      <c r="H31" s="54">
        <v>228497</v>
      </c>
      <c r="I31" s="55">
        <f t="shared" si="0"/>
        <v>1.8573548011571184</v>
      </c>
    </row>
    <row r="32" spans="1:9" ht="18" customHeight="1">
      <c r="A32" s="109"/>
      <c r="B32" s="109"/>
      <c r="C32" s="61" t="s">
        <v>13</v>
      </c>
      <c r="D32" s="53"/>
      <c r="E32" s="53"/>
      <c r="F32" s="54">
        <v>1514088</v>
      </c>
      <c r="G32" s="55">
        <f t="shared" si="2"/>
        <v>61.51613424851886</v>
      </c>
      <c r="H32" s="54">
        <v>1082089</v>
      </c>
      <c r="I32" s="55">
        <f t="shared" si="0"/>
        <v>39.922686581233144</v>
      </c>
    </row>
    <row r="33" spans="1:9" ht="18" customHeight="1">
      <c r="A33" s="109"/>
      <c r="B33" s="109"/>
      <c r="C33" s="63"/>
      <c r="D33" s="53" t="s">
        <v>14</v>
      </c>
      <c r="E33" s="53"/>
      <c r="F33" s="54">
        <v>76927</v>
      </c>
      <c r="G33" s="55">
        <f t="shared" si="2"/>
        <v>3.1254799320355291</v>
      </c>
      <c r="H33" s="54">
        <v>54287</v>
      </c>
      <c r="I33" s="55">
        <f t="shared" si="0"/>
        <v>41.704275425055727</v>
      </c>
    </row>
    <row r="34" spans="1:9" ht="18" customHeight="1">
      <c r="A34" s="109"/>
      <c r="B34" s="109"/>
      <c r="C34" s="63"/>
      <c r="D34" s="53" t="s">
        <v>33</v>
      </c>
      <c r="E34" s="53"/>
      <c r="F34" s="54">
        <v>7177</v>
      </c>
      <c r="G34" s="55">
        <f t="shared" si="2"/>
        <v>0.29159553176672681</v>
      </c>
      <c r="H34" s="54">
        <v>5738</v>
      </c>
      <c r="I34" s="55">
        <f t="shared" si="0"/>
        <v>25.078424538166601</v>
      </c>
    </row>
    <row r="35" spans="1:9" ht="18" customHeight="1">
      <c r="A35" s="109"/>
      <c r="B35" s="109"/>
      <c r="C35" s="63"/>
      <c r="D35" s="53" t="s">
        <v>34</v>
      </c>
      <c r="E35" s="53"/>
      <c r="F35" s="54">
        <v>978197</v>
      </c>
      <c r="G35" s="55">
        <f t="shared" si="2"/>
        <v>39.743329300211357</v>
      </c>
      <c r="H35" s="54">
        <v>769773</v>
      </c>
      <c r="I35" s="55">
        <f t="shared" si="0"/>
        <v>27.07603410356041</v>
      </c>
    </row>
    <row r="36" spans="1:9" ht="18" customHeight="1">
      <c r="A36" s="109"/>
      <c r="B36" s="109"/>
      <c r="C36" s="63"/>
      <c r="D36" s="53" t="s">
        <v>35</v>
      </c>
      <c r="E36" s="53"/>
      <c r="F36" s="54">
        <v>32605</v>
      </c>
      <c r="G36" s="55">
        <f t="shared" si="2"/>
        <v>1.3247139909786998</v>
      </c>
      <c r="H36" s="54">
        <v>31433</v>
      </c>
      <c r="I36" s="55">
        <f t="shared" si="0"/>
        <v>3.728565520313043</v>
      </c>
    </row>
    <row r="37" spans="1:9" ht="18" customHeight="1">
      <c r="A37" s="109"/>
      <c r="B37" s="109"/>
      <c r="C37" s="63"/>
      <c r="D37" s="53" t="s">
        <v>15</v>
      </c>
      <c r="E37" s="53"/>
      <c r="F37" s="54">
        <v>73453</v>
      </c>
      <c r="G37" s="55">
        <f t="shared" si="2"/>
        <v>2.9843342057769799</v>
      </c>
      <c r="H37" s="54">
        <v>18821</v>
      </c>
      <c r="I37" s="55">
        <f t="shared" si="0"/>
        <v>290.27150523351577</v>
      </c>
    </row>
    <row r="38" spans="1:9" ht="18" customHeight="1">
      <c r="A38" s="109"/>
      <c r="B38" s="109"/>
      <c r="C38" s="62"/>
      <c r="D38" s="53" t="s">
        <v>36</v>
      </c>
      <c r="E38" s="53"/>
      <c r="F38" s="54">
        <v>345728</v>
      </c>
      <c r="G38" s="55">
        <f t="shared" si="2"/>
        <v>14.046640658582547</v>
      </c>
      <c r="H38" s="54">
        <v>202038</v>
      </c>
      <c r="I38" s="55">
        <f t="shared" si="0"/>
        <v>71.120284302952925</v>
      </c>
    </row>
    <row r="39" spans="1:9" ht="18" customHeight="1">
      <c r="A39" s="109"/>
      <c r="B39" s="109"/>
      <c r="C39" s="61" t="s">
        <v>16</v>
      </c>
      <c r="D39" s="53"/>
      <c r="E39" s="53"/>
      <c r="F39" s="54">
        <v>269657</v>
      </c>
      <c r="G39" s="55">
        <f t="shared" si="2"/>
        <v>10.955939293523793</v>
      </c>
      <c r="H39" s="54">
        <v>261817</v>
      </c>
      <c r="I39" s="55">
        <f t="shared" si="0"/>
        <v>2.9944579610949651</v>
      </c>
    </row>
    <row r="40" spans="1:9" ht="18" customHeight="1">
      <c r="A40" s="109"/>
      <c r="B40" s="109"/>
      <c r="C40" s="63"/>
      <c r="D40" s="61" t="s">
        <v>17</v>
      </c>
      <c r="E40" s="53"/>
      <c r="F40" s="54">
        <v>250658</v>
      </c>
      <c r="G40" s="55">
        <f t="shared" si="2"/>
        <v>10.184025749140895</v>
      </c>
      <c r="H40" s="54">
        <v>236820</v>
      </c>
      <c r="I40" s="55">
        <f t="shared" si="0"/>
        <v>5.8432564817160637</v>
      </c>
    </row>
    <row r="41" spans="1:9" ht="18" customHeight="1">
      <c r="A41" s="109"/>
      <c r="B41" s="109"/>
      <c r="C41" s="63"/>
      <c r="D41" s="63"/>
      <c r="E41" s="57" t="s">
        <v>91</v>
      </c>
      <c r="F41" s="54">
        <v>183738</v>
      </c>
      <c r="G41" s="55">
        <f t="shared" si="2"/>
        <v>7.4651218915640039</v>
      </c>
      <c r="H41" s="54">
        <v>169554</v>
      </c>
      <c r="I41" s="58">
        <f t="shared" si="0"/>
        <v>8.3654764853674948</v>
      </c>
    </row>
    <row r="42" spans="1:9" ht="18" customHeight="1">
      <c r="A42" s="109"/>
      <c r="B42" s="109"/>
      <c r="C42" s="63"/>
      <c r="D42" s="62"/>
      <c r="E42" s="47" t="s">
        <v>37</v>
      </c>
      <c r="F42" s="54">
        <v>66920</v>
      </c>
      <c r="G42" s="55">
        <f t="shared" si="2"/>
        <v>2.7189038575768927</v>
      </c>
      <c r="H42" s="54">
        <v>67266</v>
      </c>
      <c r="I42" s="58">
        <f t="shared" si="0"/>
        <v>-0.5143757619005096</v>
      </c>
    </row>
    <row r="43" spans="1:9" ht="18" customHeight="1">
      <c r="A43" s="109"/>
      <c r="B43" s="109"/>
      <c r="C43" s="63"/>
      <c r="D43" s="53" t="s">
        <v>38</v>
      </c>
      <c r="E43" s="53"/>
      <c r="F43" s="54">
        <v>19000</v>
      </c>
      <c r="G43" s="55">
        <f t="shared" si="2"/>
        <v>0.77195417354992468</v>
      </c>
      <c r="H43" s="54">
        <v>24997</v>
      </c>
      <c r="I43" s="58">
        <f t="shared" si="0"/>
        <v>-23.990878905468659</v>
      </c>
    </row>
    <row r="44" spans="1:9" ht="18" customHeight="1">
      <c r="A44" s="109"/>
      <c r="B44" s="109"/>
      <c r="C44" s="62"/>
      <c r="D44" s="53" t="s">
        <v>39</v>
      </c>
      <c r="E44" s="53"/>
      <c r="F44" s="107">
        <v>0</v>
      </c>
      <c r="G44" s="55">
        <f t="shared" si="2"/>
        <v>0</v>
      </c>
      <c r="H44" s="107">
        <v>0</v>
      </c>
      <c r="I44" s="55" t="e">
        <f t="shared" si="0"/>
        <v>#DIV/0!</v>
      </c>
    </row>
    <row r="45" spans="1:9" ht="18" customHeight="1">
      <c r="A45" s="109"/>
      <c r="B45" s="109"/>
      <c r="C45" s="47" t="s">
        <v>18</v>
      </c>
      <c r="D45" s="47"/>
      <c r="E45" s="47"/>
      <c r="F45" s="54">
        <f>SUM(F28,F32,F39)</f>
        <v>2461286</v>
      </c>
      <c r="G45" s="55">
        <f t="shared" si="2"/>
        <v>100</v>
      </c>
      <c r="H45" s="54">
        <f>SUM(H28,H32,H39)</f>
        <v>2018160</v>
      </c>
      <c r="I45" s="55">
        <f t="shared" si="0"/>
        <v>21.956931065921424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32" sqref="I3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269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109" t="s">
        <v>115</v>
      </c>
      <c r="B7" s="61" t="s">
        <v>116</v>
      </c>
      <c r="C7" s="53"/>
      <c r="D7" s="66" t="s">
        <v>117</v>
      </c>
      <c r="E7" s="106">
        <v>1659600</v>
      </c>
      <c r="F7" s="106">
        <v>1625613</v>
      </c>
      <c r="G7" s="106">
        <v>1656889</v>
      </c>
      <c r="H7" s="106">
        <v>2136593</v>
      </c>
      <c r="I7" s="36">
        <v>2528210</v>
      </c>
    </row>
    <row r="8" spans="1:9" ht="27" customHeight="1">
      <c r="A8" s="109"/>
      <c r="B8" s="79"/>
      <c r="C8" s="53" t="s">
        <v>118</v>
      </c>
      <c r="D8" s="66" t="s">
        <v>41</v>
      </c>
      <c r="E8" s="105">
        <v>995785</v>
      </c>
      <c r="F8" s="105">
        <v>966951</v>
      </c>
      <c r="G8" s="105">
        <v>968675</v>
      </c>
      <c r="H8" s="71">
        <v>991156</v>
      </c>
      <c r="I8" s="71">
        <v>1125265</v>
      </c>
    </row>
    <row r="9" spans="1:9" ht="27" customHeight="1">
      <c r="A9" s="109"/>
      <c r="B9" s="53" t="s">
        <v>119</v>
      </c>
      <c r="C9" s="53"/>
      <c r="D9" s="66"/>
      <c r="E9" s="105">
        <v>1613717</v>
      </c>
      <c r="F9" s="105">
        <v>1583844</v>
      </c>
      <c r="G9" s="105">
        <v>1616681</v>
      </c>
      <c r="H9" s="72">
        <v>2018161</v>
      </c>
      <c r="I9" s="72">
        <v>2461286</v>
      </c>
    </row>
    <row r="10" spans="1:9" ht="27" customHeight="1">
      <c r="A10" s="109"/>
      <c r="B10" s="53" t="s">
        <v>120</v>
      </c>
      <c r="C10" s="53"/>
      <c r="D10" s="66"/>
      <c r="E10" s="105">
        <f>E7-E9</f>
        <v>45883</v>
      </c>
      <c r="F10" s="105">
        <f>F7-F9</f>
        <v>41769</v>
      </c>
      <c r="G10" s="105">
        <v>40208</v>
      </c>
      <c r="H10" s="72">
        <v>118432</v>
      </c>
      <c r="I10" s="72">
        <v>66924</v>
      </c>
    </row>
    <row r="11" spans="1:9" ht="27" customHeight="1">
      <c r="A11" s="109"/>
      <c r="B11" s="53" t="s">
        <v>121</v>
      </c>
      <c r="C11" s="53"/>
      <c r="D11" s="66"/>
      <c r="E11" s="105">
        <v>38278</v>
      </c>
      <c r="F11" s="105">
        <v>37538</v>
      </c>
      <c r="G11" s="105">
        <v>36127</v>
      </c>
      <c r="H11" s="72">
        <v>84336</v>
      </c>
      <c r="I11" s="72">
        <v>45649</v>
      </c>
    </row>
    <row r="12" spans="1:9" ht="27" customHeight="1">
      <c r="A12" s="109"/>
      <c r="B12" s="53" t="s">
        <v>122</v>
      </c>
      <c r="C12" s="53"/>
      <c r="D12" s="66"/>
      <c r="E12" s="105">
        <f>E10-E11</f>
        <v>7605</v>
      </c>
      <c r="F12" s="105">
        <v>4230</v>
      </c>
      <c r="G12" s="105">
        <v>4082</v>
      </c>
      <c r="H12" s="72">
        <v>34096</v>
      </c>
      <c r="I12" s="72">
        <v>21274</v>
      </c>
    </row>
    <row r="13" spans="1:9" ht="27" customHeight="1">
      <c r="A13" s="109"/>
      <c r="B13" s="53" t="s">
        <v>123</v>
      </c>
      <c r="C13" s="53"/>
      <c r="D13" s="66"/>
      <c r="E13" s="105">
        <v>4238</v>
      </c>
      <c r="F13" s="105">
        <v>-3374</v>
      </c>
      <c r="G13" s="105">
        <v>-148</v>
      </c>
      <c r="H13" s="72">
        <v>30014</v>
      </c>
      <c r="I13" s="72">
        <v>-12821</v>
      </c>
    </row>
    <row r="14" spans="1:9" ht="27" customHeight="1">
      <c r="A14" s="109"/>
      <c r="B14" s="53" t="s">
        <v>124</v>
      </c>
      <c r="C14" s="53"/>
      <c r="D14" s="66"/>
      <c r="E14" s="105">
        <v>0</v>
      </c>
      <c r="F14" s="105">
        <v>0</v>
      </c>
      <c r="G14" s="105">
        <v>256</v>
      </c>
      <c r="H14" s="72">
        <v>0</v>
      </c>
      <c r="I14" s="107">
        <v>0</v>
      </c>
    </row>
    <row r="15" spans="1:9" ht="27" customHeight="1">
      <c r="A15" s="109"/>
      <c r="B15" s="53" t="s">
        <v>125</v>
      </c>
      <c r="C15" s="53"/>
      <c r="D15" s="66"/>
      <c r="E15" s="105">
        <v>1950</v>
      </c>
      <c r="F15" s="105">
        <v>-5504</v>
      </c>
      <c r="G15" s="105">
        <v>-6390</v>
      </c>
      <c r="H15" s="72">
        <v>27222</v>
      </c>
      <c r="I15" s="72">
        <v>-2584</v>
      </c>
    </row>
    <row r="16" spans="1:9" ht="27" customHeight="1">
      <c r="A16" s="109"/>
      <c r="B16" s="53" t="s">
        <v>126</v>
      </c>
      <c r="C16" s="53"/>
      <c r="D16" s="66" t="s">
        <v>42</v>
      </c>
      <c r="E16" s="105">
        <v>94874</v>
      </c>
      <c r="F16" s="105">
        <v>83107</v>
      </c>
      <c r="G16" s="105">
        <v>77687</v>
      </c>
      <c r="H16" s="72">
        <v>80390</v>
      </c>
      <c r="I16" s="72">
        <v>156839</v>
      </c>
    </row>
    <row r="17" spans="1:9" ht="27" customHeight="1">
      <c r="A17" s="109"/>
      <c r="B17" s="53" t="s">
        <v>127</v>
      </c>
      <c r="C17" s="53"/>
      <c r="D17" s="66" t="s">
        <v>43</v>
      </c>
      <c r="E17" s="105">
        <v>41761</v>
      </c>
      <c r="F17" s="105">
        <v>49564</v>
      </c>
      <c r="G17" s="105">
        <v>42508</v>
      </c>
      <c r="H17" s="72">
        <v>42546</v>
      </c>
      <c r="I17" s="72">
        <v>34610</v>
      </c>
    </row>
    <row r="18" spans="1:9" ht="27" customHeight="1">
      <c r="A18" s="109"/>
      <c r="B18" s="53" t="s">
        <v>128</v>
      </c>
      <c r="C18" s="53"/>
      <c r="D18" s="66" t="s">
        <v>44</v>
      </c>
      <c r="E18" s="105">
        <v>3574555</v>
      </c>
      <c r="F18" s="105">
        <v>3630828</v>
      </c>
      <c r="G18" s="105">
        <v>3692783</v>
      </c>
      <c r="H18" s="72">
        <v>3775546</v>
      </c>
      <c r="I18" s="72">
        <v>3883339</v>
      </c>
    </row>
    <row r="19" spans="1:9" ht="27" customHeight="1">
      <c r="A19" s="109"/>
      <c r="B19" s="53" t="s">
        <v>129</v>
      </c>
      <c r="C19" s="53"/>
      <c r="D19" s="66" t="s">
        <v>130</v>
      </c>
      <c r="E19" s="105">
        <f>E17+E18-E16</f>
        <v>3521442</v>
      </c>
      <c r="F19" s="105">
        <f>F17+F18-F16</f>
        <v>3597285</v>
      </c>
      <c r="G19" s="105">
        <f>G17+G18-G16</f>
        <v>3657604</v>
      </c>
      <c r="H19" s="105">
        <f>H17+H18-H16</f>
        <v>3737702</v>
      </c>
      <c r="I19" s="70">
        <f>I17+I18-I16</f>
        <v>3761110</v>
      </c>
    </row>
    <row r="20" spans="1:9" ht="27" customHeight="1">
      <c r="A20" s="109"/>
      <c r="B20" s="53" t="s">
        <v>131</v>
      </c>
      <c r="C20" s="53"/>
      <c r="D20" s="66" t="s">
        <v>132</v>
      </c>
      <c r="E20" s="73">
        <f>E18/E8</f>
        <v>3.5896855244857071</v>
      </c>
      <c r="F20" s="73">
        <f>F18/F8</f>
        <v>3.7549244997936815</v>
      </c>
      <c r="G20" s="73">
        <f>G18/G8</f>
        <v>3.812200170335768</v>
      </c>
      <c r="H20" s="73">
        <f>H18/H8</f>
        <v>3.8092348732187467</v>
      </c>
      <c r="I20" s="73">
        <f>I18/I8</f>
        <v>3.4510439763078029</v>
      </c>
    </row>
    <row r="21" spans="1:9" ht="27" customHeight="1">
      <c r="A21" s="109"/>
      <c r="B21" s="53" t="s">
        <v>133</v>
      </c>
      <c r="C21" s="53"/>
      <c r="D21" s="66" t="s">
        <v>134</v>
      </c>
      <c r="E21" s="73">
        <f>E19/E8</f>
        <v>3.5363477055790153</v>
      </c>
      <c r="F21" s="73">
        <f>F19/F8</f>
        <v>3.7202350481048159</v>
      </c>
      <c r="G21" s="73">
        <f>G19/G8</f>
        <v>3.7758835522750149</v>
      </c>
      <c r="H21" s="73">
        <f>H19/H8</f>
        <v>3.7710531944517309</v>
      </c>
      <c r="I21" s="73">
        <f>I19/I8</f>
        <v>3.3424215629207343</v>
      </c>
    </row>
    <row r="22" spans="1:9" ht="27" customHeight="1">
      <c r="A22" s="109"/>
      <c r="B22" s="53" t="s">
        <v>135</v>
      </c>
      <c r="C22" s="53"/>
      <c r="D22" s="66" t="s">
        <v>136</v>
      </c>
      <c r="E22" s="105">
        <f>E18/E24*1000000</f>
        <v>700679.36135563347</v>
      </c>
      <c r="F22" s="105">
        <f>F18/F24*1000000</f>
        <v>711709.91752320272</v>
      </c>
      <c r="G22" s="105">
        <f>G18/G24*1000000</f>
        <v>723854.25152639707</v>
      </c>
      <c r="H22" s="105">
        <f>H18/H24*1000000</f>
        <v>735226.61373021652</v>
      </c>
      <c r="I22" s="70">
        <f>I18/I24*1000000</f>
        <v>756217.55977452931</v>
      </c>
    </row>
    <row r="23" spans="1:9" ht="27" customHeight="1">
      <c r="A23" s="109"/>
      <c r="B23" s="53" t="s">
        <v>137</v>
      </c>
      <c r="C23" s="53"/>
      <c r="D23" s="66" t="s">
        <v>138</v>
      </c>
      <c r="E23" s="105">
        <f>E19/E24*1000000</f>
        <v>690268.22404772195</v>
      </c>
      <c r="F23" s="105">
        <f>F19/F24*1000000</f>
        <v>705134.86473538668</v>
      </c>
      <c r="G23" s="105">
        <f>G19/G24*1000000</f>
        <v>716958.51226566953</v>
      </c>
      <c r="H23" s="105">
        <f>H19/H24*1000000</f>
        <v>727857.10585771117</v>
      </c>
      <c r="I23" s="70">
        <f>I19/I24*1000000</f>
        <v>732415.43585135881</v>
      </c>
    </row>
    <row r="24" spans="1:9" ht="27" customHeight="1">
      <c r="A24" s="109"/>
      <c r="B24" s="74" t="s">
        <v>139</v>
      </c>
      <c r="C24" s="75"/>
      <c r="D24" s="66" t="s">
        <v>140</v>
      </c>
      <c r="E24" s="105">
        <v>5101556</v>
      </c>
      <c r="F24" s="105">
        <v>5101556</v>
      </c>
      <c r="G24" s="72">
        <v>5101556</v>
      </c>
      <c r="H24" s="72">
        <v>5135214</v>
      </c>
      <c r="I24" s="72">
        <v>5135214</v>
      </c>
    </row>
    <row r="25" spans="1:9" ht="27" customHeight="1">
      <c r="A25" s="109"/>
      <c r="B25" s="47" t="s">
        <v>141</v>
      </c>
      <c r="C25" s="47"/>
      <c r="D25" s="47"/>
      <c r="E25" s="105">
        <v>916594</v>
      </c>
      <c r="F25" s="105">
        <v>922373</v>
      </c>
      <c r="G25" s="105">
        <v>931456</v>
      </c>
      <c r="H25" s="104">
        <v>950798</v>
      </c>
      <c r="I25" s="54">
        <v>1001854</v>
      </c>
    </row>
    <row r="26" spans="1:9" ht="27" customHeight="1">
      <c r="A26" s="109"/>
      <c r="B26" s="47" t="s">
        <v>142</v>
      </c>
      <c r="C26" s="47"/>
      <c r="D26" s="47"/>
      <c r="E26" s="76">
        <v>0.64300000000000002</v>
      </c>
      <c r="F26" s="76">
        <v>0.64600000000000002</v>
      </c>
      <c r="G26" s="76">
        <v>0.65400000000000003</v>
      </c>
      <c r="H26" s="77">
        <v>0.65800000000000003</v>
      </c>
      <c r="I26" s="77">
        <v>0.62807999999999997</v>
      </c>
    </row>
    <row r="27" spans="1:9" ht="27" customHeight="1">
      <c r="A27" s="109"/>
      <c r="B27" s="47" t="s">
        <v>143</v>
      </c>
      <c r="C27" s="47"/>
      <c r="D27" s="47"/>
      <c r="E27" s="58">
        <v>0.8</v>
      </c>
      <c r="F27" s="58">
        <v>0.5</v>
      </c>
      <c r="G27" s="58">
        <v>0.4</v>
      </c>
      <c r="H27" s="55">
        <v>3.6</v>
      </c>
      <c r="I27" s="55">
        <v>2.1</v>
      </c>
    </row>
    <row r="28" spans="1:9" ht="27" customHeight="1">
      <c r="A28" s="109"/>
      <c r="B28" s="47" t="s">
        <v>144</v>
      </c>
      <c r="C28" s="47"/>
      <c r="D28" s="47"/>
      <c r="E28" s="58">
        <v>96.8</v>
      </c>
      <c r="F28" s="58">
        <v>97.5</v>
      </c>
      <c r="G28" s="58">
        <v>98.3</v>
      </c>
      <c r="H28" s="55">
        <v>97.1</v>
      </c>
      <c r="I28" s="55">
        <v>89.2</v>
      </c>
    </row>
    <row r="29" spans="1:9" ht="27" customHeight="1">
      <c r="A29" s="109"/>
      <c r="B29" s="47" t="s">
        <v>145</v>
      </c>
      <c r="C29" s="47"/>
      <c r="D29" s="47"/>
      <c r="E29" s="58">
        <v>53.2</v>
      </c>
      <c r="F29" s="58">
        <v>52.9</v>
      </c>
      <c r="G29" s="58">
        <v>51.9</v>
      </c>
      <c r="H29" s="55">
        <v>45.1</v>
      </c>
      <c r="I29" s="55">
        <v>46.1</v>
      </c>
    </row>
    <row r="30" spans="1:9" ht="27" customHeight="1">
      <c r="A30" s="109"/>
      <c r="B30" s="109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5">
        <v>0</v>
      </c>
      <c r="I30" s="108">
        <v>0</v>
      </c>
    </row>
    <row r="31" spans="1:9" ht="27" customHeight="1">
      <c r="A31" s="109"/>
      <c r="B31" s="109"/>
      <c r="C31" s="47" t="s">
        <v>148</v>
      </c>
      <c r="D31" s="47"/>
      <c r="E31" s="58">
        <v>0</v>
      </c>
      <c r="F31" s="58">
        <v>0</v>
      </c>
      <c r="G31" s="58">
        <v>0</v>
      </c>
      <c r="H31" s="55">
        <v>0</v>
      </c>
      <c r="I31" s="108">
        <v>0</v>
      </c>
    </row>
    <row r="32" spans="1:9" ht="27" customHeight="1">
      <c r="A32" s="109"/>
      <c r="B32" s="109"/>
      <c r="C32" s="47" t="s">
        <v>149</v>
      </c>
      <c r="D32" s="47"/>
      <c r="E32" s="58">
        <v>11.8</v>
      </c>
      <c r="F32" s="58">
        <v>11.8</v>
      </c>
      <c r="G32" s="58">
        <v>11.7</v>
      </c>
      <c r="H32" s="55">
        <v>11.5</v>
      </c>
      <c r="I32" s="55">
        <v>11.1</v>
      </c>
    </row>
    <row r="33" spans="1:9" ht="27" customHeight="1">
      <c r="A33" s="109"/>
      <c r="B33" s="109"/>
      <c r="C33" s="47" t="s">
        <v>150</v>
      </c>
      <c r="D33" s="47"/>
      <c r="E33" s="58">
        <v>257.8</v>
      </c>
      <c r="F33" s="58">
        <v>260.89999999999998</v>
      </c>
      <c r="G33" s="58">
        <v>263.3</v>
      </c>
      <c r="H33" s="78">
        <v>262.5</v>
      </c>
      <c r="I33" s="78">
        <v>245.6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26" activePane="bottomRight" state="frozen"/>
      <selection activeCell="L8" sqref="L8"/>
      <selection pane="topRight" activeCell="L8" sqref="L8"/>
      <selection pane="bottomLeft" activeCell="L8" sqref="L8"/>
      <selection pane="bottomRight" activeCell="H39" sqref="H3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/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115" t="s">
        <v>48</v>
      </c>
      <c r="B6" s="116"/>
      <c r="C6" s="116"/>
      <c r="D6" s="116"/>
      <c r="E6" s="116"/>
      <c r="F6" s="128" t="s">
        <v>263</v>
      </c>
      <c r="G6" s="127"/>
      <c r="H6" s="128" t="s">
        <v>264</v>
      </c>
      <c r="I6" s="127"/>
      <c r="J6" s="126" t="s">
        <v>265</v>
      </c>
      <c r="K6" s="127"/>
      <c r="L6" s="128" t="s">
        <v>266</v>
      </c>
      <c r="M6" s="127"/>
      <c r="N6" s="129" t="s">
        <v>255</v>
      </c>
      <c r="O6" s="129"/>
    </row>
    <row r="7" spans="1:25" ht="15.95" customHeight="1">
      <c r="A7" s="116"/>
      <c r="B7" s="116"/>
      <c r="C7" s="116"/>
      <c r="D7" s="116"/>
      <c r="E7" s="116"/>
      <c r="F7" s="51" t="s">
        <v>243</v>
      </c>
      <c r="G7" s="51" t="s">
        <v>247</v>
      </c>
      <c r="H7" s="51" t="s">
        <v>243</v>
      </c>
      <c r="I7" s="89" t="s">
        <v>246</v>
      </c>
      <c r="J7" s="51" t="s">
        <v>243</v>
      </c>
      <c r="K7" s="89" t="s">
        <v>246</v>
      </c>
      <c r="L7" s="51" t="s">
        <v>243</v>
      </c>
      <c r="M7" s="89" t="s">
        <v>246</v>
      </c>
      <c r="N7" s="91" t="s">
        <v>243</v>
      </c>
      <c r="O7" s="92" t="s">
        <v>246</v>
      </c>
    </row>
    <row r="8" spans="1:25" ht="15.95" customHeight="1">
      <c r="A8" s="113" t="s">
        <v>82</v>
      </c>
      <c r="B8" s="61" t="s">
        <v>49</v>
      </c>
      <c r="C8" s="53"/>
      <c r="D8" s="53"/>
      <c r="E8" s="66" t="s">
        <v>40</v>
      </c>
      <c r="F8" s="88">
        <v>476</v>
      </c>
      <c r="G8" s="88">
        <v>480</v>
      </c>
      <c r="H8" s="88">
        <v>2088</v>
      </c>
      <c r="I8" s="88">
        <v>1959</v>
      </c>
      <c r="J8" s="88">
        <v>1082</v>
      </c>
      <c r="K8" s="88">
        <v>3334</v>
      </c>
      <c r="L8" s="88">
        <v>2595</v>
      </c>
      <c r="M8" s="88">
        <v>2582</v>
      </c>
      <c r="N8" s="93">
        <v>17986</v>
      </c>
      <c r="O8" s="93">
        <v>17703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3"/>
      <c r="B9" s="63"/>
      <c r="C9" s="53" t="s">
        <v>50</v>
      </c>
      <c r="D9" s="53"/>
      <c r="E9" s="66" t="s">
        <v>41</v>
      </c>
      <c r="F9" s="88">
        <v>476</v>
      </c>
      <c r="G9" s="88">
        <v>480</v>
      </c>
      <c r="H9" s="88">
        <v>2088</v>
      </c>
      <c r="I9" s="88">
        <v>1959</v>
      </c>
      <c r="J9" s="88">
        <v>1081</v>
      </c>
      <c r="K9" s="88">
        <v>3333</v>
      </c>
      <c r="L9" s="88">
        <v>2581</v>
      </c>
      <c r="M9" s="88">
        <v>2579</v>
      </c>
      <c r="N9" s="93">
        <v>17986</v>
      </c>
      <c r="O9" s="93">
        <v>17703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3"/>
      <c r="B10" s="62"/>
      <c r="C10" s="53" t="s">
        <v>51</v>
      </c>
      <c r="D10" s="53"/>
      <c r="E10" s="66" t="s">
        <v>42</v>
      </c>
      <c r="F10" s="88">
        <v>0</v>
      </c>
      <c r="G10" s="88">
        <v>0</v>
      </c>
      <c r="H10" s="88">
        <v>0</v>
      </c>
      <c r="I10" s="88">
        <v>0</v>
      </c>
      <c r="J10" s="67">
        <v>0</v>
      </c>
      <c r="K10" s="67">
        <v>1</v>
      </c>
      <c r="L10" s="88">
        <v>14</v>
      </c>
      <c r="M10" s="88">
        <v>3</v>
      </c>
      <c r="N10" s="93"/>
      <c r="O10" s="93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3"/>
      <c r="B11" s="61" t="s">
        <v>52</v>
      </c>
      <c r="C11" s="53"/>
      <c r="D11" s="53"/>
      <c r="E11" s="66" t="s">
        <v>43</v>
      </c>
      <c r="F11" s="88">
        <v>439</v>
      </c>
      <c r="G11" s="88">
        <v>450</v>
      </c>
      <c r="H11" s="88">
        <v>1568</v>
      </c>
      <c r="I11" s="88">
        <v>1535</v>
      </c>
      <c r="J11" s="88">
        <v>981</v>
      </c>
      <c r="K11" s="88">
        <v>3152</v>
      </c>
      <c r="L11" s="88">
        <v>2501</v>
      </c>
      <c r="M11" s="88">
        <v>2360</v>
      </c>
      <c r="N11" s="93">
        <v>18208</v>
      </c>
      <c r="O11" s="93">
        <v>17945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3"/>
      <c r="B12" s="63"/>
      <c r="C12" s="53" t="s">
        <v>53</v>
      </c>
      <c r="D12" s="53"/>
      <c r="E12" s="66" t="s">
        <v>44</v>
      </c>
      <c r="F12" s="88">
        <v>439</v>
      </c>
      <c r="G12" s="88">
        <v>450</v>
      </c>
      <c r="H12" s="88">
        <v>1568</v>
      </c>
      <c r="I12" s="88">
        <v>1535</v>
      </c>
      <c r="J12" s="88">
        <v>981</v>
      </c>
      <c r="K12" s="88">
        <v>3152</v>
      </c>
      <c r="L12" s="88">
        <v>2499</v>
      </c>
      <c r="M12" s="88">
        <v>2357</v>
      </c>
      <c r="N12" s="93">
        <v>18150</v>
      </c>
      <c r="O12" s="93">
        <v>17931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3"/>
      <c r="B13" s="62"/>
      <c r="C13" s="53" t="s">
        <v>54</v>
      </c>
      <c r="D13" s="53"/>
      <c r="E13" s="66" t="s">
        <v>45</v>
      </c>
      <c r="F13" s="88">
        <v>0</v>
      </c>
      <c r="G13" s="88">
        <v>0</v>
      </c>
      <c r="H13" s="67">
        <v>0</v>
      </c>
      <c r="I13" s="67">
        <v>0</v>
      </c>
      <c r="J13" s="67">
        <v>0</v>
      </c>
      <c r="K13" s="67">
        <v>0</v>
      </c>
      <c r="L13" s="88">
        <v>2</v>
      </c>
      <c r="M13" s="88">
        <v>3</v>
      </c>
      <c r="N13" s="93">
        <v>58</v>
      </c>
      <c r="O13" s="93">
        <v>15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3"/>
      <c r="B14" s="53" t="s">
        <v>55</v>
      </c>
      <c r="C14" s="53"/>
      <c r="D14" s="53"/>
      <c r="E14" s="66" t="s">
        <v>152</v>
      </c>
      <c r="F14" s="88">
        <f t="shared" ref="F14:M15" si="0">F9-F12</f>
        <v>37</v>
      </c>
      <c r="G14" s="88">
        <f t="shared" si="0"/>
        <v>30</v>
      </c>
      <c r="H14" s="88">
        <f t="shared" si="0"/>
        <v>520</v>
      </c>
      <c r="I14" s="88">
        <f t="shared" si="0"/>
        <v>424</v>
      </c>
      <c r="J14" s="88">
        <f t="shared" si="0"/>
        <v>100</v>
      </c>
      <c r="K14" s="88">
        <f t="shared" si="0"/>
        <v>181</v>
      </c>
      <c r="L14" s="88">
        <f t="shared" si="0"/>
        <v>82</v>
      </c>
      <c r="M14" s="88">
        <f t="shared" si="0"/>
        <v>222</v>
      </c>
      <c r="N14" s="93">
        <f t="shared" ref="N14:O15" si="1">N9-N12</f>
        <v>-164</v>
      </c>
      <c r="O14" s="93">
        <f>O9-O12</f>
        <v>-228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3"/>
      <c r="B15" s="53" t="s">
        <v>56</v>
      </c>
      <c r="C15" s="53"/>
      <c r="D15" s="53"/>
      <c r="E15" s="66" t="s">
        <v>153</v>
      </c>
      <c r="F15" s="88">
        <f t="shared" si="0"/>
        <v>0</v>
      </c>
      <c r="G15" s="88">
        <f t="shared" si="0"/>
        <v>0</v>
      </c>
      <c r="H15" s="88">
        <f t="shared" si="0"/>
        <v>0</v>
      </c>
      <c r="I15" s="88">
        <f t="shared" si="0"/>
        <v>0</v>
      </c>
      <c r="J15" s="88">
        <f t="shared" si="0"/>
        <v>0</v>
      </c>
      <c r="K15" s="88">
        <f t="shared" si="0"/>
        <v>1</v>
      </c>
      <c r="L15" s="88">
        <f t="shared" si="0"/>
        <v>12</v>
      </c>
      <c r="M15" s="88">
        <f t="shared" si="0"/>
        <v>0</v>
      </c>
      <c r="N15" s="93">
        <f t="shared" si="1"/>
        <v>-58</v>
      </c>
      <c r="O15" s="93">
        <f t="shared" si="1"/>
        <v>-15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3"/>
      <c r="B16" s="53" t="s">
        <v>57</v>
      </c>
      <c r="C16" s="53"/>
      <c r="D16" s="53"/>
      <c r="E16" s="66" t="s">
        <v>154</v>
      </c>
      <c r="F16" s="88">
        <f t="shared" ref="F16:M16" si="2">F8-F11</f>
        <v>37</v>
      </c>
      <c r="G16" s="88">
        <f t="shared" si="2"/>
        <v>30</v>
      </c>
      <c r="H16" s="88">
        <f t="shared" si="2"/>
        <v>520</v>
      </c>
      <c r="I16" s="88">
        <f t="shared" si="2"/>
        <v>424</v>
      </c>
      <c r="J16" s="88">
        <f t="shared" si="2"/>
        <v>101</v>
      </c>
      <c r="K16" s="88">
        <f t="shared" si="2"/>
        <v>182</v>
      </c>
      <c r="L16" s="88">
        <f t="shared" si="2"/>
        <v>94</v>
      </c>
      <c r="M16" s="88">
        <f t="shared" si="2"/>
        <v>222</v>
      </c>
      <c r="N16" s="93">
        <f t="shared" ref="N16" si="3">N8-N11</f>
        <v>-222</v>
      </c>
      <c r="O16" s="93">
        <f>O8-O11</f>
        <v>-242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3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0</v>
      </c>
      <c r="I17" s="67">
        <v>0</v>
      </c>
      <c r="J17" s="88">
        <v>1726</v>
      </c>
      <c r="K17" s="88">
        <v>1827</v>
      </c>
      <c r="L17" s="88">
        <v>1213</v>
      </c>
      <c r="M17" s="88">
        <v>1307</v>
      </c>
      <c r="N17" s="94"/>
      <c r="O17" s="95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3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95"/>
      <c r="O18" s="95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3" t="s">
        <v>83</v>
      </c>
      <c r="B19" s="61" t="s">
        <v>60</v>
      </c>
      <c r="C19" s="53"/>
      <c r="D19" s="53"/>
      <c r="E19" s="66"/>
      <c r="F19" s="88">
        <v>0</v>
      </c>
      <c r="G19" s="88">
        <v>700</v>
      </c>
      <c r="H19" s="88">
        <v>0</v>
      </c>
      <c r="I19" s="88">
        <v>109</v>
      </c>
      <c r="J19" s="88">
        <v>1670</v>
      </c>
      <c r="K19" s="88">
        <v>384</v>
      </c>
      <c r="L19" s="88">
        <v>257</v>
      </c>
      <c r="M19" s="88">
        <v>405</v>
      </c>
      <c r="N19" s="93">
        <v>8850</v>
      </c>
      <c r="O19" s="93">
        <v>7826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3"/>
      <c r="B20" s="62"/>
      <c r="C20" s="53" t="s">
        <v>61</v>
      </c>
      <c r="D20" s="53"/>
      <c r="E20" s="66"/>
      <c r="F20" s="88">
        <v>0</v>
      </c>
      <c r="G20" s="88">
        <v>0</v>
      </c>
      <c r="H20" s="88">
        <v>0</v>
      </c>
      <c r="I20" s="88">
        <v>0</v>
      </c>
      <c r="J20" s="88">
        <v>1500</v>
      </c>
      <c r="K20" s="67">
        <v>233</v>
      </c>
      <c r="L20" s="88">
        <v>0</v>
      </c>
      <c r="M20" s="88">
        <v>165</v>
      </c>
      <c r="N20" s="93">
        <v>3004</v>
      </c>
      <c r="O20" s="93">
        <v>2403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3"/>
      <c r="B21" s="79" t="s">
        <v>62</v>
      </c>
      <c r="C21" s="53"/>
      <c r="D21" s="53"/>
      <c r="E21" s="66" t="s">
        <v>155</v>
      </c>
      <c r="F21" s="88">
        <v>0</v>
      </c>
      <c r="G21" s="88">
        <v>700</v>
      </c>
      <c r="H21" s="88">
        <v>0</v>
      </c>
      <c r="I21" s="88">
        <v>109</v>
      </c>
      <c r="J21" s="88">
        <v>236</v>
      </c>
      <c r="K21" s="88">
        <v>153</v>
      </c>
      <c r="L21" s="88">
        <v>257</v>
      </c>
      <c r="M21" s="88">
        <v>405</v>
      </c>
      <c r="N21" s="93">
        <v>8850</v>
      </c>
      <c r="O21" s="93">
        <v>7826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3"/>
      <c r="B22" s="61" t="s">
        <v>63</v>
      </c>
      <c r="C22" s="53"/>
      <c r="D22" s="53"/>
      <c r="E22" s="66" t="s">
        <v>156</v>
      </c>
      <c r="F22" s="88">
        <v>266</v>
      </c>
      <c r="G22" s="88">
        <v>136</v>
      </c>
      <c r="H22" s="88">
        <v>443</v>
      </c>
      <c r="I22" s="88">
        <v>863</v>
      </c>
      <c r="J22" s="88">
        <v>1640</v>
      </c>
      <c r="K22" s="88">
        <v>842</v>
      </c>
      <c r="L22" s="88">
        <v>456</v>
      </c>
      <c r="M22" s="88">
        <v>576</v>
      </c>
      <c r="N22" s="93">
        <v>10134</v>
      </c>
      <c r="O22" s="93">
        <v>9025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3"/>
      <c r="B23" s="62" t="s">
        <v>64</v>
      </c>
      <c r="C23" s="53" t="s">
        <v>65</v>
      </c>
      <c r="D23" s="53"/>
      <c r="E23" s="66"/>
      <c r="F23" s="88">
        <v>8</v>
      </c>
      <c r="G23" s="88">
        <v>9</v>
      </c>
      <c r="H23" s="88">
        <v>220</v>
      </c>
      <c r="I23" s="88">
        <v>280</v>
      </c>
      <c r="J23" s="88">
        <v>1099</v>
      </c>
      <c r="K23" s="88">
        <v>0</v>
      </c>
      <c r="L23" s="88">
        <v>386</v>
      </c>
      <c r="M23" s="88">
        <v>362</v>
      </c>
      <c r="N23" s="93">
        <v>3539</v>
      </c>
      <c r="O23" s="93">
        <v>2801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3"/>
      <c r="B24" s="53" t="s">
        <v>157</v>
      </c>
      <c r="C24" s="53"/>
      <c r="D24" s="53"/>
      <c r="E24" s="66" t="s">
        <v>158</v>
      </c>
      <c r="F24" s="88">
        <f t="shared" ref="F24:M24" si="4">F21-F22</f>
        <v>-266</v>
      </c>
      <c r="G24" s="88">
        <f t="shared" si="4"/>
        <v>564</v>
      </c>
      <c r="H24" s="88">
        <f t="shared" si="4"/>
        <v>-443</v>
      </c>
      <c r="I24" s="88">
        <f t="shared" si="4"/>
        <v>-754</v>
      </c>
      <c r="J24" s="88">
        <f t="shared" si="4"/>
        <v>-1404</v>
      </c>
      <c r="K24" s="88">
        <f t="shared" si="4"/>
        <v>-689</v>
      </c>
      <c r="L24" s="88">
        <f t="shared" si="4"/>
        <v>-199</v>
      </c>
      <c r="M24" s="88">
        <f t="shared" si="4"/>
        <v>-171</v>
      </c>
      <c r="N24" s="93">
        <f>N21-N22</f>
        <v>-1284</v>
      </c>
      <c r="O24" s="93">
        <f>O21-O22</f>
        <v>-1199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3"/>
      <c r="B25" s="61" t="s">
        <v>66</v>
      </c>
      <c r="C25" s="61"/>
      <c r="D25" s="61"/>
      <c r="E25" s="117" t="s">
        <v>159</v>
      </c>
      <c r="F25" s="121">
        <v>266</v>
      </c>
      <c r="G25" s="121">
        <v>0</v>
      </c>
      <c r="H25" s="121">
        <v>443</v>
      </c>
      <c r="I25" s="121">
        <v>754</v>
      </c>
      <c r="J25" s="121">
        <v>1404</v>
      </c>
      <c r="K25" s="121">
        <v>689</v>
      </c>
      <c r="L25" s="121">
        <v>199</v>
      </c>
      <c r="M25" s="121">
        <v>171</v>
      </c>
      <c r="N25" s="130">
        <v>1284</v>
      </c>
      <c r="O25" s="130">
        <v>1199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3"/>
      <c r="B26" s="79" t="s">
        <v>67</v>
      </c>
      <c r="C26" s="79"/>
      <c r="D26" s="79"/>
      <c r="E26" s="118"/>
      <c r="F26" s="122"/>
      <c r="G26" s="122"/>
      <c r="H26" s="122"/>
      <c r="I26" s="122"/>
      <c r="J26" s="122"/>
      <c r="K26" s="122"/>
      <c r="L26" s="122"/>
      <c r="M26" s="122"/>
      <c r="N26" s="131"/>
      <c r="O26" s="13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3"/>
      <c r="B27" s="53" t="s">
        <v>160</v>
      </c>
      <c r="C27" s="53"/>
      <c r="D27" s="53"/>
      <c r="E27" s="66" t="s">
        <v>161</v>
      </c>
      <c r="F27" s="88">
        <f t="shared" ref="F27:M27" si="5">F24+F25</f>
        <v>0</v>
      </c>
      <c r="G27" s="88">
        <f t="shared" si="5"/>
        <v>564</v>
      </c>
      <c r="H27" s="88">
        <f t="shared" si="5"/>
        <v>0</v>
      </c>
      <c r="I27" s="88">
        <f t="shared" si="5"/>
        <v>0</v>
      </c>
      <c r="J27" s="88">
        <f t="shared" si="5"/>
        <v>0</v>
      </c>
      <c r="K27" s="88">
        <f t="shared" si="5"/>
        <v>0</v>
      </c>
      <c r="L27" s="88">
        <f t="shared" si="5"/>
        <v>0</v>
      </c>
      <c r="M27" s="88">
        <f t="shared" si="5"/>
        <v>0</v>
      </c>
      <c r="N27" s="84">
        <f t="shared" ref="N27:O27" si="6">N24+N25</f>
        <v>0</v>
      </c>
      <c r="O27" s="84">
        <f t="shared" si="6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6" t="s">
        <v>68</v>
      </c>
      <c r="B30" s="116"/>
      <c r="C30" s="116"/>
      <c r="D30" s="116"/>
      <c r="E30" s="116"/>
      <c r="F30" s="132" t="s">
        <v>256</v>
      </c>
      <c r="G30" s="133"/>
      <c r="H30" s="132" t="s">
        <v>257</v>
      </c>
      <c r="I30" s="133"/>
      <c r="J30" s="123"/>
      <c r="K30" s="123"/>
      <c r="L30" s="123"/>
      <c r="M30" s="123"/>
      <c r="N30" s="123"/>
      <c r="O30" s="12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6"/>
      <c r="B31" s="116"/>
      <c r="C31" s="116"/>
      <c r="D31" s="116"/>
      <c r="E31" s="116"/>
      <c r="F31" s="51" t="s">
        <v>243</v>
      </c>
      <c r="G31" s="89" t="s">
        <v>267</v>
      </c>
      <c r="H31" s="51" t="s">
        <v>243</v>
      </c>
      <c r="I31" s="89" t="s">
        <v>267</v>
      </c>
      <c r="J31" s="51" t="s">
        <v>243</v>
      </c>
      <c r="K31" s="80" t="s">
        <v>246</v>
      </c>
      <c r="L31" s="51" t="s">
        <v>243</v>
      </c>
      <c r="M31" s="80" t="s">
        <v>246</v>
      </c>
      <c r="N31" s="51" t="s">
        <v>243</v>
      </c>
      <c r="O31" s="80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3" t="s">
        <v>84</v>
      </c>
      <c r="B32" s="61" t="s">
        <v>49</v>
      </c>
      <c r="C32" s="53"/>
      <c r="D32" s="53"/>
      <c r="E32" s="66" t="s">
        <v>40</v>
      </c>
      <c r="F32" s="56">
        <f>ROUND('[1]4.積上資料'!E4/1000000,0)</f>
        <v>88</v>
      </c>
      <c r="G32" s="56">
        <v>104</v>
      </c>
      <c r="H32" s="56">
        <f>ROUND('[1]4.積上資料'!I4/1000000,0)</f>
        <v>5</v>
      </c>
      <c r="I32" s="56">
        <v>14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9"/>
      <c r="B33" s="63"/>
      <c r="C33" s="61" t="s">
        <v>69</v>
      </c>
      <c r="D33" s="53"/>
      <c r="E33" s="66"/>
      <c r="F33" s="56">
        <f>ROUND('[1]4.積上資料'!E5/1000000,0)</f>
        <v>51</v>
      </c>
      <c r="G33" s="56">
        <v>59</v>
      </c>
      <c r="H33" s="56">
        <f>ROUND('[1]4.積上資料'!I5/1000000,0)</f>
        <v>0</v>
      </c>
      <c r="I33" s="56">
        <v>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9"/>
      <c r="B34" s="63"/>
      <c r="C34" s="62"/>
      <c r="D34" s="53" t="s">
        <v>70</v>
      </c>
      <c r="E34" s="66"/>
      <c r="F34" s="56">
        <f>ROUND('[1]4.積上資料'!E6/1000000,0)</f>
        <v>51</v>
      </c>
      <c r="G34" s="56">
        <v>59</v>
      </c>
      <c r="H34" s="56">
        <f>ROUND('[1]4.積上資料'!I6/1000000,0)</f>
        <v>0</v>
      </c>
      <c r="I34" s="56">
        <v>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9"/>
      <c r="B35" s="62"/>
      <c r="C35" s="79" t="s">
        <v>71</v>
      </c>
      <c r="D35" s="53"/>
      <c r="E35" s="66"/>
      <c r="F35" s="56">
        <f>ROUND('[1]4.積上資料'!E11/1000000,0)</f>
        <v>36</v>
      </c>
      <c r="G35" s="56">
        <v>45</v>
      </c>
      <c r="H35" s="56">
        <f>ROUND('[1]4.積上資料'!I11/1000000,0)</f>
        <v>5</v>
      </c>
      <c r="I35" s="56">
        <v>14</v>
      </c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9"/>
      <c r="B36" s="61" t="s">
        <v>52</v>
      </c>
      <c r="C36" s="53"/>
      <c r="D36" s="53"/>
      <c r="E36" s="66" t="s">
        <v>41</v>
      </c>
      <c r="F36" s="56">
        <f>ROUND('[1]4.積上資料'!E19/1000000,0)</f>
        <v>88</v>
      </c>
      <c r="G36" s="56">
        <v>104</v>
      </c>
      <c r="H36" s="56">
        <f>ROUND('[1]4.積上資料'!I19/1000000,0)</f>
        <v>5</v>
      </c>
      <c r="I36" s="56">
        <v>14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9"/>
      <c r="B37" s="63"/>
      <c r="C37" s="53" t="s">
        <v>72</v>
      </c>
      <c r="D37" s="53"/>
      <c r="E37" s="66"/>
      <c r="F37" s="56">
        <f>ROUND('[1]4.積上資料'!E20/1000000,0)</f>
        <v>62</v>
      </c>
      <c r="G37" s="56">
        <v>75</v>
      </c>
      <c r="H37" s="56">
        <f>ROUND('[1]4.積上資料'!I20/1000000,0)</f>
        <v>5</v>
      </c>
      <c r="I37" s="56">
        <v>14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9"/>
      <c r="B38" s="62"/>
      <c r="C38" s="53" t="s">
        <v>73</v>
      </c>
      <c r="D38" s="53"/>
      <c r="E38" s="66"/>
      <c r="F38" s="56">
        <f>ROUND('[1]4.積上資料'!E27/1000000,0)</f>
        <v>26</v>
      </c>
      <c r="G38" s="56">
        <v>29</v>
      </c>
      <c r="H38" s="56">
        <f>ROUND('[1]4.積上資料'!I27/1000000,0)</f>
        <v>0</v>
      </c>
      <c r="I38" s="56">
        <v>0</v>
      </c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9"/>
      <c r="B39" s="47" t="s">
        <v>74</v>
      </c>
      <c r="C39" s="47"/>
      <c r="D39" s="47"/>
      <c r="E39" s="66" t="s">
        <v>163</v>
      </c>
      <c r="F39" s="56">
        <f>F32-F36</f>
        <v>0</v>
      </c>
      <c r="G39" s="56">
        <v>0</v>
      </c>
      <c r="H39" s="56">
        <f>H32-H36</f>
        <v>0</v>
      </c>
      <c r="I39" s="56">
        <v>0</v>
      </c>
      <c r="J39" s="54">
        <f t="shared" ref="J39:O39" si="7">J32-J36</f>
        <v>0</v>
      </c>
      <c r="K39" s="54">
        <f t="shared" si="7"/>
        <v>0</v>
      </c>
      <c r="L39" s="54">
        <f t="shared" si="7"/>
        <v>0</v>
      </c>
      <c r="M39" s="54">
        <f t="shared" si="7"/>
        <v>0</v>
      </c>
      <c r="N39" s="54">
        <f t="shared" si="7"/>
        <v>0</v>
      </c>
      <c r="O39" s="54">
        <f t="shared" si="7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3" t="s">
        <v>85</v>
      </c>
      <c r="B40" s="61" t="s">
        <v>75</v>
      </c>
      <c r="C40" s="53"/>
      <c r="D40" s="53"/>
      <c r="E40" s="66" t="s">
        <v>43</v>
      </c>
      <c r="F40" s="56">
        <f>ROUND('[1]4.積上資料'!E31/1000000,0)</f>
        <v>4797</v>
      </c>
      <c r="G40" s="56">
        <v>4673</v>
      </c>
      <c r="H40" s="56">
        <f>ROUND('[1]4.積上資料'!I31/1000000,0)</f>
        <v>3639</v>
      </c>
      <c r="I40" s="56">
        <v>4334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4"/>
      <c r="B41" s="62"/>
      <c r="C41" s="53" t="s">
        <v>76</v>
      </c>
      <c r="D41" s="53"/>
      <c r="E41" s="66"/>
      <c r="F41" s="68">
        <f>ROUND('[1]4.積上資料'!E32/1000000,0)</f>
        <v>3433</v>
      </c>
      <c r="G41" s="68">
        <v>3021</v>
      </c>
      <c r="H41" s="68">
        <f>ROUND('[1]4.積上資料'!I32/1000000,0)</f>
        <v>2574</v>
      </c>
      <c r="I41" s="68">
        <v>3313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4"/>
      <c r="B42" s="61" t="s">
        <v>63</v>
      </c>
      <c r="C42" s="53"/>
      <c r="D42" s="53"/>
      <c r="E42" s="66" t="s">
        <v>44</v>
      </c>
      <c r="F42" s="56">
        <f>ROUND('[1]4.積上資料'!E31/1000000,0)</f>
        <v>4797</v>
      </c>
      <c r="G42" s="56">
        <v>4673</v>
      </c>
      <c r="H42" s="56">
        <f>ROUND('[1]4.積上資料'!I31/1000000,0)</f>
        <v>3639</v>
      </c>
      <c r="I42" s="56">
        <v>4334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4"/>
      <c r="B43" s="62"/>
      <c r="C43" s="53" t="s">
        <v>77</v>
      </c>
      <c r="D43" s="53"/>
      <c r="E43" s="66"/>
      <c r="F43" s="56">
        <f>ROUND('[1]4.積上資料'!E47/1000000,0)</f>
        <v>3159</v>
      </c>
      <c r="G43" s="56">
        <v>3640</v>
      </c>
      <c r="H43" s="56">
        <f>ROUND('[1]4.積上資料'!I47/1000000,0)</f>
        <v>1394</v>
      </c>
      <c r="I43" s="56">
        <v>1580</v>
      </c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4"/>
      <c r="B44" s="53" t="s">
        <v>74</v>
      </c>
      <c r="C44" s="53"/>
      <c r="D44" s="53"/>
      <c r="E44" s="66" t="s">
        <v>164</v>
      </c>
      <c r="F44" s="68">
        <f>F40-F42</f>
        <v>0</v>
      </c>
      <c r="G44" s="68">
        <v>0</v>
      </c>
      <c r="H44" s="68">
        <f>H40-H42</f>
        <v>0</v>
      </c>
      <c r="I44" s="68">
        <v>0</v>
      </c>
      <c r="J44" s="68">
        <f t="shared" ref="J44:O44" si="8">J40-J42</f>
        <v>0</v>
      </c>
      <c r="K44" s="68">
        <f t="shared" si="8"/>
        <v>0</v>
      </c>
      <c r="L44" s="68">
        <f t="shared" si="8"/>
        <v>0</v>
      </c>
      <c r="M44" s="68">
        <f t="shared" si="8"/>
        <v>0</v>
      </c>
      <c r="N44" s="68">
        <f t="shared" si="8"/>
        <v>0</v>
      </c>
      <c r="O44" s="68">
        <f t="shared" si="8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3" t="s">
        <v>86</v>
      </c>
      <c r="B45" s="47" t="s">
        <v>78</v>
      </c>
      <c r="C45" s="47"/>
      <c r="D45" s="47"/>
      <c r="E45" s="66" t="s">
        <v>165</v>
      </c>
      <c r="F45" s="99">
        <f>F39+F44</f>
        <v>0</v>
      </c>
      <c r="G45" s="88">
        <v>0</v>
      </c>
      <c r="H45" s="99">
        <f>H39+H44</f>
        <v>0</v>
      </c>
      <c r="I45" s="88">
        <v>0</v>
      </c>
      <c r="J45" s="54">
        <f t="shared" ref="J45:O45" si="9">J39+J44</f>
        <v>0</v>
      </c>
      <c r="K45" s="54">
        <f t="shared" si="9"/>
        <v>0</v>
      </c>
      <c r="L45" s="54">
        <f t="shared" si="9"/>
        <v>0</v>
      </c>
      <c r="M45" s="54">
        <f t="shared" si="9"/>
        <v>0</v>
      </c>
      <c r="N45" s="54">
        <f t="shared" si="9"/>
        <v>0</v>
      </c>
      <c r="O45" s="54">
        <f t="shared" si="9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4"/>
      <c r="B46" s="53" t="s">
        <v>79</v>
      </c>
      <c r="C46" s="53"/>
      <c r="D46" s="53"/>
      <c r="E46" s="53"/>
      <c r="F46" s="68"/>
      <c r="G46" s="68"/>
      <c r="H46" s="100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4"/>
      <c r="B47" s="53" t="s">
        <v>80</v>
      </c>
      <c r="C47" s="53"/>
      <c r="D47" s="53"/>
      <c r="E47" s="53"/>
      <c r="F47" s="88"/>
      <c r="G47" s="88"/>
      <c r="H47" s="88"/>
      <c r="I47" s="88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4"/>
      <c r="B48" s="53" t="s">
        <v>81</v>
      </c>
      <c r="C48" s="53"/>
      <c r="D48" s="53"/>
      <c r="E48" s="53"/>
      <c r="F48" s="88"/>
      <c r="G48" s="88"/>
      <c r="H48" s="88"/>
      <c r="I48" s="88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selection activeCell="H37" sqref="H37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261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6"/>
      <c r="E6" s="134" t="s">
        <v>258</v>
      </c>
      <c r="F6" s="134"/>
      <c r="G6" s="134" t="s">
        <v>259</v>
      </c>
      <c r="H6" s="134"/>
      <c r="I6" s="135" t="s">
        <v>260</v>
      </c>
      <c r="J6" s="136"/>
      <c r="K6" s="134"/>
      <c r="L6" s="134"/>
      <c r="M6" s="134"/>
      <c r="N6" s="134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109" t="s">
        <v>169</v>
      </c>
      <c r="B8" s="81" t="s">
        <v>170</v>
      </c>
      <c r="C8" s="82"/>
      <c r="D8" s="82"/>
      <c r="E8" s="83">
        <v>3</v>
      </c>
      <c r="F8" s="83">
        <v>3</v>
      </c>
      <c r="G8" s="83">
        <v>2</v>
      </c>
      <c r="H8" s="83">
        <v>2</v>
      </c>
      <c r="I8" s="101">
        <v>7</v>
      </c>
      <c r="J8" s="83">
        <v>7</v>
      </c>
      <c r="K8" s="83"/>
      <c r="L8" s="83"/>
      <c r="M8" s="83"/>
      <c r="N8" s="83"/>
    </row>
    <row r="9" spans="1:14" ht="18" customHeight="1">
      <c r="A9" s="109"/>
      <c r="B9" s="109" t="s">
        <v>171</v>
      </c>
      <c r="C9" s="53" t="s">
        <v>172</v>
      </c>
      <c r="D9" s="53"/>
      <c r="E9" s="83">
        <v>224733</v>
      </c>
      <c r="F9" s="83">
        <v>224631</v>
      </c>
      <c r="G9" s="83">
        <v>22865</v>
      </c>
      <c r="H9" s="83">
        <v>22865</v>
      </c>
      <c r="I9" s="101">
        <v>5</v>
      </c>
      <c r="J9" s="83">
        <v>5</v>
      </c>
      <c r="K9" s="83"/>
      <c r="L9" s="83"/>
      <c r="M9" s="83"/>
      <c r="N9" s="83"/>
    </row>
    <row r="10" spans="1:14" ht="18" customHeight="1">
      <c r="A10" s="109"/>
      <c r="B10" s="109"/>
      <c r="C10" s="53" t="s">
        <v>173</v>
      </c>
      <c r="D10" s="53"/>
      <c r="E10" s="83">
        <v>112366</v>
      </c>
      <c r="F10" s="83">
        <v>112315</v>
      </c>
      <c r="G10" s="83">
        <v>15475</v>
      </c>
      <c r="H10" s="83">
        <v>15475</v>
      </c>
      <c r="I10" s="101">
        <v>4</v>
      </c>
      <c r="J10" s="83">
        <v>4</v>
      </c>
      <c r="K10" s="83"/>
      <c r="L10" s="83"/>
      <c r="M10" s="83"/>
      <c r="N10" s="83"/>
    </row>
    <row r="11" spans="1:14" ht="18" customHeight="1">
      <c r="A11" s="109"/>
      <c r="B11" s="109"/>
      <c r="C11" s="53" t="s">
        <v>174</v>
      </c>
      <c r="D11" s="53"/>
      <c r="E11" s="83">
        <v>112366</v>
      </c>
      <c r="F11" s="83">
        <v>112315</v>
      </c>
      <c r="G11" s="83">
        <v>7390</v>
      </c>
      <c r="H11" s="83">
        <v>7390</v>
      </c>
      <c r="I11" s="101">
        <v>1</v>
      </c>
      <c r="J11" s="83">
        <v>1</v>
      </c>
      <c r="K11" s="83"/>
      <c r="L11" s="83"/>
      <c r="M11" s="83"/>
      <c r="N11" s="83"/>
    </row>
    <row r="12" spans="1:14" ht="18" customHeight="1">
      <c r="A12" s="109"/>
      <c r="B12" s="109"/>
      <c r="C12" s="53" t="s">
        <v>175</v>
      </c>
      <c r="D12" s="53"/>
      <c r="E12" s="83"/>
      <c r="F12" s="83"/>
      <c r="G12" s="83"/>
      <c r="H12" s="83"/>
      <c r="I12" s="102">
        <v>0</v>
      </c>
      <c r="J12" s="83">
        <v>0</v>
      </c>
      <c r="K12" s="83"/>
      <c r="L12" s="83"/>
      <c r="M12" s="83"/>
      <c r="N12" s="83"/>
    </row>
    <row r="13" spans="1:14" ht="18" customHeight="1">
      <c r="A13" s="109"/>
      <c r="B13" s="109"/>
      <c r="C13" s="53" t="s">
        <v>176</v>
      </c>
      <c r="D13" s="53"/>
      <c r="E13" s="83"/>
      <c r="F13" s="83"/>
      <c r="G13" s="83"/>
      <c r="H13" s="83"/>
      <c r="I13" s="102">
        <v>0</v>
      </c>
      <c r="J13" s="83">
        <v>0</v>
      </c>
      <c r="K13" s="83"/>
      <c r="L13" s="83"/>
      <c r="M13" s="83"/>
      <c r="N13" s="83"/>
    </row>
    <row r="14" spans="1:14" ht="18" customHeight="1">
      <c r="A14" s="109"/>
      <c r="B14" s="109"/>
      <c r="C14" s="53" t="s">
        <v>177</v>
      </c>
      <c r="D14" s="53"/>
      <c r="E14" s="83"/>
      <c r="F14" s="83"/>
      <c r="G14" s="83"/>
      <c r="H14" s="83"/>
      <c r="I14" s="102">
        <v>0</v>
      </c>
      <c r="J14" s="83">
        <v>0</v>
      </c>
      <c r="K14" s="83"/>
      <c r="L14" s="83"/>
      <c r="M14" s="83"/>
      <c r="N14" s="83"/>
    </row>
    <row r="15" spans="1:14" ht="18" customHeight="1">
      <c r="A15" s="109" t="s">
        <v>178</v>
      </c>
      <c r="B15" s="109" t="s">
        <v>179</v>
      </c>
      <c r="C15" s="53" t="s">
        <v>180</v>
      </c>
      <c r="D15" s="53"/>
      <c r="E15" s="90">
        <v>13029</v>
      </c>
      <c r="F15" s="87">
        <v>14715</v>
      </c>
      <c r="G15" s="90">
        <v>1204</v>
      </c>
      <c r="H15" s="87">
        <v>854</v>
      </c>
      <c r="I15" s="56">
        <v>6079</v>
      </c>
      <c r="J15" s="87">
        <v>3926</v>
      </c>
      <c r="K15" s="54"/>
      <c r="L15" s="54"/>
      <c r="M15" s="54"/>
      <c r="N15" s="54"/>
    </row>
    <row r="16" spans="1:14" ht="18" customHeight="1">
      <c r="A16" s="109"/>
      <c r="B16" s="109"/>
      <c r="C16" s="53" t="s">
        <v>181</v>
      </c>
      <c r="D16" s="53"/>
      <c r="E16" s="90">
        <v>1287101</v>
      </c>
      <c r="F16" s="87">
        <v>1282879</v>
      </c>
      <c r="G16" s="90">
        <v>71479</v>
      </c>
      <c r="H16" s="87">
        <v>71684</v>
      </c>
      <c r="I16" s="56">
        <v>51503</v>
      </c>
      <c r="J16" s="87">
        <v>52603</v>
      </c>
      <c r="K16" s="54"/>
      <c r="L16" s="54"/>
      <c r="M16" s="54"/>
      <c r="N16" s="54"/>
    </row>
    <row r="17" spans="1:15" ht="18" customHeight="1">
      <c r="A17" s="109"/>
      <c r="B17" s="109"/>
      <c r="C17" s="53" t="s">
        <v>182</v>
      </c>
      <c r="D17" s="53"/>
      <c r="E17" s="90">
        <v>735</v>
      </c>
      <c r="F17" s="87">
        <v>840</v>
      </c>
      <c r="G17" s="90"/>
      <c r="H17" s="87"/>
      <c r="I17" s="103">
        <v>0</v>
      </c>
      <c r="J17" s="87">
        <v>0</v>
      </c>
      <c r="K17" s="54"/>
      <c r="L17" s="54"/>
      <c r="M17" s="54"/>
      <c r="N17" s="54"/>
    </row>
    <row r="18" spans="1:15" ht="18" customHeight="1">
      <c r="A18" s="109"/>
      <c r="B18" s="109"/>
      <c r="C18" s="53" t="s">
        <v>183</v>
      </c>
      <c r="D18" s="53"/>
      <c r="E18" s="90">
        <v>1300865</v>
      </c>
      <c r="F18" s="87">
        <v>1298434</v>
      </c>
      <c r="G18" s="90">
        <v>72683</v>
      </c>
      <c r="H18" s="87">
        <v>72538</v>
      </c>
      <c r="I18" s="56">
        <v>57582</v>
      </c>
      <c r="J18" s="87">
        <v>56529</v>
      </c>
      <c r="K18" s="54"/>
      <c r="L18" s="54"/>
      <c r="M18" s="54"/>
      <c r="N18" s="54"/>
    </row>
    <row r="19" spans="1:15" ht="18" customHeight="1">
      <c r="A19" s="109"/>
      <c r="B19" s="109" t="s">
        <v>184</v>
      </c>
      <c r="C19" s="53" t="s">
        <v>185</v>
      </c>
      <c r="D19" s="53"/>
      <c r="E19" s="90">
        <v>44730</v>
      </c>
      <c r="F19" s="87">
        <v>44870</v>
      </c>
      <c r="G19" s="90">
        <v>5126</v>
      </c>
      <c r="H19" s="87">
        <v>5732</v>
      </c>
      <c r="I19" s="56">
        <v>2661</v>
      </c>
      <c r="J19" s="87">
        <v>2603</v>
      </c>
      <c r="K19" s="54"/>
      <c r="L19" s="54"/>
      <c r="M19" s="54"/>
      <c r="N19" s="54"/>
    </row>
    <row r="20" spans="1:15" ht="18" customHeight="1">
      <c r="A20" s="109"/>
      <c r="B20" s="109"/>
      <c r="C20" s="53" t="s">
        <v>186</v>
      </c>
      <c r="D20" s="53"/>
      <c r="E20" s="90">
        <v>408184</v>
      </c>
      <c r="F20" s="87">
        <v>439884</v>
      </c>
      <c r="G20" s="90">
        <v>8353</v>
      </c>
      <c r="H20" s="87">
        <v>9339</v>
      </c>
      <c r="I20" s="56">
        <v>32613</v>
      </c>
      <c r="J20" s="87">
        <v>32193</v>
      </c>
      <c r="K20" s="54"/>
      <c r="L20" s="54"/>
      <c r="M20" s="54"/>
      <c r="N20" s="54"/>
    </row>
    <row r="21" spans="1:15" ht="18" customHeight="1">
      <c r="A21" s="109"/>
      <c r="B21" s="109"/>
      <c r="C21" s="53" t="s">
        <v>187</v>
      </c>
      <c r="D21" s="53"/>
      <c r="E21" s="84">
        <v>622064</v>
      </c>
      <c r="F21" s="84">
        <v>587925</v>
      </c>
      <c r="G21" s="84">
        <v>36339</v>
      </c>
      <c r="H21" s="84">
        <v>34601</v>
      </c>
      <c r="I21" s="96">
        <v>0</v>
      </c>
      <c r="J21" s="84">
        <v>0</v>
      </c>
      <c r="K21" s="84"/>
      <c r="L21" s="84"/>
      <c r="M21" s="84"/>
      <c r="N21" s="84"/>
    </row>
    <row r="22" spans="1:15" ht="18" customHeight="1">
      <c r="A22" s="109"/>
      <c r="B22" s="109"/>
      <c r="C22" s="47" t="s">
        <v>188</v>
      </c>
      <c r="D22" s="47"/>
      <c r="E22" s="90">
        <v>1074977</v>
      </c>
      <c r="F22" s="87">
        <v>1072679</v>
      </c>
      <c r="G22" s="90">
        <v>49818</v>
      </c>
      <c r="H22" s="87">
        <v>49673</v>
      </c>
      <c r="I22" s="56">
        <v>35274</v>
      </c>
      <c r="J22" s="87">
        <v>34796</v>
      </c>
      <c r="K22" s="54"/>
      <c r="L22" s="54"/>
      <c r="M22" s="54"/>
      <c r="N22" s="54"/>
    </row>
    <row r="23" spans="1:15" ht="18" customHeight="1">
      <c r="A23" s="109"/>
      <c r="B23" s="109" t="s">
        <v>189</v>
      </c>
      <c r="C23" s="53" t="s">
        <v>190</v>
      </c>
      <c r="D23" s="53"/>
      <c r="E23" s="90">
        <v>224733</v>
      </c>
      <c r="F23" s="87">
        <v>224631</v>
      </c>
      <c r="G23" s="90">
        <v>22865</v>
      </c>
      <c r="H23" s="87">
        <v>22865</v>
      </c>
      <c r="I23" s="56">
        <v>5</v>
      </c>
      <c r="J23" s="87">
        <v>5</v>
      </c>
      <c r="K23" s="54"/>
      <c r="L23" s="54"/>
      <c r="M23" s="54"/>
      <c r="N23" s="54"/>
    </row>
    <row r="24" spans="1:15" ht="18" customHeight="1">
      <c r="A24" s="109"/>
      <c r="B24" s="109"/>
      <c r="C24" s="53" t="s">
        <v>191</v>
      </c>
      <c r="D24" s="53"/>
      <c r="E24" s="90">
        <v>1155</v>
      </c>
      <c r="F24" s="87">
        <v>1124</v>
      </c>
      <c r="G24" s="90"/>
      <c r="H24" s="87"/>
      <c r="I24" s="56">
        <v>22303</v>
      </c>
      <c r="J24" s="87">
        <v>21728</v>
      </c>
      <c r="K24" s="54"/>
      <c r="L24" s="54"/>
      <c r="M24" s="54"/>
      <c r="N24" s="54"/>
    </row>
    <row r="25" spans="1:15" ht="18" customHeight="1">
      <c r="A25" s="109"/>
      <c r="B25" s="109"/>
      <c r="C25" s="53" t="s">
        <v>192</v>
      </c>
      <c r="D25" s="53"/>
      <c r="E25" s="90"/>
      <c r="F25" s="87"/>
      <c r="G25" s="90"/>
      <c r="H25" s="87"/>
      <c r="I25" s="56">
        <v>0</v>
      </c>
      <c r="J25" s="87">
        <v>0</v>
      </c>
      <c r="K25" s="54"/>
      <c r="L25" s="54"/>
      <c r="M25" s="54"/>
      <c r="N25" s="54"/>
    </row>
    <row r="26" spans="1:15" ht="18" customHeight="1">
      <c r="A26" s="109"/>
      <c r="B26" s="109"/>
      <c r="C26" s="53" t="s">
        <v>193</v>
      </c>
      <c r="D26" s="53"/>
      <c r="E26" s="90">
        <v>225887</v>
      </c>
      <c r="F26" s="87">
        <v>225755</v>
      </c>
      <c r="G26" s="90">
        <v>22865</v>
      </c>
      <c r="H26" s="87">
        <v>22865</v>
      </c>
      <c r="I26" s="56">
        <v>22308</v>
      </c>
      <c r="J26" s="87">
        <v>21733</v>
      </c>
      <c r="K26" s="54"/>
      <c r="L26" s="54"/>
      <c r="M26" s="54"/>
      <c r="N26" s="54"/>
    </row>
    <row r="27" spans="1:15" ht="18" customHeight="1">
      <c r="A27" s="109"/>
      <c r="B27" s="53" t="s">
        <v>194</v>
      </c>
      <c r="C27" s="53"/>
      <c r="D27" s="53"/>
      <c r="E27" s="90">
        <v>1300865</v>
      </c>
      <c r="F27" s="87">
        <v>1298434</v>
      </c>
      <c r="G27" s="90">
        <v>72683</v>
      </c>
      <c r="H27" s="87">
        <v>72538</v>
      </c>
      <c r="I27" s="56">
        <v>57582</v>
      </c>
      <c r="J27" s="87">
        <v>56529</v>
      </c>
      <c r="K27" s="54"/>
      <c r="L27" s="54"/>
      <c r="M27" s="54"/>
      <c r="N27" s="54"/>
    </row>
    <row r="28" spans="1:15" ht="18" customHeight="1">
      <c r="A28" s="109" t="s">
        <v>195</v>
      </c>
      <c r="B28" s="109" t="s">
        <v>196</v>
      </c>
      <c r="C28" s="53" t="s">
        <v>197</v>
      </c>
      <c r="D28" s="85" t="s">
        <v>40</v>
      </c>
      <c r="E28" s="90">
        <v>55958</v>
      </c>
      <c r="F28" s="87">
        <v>51565</v>
      </c>
      <c r="G28" s="90">
        <v>3617</v>
      </c>
      <c r="H28" s="87">
        <v>3311</v>
      </c>
      <c r="I28" s="56">
        <v>7760</v>
      </c>
      <c r="J28" s="87">
        <v>7621</v>
      </c>
      <c r="K28" s="54"/>
      <c r="L28" s="54"/>
      <c r="M28" s="54"/>
      <c r="N28" s="54"/>
    </row>
    <row r="29" spans="1:15" ht="18" customHeight="1">
      <c r="A29" s="109"/>
      <c r="B29" s="109"/>
      <c r="C29" s="53" t="s">
        <v>198</v>
      </c>
      <c r="D29" s="85" t="s">
        <v>41</v>
      </c>
      <c r="E29" s="90">
        <v>51059</v>
      </c>
      <c r="F29" s="87">
        <v>46606</v>
      </c>
      <c r="G29" s="90">
        <v>3281</v>
      </c>
      <c r="H29" s="87">
        <v>3015</v>
      </c>
      <c r="I29" s="56">
        <v>7134</v>
      </c>
      <c r="J29" s="87">
        <v>6847</v>
      </c>
      <c r="K29" s="54"/>
      <c r="L29" s="54"/>
      <c r="M29" s="54"/>
      <c r="N29" s="54"/>
    </row>
    <row r="30" spans="1:15" ht="18" customHeight="1">
      <c r="A30" s="109"/>
      <c r="B30" s="109"/>
      <c r="C30" s="53" t="s">
        <v>199</v>
      </c>
      <c r="D30" s="85" t="s">
        <v>200</v>
      </c>
      <c r="E30" s="90">
        <v>1525</v>
      </c>
      <c r="F30" s="87">
        <v>1468</v>
      </c>
      <c r="G30" s="90">
        <v>326</v>
      </c>
      <c r="H30" s="87">
        <v>312</v>
      </c>
      <c r="I30" s="56">
        <v>117</v>
      </c>
      <c r="J30" s="87">
        <v>115</v>
      </c>
      <c r="K30" s="54"/>
      <c r="L30" s="54"/>
      <c r="M30" s="54"/>
      <c r="N30" s="54"/>
    </row>
    <row r="31" spans="1:15" ht="18" customHeight="1">
      <c r="A31" s="109"/>
      <c r="B31" s="109"/>
      <c r="C31" s="47" t="s">
        <v>201</v>
      </c>
      <c r="D31" s="85" t="s">
        <v>202</v>
      </c>
      <c r="E31" s="90">
        <f t="shared" ref="E31" si="0">E28-E29-E30</f>
        <v>3374</v>
      </c>
      <c r="F31" s="87">
        <f>F28-F29-F30</f>
        <v>3491</v>
      </c>
      <c r="G31" s="90">
        <f t="shared" ref="G31" si="1">G28-G29-G30</f>
        <v>10</v>
      </c>
      <c r="H31" s="87">
        <f t="shared" ref="H31:N31" si="2">H28-H29-H30</f>
        <v>-16</v>
      </c>
      <c r="I31" s="56">
        <f t="shared" si="2"/>
        <v>509</v>
      </c>
      <c r="J31" s="87">
        <f t="shared" si="2"/>
        <v>659</v>
      </c>
      <c r="K31" s="54">
        <f t="shared" si="2"/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7"/>
    </row>
    <row r="32" spans="1:15" ht="18" customHeight="1">
      <c r="A32" s="109"/>
      <c r="B32" s="109"/>
      <c r="C32" s="53" t="s">
        <v>203</v>
      </c>
      <c r="D32" s="85" t="s">
        <v>204</v>
      </c>
      <c r="E32" s="90">
        <v>47</v>
      </c>
      <c r="F32" s="87">
        <v>123</v>
      </c>
      <c r="G32" s="90">
        <v>1</v>
      </c>
      <c r="H32" s="87">
        <v>36</v>
      </c>
      <c r="I32" s="56">
        <v>48</v>
      </c>
      <c r="J32" s="87">
        <v>38</v>
      </c>
      <c r="K32" s="54"/>
      <c r="L32" s="54"/>
      <c r="M32" s="54"/>
      <c r="N32" s="54"/>
    </row>
    <row r="33" spans="1:14" ht="18" customHeight="1">
      <c r="A33" s="109"/>
      <c r="B33" s="109"/>
      <c r="C33" s="53" t="s">
        <v>205</v>
      </c>
      <c r="D33" s="85" t="s">
        <v>206</v>
      </c>
      <c r="E33" s="90">
        <v>3389</v>
      </c>
      <c r="F33" s="87">
        <v>3590</v>
      </c>
      <c r="G33" s="90">
        <v>11</v>
      </c>
      <c r="H33" s="87">
        <v>20</v>
      </c>
      <c r="I33" s="56">
        <v>46</v>
      </c>
      <c r="J33" s="87">
        <v>155</v>
      </c>
      <c r="K33" s="54"/>
      <c r="L33" s="54"/>
      <c r="M33" s="54"/>
      <c r="N33" s="54"/>
    </row>
    <row r="34" spans="1:14" ht="18" customHeight="1">
      <c r="A34" s="109"/>
      <c r="B34" s="109"/>
      <c r="C34" s="47" t="s">
        <v>207</v>
      </c>
      <c r="D34" s="85" t="s">
        <v>208</v>
      </c>
      <c r="E34" s="90">
        <f t="shared" ref="E34" si="3">E31+E32-E33</f>
        <v>32</v>
      </c>
      <c r="F34" s="87">
        <f t="shared" ref="F34:N34" si="4">F31+F32-F33</f>
        <v>24</v>
      </c>
      <c r="G34" s="90">
        <f t="shared" si="4"/>
        <v>0</v>
      </c>
      <c r="H34" s="87">
        <f t="shared" si="4"/>
        <v>0</v>
      </c>
      <c r="I34" s="56">
        <f>I31+I32-I33</f>
        <v>511</v>
      </c>
      <c r="J34" s="87">
        <f t="shared" si="4"/>
        <v>542</v>
      </c>
      <c r="K34" s="54">
        <f t="shared" si="4"/>
        <v>0</v>
      </c>
      <c r="L34" s="54">
        <f t="shared" si="4"/>
        <v>0</v>
      </c>
      <c r="M34" s="54">
        <f t="shared" si="4"/>
        <v>0</v>
      </c>
      <c r="N34" s="54">
        <f t="shared" si="4"/>
        <v>0</v>
      </c>
    </row>
    <row r="35" spans="1:14" ht="18" customHeight="1">
      <c r="A35" s="109"/>
      <c r="B35" s="109" t="s">
        <v>209</v>
      </c>
      <c r="C35" s="53" t="s">
        <v>210</v>
      </c>
      <c r="D35" s="85" t="s">
        <v>211</v>
      </c>
      <c r="E35" s="90">
        <v>12000</v>
      </c>
      <c r="F35" s="87"/>
      <c r="G35" s="90"/>
      <c r="H35" s="87"/>
      <c r="I35" s="56">
        <v>161</v>
      </c>
      <c r="J35" s="87">
        <v>631</v>
      </c>
      <c r="K35" s="54"/>
      <c r="L35" s="54"/>
      <c r="M35" s="54"/>
      <c r="N35" s="54"/>
    </row>
    <row r="36" spans="1:14" ht="18" customHeight="1">
      <c r="A36" s="109"/>
      <c r="B36" s="109"/>
      <c r="C36" s="53" t="s">
        <v>212</v>
      </c>
      <c r="D36" s="85" t="s">
        <v>213</v>
      </c>
      <c r="E36" s="90">
        <v>12000</v>
      </c>
      <c r="F36" s="87"/>
      <c r="G36" s="90"/>
      <c r="H36" s="87"/>
      <c r="I36" s="56">
        <v>97</v>
      </c>
      <c r="J36" s="87">
        <v>212</v>
      </c>
      <c r="K36" s="54"/>
      <c r="L36" s="54"/>
      <c r="M36" s="54"/>
      <c r="N36" s="54"/>
    </row>
    <row r="37" spans="1:14" ht="18" customHeight="1">
      <c r="A37" s="109"/>
      <c r="B37" s="109"/>
      <c r="C37" s="53" t="s">
        <v>214</v>
      </c>
      <c r="D37" s="85" t="s">
        <v>215</v>
      </c>
      <c r="E37" s="90">
        <f t="shared" ref="E37" si="5">E34+E35-E36</f>
        <v>32</v>
      </c>
      <c r="F37" s="87">
        <f t="shared" ref="F37:N37" si="6">F34+F35-F36</f>
        <v>24</v>
      </c>
      <c r="G37" s="90">
        <f t="shared" si="6"/>
        <v>0</v>
      </c>
      <c r="H37" s="87">
        <f t="shared" si="6"/>
        <v>0</v>
      </c>
      <c r="I37" s="56">
        <f t="shared" si="6"/>
        <v>575</v>
      </c>
      <c r="J37" s="87">
        <f t="shared" si="6"/>
        <v>961</v>
      </c>
      <c r="K37" s="54">
        <f t="shared" si="6"/>
        <v>0</v>
      </c>
      <c r="L37" s="54">
        <f t="shared" si="6"/>
        <v>0</v>
      </c>
      <c r="M37" s="54">
        <f t="shared" si="6"/>
        <v>0</v>
      </c>
      <c r="N37" s="54">
        <f t="shared" si="6"/>
        <v>0</v>
      </c>
    </row>
    <row r="38" spans="1:14" ht="18" customHeight="1">
      <c r="A38" s="109"/>
      <c r="B38" s="109"/>
      <c r="C38" s="53" t="s">
        <v>216</v>
      </c>
      <c r="D38" s="85" t="s">
        <v>217</v>
      </c>
      <c r="E38" s="90"/>
      <c r="F38" s="87"/>
      <c r="G38" s="90"/>
      <c r="H38" s="87"/>
      <c r="I38" s="56">
        <v>0</v>
      </c>
      <c r="J38" s="87">
        <v>1</v>
      </c>
      <c r="K38" s="54"/>
      <c r="L38" s="54"/>
      <c r="M38" s="54"/>
      <c r="N38" s="54"/>
    </row>
    <row r="39" spans="1:14" ht="18" customHeight="1">
      <c r="A39" s="109"/>
      <c r="B39" s="109"/>
      <c r="C39" s="53" t="s">
        <v>218</v>
      </c>
      <c r="D39" s="85" t="s">
        <v>219</v>
      </c>
      <c r="E39" s="90"/>
      <c r="F39" s="87"/>
      <c r="G39" s="90"/>
      <c r="H39" s="87"/>
      <c r="I39" s="56">
        <v>0</v>
      </c>
      <c r="J39" s="87">
        <v>0</v>
      </c>
      <c r="K39" s="54"/>
      <c r="L39" s="54"/>
      <c r="M39" s="54"/>
      <c r="N39" s="54"/>
    </row>
    <row r="40" spans="1:14" ht="18" customHeight="1">
      <c r="A40" s="109"/>
      <c r="B40" s="109"/>
      <c r="C40" s="53" t="s">
        <v>220</v>
      </c>
      <c r="D40" s="85" t="s">
        <v>221</v>
      </c>
      <c r="E40" s="90"/>
      <c r="F40" s="87"/>
      <c r="G40" s="90"/>
      <c r="H40" s="87"/>
      <c r="I40" s="56">
        <v>0</v>
      </c>
      <c r="J40" s="87">
        <v>0</v>
      </c>
      <c r="K40" s="54"/>
      <c r="L40" s="54"/>
      <c r="M40" s="54"/>
      <c r="N40" s="54"/>
    </row>
    <row r="41" spans="1:14" ht="18" customHeight="1">
      <c r="A41" s="109"/>
      <c r="B41" s="109"/>
      <c r="C41" s="47" t="s">
        <v>222</v>
      </c>
      <c r="D41" s="85" t="s">
        <v>223</v>
      </c>
      <c r="E41" s="90">
        <f t="shared" ref="E41" si="7">E34+E35-E36-E40</f>
        <v>32</v>
      </c>
      <c r="F41" s="87">
        <f t="shared" ref="F41:N41" si="8">F34+F35-F36-F40</f>
        <v>24</v>
      </c>
      <c r="G41" s="90">
        <f t="shared" si="8"/>
        <v>0</v>
      </c>
      <c r="H41" s="87">
        <f t="shared" si="8"/>
        <v>0</v>
      </c>
      <c r="I41" s="56">
        <f t="shared" si="8"/>
        <v>575</v>
      </c>
      <c r="J41" s="87">
        <f t="shared" si="8"/>
        <v>961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</row>
    <row r="42" spans="1:14" ht="18" customHeight="1">
      <c r="A42" s="109"/>
      <c r="B42" s="109"/>
      <c r="C42" s="137" t="s">
        <v>224</v>
      </c>
      <c r="D42" s="137"/>
      <c r="E42" s="90">
        <f t="shared" ref="E42" si="9">E37+E38-E39-E40</f>
        <v>32</v>
      </c>
      <c r="F42" s="87">
        <f t="shared" ref="F42:N42" si="10">F37+F38-F39-F40</f>
        <v>24</v>
      </c>
      <c r="G42" s="90">
        <f t="shared" si="10"/>
        <v>0</v>
      </c>
      <c r="H42" s="87">
        <f t="shared" si="10"/>
        <v>0</v>
      </c>
      <c r="I42" s="56">
        <f t="shared" si="10"/>
        <v>575</v>
      </c>
      <c r="J42" s="87">
        <f t="shared" si="10"/>
        <v>962</v>
      </c>
      <c r="K42" s="54">
        <f t="shared" si="10"/>
        <v>0</v>
      </c>
      <c r="L42" s="54">
        <f t="shared" si="10"/>
        <v>0</v>
      </c>
      <c r="M42" s="54">
        <f t="shared" si="10"/>
        <v>0</v>
      </c>
      <c r="N42" s="54">
        <f t="shared" si="10"/>
        <v>0</v>
      </c>
    </row>
    <row r="43" spans="1:14" ht="18" customHeight="1">
      <c r="A43" s="109"/>
      <c r="B43" s="109"/>
      <c r="C43" s="53" t="s">
        <v>225</v>
      </c>
      <c r="D43" s="85" t="s">
        <v>226</v>
      </c>
      <c r="E43" s="90"/>
      <c r="F43" s="87"/>
      <c r="G43" s="90"/>
      <c r="H43" s="87"/>
      <c r="I43" s="56">
        <v>12690</v>
      </c>
      <c r="J43" s="87">
        <v>11727</v>
      </c>
      <c r="K43" s="54"/>
      <c r="L43" s="54"/>
      <c r="M43" s="54"/>
      <c r="N43" s="54"/>
    </row>
    <row r="44" spans="1:14" ht="18" customHeight="1">
      <c r="A44" s="109"/>
      <c r="B44" s="109"/>
      <c r="C44" s="47" t="s">
        <v>227</v>
      </c>
      <c r="D44" s="66" t="s">
        <v>228</v>
      </c>
      <c r="E44" s="90">
        <f t="shared" ref="E44" si="11">E41+E43</f>
        <v>32</v>
      </c>
      <c r="F44" s="87">
        <f t="shared" ref="F44:N44" si="12">F41+F43</f>
        <v>24</v>
      </c>
      <c r="G44" s="90">
        <f t="shared" si="12"/>
        <v>0</v>
      </c>
      <c r="H44" s="87">
        <f t="shared" si="12"/>
        <v>0</v>
      </c>
      <c r="I44" s="56">
        <f t="shared" si="12"/>
        <v>13265</v>
      </c>
      <c r="J44" s="87">
        <f>J42+J43</f>
        <v>12689</v>
      </c>
      <c r="K44" s="54">
        <f t="shared" si="12"/>
        <v>0</v>
      </c>
      <c r="L44" s="54">
        <f t="shared" si="12"/>
        <v>0</v>
      </c>
      <c r="M44" s="54">
        <f t="shared" si="12"/>
        <v>0</v>
      </c>
      <c r="N44" s="54">
        <f t="shared" si="12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2023-08-25T03:21:42Z</cp:lastPrinted>
  <dcterms:created xsi:type="dcterms:W3CDTF">1999-07-06T05:17:05Z</dcterms:created>
  <dcterms:modified xsi:type="dcterms:W3CDTF">2023-08-25T03:21:42Z</dcterms:modified>
</cp:coreProperties>
</file>