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S11400_財政課\予算\００３決算班\各種照会\R5年度\06_地方債協会\03_とりまとめ\"/>
    </mc:Choice>
  </mc:AlternateContent>
  <bookViews>
    <workbookView xWindow="-120" yWindow="-120" windowWidth="29040" windowHeight="15840" tabRatio="663" firstSheet="1" activeTab="5"/>
  </bookViews>
  <sheets>
    <sheet name="1.普通会計予算(R4-5年度)" sheetId="2" r:id="rId1"/>
    <sheet name="2.公営企業会計予算(R4-5年度)" sheetId="4" r:id="rId2"/>
    <sheet name="3.(2)財政指標等（H29‐R3年度）" sheetId="6" r:id="rId3"/>
    <sheet name="3.(1)普通会計決算（R2-3年度)" sheetId="5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3">'3.(1)普通会計決算（R2-3年度)'!$A$1:$I$47</definedName>
    <definedName name="_xlnm.Print_Area" localSheetId="2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8" l="1"/>
  <c r="F42" i="8"/>
  <c r="G42" i="8"/>
  <c r="H42" i="8"/>
  <c r="I42" i="8"/>
  <c r="J42" i="8"/>
  <c r="K42" i="8"/>
  <c r="L42" i="8"/>
  <c r="M41" i="8"/>
  <c r="H41" i="8" l="1"/>
  <c r="E31" i="8" l="1"/>
  <c r="L41" i="8"/>
  <c r="L44" i="8" s="1"/>
  <c r="L34" i="8"/>
  <c r="L37" i="8" s="1"/>
  <c r="L31" i="8"/>
  <c r="J31" i="8"/>
  <c r="J34" i="8" s="1"/>
  <c r="H31" i="8"/>
  <c r="H34" i="8" s="1"/>
  <c r="H37" i="8" s="1"/>
  <c r="H44" i="8" s="1"/>
  <c r="F41" i="8"/>
  <c r="F31" i="8"/>
  <c r="F34" i="8" s="1"/>
  <c r="J41" i="8" l="1"/>
  <c r="J44" i="8" s="1"/>
  <c r="J37" i="8"/>
  <c r="F44" i="8"/>
  <c r="F37" i="8"/>
  <c r="J44" i="4" l="1"/>
  <c r="J39" i="4"/>
  <c r="J45" i="4" s="1"/>
  <c r="H44" i="4" l="1"/>
  <c r="H36" i="4"/>
  <c r="H32" i="4"/>
  <c r="H39" i="4" s="1"/>
  <c r="H45" i="4" s="1"/>
  <c r="F44" i="4"/>
  <c r="F42" i="4"/>
  <c r="F36" i="4"/>
  <c r="F35" i="4"/>
  <c r="F32" i="4"/>
  <c r="F39" i="4" s="1"/>
  <c r="F45" i="4" s="1"/>
  <c r="J27" i="4" l="1"/>
  <c r="J24" i="4"/>
  <c r="J16" i="4"/>
  <c r="J15" i="4"/>
  <c r="J14" i="4"/>
  <c r="H14" i="7" l="1"/>
  <c r="H15" i="7"/>
  <c r="H16" i="7"/>
  <c r="H24" i="7"/>
  <c r="H27" i="7"/>
  <c r="H24" i="4"/>
  <c r="H27" i="4" s="1"/>
  <c r="H16" i="4"/>
  <c r="H15" i="4"/>
  <c r="H14" i="4"/>
  <c r="F24" i="4"/>
  <c r="F27" i="4" s="1"/>
  <c r="F16" i="4"/>
  <c r="F15" i="4"/>
  <c r="F14" i="4"/>
  <c r="J27" i="7" l="1"/>
  <c r="O45" i="7" l="1"/>
  <c r="O44" i="7"/>
  <c r="O39" i="7"/>
  <c r="M44" i="7"/>
  <c r="M45" i="7" s="1"/>
  <c r="M39" i="7"/>
  <c r="K44" i="7"/>
  <c r="K39" i="7"/>
  <c r="K45" i="7" s="1"/>
  <c r="I44" i="7"/>
  <c r="I39" i="7"/>
  <c r="I45" i="7" s="1"/>
  <c r="G45" i="7"/>
  <c r="G44" i="7"/>
  <c r="G39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I24" i="6"/>
  <c r="E19" i="6"/>
  <c r="F19" i="6"/>
  <c r="G19" i="6"/>
  <c r="H19" i="6"/>
  <c r="H21" i="6" s="1"/>
  <c r="E20" i="6"/>
  <c r="F20" i="6"/>
  <c r="G20" i="6"/>
  <c r="H20" i="6"/>
  <c r="E21" i="6"/>
  <c r="F21" i="6"/>
  <c r="E22" i="6"/>
  <c r="E23" i="6"/>
  <c r="F24" i="6"/>
  <c r="F23" i="6" s="1"/>
  <c r="H45" i="5"/>
  <c r="H27" i="5"/>
  <c r="O44" i="4"/>
  <c r="O45" i="4" s="1"/>
  <c r="O39" i="4"/>
  <c r="M44" i="4"/>
  <c r="M45" i="4" s="1"/>
  <c r="M39" i="4"/>
  <c r="K45" i="4"/>
  <c r="K44" i="4"/>
  <c r="K39" i="4"/>
  <c r="K24" i="4"/>
  <c r="K27" i="4" s="1"/>
  <c r="K16" i="4"/>
  <c r="K15" i="4"/>
  <c r="K14" i="4"/>
  <c r="I44" i="4"/>
  <c r="I45" i="4" s="1"/>
  <c r="I39" i="4"/>
  <c r="I24" i="4"/>
  <c r="I27" i="4" s="1"/>
  <c r="I16" i="4"/>
  <c r="I15" i="4"/>
  <c r="I14" i="4"/>
  <c r="G44" i="4"/>
  <c r="G45" i="4" s="1"/>
  <c r="G39" i="4"/>
  <c r="G14" i="4"/>
  <c r="F22" i="6" l="1"/>
  <c r="G23" i="6"/>
  <c r="G24" i="6"/>
  <c r="G21" i="6"/>
  <c r="G22" i="6" l="1"/>
  <c r="H22" i="6" l="1"/>
  <c r="H23" i="6"/>
  <c r="I9" i="2" l="1"/>
  <c r="F45" i="2"/>
  <c r="G45" i="2" s="1"/>
  <c r="F27" i="2"/>
  <c r="G27" i="2" s="1"/>
  <c r="F45" i="5"/>
  <c r="G44" i="5" s="1"/>
  <c r="F27" i="5"/>
  <c r="G19" i="5" s="1"/>
  <c r="N31" i="8"/>
  <c r="N34" i="8" s="1"/>
  <c r="M31" i="8"/>
  <c r="M34" i="8" s="1"/>
  <c r="K31" i="8"/>
  <c r="K34" i="8" s="1"/>
  <c r="I31" i="8"/>
  <c r="I34" i="8" s="1"/>
  <c r="I37" i="8" s="1"/>
  <c r="G31" i="8"/>
  <c r="G34" i="8" s="1"/>
  <c r="G41" i="8" s="1"/>
  <c r="G44" i="8" s="1"/>
  <c r="E34" i="8"/>
  <c r="N44" i="7"/>
  <c r="L44" i="7"/>
  <c r="J44" i="7"/>
  <c r="H44" i="7"/>
  <c r="F44" i="7"/>
  <c r="N39" i="7"/>
  <c r="L39" i="7"/>
  <c r="J39" i="7"/>
  <c r="H39" i="7"/>
  <c r="F39" i="7"/>
  <c r="O24" i="7"/>
  <c r="O27" i="7" s="1"/>
  <c r="N24" i="7"/>
  <c r="N27" i="7" s="1"/>
  <c r="M24" i="7"/>
  <c r="M27" i="7" s="1"/>
  <c r="L24" i="7"/>
  <c r="L27" i="7" s="1"/>
  <c r="J24" i="7"/>
  <c r="F24" i="7"/>
  <c r="F27" i="7" s="1"/>
  <c r="O16" i="7"/>
  <c r="N16" i="7"/>
  <c r="M16" i="7"/>
  <c r="L16" i="7"/>
  <c r="J16" i="7"/>
  <c r="F16" i="7"/>
  <c r="O15" i="7"/>
  <c r="N15" i="7"/>
  <c r="M15" i="7"/>
  <c r="L15" i="7"/>
  <c r="J15" i="7"/>
  <c r="F15" i="7"/>
  <c r="O14" i="7"/>
  <c r="N14" i="7"/>
  <c r="M14" i="7"/>
  <c r="L14" i="7"/>
  <c r="J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N39" i="4"/>
  <c r="N44" i="4"/>
  <c r="L39" i="4"/>
  <c r="L44" i="4"/>
  <c r="L45" i="4" s="1"/>
  <c r="O24" i="4"/>
  <c r="O27" i="4" s="1"/>
  <c r="N24" i="4"/>
  <c r="N27" i="4"/>
  <c r="M24" i="4"/>
  <c r="M27" i="4" s="1"/>
  <c r="L24" i="4"/>
  <c r="L27" i="4" s="1"/>
  <c r="M16" i="4"/>
  <c r="L16" i="4"/>
  <c r="M15" i="4"/>
  <c r="L15" i="4"/>
  <c r="M14" i="4"/>
  <c r="L14" i="4"/>
  <c r="O16" i="4"/>
  <c r="N16" i="4"/>
  <c r="O15" i="4"/>
  <c r="N15" i="4"/>
  <c r="O14" i="4"/>
  <c r="N14" i="4"/>
  <c r="G24" i="4"/>
  <c r="G27" i="4" s="1"/>
  <c r="G16" i="4"/>
  <c r="G15" i="4"/>
  <c r="G41" i="5"/>
  <c r="G33" i="5"/>
  <c r="G29" i="2" l="1"/>
  <c r="G41" i="2"/>
  <c r="G14" i="2"/>
  <c r="G40" i="5"/>
  <c r="G38" i="5"/>
  <c r="G34" i="5"/>
  <c r="G28" i="5"/>
  <c r="G30" i="5"/>
  <c r="G35" i="5"/>
  <c r="G39" i="5"/>
  <c r="G42" i="5"/>
  <c r="G37" i="5"/>
  <c r="N45" i="4"/>
  <c r="I45" i="5"/>
  <c r="G45" i="5"/>
  <c r="G29" i="5"/>
  <c r="G28" i="2"/>
  <c r="G21" i="2"/>
  <c r="G43" i="5"/>
  <c r="G16" i="2"/>
  <c r="G18" i="2"/>
  <c r="J45" i="7"/>
  <c r="G36" i="5"/>
  <c r="G31" i="5"/>
  <c r="G32" i="5"/>
  <c r="G9" i="2"/>
  <c r="G37" i="8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K37" i="8"/>
  <c r="K41" i="8"/>
  <c r="K44" i="8" s="1"/>
  <c r="M44" i="8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<sst xmlns="http://schemas.openxmlformats.org/spreadsheetml/2006/main" count="444" uniqueCount="264">
  <si>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</si>
  <si>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</si>
  <si>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</si>
  <si>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</si>
  <si>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</si>
  <si>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</si>
  <si>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</si>
  <si>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</si>
  <si>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</si>
  <si>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</si>
  <si>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</si>
  <si>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</si>
  <si>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</si>
  <si>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</si>
  <si>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</si>
  <si>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</si>
  <si>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</si>
  <si>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</si>
  <si>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</si>
  <si>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</si>
  <si>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</si>
  <si>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</si>
  <si>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</si>
  <si>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</si>
  <si>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</si>
  <si>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</si>
  <si>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</si>
  <si>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</si>
  <si>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</si>
  <si>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</si>
  <si>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</si>
  <si>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</si>
  <si>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</si>
  <si>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</si>
  <si>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</si>
  <si>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</si>
  <si>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</si>
  <si>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</si>
  <si>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</si>
  <si>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</si>
  <si>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</si>
  <si>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</si>
  <si>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</si>
  <si>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</si>
  <si>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</si>
  <si>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</si>
  <si>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</si>
  <si>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</si>
  <si>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</si>
  <si>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</si>
  <si>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</si>
  <si>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</si>
  <si>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</si>
  <si>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</si>
  <si>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</si>
  <si>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</si>
  <si>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</si>
  <si>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</si>
  <si>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</si>
  <si>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</si>
  <si>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</si>
  <si>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</si>
  <si>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</si>
  <si>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</si>
  <si>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</si>
  <si>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</si>
  <si>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</si>
  <si>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</si>
  <si>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</si>
  <si>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</si>
  <si>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</si>
  <si>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</si>
  <si>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</si>
  <si>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</si>
  <si>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</si>
  <si>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</si>
  <si>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</si>
  <si>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</si>
  <si>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</si>
  <si>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</si>
  <si>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</si>
  <si>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</si>
  <si>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</si>
  <si>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</si>
  <si>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</si>
  <si>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</si>
  <si>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</si>
  <si>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</si>
  <si>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</si>
  <si>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</si>
  <si>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</si>
  <si>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</si>
  <si>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</si>
  <si>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</si>
  <si>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</si>
  <si>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</si>
  <si>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</si>
  <si>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</si>
  <si>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</si>
  <si>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</si>
  <si>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</si>
  <si>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</si>
  <si>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</si>
  <si>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</si>
  <si>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</si>
  <si>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</si>
  <si>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</si>
  <si>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</si>
  <si>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</si>
  <si>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</si>
  <si>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</si>
  <si>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</si>
  <si>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</si>
  <si>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</si>
  <si>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</si>
  <si>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</si>
  <si>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</si>
  <si>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</si>
  <si>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</si>
  <si>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</si>
  <si>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</si>
  <si>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</si>
  <si>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</si>
  <si>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</si>
  <si>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</si>
  <si>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</si>
  <si>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</si>
  <si>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</si>
  <si>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</si>
  <si>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</si>
  <si>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</si>
  <si>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</si>
  <si>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</si>
  <si>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</si>
  <si>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</si>
  <si>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</si>
  <si>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</si>
  <si>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</si>
  <si>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</si>
  <si>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</si>
  <si>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</si>
  <si>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</si>
  <si>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</si>
  <si>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</si>
  <si>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</si>
  <si>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</si>
  <si>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</si>
  <si>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</si>
  <si>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</si>
  <si>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</si>
  <si>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</si>
  <si>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</si>
  <si>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</si>
  <si>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</si>
  <si>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</si>
  <si>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</si>
  <si>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</si>
  <si>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</si>
  <si>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</si>
  <si>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</si>
  <si>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</si>
  <si>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</si>
  <si>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</si>
  <si>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</si>
  <si>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</si>
  <si>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</si>
  <si>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</si>
  <si>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</si>
  <si>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</si>
  <si>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</si>
  <si>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</si>
  <si>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</si>
  <si>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</si>
  <si>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</si>
  <si>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</si>
  <si>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</si>
  <si>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</si>
  <si>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</si>
  <si>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</si>
  <si>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</si>
  <si>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</si>
  <si>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</si>
  <si>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</si>
  <si>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</si>
  <si>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</si>
  <si>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</si>
  <si>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</si>
  <si>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</si>
  <si>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</si>
  <si>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</si>
  <si>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</si>
  <si>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</si>
  <si>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</si>
  <si>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</si>
  <si>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</si>
  <si>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</si>
  <si>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</si>
  <si>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</si>
  <si>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</si>
  <si>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</si>
  <si>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</si>
  <si>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</si>
  <si>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</si>
  <si>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</si>
  <si>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</si>
  <si>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</si>
  <si>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</si>
  <si>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</si>
  <si>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</si>
  <si>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</si>
  <si>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</si>
  <si>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</si>
  <si>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</si>
  <si>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</si>
  <si>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</si>
  <si>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</si>
  <si>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</si>
  <si>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</si>
  <si>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</si>
  <si>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</si>
  <si>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</si>
  <si>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</si>
  <si>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</si>
  <si>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</si>
  <si>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</si>
  <si>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</si>
  <si>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</si>
  <si>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</si>
  <si>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</si>
  <si>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</si>
  <si>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</si>
  <si>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</si>
  <si>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</si>
  <si>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</si>
  <si>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</si>
  <si>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</si>
  <si>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</si>
  <si>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</si>
  <si>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</si>
  <si>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</si>
  <si>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</si>
  <si>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</si>
  <si>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</si>
  <si>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</si>
  <si>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</si>
  <si>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</si>
  <si>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</si>
  <si>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</si>
  <si>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</si>
  <si>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</si>
  <si>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大分県</t>
    <rPh sb="0" eb="3">
      <t>オオイタケン</t>
    </rPh>
    <phoneticPr fontId="16"/>
  </si>
  <si>
    <t>大分県土地開発公社</t>
  </si>
  <si>
    <t>大分県住宅供給公社</t>
  </si>
  <si>
    <t>大分高速鉄道保有（株）</t>
    <phoneticPr fontId="14"/>
  </si>
  <si>
    <t>大分ブランドクリエイト（株）</t>
  </si>
  <si>
    <t>大分県</t>
    <rPh sb="0" eb="3">
      <t>オオイタケン</t>
    </rPh>
    <phoneticPr fontId="9"/>
  </si>
  <si>
    <t>電気事業</t>
  </si>
  <si>
    <t>工業用水道事業</t>
  </si>
  <si>
    <t>病院事業</t>
  </si>
  <si>
    <t>港湾施設整備事業</t>
  </si>
  <si>
    <t>臨海工業地帯造成事業</t>
  </si>
  <si>
    <t>流通業務団地造成事業</t>
  </si>
  <si>
    <t>特定環境保全公共下水道事業</t>
  </si>
  <si>
    <t>農業集落排水事業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</si>
</sst>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quotePrefix="1" applyNumberForma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0" fillId="0" borderId="10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1" applyNumberFormat="1" applyFont="1" applyFill="1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6" fontId="2" fillId="0" borderId="10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255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101" t="s">
        <v>87</v>
      </c>
      <c r="B9" s="101" t="s">
        <v>89</v>
      </c>
      <c r="C9" s="61" t="s">
        <v>3</v>
      </c>
      <c r="D9" s="53"/>
      <c r="E9" s="53"/>
      <c r="F9" s="54">
        <v>137200</v>
      </c>
      <c r="G9" s="55">
        <f>F9/$F$27*100</f>
        <v>18.890473803924593</v>
      </c>
      <c r="H9" s="54">
        <v>129800</v>
      </c>
      <c r="I9" s="55">
        <f>(F9/H9-1)*100</f>
        <v>5.7010785824345156</v>
      </c>
      <c r="K9" s="25"/>
    </row>
    <row r="10" spans="1:11" ht="18" customHeight="1">
      <c r="A10" s="101"/>
      <c r="B10" s="101"/>
      <c r="C10" s="63"/>
      <c r="D10" s="65" t="s">
        <v>22</v>
      </c>
      <c r="E10" s="53"/>
      <c r="F10" s="54">
        <v>37694</v>
      </c>
      <c r="G10" s="55">
        <f t="shared" ref="G10:G26" si="0">F10/$F$27*100</f>
        <v>5.1899236119907695</v>
      </c>
      <c r="H10" s="54">
        <v>37759</v>
      </c>
      <c r="I10" s="55">
        <f t="shared" ref="I10:I27" si="1">(F10/H10-1)*100</f>
        <v>-0.17214438941709487</v>
      </c>
    </row>
    <row r="11" spans="1:11" ht="18" customHeight="1">
      <c r="A11" s="101"/>
      <c r="B11" s="101"/>
      <c r="C11" s="63"/>
      <c r="D11" s="63"/>
      <c r="E11" s="47" t="s">
        <v>23</v>
      </c>
      <c r="F11" s="54">
        <v>34857</v>
      </c>
      <c r="G11" s="55">
        <f t="shared" si="0"/>
        <v>4.7993093686836703</v>
      </c>
      <c r="H11" s="54">
        <v>34691</v>
      </c>
      <c r="I11" s="55">
        <f t="shared" si="1"/>
        <v>0.47851027644056909</v>
      </c>
    </row>
    <row r="12" spans="1:11" ht="18" customHeight="1">
      <c r="A12" s="101"/>
      <c r="B12" s="101"/>
      <c r="C12" s="63"/>
      <c r="D12" s="63"/>
      <c r="E12" s="47" t="s">
        <v>24</v>
      </c>
      <c r="F12" s="54">
        <v>2781</v>
      </c>
      <c r="G12" s="55">
        <f t="shared" si="0"/>
        <v>0.38290384583610998</v>
      </c>
      <c r="H12" s="54">
        <v>2923</v>
      </c>
      <c r="I12" s="55">
        <f t="shared" si="1"/>
        <v>-4.858022579541565</v>
      </c>
    </row>
    <row r="13" spans="1:11" ht="18" customHeight="1">
      <c r="A13" s="101"/>
      <c r="B13" s="101"/>
      <c r="C13" s="63"/>
      <c r="D13" s="64"/>
      <c r="E13" s="47" t="s">
        <v>25</v>
      </c>
      <c r="F13" s="54">
        <v>57</v>
      </c>
      <c r="G13" s="55">
        <f t="shared" si="0"/>
        <v>7.8480831401144448E-3</v>
      </c>
      <c r="H13" s="54">
        <v>145</v>
      </c>
      <c r="I13" s="55">
        <f t="shared" si="1"/>
        <v>-60.689655172413794</v>
      </c>
    </row>
    <row r="14" spans="1:11" ht="18" customHeight="1">
      <c r="A14" s="101"/>
      <c r="B14" s="101"/>
      <c r="C14" s="63"/>
      <c r="D14" s="61" t="s">
        <v>26</v>
      </c>
      <c r="E14" s="53"/>
      <c r="F14" s="54">
        <v>29095</v>
      </c>
      <c r="G14" s="55">
        <f t="shared" si="0"/>
        <v>4.0059645431864865</v>
      </c>
      <c r="H14" s="54">
        <v>27872</v>
      </c>
      <c r="I14" s="55">
        <f t="shared" si="1"/>
        <v>4.3879161882893314</v>
      </c>
    </row>
    <row r="15" spans="1:11" ht="18" customHeight="1">
      <c r="A15" s="101"/>
      <c r="B15" s="101"/>
      <c r="C15" s="63"/>
      <c r="D15" s="63"/>
      <c r="E15" s="47" t="s">
        <v>27</v>
      </c>
      <c r="F15" s="54">
        <v>1110</v>
      </c>
      <c r="G15" s="55">
        <f t="shared" si="0"/>
        <v>0.15283109272854445</v>
      </c>
      <c r="H15" s="54">
        <v>1187</v>
      </c>
      <c r="I15" s="55">
        <f t="shared" si="1"/>
        <v>-6.4869418702611643</v>
      </c>
    </row>
    <row r="16" spans="1:11" ht="18" customHeight="1">
      <c r="A16" s="101"/>
      <c r="B16" s="101"/>
      <c r="C16" s="63"/>
      <c r="D16" s="64"/>
      <c r="E16" s="47" t="s">
        <v>28</v>
      </c>
      <c r="F16" s="54">
        <v>27986</v>
      </c>
      <c r="G16" s="55">
        <f t="shared" si="0"/>
        <v>3.8532711361270668</v>
      </c>
      <c r="H16" s="54">
        <v>26685</v>
      </c>
      <c r="I16" s="55">
        <f t="shared" si="1"/>
        <v>4.8753981637624122</v>
      </c>
      <c r="K16" s="26"/>
    </row>
    <row r="17" spans="1:26" ht="18" customHeight="1">
      <c r="A17" s="101"/>
      <c r="B17" s="101"/>
      <c r="C17" s="63"/>
      <c r="D17" s="102" t="s">
        <v>29</v>
      </c>
      <c r="E17" s="103"/>
      <c r="F17" s="54">
        <v>42372</v>
      </c>
      <c r="G17" s="55">
        <f t="shared" si="0"/>
        <v>5.8340171721566536</v>
      </c>
      <c r="H17" s="54">
        <v>35574</v>
      </c>
      <c r="I17" s="55">
        <f t="shared" si="1"/>
        <v>19.109461966604812</v>
      </c>
    </row>
    <row r="18" spans="1:26" ht="18" customHeight="1">
      <c r="A18" s="101"/>
      <c r="B18" s="101"/>
      <c r="C18" s="63"/>
      <c r="D18" s="102" t="s">
        <v>93</v>
      </c>
      <c r="E18" s="104"/>
      <c r="F18" s="54">
        <v>2265</v>
      </c>
      <c r="G18" s="55">
        <f t="shared" si="0"/>
        <v>0.31185804056770555</v>
      </c>
      <c r="H18" s="54">
        <v>2319</v>
      </c>
      <c r="I18" s="55">
        <f t="shared" si="1"/>
        <v>-2.3285899094437235</v>
      </c>
    </row>
    <row r="19" spans="1:26" ht="18" customHeight="1">
      <c r="A19" s="101"/>
      <c r="B19" s="101"/>
      <c r="C19" s="62"/>
      <c r="D19" s="102" t="s">
        <v>94</v>
      </c>
      <c r="E19" s="104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101"/>
      <c r="B20" s="101"/>
      <c r="C20" s="53" t="s">
        <v>4</v>
      </c>
      <c r="D20" s="53"/>
      <c r="E20" s="53"/>
      <c r="F20" s="54">
        <v>22222</v>
      </c>
      <c r="G20" s="55">
        <f t="shared" si="0"/>
        <v>3.0596509392916347</v>
      </c>
      <c r="H20" s="54">
        <v>22204</v>
      </c>
      <c r="I20" s="55">
        <f t="shared" si="1"/>
        <v>8.1066474509094988E-2</v>
      </c>
    </row>
    <row r="21" spans="1:26" ht="18" customHeight="1">
      <c r="A21" s="101"/>
      <c r="B21" s="101"/>
      <c r="C21" s="53" t="s">
        <v>5</v>
      </c>
      <c r="D21" s="53"/>
      <c r="E21" s="53"/>
      <c r="F21" s="54">
        <v>181900</v>
      </c>
      <c r="G21" s="55">
        <f t="shared" si="0"/>
        <v>25.045023213803812</v>
      </c>
      <c r="H21" s="54">
        <v>178400</v>
      </c>
      <c r="I21" s="55">
        <f t="shared" si="1"/>
        <v>1.9618834080717518</v>
      </c>
    </row>
    <row r="22" spans="1:26" ht="18" customHeight="1">
      <c r="A22" s="101"/>
      <c r="B22" s="101"/>
      <c r="C22" s="53" t="s">
        <v>30</v>
      </c>
      <c r="D22" s="53"/>
      <c r="E22" s="53"/>
      <c r="F22" s="54">
        <v>7062</v>
      </c>
      <c r="G22" s="55">
        <f t="shared" si="0"/>
        <v>0.97233619535944216</v>
      </c>
      <c r="H22" s="54">
        <v>7316</v>
      </c>
      <c r="I22" s="55">
        <f t="shared" si="1"/>
        <v>-3.4718425369054118</v>
      </c>
    </row>
    <row r="23" spans="1:26" ht="18" customHeight="1">
      <c r="A23" s="101"/>
      <c r="B23" s="101"/>
      <c r="C23" s="53" t="s">
        <v>6</v>
      </c>
      <c r="D23" s="53"/>
      <c r="E23" s="53"/>
      <c r="F23" s="54">
        <v>135886</v>
      </c>
      <c r="G23" s="55">
        <f t="shared" si="0"/>
        <v>18.709554834694586</v>
      </c>
      <c r="H23" s="54">
        <v>131121</v>
      </c>
      <c r="I23" s="55">
        <f t="shared" si="1"/>
        <v>3.6340479404519455</v>
      </c>
    </row>
    <row r="24" spans="1:26" ht="18" customHeight="1">
      <c r="A24" s="101"/>
      <c r="B24" s="101"/>
      <c r="C24" s="53" t="s">
        <v>31</v>
      </c>
      <c r="D24" s="53"/>
      <c r="E24" s="53"/>
      <c r="F24" s="54">
        <v>1886</v>
      </c>
      <c r="G24" s="55">
        <f t="shared" si="0"/>
        <v>0.25967517196940076</v>
      </c>
      <c r="H24" s="54">
        <v>1893</v>
      </c>
      <c r="I24" s="55">
        <f t="shared" si="1"/>
        <v>-0.36978341257263292</v>
      </c>
    </row>
    <row r="25" spans="1:26" ht="18" customHeight="1">
      <c r="A25" s="101"/>
      <c r="B25" s="101"/>
      <c r="C25" s="53" t="s">
        <v>7</v>
      </c>
      <c r="D25" s="53"/>
      <c r="E25" s="53"/>
      <c r="F25" s="54">
        <v>60052</v>
      </c>
      <c r="G25" s="55">
        <f t="shared" si="0"/>
        <v>8.26829980228338</v>
      </c>
      <c r="H25" s="54">
        <v>70695</v>
      </c>
      <c r="I25" s="55">
        <f t="shared" si="1"/>
        <v>-15.05481292877856</v>
      </c>
    </row>
    <row r="26" spans="1:26" ht="18" customHeight="1">
      <c r="A26" s="101"/>
      <c r="B26" s="101"/>
      <c r="C26" s="53" t="s">
        <v>8</v>
      </c>
      <c r="D26" s="53"/>
      <c r="E26" s="53"/>
      <c r="F26" s="54">
        <v>180084</v>
      </c>
      <c r="G26" s="55">
        <f t="shared" si="0"/>
        <v>24.794986038673152</v>
      </c>
      <c r="H26" s="54">
        <v>177823</v>
      </c>
      <c r="I26" s="55">
        <f t="shared" si="1"/>
        <v>1.2714890649691002</v>
      </c>
    </row>
    <row r="27" spans="1:26" ht="18" customHeight="1">
      <c r="A27" s="101"/>
      <c r="B27" s="101"/>
      <c r="C27" s="53" t="s">
        <v>9</v>
      </c>
      <c r="D27" s="53"/>
      <c r="E27" s="53"/>
      <c r="F27" s="54">
        <f>SUM(F9,F20:F26)</f>
        <v>726292</v>
      </c>
      <c r="G27" s="55">
        <f>F27/$F$27*100</f>
        <v>100</v>
      </c>
      <c r="H27" s="54">
        <v>719252</v>
      </c>
      <c r="I27" s="55">
        <f t="shared" si="1"/>
        <v>0.97879463665029309</v>
      </c>
    </row>
    <row r="28" spans="1:26" ht="18" customHeight="1">
      <c r="A28" s="101"/>
      <c r="B28" s="101" t="s">
        <v>88</v>
      </c>
      <c r="C28" s="61" t="s">
        <v>10</v>
      </c>
      <c r="D28" s="53"/>
      <c r="E28" s="53"/>
      <c r="F28" s="54">
        <v>316905</v>
      </c>
      <c r="G28" s="55">
        <f>F28/$F$45*100</f>
        <v>43.633276973999443</v>
      </c>
      <c r="H28" s="54">
        <v>319836</v>
      </c>
      <c r="I28" s="55">
        <f>(F28/H28-1)*100</f>
        <v>-0.91640715866881939</v>
      </c>
    </row>
    <row r="29" spans="1:26" ht="18" customHeight="1">
      <c r="A29" s="101"/>
      <c r="B29" s="101"/>
      <c r="C29" s="63"/>
      <c r="D29" s="53" t="s">
        <v>11</v>
      </c>
      <c r="E29" s="53"/>
      <c r="F29" s="54">
        <v>145365</v>
      </c>
      <c r="G29" s="55">
        <f t="shared" ref="G29:G44" si="2">F29/$F$45*100</f>
        <v>20.014677292328706</v>
      </c>
      <c r="H29" s="54">
        <v>152269</v>
      </c>
      <c r="I29" s="55">
        <f t="shared" ref="I29:I45" si="3">(F29/H29-1)*100</f>
        <v>-4.5340811327322044</v>
      </c>
    </row>
    <row r="30" spans="1:26" ht="18" customHeight="1">
      <c r="A30" s="101"/>
      <c r="B30" s="101"/>
      <c r="C30" s="63"/>
      <c r="D30" s="53" t="s">
        <v>32</v>
      </c>
      <c r="E30" s="53"/>
      <c r="F30" s="54">
        <v>91561</v>
      </c>
      <c r="G30" s="55">
        <f t="shared" si="2"/>
        <v>12.606637550737169</v>
      </c>
      <c r="H30" s="54">
        <v>88226</v>
      </c>
      <c r="I30" s="55">
        <f t="shared" si="3"/>
        <v>3.7800648334957998</v>
      </c>
    </row>
    <row r="31" spans="1:26" ht="18" customHeight="1">
      <c r="A31" s="101"/>
      <c r="B31" s="101"/>
      <c r="C31" s="62"/>
      <c r="D31" s="53" t="s">
        <v>12</v>
      </c>
      <c r="E31" s="53"/>
      <c r="F31" s="54">
        <v>79979</v>
      </c>
      <c r="G31" s="55">
        <f t="shared" si="2"/>
        <v>11.011962130933565</v>
      </c>
      <c r="H31" s="54">
        <v>79341</v>
      </c>
      <c r="I31" s="55">
        <f t="shared" si="3"/>
        <v>0.80412397121285561</v>
      </c>
    </row>
    <row r="32" spans="1:26" ht="18" customHeight="1">
      <c r="A32" s="101"/>
      <c r="B32" s="101"/>
      <c r="C32" s="61" t="s">
        <v>13</v>
      </c>
      <c r="D32" s="53"/>
      <c r="E32" s="53"/>
      <c r="F32" s="54">
        <v>262504</v>
      </c>
      <c r="G32" s="55">
        <f t="shared" si="2"/>
        <v>36.143038887940385</v>
      </c>
      <c r="H32" s="54">
        <v>250669</v>
      </c>
      <c r="I32" s="55">
        <f t="shared" si="3"/>
        <v>4.7213656255859382</v>
      </c>
    </row>
    <row r="33" spans="1:9" ht="18" customHeight="1">
      <c r="A33" s="101"/>
      <c r="B33" s="101"/>
      <c r="C33" s="63"/>
      <c r="D33" s="53" t="s">
        <v>14</v>
      </c>
      <c r="E33" s="53"/>
      <c r="F33" s="54">
        <v>31130</v>
      </c>
      <c r="G33" s="55">
        <f t="shared" si="2"/>
        <v>4.2861548798554852</v>
      </c>
      <c r="H33" s="54">
        <v>30885</v>
      </c>
      <c r="I33" s="55">
        <f t="shared" si="3"/>
        <v>0.79326533916139752</v>
      </c>
    </row>
    <row r="34" spans="1:9" ht="18" customHeight="1">
      <c r="A34" s="101"/>
      <c r="B34" s="101"/>
      <c r="C34" s="63"/>
      <c r="D34" s="53" t="s">
        <v>33</v>
      </c>
      <c r="E34" s="53"/>
      <c r="F34" s="54">
        <v>2561</v>
      </c>
      <c r="G34" s="55">
        <f t="shared" si="2"/>
        <v>0.35261299862865075</v>
      </c>
      <c r="H34" s="54">
        <v>2417</v>
      </c>
      <c r="I34" s="55">
        <f t="shared" si="3"/>
        <v>5.957798924286295</v>
      </c>
    </row>
    <row r="35" spans="1:9" ht="18" customHeight="1">
      <c r="A35" s="101"/>
      <c r="B35" s="101"/>
      <c r="C35" s="63"/>
      <c r="D35" s="53" t="s">
        <v>34</v>
      </c>
      <c r="E35" s="53"/>
      <c r="F35" s="54">
        <v>139208</v>
      </c>
      <c r="G35" s="55">
        <f t="shared" si="2"/>
        <v>19.166946627527221</v>
      </c>
      <c r="H35" s="54">
        <v>121157</v>
      </c>
      <c r="I35" s="55">
        <f t="shared" si="3"/>
        <v>14.898850252152162</v>
      </c>
    </row>
    <row r="36" spans="1:9" ht="18" customHeight="1">
      <c r="A36" s="101"/>
      <c r="B36" s="101"/>
      <c r="C36" s="63"/>
      <c r="D36" s="53" t="s">
        <v>35</v>
      </c>
      <c r="E36" s="53"/>
      <c r="F36" s="54">
        <v>2</v>
      </c>
      <c r="G36" s="55">
        <f t="shared" si="2"/>
        <v>2.7537133824962959E-4</v>
      </c>
      <c r="H36" s="54">
        <v>2</v>
      </c>
      <c r="I36" s="55">
        <f t="shared" si="3"/>
        <v>0</v>
      </c>
    </row>
    <row r="37" spans="1:9" ht="18" customHeight="1">
      <c r="A37" s="101"/>
      <c r="B37" s="101"/>
      <c r="C37" s="63"/>
      <c r="D37" s="53" t="s">
        <v>15</v>
      </c>
      <c r="E37" s="53"/>
      <c r="F37" s="54">
        <v>5052</v>
      </c>
      <c r="G37" s="55">
        <f t="shared" si="2"/>
        <v>0.69558800041856439</v>
      </c>
      <c r="H37" s="54">
        <v>2814</v>
      </c>
      <c r="I37" s="55">
        <f t="shared" si="3"/>
        <v>79.530916844349676</v>
      </c>
    </row>
    <row r="38" spans="1:9" ht="18" customHeight="1">
      <c r="A38" s="101"/>
      <c r="B38" s="101"/>
      <c r="C38" s="62"/>
      <c r="D38" s="53" t="s">
        <v>36</v>
      </c>
      <c r="E38" s="53"/>
      <c r="F38" s="54">
        <v>84380</v>
      </c>
      <c r="G38" s="55">
        <f t="shared" si="2"/>
        <v>11.617916760751875</v>
      </c>
      <c r="H38" s="54">
        <v>93224</v>
      </c>
      <c r="I38" s="55">
        <f t="shared" si="3"/>
        <v>-9.4868274264138019</v>
      </c>
    </row>
    <row r="39" spans="1:9" ht="18" customHeight="1">
      <c r="A39" s="101"/>
      <c r="B39" s="101"/>
      <c r="C39" s="61" t="s">
        <v>16</v>
      </c>
      <c r="D39" s="53"/>
      <c r="E39" s="53"/>
      <c r="F39" s="54">
        <v>146883</v>
      </c>
      <c r="G39" s="55">
        <f t="shared" si="2"/>
        <v>20.223684138060175</v>
      </c>
      <c r="H39" s="54">
        <v>148746</v>
      </c>
      <c r="I39" s="55">
        <f t="shared" si="3"/>
        <v>-1.2524706546730657</v>
      </c>
    </row>
    <row r="40" spans="1:9" ht="18" customHeight="1">
      <c r="A40" s="101"/>
      <c r="B40" s="101"/>
      <c r="C40" s="63"/>
      <c r="D40" s="61" t="s">
        <v>17</v>
      </c>
      <c r="E40" s="53"/>
      <c r="F40" s="54">
        <v>123173</v>
      </c>
      <c r="G40" s="55">
        <f t="shared" si="2"/>
        <v>16.959156923110815</v>
      </c>
      <c r="H40" s="54">
        <v>125321</v>
      </c>
      <c r="I40" s="55">
        <f t="shared" si="3"/>
        <v>-1.7139984519753293</v>
      </c>
    </row>
    <row r="41" spans="1:9" ht="18" customHeight="1">
      <c r="A41" s="101"/>
      <c r="B41" s="101"/>
      <c r="C41" s="63"/>
      <c r="D41" s="63"/>
      <c r="E41" s="57" t="s">
        <v>91</v>
      </c>
      <c r="F41" s="54">
        <v>82909</v>
      </c>
      <c r="G41" s="55">
        <f t="shared" si="2"/>
        <v>11.415381141469272</v>
      </c>
      <c r="H41" s="54">
        <v>86096</v>
      </c>
      <c r="I41" s="58">
        <f t="shared" si="3"/>
        <v>-3.7016818435235077</v>
      </c>
    </row>
    <row r="42" spans="1:9" ht="18" customHeight="1">
      <c r="A42" s="101"/>
      <c r="B42" s="101"/>
      <c r="C42" s="63"/>
      <c r="D42" s="62"/>
      <c r="E42" s="47" t="s">
        <v>37</v>
      </c>
      <c r="F42" s="54">
        <v>40264</v>
      </c>
      <c r="G42" s="55">
        <f t="shared" si="2"/>
        <v>5.5437757816415436</v>
      </c>
      <c r="H42" s="54">
        <v>39226</v>
      </c>
      <c r="I42" s="58">
        <f t="shared" si="3"/>
        <v>2.6462040483352878</v>
      </c>
    </row>
    <row r="43" spans="1:9" ht="18" customHeight="1">
      <c r="A43" s="101"/>
      <c r="B43" s="101"/>
      <c r="C43" s="63"/>
      <c r="D43" s="53" t="s">
        <v>38</v>
      </c>
      <c r="E43" s="53"/>
      <c r="F43" s="54">
        <v>23710</v>
      </c>
      <c r="G43" s="55">
        <f t="shared" si="2"/>
        <v>3.2645272149493594</v>
      </c>
      <c r="H43" s="54">
        <v>23425</v>
      </c>
      <c r="I43" s="58">
        <f t="shared" si="3"/>
        <v>1.2166488794023378</v>
      </c>
    </row>
    <row r="44" spans="1:9" ht="18" customHeight="1">
      <c r="A44" s="101"/>
      <c r="B44" s="101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101"/>
      <c r="B45" s="101"/>
      <c r="C45" s="47" t="s">
        <v>18</v>
      </c>
      <c r="D45" s="47"/>
      <c r="E45" s="47"/>
      <c r="F45" s="54">
        <f>SUM(F28,F32,F39)</f>
        <v>726292</v>
      </c>
      <c r="G45" s="55">
        <f>F45/$F$45*100</f>
        <v>100</v>
      </c>
      <c r="H45" s="54">
        <v>719252</v>
      </c>
      <c r="I45" s="55">
        <f t="shared" si="3"/>
        <v>0.97879463665029309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255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118" t="s">
        <v>48</v>
      </c>
      <c r="B6" s="119"/>
      <c r="C6" s="119"/>
      <c r="D6" s="119"/>
      <c r="E6" s="119"/>
      <c r="F6" s="108" t="s">
        <v>256</v>
      </c>
      <c r="G6" s="109"/>
      <c r="H6" s="108" t="s">
        <v>257</v>
      </c>
      <c r="I6" s="109"/>
      <c r="J6" s="108" t="s">
        <v>258</v>
      </c>
      <c r="K6" s="109"/>
      <c r="L6" s="107"/>
      <c r="M6" s="107"/>
      <c r="N6" s="107"/>
      <c r="O6" s="107"/>
    </row>
    <row r="7" spans="1:25" ht="15.95" customHeight="1">
      <c r="A7" s="119"/>
      <c r="B7" s="119"/>
      <c r="C7" s="119"/>
      <c r="D7" s="119"/>
      <c r="E7" s="119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5" customHeight="1">
      <c r="A8" s="116" t="s">
        <v>82</v>
      </c>
      <c r="B8" s="61" t="s">
        <v>49</v>
      </c>
      <c r="C8" s="53"/>
      <c r="D8" s="53"/>
      <c r="E8" s="66" t="s">
        <v>40</v>
      </c>
      <c r="F8" s="90">
        <v>4069</v>
      </c>
      <c r="G8" s="54">
        <v>3904</v>
      </c>
      <c r="H8" s="90">
        <v>2487</v>
      </c>
      <c r="I8" s="88">
        <v>2418</v>
      </c>
      <c r="J8" s="85">
        <v>20731</v>
      </c>
      <c r="K8" s="88">
        <v>20153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3"/>
      <c r="C9" s="53" t="s">
        <v>50</v>
      </c>
      <c r="D9" s="53"/>
      <c r="E9" s="66" t="s">
        <v>41</v>
      </c>
      <c r="F9" s="90">
        <v>4069</v>
      </c>
      <c r="G9" s="54">
        <v>3904</v>
      </c>
      <c r="H9" s="90">
        <v>2487</v>
      </c>
      <c r="I9" s="88">
        <v>2418</v>
      </c>
      <c r="J9" s="85">
        <v>20697</v>
      </c>
      <c r="K9" s="88">
        <v>20119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2"/>
      <c r="C10" s="53" t="s">
        <v>51</v>
      </c>
      <c r="D10" s="53"/>
      <c r="E10" s="66" t="s">
        <v>42</v>
      </c>
      <c r="F10" s="90">
        <v>0.3</v>
      </c>
      <c r="G10" s="54">
        <v>0.3</v>
      </c>
      <c r="H10" s="90">
        <v>0.3</v>
      </c>
      <c r="I10" s="88">
        <v>0.3</v>
      </c>
      <c r="J10" s="91">
        <v>34</v>
      </c>
      <c r="K10" s="67">
        <v>34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1" t="s">
        <v>52</v>
      </c>
      <c r="C11" s="53"/>
      <c r="D11" s="53"/>
      <c r="E11" s="66" t="s">
        <v>43</v>
      </c>
      <c r="F11" s="90">
        <v>3516</v>
      </c>
      <c r="G11" s="54">
        <v>2569</v>
      </c>
      <c r="H11" s="90">
        <v>2681</v>
      </c>
      <c r="I11" s="88">
        <v>2227</v>
      </c>
      <c r="J11" s="85">
        <v>20587</v>
      </c>
      <c r="K11" s="88">
        <v>19940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3"/>
      <c r="C12" s="53" t="s">
        <v>53</v>
      </c>
      <c r="D12" s="53"/>
      <c r="E12" s="66" t="s">
        <v>44</v>
      </c>
      <c r="F12" s="90">
        <v>2878</v>
      </c>
      <c r="G12" s="54">
        <v>2312</v>
      </c>
      <c r="H12" s="90">
        <v>2681</v>
      </c>
      <c r="I12" s="88">
        <v>2227</v>
      </c>
      <c r="J12" s="85">
        <v>20585</v>
      </c>
      <c r="K12" s="88">
        <v>19938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2"/>
      <c r="C13" s="53" t="s">
        <v>54</v>
      </c>
      <c r="D13" s="53"/>
      <c r="E13" s="66" t="s">
        <v>45</v>
      </c>
      <c r="F13" s="90">
        <v>638</v>
      </c>
      <c r="G13" s="54">
        <v>257</v>
      </c>
      <c r="H13" s="67">
        <v>0.3</v>
      </c>
      <c r="I13" s="67">
        <v>0.3</v>
      </c>
      <c r="J13" s="91">
        <v>2</v>
      </c>
      <c r="K13" s="67">
        <v>2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53" t="s">
        <v>55</v>
      </c>
      <c r="C14" s="53"/>
      <c r="D14" s="53"/>
      <c r="E14" s="66" t="s">
        <v>96</v>
      </c>
      <c r="F14" s="90">
        <f>F9-F12</f>
        <v>1191</v>
      </c>
      <c r="G14" s="54">
        <f t="shared" ref="G14:O15" si="0">G9-G12</f>
        <v>1592</v>
      </c>
      <c r="H14" s="90">
        <f t="shared" si="0"/>
        <v>-194</v>
      </c>
      <c r="I14" s="88">
        <f t="shared" si="0"/>
        <v>191</v>
      </c>
      <c r="J14" s="85">
        <f t="shared" si="0"/>
        <v>112</v>
      </c>
      <c r="K14" s="88">
        <f t="shared" si="0"/>
        <v>181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53" t="s">
        <v>56</v>
      </c>
      <c r="C15" s="53"/>
      <c r="D15" s="53"/>
      <c r="E15" s="66" t="s">
        <v>97</v>
      </c>
      <c r="F15" s="90">
        <f t="shared" ref="F15" si="1">F10-F13</f>
        <v>-637.70000000000005</v>
      </c>
      <c r="G15" s="54">
        <f t="shared" ref="G15:O15" si="2">G10-G13</f>
        <v>-256.7</v>
      </c>
      <c r="H15" s="90">
        <f t="shared" si="0"/>
        <v>0</v>
      </c>
      <c r="I15" s="88">
        <f t="shared" si="0"/>
        <v>0</v>
      </c>
      <c r="J15" s="85">
        <f t="shared" si="0"/>
        <v>32</v>
      </c>
      <c r="K15" s="88">
        <f t="shared" si="0"/>
        <v>32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53" t="s">
        <v>57</v>
      </c>
      <c r="C16" s="53"/>
      <c r="D16" s="53"/>
      <c r="E16" s="66" t="s">
        <v>98</v>
      </c>
      <c r="F16" s="90">
        <f t="shared" ref="F16" si="3">F8-F11</f>
        <v>553</v>
      </c>
      <c r="G16" s="54">
        <f t="shared" ref="G16:O16" si="4">G8-G11</f>
        <v>1335</v>
      </c>
      <c r="H16" s="90">
        <f t="shared" si="4"/>
        <v>-194</v>
      </c>
      <c r="I16" s="88">
        <f t="shared" si="4"/>
        <v>191</v>
      </c>
      <c r="J16" s="85">
        <f t="shared" si="4"/>
        <v>144</v>
      </c>
      <c r="K16" s="88">
        <f t="shared" si="4"/>
        <v>213</v>
      </c>
      <c r="L16" s="54">
        <f t="shared" si="4"/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53" t="s">
        <v>58</v>
      </c>
      <c r="C17" s="53"/>
      <c r="D17" s="53"/>
      <c r="E17" s="51"/>
      <c r="F17" s="90">
        <v>0</v>
      </c>
      <c r="G17" s="54">
        <v>0</v>
      </c>
      <c r="H17" s="67">
        <v>0</v>
      </c>
      <c r="I17" s="67">
        <v>0</v>
      </c>
      <c r="J17" s="85">
        <v>0</v>
      </c>
      <c r="K17" s="88">
        <v>0</v>
      </c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92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1" t="s">
        <v>60</v>
      </c>
      <c r="C19" s="53"/>
      <c r="D19" s="53"/>
      <c r="E19" s="66"/>
      <c r="F19" s="90">
        <v>4057</v>
      </c>
      <c r="G19" s="54">
        <v>1225</v>
      </c>
      <c r="H19" s="90">
        <v>14</v>
      </c>
      <c r="I19" s="88">
        <v>49</v>
      </c>
      <c r="J19" s="85">
        <v>915</v>
      </c>
      <c r="K19" s="88">
        <v>1656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2"/>
      <c r="C20" s="53" t="s">
        <v>61</v>
      </c>
      <c r="D20" s="53"/>
      <c r="E20" s="66"/>
      <c r="F20" s="90">
        <v>3945</v>
      </c>
      <c r="G20" s="54">
        <v>1198</v>
      </c>
      <c r="H20" s="90">
        <v>0</v>
      </c>
      <c r="I20" s="88">
        <v>0</v>
      </c>
      <c r="J20" s="85">
        <v>683</v>
      </c>
      <c r="K20" s="88">
        <v>1456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53" t="s">
        <v>62</v>
      </c>
      <c r="C21" s="53"/>
      <c r="D21" s="53"/>
      <c r="E21" s="66" t="s">
        <v>99</v>
      </c>
      <c r="F21" s="90">
        <v>4057</v>
      </c>
      <c r="G21" s="54">
        <v>1225</v>
      </c>
      <c r="H21" s="90">
        <v>14</v>
      </c>
      <c r="I21" s="88">
        <v>49</v>
      </c>
      <c r="J21" s="85">
        <v>915</v>
      </c>
      <c r="K21" s="88">
        <v>1656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1" t="s">
        <v>63</v>
      </c>
      <c r="C22" s="53"/>
      <c r="D22" s="53"/>
      <c r="E22" s="66" t="s">
        <v>100</v>
      </c>
      <c r="F22" s="90">
        <v>6034</v>
      </c>
      <c r="G22" s="54">
        <v>3397</v>
      </c>
      <c r="H22" s="90">
        <v>886</v>
      </c>
      <c r="I22" s="88">
        <v>660</v>
      </c>
      <c r="J22" s="85">
        <v>2682</v>
      </c>
      <c r="K22" s="88">
        <v>3391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2" t="s">
        <v>64</v>
      </c>
      <c r="C23" s="53" t="s">
        <v>65</v>
      </c>
      <c r="D23" s="53"/>
      <c r="E23" s="66"/>
      <c r="F23" s="90">
        <v>576</v>
      </c>
      <c r="G23" s="54">
        <v>470</v>
      </c>
      <c r="H23" s="90">
        <v>127</v>
      </c>
      <c r="I23" s="88">
        <v>143</v>
      </c>
      <c r="J23" s="85">
        <v>723</v>
      </c>
      <c r="K23" s="88">
        <v>699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53" t="s">
        <v>101</v>
      </c>
      <c r="C24" s="53"/>
      <c r="D24" s="53"/>
      <c r="E24" s="66" t="s">
        <v>102</v>
      </c>
      <c r="F24" s="90">
        <f t="shared" ref="F24" si="5">F21-F22</f>
        <v>-1977</v>
      </c>
      <c r="G24" s="54">
        <f t="shared" ref="G24:O24" si="6">G21-G22</f>
        <v>-2172</v>
      </c>
      <c r="H24" s="90">
        <f t="shared" si="6"/>
        <v>-872</v>
      </c>
      <c r="I24" s="88">
        <f t="shared" si="6"/>
        <v>-611</v>
      </c>
      <c r="J24" s="85">
        <f t="shared" si="6"/>
        <v>-1767</v>
      </c>
      <c r="K24" s="88">
        <f t="shared" si="6"/>
        <v>-1735</v>
      </c>
      <c r="L24" s="54">
        <f t="shared" si="6"/>
        <v>0</v>
      </c>
      <c r="M24" s="54">
        <f t="shared" si="6"/>
        <v>0</v>
      </c>
      <c r="N24" s="54">
        <f t="shared" si="6"/>
        <v>0</v>
      </c>
      <c r="O24" s="54">
        <f t="shared" si="6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1" t="s">
        <v>66</v>
      </c>
      <c r="C25" s="61"/>
      <c r="D25" s="61"/>
      <c r="E25" s="120" t="s">
        <v>103</v>
      </c>
      <c r="F25" s="105">
        <v>1977</v>
      </c>
      <c r="G25" s="105">
        <v>2172</v>
      </c>
      <c r="H25" s="114">
        <v>872</v>
      </c>
      <c r="I25" s="105">
        <v>611</v>
      </c>
      <c r="J25" s="112">
        <v>1767</v>
      </c>
      <c r="K25" s="105">
        <v>1735</v>
      </c>
      <c r="L25" s="105"/>
      <c r="M25" s="105"/>
      <c r="N25" s="105"/>
      <c r="O25" s="10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80" t="s">
        <v>67</v>
      </c>
      <c r="C26" s="80"/>
      <c r="D26" s="80"/>
      <c r="E26" s="121"/>
      <c r="F26" s="106"/>
      <c r="G26" s="106"/>
      <c r="H26" s="115"/>
      <c r="I26" s="106"/>
      <c r="J26" s="113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53" t="s">
        <v>104</v>
      </c>
      <c r="C27" s="53"/>
      <c r="D27" s="53"/>
      <c r="E27" s="66" t="s">
        <v>105</v>
      </c>
      <c r="F27" s="90">
        <f>F24+F25</f>
        <v>0</v>
      </c>
      <c r="G27" s="54">
        <f t="shared" ref="G27:O27" si="7">G24+G25</f>
        <v>0</v>
      </c>
      <c r="H27" s="90">
        <f t="shared" si="7"/>
        <v>0</v>
      </c>
      <c r="I27" s="88">
        <f t="shared" si="7"/>
        <v>0</v>
      </c>
      <c r="J27" s="85">
        <f t="shared" si="7"/>
        <v>0</v>
      </c>
      <c r="K27" s="88">
        <f t="shared" si="7"/>
        <v>0</v>
      </c>
      <c r="L27" s="54">
        <f t="shared" si="7"/>
        <v>0</v>
      </c>
      <c r="M27" s="54">
        <f t="shared" si="7"/>
        <v>0</v>
      </c>
      <c r="N27" s="54">
        <f t="shared" si="7"/>
        <v>0</v>
      </c>
      <c r="O27" s="54">
        <f t="shared" si="7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9" t="s">
        <v>68</v>
      </c>
      <c r="B30" s="119"/>
      <c r="C30" s="119"/>
      <c r="D30" s="119"/>
      <c r="E30" s="119"/>
      <c r="F30" s="110" t="s">
        <v>259</v>
      </c>
      <c r="G30" s="111"/>
      <c r="H30" s="110" t="s">
        <v>260</v>
      </c>
      <c r="I30" s="111"/>
      <c r="J30" s="110" t="s">
        <v>261</v>
      </c>
      <c r="K30" s="111"/>
      <c r="L30" s="110" t="s">
        <v>262</v>
      </c>
      <c r="M30" s="111"/>
      <c r="N30" s="110" t="s">
        <v>263</v>
      </c>
      <c r="O30" s="111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9"/>
      <c r="B31" s="119"/>
      <c r="C31" s="119"/>
      <c r="D31" s="119"/>
      <c r="E31" s="119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1" t="s">
        <v>49</v>
      </c>
      <c r="C32" s="53"/>
      <c r="D32" s="53"/>
      <c r="E32" s="66" t="s">
        <v>40</v>
      </c>
      <c r="F32" s="90">
        <f>F33+F35</f>
        <v>1518</v>
      </c>
      <c r="G32" s="56">
        <v>1503</v>
      </c>
      <c r="H32" s="90">
        <f>H33+H35</f>
        <v>1000</v>
      </c>
      <c r="I32" s="56">
        <v>1384</v>
      </c>
      <c r="J32" s="90">
        <v>131</v>
      </c>
      <c r="K32" s="56">
        <v>2291</v>
      </c>
      <c r="L32" s="54"/>
      <c r="M32" s="88"/>
      <c r="N32" s="54"/>
      <c r="O32" s="88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2"/>
      <c r="B33" s="63"/>
      <c r="C33" s="61" t="s">
        <v>69</v>
      </c>
      <c r="D33" s="53"/>
      <c r="E33" s="66"/>
      <c r="F33" s="90">
        <v>1302</v>
      </c>
      <c r="G33" s="56">
        <v>1331</v>
      </c>
      <c r="H33" s="90">
        <v>994</v>
      </c>
      <c r="I33" s="56">
        <v>994</v>
      </c>
      <c r="J33" s="90">
        <v>131</v>
      </c>
      <c r="K33" s="56">
        <v>2291</v>
      </c>
      <c r="L33" s="54"/>
      <c r="M33" s="88"/>
      <c r="N33" s="54"/>
      <c r="O33" s="88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2"/>
      <c r="B34" s="63"/>
      <c r="C34" s="62"/>
      <c r="D34" s="53" t="s">
        <v>70</v>
      </c>
      <c r="E34" s="66"/>
      <c r="F34" s="90">
        <v>1302</v>
      </c>
      <c r="G34" s="56">
        <v>1331</v>
      </c>
      <c r="H34" s="90">
        <v>0</v>
      </c>
      <c r="I34" s="56">
        <v>0</v>
      </c>
      <c r="J34" s="90">
        <v>131</v>
      </c>
      <c r="K34" s="56">
        <v>2291</v>
      </c>
      <c r="L34" s="54"/>
      <c r="M34" s="88"/>
      <c r="N34" s="54"/>
      <c r="O34" s="88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2"/>
      <c r="B35" s="62"/>
      <c r="C35" s="53" t="s">
        <v>71</v>
      </c>
      <c r="D35" s="53"/>
      <c r="E35" s="66"/>
      <c r="F35" s="90">
        <f>216</f>
        <v>216</v>
      </c>
      <c r="G35" s="56">
        <v>172</v>
      </c>
      <c r="H35" s="90">
        <v>6</v>
      </c>
      <c r="I35" s="56">
        <v>390</v>
      </c>
      <c r="J35" s="68">
        <v>0</v>
      </c>
      <c r="K35" s="68">
        <v>0</v>
      </c>
      <c r="L35" s="54"/>
      <c r="M35" s="88"/>
      <c r="N35" s="54"/>
      <c r="O35" s="88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2"/>
      <c r="B36" s="61" t="s">
        <v>52</v>
      </c>
      <c r="C36" s="53"/>
      <c r="D36" s="53"/>
      <c r="E36" s="66" t="s">
        <v>41</v>
      </c>
      <c r="F36" s="90">
        <f>F37+F38</f>
        <v>476</v>
      </c>
      <c r="G36" s="56">
        <v>449</v>
      </c>
      <c r="H36" s="90">
        <f>H37+H38</f>
        <v>4</v>
      </c>
      <c r="I36" s="56">
        <v>5.0999999999999996</v>
      </c>
      <c r="J36" s="90">
        <v>20</v>
      </c>
      <c r="K36" s="56">
        <v>19</v>
      </c>
      <c r="L36" s="54"/>
      <c r="M36" s="88"/>
      <c r="N36" s="54"/>
      <c r="O36" s="88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2"/>
      <c r="B37" s="63"/>
      <c r="C37" s="53" t="s">
        <v>72</v>
      </c>
      <c r="D37" s="53"/>
      <c r="E37" s="66"/>
      <c r="F37" s="90">
        <v>411</v>
      </c>
      <c r="G37" s="56">
        <v>394</v>
      </c>
      <c r="H37" s="90">
        <v>1</v>
      </c>
      <c r="I37" s="56">
        <v>0.1</v>
      </c>
      <c r="J37" s="90">
        <v>0</v>
      </c>
      <c r="K37" s="56">
        <v>16</v>
      </c>
      <c r="L37" s="54"/>
      <c r="M37" s="88"/>
      <c r="N37" s="54"/>
      <c r="O37" s="88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2"/>
      <c r="B38" s="62"/>
      <c r="C38" s="53" t="s">
        <v>73</v>
      </c>
      <c r="D38" s="53"/>
      <c r="E38" s="66"/>
      <c r="F38" s="90">
        <v>65</v>
      </c>
      <c r="G38" s="56">
        <v>55</v>
      </c>
      <c r="H38" s="90">
        <v>3</v>
      </c>
      <c r="I38" s="56">
        <v>5</v>
      </c>
      <c r="J38" s="90">
        <v>20</v>
      </c>
      <c r="K38" s="56">
        <v>3</v>
      </c>
      <c r="L38" s="54"/>
      <c r="M38" s="88"/>
      <c r="N38" s="54"/>
      <c r="O38" s="88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2"/>
      <c r="B39" s="47" t="s">
        <v>74</v>
      </c>
      <c r="C39" s="47"/>
      <c r="D39" s="47"/>
      <c r="E39" s="66" t="s">
        <v>107</v>
      </c>
      <c r="F39" s="90">
        <f>F32-F36</f>
        <v>1042</v>
      </c>
      <c r="G39" s="88">
        <f>G32-G36</f>
        <v>1054</v>
      </c>
      <c r="H39" s="90">
        <f>H32-H36</f>
        <v>996</v>
      </c>
      <c r="I39" s="56">
        <f>I32-I36</f>
        <v>1378.9</v>
      </c>
      <c r="J39" s="90">
        <f t="shared" ref="J39" si="8">J32-J36</f>
        <v>111</v>
      </c>
      <c r="K39" s="56">
        <f>K32-K36</f>
        <v>2272</v>
      </c>
      <c r="L39" s="54">
        <f t="shared" ref="L39:O39" si="9">L32-L36</f>
        <v>0</v>
      </c>
      <c r="M39" s="88">
        <f t="shared" si="9"/>
        <v>0</v>
      </c>
      <c r="N39" s="54">
        <f t="shared" si="9"/>
        <v>0</v>
      </c>
      <c r="O39" s="88">
        <f t="shared" si="9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1" t="s">
        <v>75</v>
      </c>
      <c r="C40" s="53"/>
      <c r="D40" s="53"/>
      <c r="E40" s="66" t="s">
        <v>43</v>
      </c>
      <c r="F40" s="90">
        <v>5699</v>
      </c>
      <c r="G40" s="88">
        <v>3774</v>
      </c>
      <c r="H40" s="90">
        <v>0</v>
      </c>
      <c r="I40" s="56">
        <v>0</v>
      </c>
      <c r="J40" s="90">
        <v>0</v>
      </c>
      <c r="K40" s="56">
        <v>1779</v>
      </c>
      <c r="L40" s="85">
        <v>100</v>
      </c>
      <c r="M40" s="88">
        <v>100</v>
      </c>
      <c r="N40" s="85">
        <v>33</v>
      </c>
      <c r="O40" s="88">
        <v>33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7"/>
      <c r="B41" s="62"/>
      <c r="C41" s="53" t="s">
        <v>76</v>
      </c>
      <c r="D41" s="53"/>
      <c r="E41" s="66"/>
      <c r="F41" s="68">
        <v>5699</v>
      </c>
      <c r="G41" s="68">
        <v>3774</v>
      </c>
      <c r="H41" s="68">
        <v>0</v>
      </c>
      <c r="I41" s="68">
        <v>0</v>
      </c>
      <c r="J41" s="90">
        <v>0</v>
      </c>
      <c r="K41" s="56">
        <v>0</v>
      </c>
      <c r="L41" s="85"/>
      <c r="M41" s="88"/>
      <c r="N41" s="85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7"/>
      <c r="B42" s="61" t="s">
        <v>63</v>
      </c>
      <c r="C42" s="53"/>
      <c r="D42" s="53"/>
      <c r="E42" s="66" t="s">
        <v>44</v>
      </c>
      <c r="F42" s="90">
        <f>6280+640</f>
        <v>6920</v>
      </c>
      <c r="G42" s="88">
        <v>4937</v>
      </c>
      <c r="H42" s="90">
        <v>3</v>
      </c>
      <c r="I42" s="56">
        <v>1379</v>
      </c>
      <c r="J42" s="90">
        <v>0</v>
      </c>
      <c r="K42" s="56">
        <v>2691</v>
      </c>
      <c r="L42" s="85">
        <v>100</v>
      </c>
      <c r="M42" s="88">
        <v>100</v>
      </c>
      <c r="N42" s="85">
        <v>33</v>
      </c>
      <c r="O42" s="88">
        <v>33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7"/>
      <c r="B43" s="62"/>
      <c r="C43" s="53" t="s">
        <v>77</v>
      </c>
      <c r="D43" s="53"/>
      <c r="E43" s="66"/>
      <c r="F43" s="90">
        <v>640</v>
      </c>
      <c r="G43" s="88">
        <v>656</v>
      </c>
      <c r="H43" s="90">
        <v>0</v>
      </c>
      <c r="I43" s="56">
        <v>1376</v>
      </c>
      <c r="J43" s="68">
        <v>0</v>
      </c>
      <c r="K43" s="68">
        <v>2691</v>
      </c>
      <c r="L43" s="85">
        <v>92</v>
      </c>
      <c r="M43" s="88">
        <v>90</v>
      </c>
      <c r="N43" s="85">
        <v>30</v>
      </c>
      <c r="O43" s="88">
        <v>30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7"/>
      <c r="B44" s="53" t="s">
        <v>74</v>
      </c>
      <c r="C44" s="53"/>
      <c r="D44" s="53"/>
      <c r="E44" s="66" t="s">
        <v>108</v>
      </c>
      <c r="F44" s="68">
        <f>F40-F42</f>
        <v>-1221</v>
      </c>
      <c r="G44" s="68">
        <f>G40-G42</f>
        <v>-1163</v>
      </c>
      <c r="H44" s="68">
        <f t="shared" ref="H44" si="10">H40-H42</f>
        <v>-3</v>
      </c>
      <c r="I44" s="68">
        <f t="shared" ref="I44:O44" si="11">I40-I42</f>
        <v>-1379</v>
      </c>
      <c r="J44" s="68">
        <f t="shared" si="11"/>
        <v>0</v>
      </c>
      <c r="K44" s="68">
        <f t="shared" si="11"/>
        <v>-912</v>
      </c>
      <c r="L44" s="68">
        <f t="shared" si="11"/>
        <v>0</v>
      </c>
      <c r="M44" s="68">
        <f t="shared" si="11"/>
        <v>0</v>
      </c>
      <c r="N44" s="68">
        <f t="shared" si="11"/>
        <v>0</v>
      </c>
      <c r="O44" s="68">
        <f t="shared" si="11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7" t="s">
        <v>78</v>
      </c>
      <c r="C45" s="47"/>
      <c r="D45" s="47"/>
      <c r="E45" s="66" t="s">
        <v>109</v>
      </c>
      <c r="F45" s="90">
        <f>F39+F44</f>
        <v>-179</v>
      </c>
      <c r="G45" s="88">
        <f>G39+G44</f>
        <v>-109</v>
      </c>
      <c r="H45" s="90">
        <f t="shared" ref="H45" si="12">H39+H44</f>
        <v>993</v>
      </c>
      <c r="I45" s="88">
        <f t="shared" ref="I45:O45" si="13">I39+I44</f>
        <v>-9.9999999999909051E-2</v>
      </c>
      <c r="J45" s="90">
        <f t="shared" si="13"/>
        <v>111</v>
      </c>
      <c r="K45" s="56">
        <f t="shared" si="13"/>
        <v>1360</v>
      </c>
      <c r="L45" s="54">
        <f t="shared" si="13"/>
        <v>0</v>
      </c>
      <c r="M45" s="88">
        <f t="shared" si="13"/>
        <v>0</v>
      </c>
      <c r="N45" s="54">
        <f t="shared" si="13"/>
        <v>0</v>
      </c>
      <c r="O45" s="88">
        <f t="shared" si="13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7"/>
      <c r="B46" s="53" t="s">
        <v>79</v>
      </c>
      <c r="C46" s="53"/>
      <c r="D46" s="53"/>
      <c r="E46" s="53"/>
      <c r="F46" s="68">
        <v>71</v>
      </c>
      <c r="G46" s="68">
        <v>55</v>
      </c>
      <c r="H46" s="68">
        <v>994</v>
      </c>
      <c r="I46" s="68">
        <v>0</v>
      </c>
      <c r="J46" s="68">
        <v>111</v>
      </c>
      <c r="K46" s="68">
        <v>1360</v>
      </c>
      <c r="L46" s="54"/>
      <c r="M46" s="88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7"/>
      <c r="B47" s="53" t="s">
        <v>80</v>
      </c>
      <c r="C47" s="53"/>
      <c r="D47" s="53"/>
      <c r="E47" s="53"/>
      <c r="F47" s="90">
        <v>0</v>
      </c>
      <c r="G47" s="88">
        <v>0</v>
      </c>
      <c r="H47" s="90">
        <v>0</v>
      </c>
      <c r="I47" s="88">
        <v>0</v>
      </c>
      <c r="J47" s="90">
        <v>0</v>
      </c>
      <c r="K47" s="88">
        <v>0</v>
      </c>
      <c r="L47" s="54"/>
      <c r="M47" s="88"/>
      <c r="N47" s="54"/>
      <c r="O47" s="88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7"/>
      <c r="B48" s="53" t="s">
        <v>81</v>
      </c>
      <c r="C48" s="53"/>
      <c r="D48" s="53"/>
      <c r="E48" s="53"/>
      <c r="F48" s="90">
        <v>0</v>
      </c>
      <c r="G48" s="88">
        <v>0</v>
      </c>
      <c r="H48" s="90">
        <v>0</v>
      </c>
      <c r="I48" s="88">
        <v>0</v>
      </c>
      <c r="J48" s="90">
        <v>0</v>
      </c>
      <c r="K48" s="88">
        <v>0</v>
      </c>
      <c r="L48" s="54"/>
      <c r="M48" s="88"/>
      <c r="N48" s="54"/>
      <c r="O48" s="88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250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101" t="s">
        <v>115</v>
      </c>
      <c r="B7" s="61" t="s">
        <v>116</v>
      </c>
      <c r="C7" s="53"/>
      <c r="D7" s="66" t="s">
        <v>117</v>
      </c>
      <c r="E7" s="70">
        <v>583695</v>
      </c>
      <c r="F7" s="36">
        <v>592253</v>
      </c>
      <c r="G7" s="36">
        <v>592036</v>
      </c>
      <c r="H7" s="36">
        <v>708871</v>
      </c>
      <c r="I7" s="36">
        <v>763247</v>
      </c>
    </row>
    <row r="8" spans="1:9" ht="27" customHeight="1">
      <c r="A8" s="101"/>
      <c r="B8" s="80"/>
      <c r="C8" s="53" t="s">
        <v>118</v>
      </c>
      <c r="D8" s="66" t="s">
        <v>41</v>
      </c>
      <c r="E8" s="71">
        <v>330234</v>
      </c>
      <c r="F8" s="71">
        <v>327736</v>
      </c>
      <c r="G8" s="71">
        <v>328388</v>
      </c>
      <c r="H8" s="71">
        <v>334634</v>
      </c>
      <c r="I8" s="72">
        <v>369392</v>
      </c>
    </row>
    <row r="9" spans="1:9" ht="27" customHeight="1">
      <c r="A9" s="101"/>
      <c r="B9" s="53" t="s">
        <v>119</v>
      </c>
      <c r="C9" s="53"/>
      <c r="D9" s="66"/>
      <c r="E9" s="71">
        <v>561388</v>
      </c>
      <c r="F9" s="71">
        <v>573938</v>
      </c>
      <c r="G9" s="71">
        <v>570849</v>
      </c>
      <c r="H9" s="71">
        <v>684402</v>
      </c>
      <c r="I9" s="73">
        <v>731378</v>
      </c>
    </row>
    <row r="10" spans="1:9" ht="27" customHeight="1">
      <c r="A10" s="101"/>
      <c r="B10" s="53" t="s">
        <v>120</v>
      </c>
      <c r="C10" s="53"/>
      <c r="D10" s="66"/>
      <c r="E10" s="71">
        <v>22307</v>
      </c>
      <c r="F10" s="71">
        <v>18315</v>
      </c>
      <c r="G10" s="71">
        <v>21187</v>
      </c>
      <c r="H10" s="71">
        <v>24469</v>
      </c>
      <c r="I10" s="73">
        <v>31869</v>
      </c>
    </row>
    <row r="11" spans="1:9" ht="27" customHeight="1">
      <c r="A11" s="101"/>
      <c r="B11" s="53" t="s">
        <v>121</v>
      </c>
      <c r="C11" s="53"/>
      <c r="D11" s="66"/>
      <c r="E11" s="71">
        <v>19157</v>
      </c>
      <c r="F11" s="71">
        <v>15261</v>
      </c>
      <c r="G11" s="71">
        <v>17942</v>
      </c>
      <c r="H11" s="71">
        <v>20061</v>
      </c>
      <c r="I11" s="73">
        <v>26822</v>
      </c>
    </row>
    <row r="12" spans="1:9" ht="27" customHeight="1">
      <c r="A12" s="101"/>
      <c r="B12" s="53" t="s">
        <v>122</v>
      </c>
      <c r="C12" s="53"/>
      <c r="D12" s="66"/>
      <c r="E12" s="71">
        <v>3150</v>
      </c>
      <c r="F12" s="71">
        <v>3054</v>
      </c>
      <c r="G12" s="71">
        <v>3245</v>
      </c>
      <c r="H12" s="71">
        <v>4408</v>
      </c>
      <c r="I12" s="73">
        <v>5046</v>
      </c>
    </row>
    <row r="13" spans="1:9" ht="27" customHeight="1">
      <c r="A13" s="101"/>
      <c r="B13" s="53" t="s">
        <v>123</v>
      </c>
      <c r="C13" s="53"/>
      <c r="D13" s="66"/>
      <c r="E13" s="71">
        <v>381</v>
      </c>
      <c r="F13" s="71">
        <v>-96</v>
      </c>
      <c r="G13" s="71">
        <v>191</v>
      </c>
      <c r="H13" s="71">
        <v>1163</v>
      </c>
      <c r="I13" s="73">
        <v>638</v>
      </c>
    </row>
    <row r="14" spans="1:9" ht="27" customHeight="1">
      <c r="A14" s="101"/>
      <c r="B14" s="53" t="s">
        <v>124</v>
      </c>
      <c r="C14" s="53"/>
      <c r="D14" s="66"/>
      <c r="E14" s="71">
        <v>6441</v>
      </c>
      <c r="F14" s="71">
        <v>0</v>
      </c>
      <c r="G14" s="71">
        <v>0</v>
      </c>
      <c r="H14" s="71">
        <v>0</v>
      </c>
      <c r="I14" s="73">
        <v>0</v>
      </c>
    </row>
    <row r="15" spans="1:9" ht="27" customHeight="1">
      <c r="A15" s="101"/>
      <c r="B15" s="53" t="s">
        <v>125</v>
      </c>
      <c r="C15" s="53"/>
      <c r="D15" s="66"/>
      <c r="E15" s="71">
        <v>4490</v>
      </c>
      <c r="F15" s="71">
        <v>3804</v>
      </c>
      <c r="G15" s="71">
        <v>-282</v>
      </c>
      <c r="H15" s="71">
        <v>-571</v>
      </c>
      <c r="I15" s="73">
        <v>2102</v>
      </c>
    </row>
    <row r="16" spans="1:9" ht="27" customHeight="1">
      <c r="A16" s="101"/>
      <c r="B16" s="53" t="s">
        <v>126</v>
      </c>
      <c r="C16" s="53"/>
      <c r="D16" s="66" t="s">
        <v>42</v>
      </c>
      <c r="E16" s="71">
        <v>80793</v>
      </c>
      <c r="F16" s="71">
        <v>69880</v>
      </c>
      <c r="G16" s="71">
        <v>61310</v>
      </c>
      <c r="H16" s="71">
        <v>65067</v>
      </c>
      <c r="I16" s="73">
        <v>81739</v>
      </c>
    </row>
    <row r="17" spans="1:9" ht="27" customHeight="1">
      <c r="A17" s="101"/>
      <c r="B17" s="53" t="s">
        <v>127</v>
      </c>
      <c r="C17" s="53"/>
      <c r="D17" s="66" t="s">
        <v>43</v>
      </c>
      <c r="E17" s="71">
        <v>87739</v>
      </c>
      <c r="F17" s="71">
        <v>80996</v>
      </c>
      <c r="G17" s="71">
        <v>72369</v>
      </c>
      <c r="H17" s="71">
        <v>79963</v>
      </c>
      <c r="I17" s="73">
        <v>85706</v>
      </c>
    </row>
    <row r="18" spans="1:9" ht="27" customHeight="1">
      <c r="A18" s="101"/>
      <c r="B18" s="53" t="s">
        <v>128</v>
      </c>
      <c r="C18" s="53"/>
      <c r="D18" s="66" t="s">
        <v>44</v>
      </c>
      <c r="E18" s="71">
        <v>1030003</v>
      </c>
      <c r="F18" s="71">
        <v>1026932</v>
      </c>
      <c r="G18" s="71">
        <v>1034792</v>
      </c>
      <c r="H18" s="71">
        <v>1055587</v>
      </c>
      <c r="I18" s="73">
        <v>1073513</v>
      </c>
    </row>
    <row r="19" spans="1:9" ht="27" customHeight="1">
      <c r="A19" s="101"/>
      <c r="B19" s="53" t="s">
        <v>129</v>
      </c>
      <c r="C19" s="53"/>
      <c r="D19" s="66" t="s">
        <v>130</v>
      </c>
      <c r="E19" s="71">
        <f>E17+E18-E16</f>
        <v>1036949</v>
      </c>
      <c r="F19" s="71">
        <f>F17+F18-F16</f>
        <v>1038048</v>
      </c>
      <c r="G19" s="71">
        <f>G17+G18-G16</f>
        <v>1045851</v>
      </c>
      <c r="H19" s="71">
        <f>H17+H18-H16</f>
        <v>1070483</v>
      </c>
      <c r="I19" s="71">
        <f>I17+I18-I16</f>
        <v>1077480</v>
      </c>
    </row>
    <row r="20" spans="1:9" ht="27" customHeight="1">
      <c r="A20" s="101"/>
      <c r="B20" s="53" t="s">
        <v>131</v>
      </c>
      <c r="C20" s="53"/>
      <c r="D20" s="66" t="s">
        <v>132</v>
      </c>
      <c r="E20" s="74">
        <f>E18/E8</f>
        <v>3.1190095508033697</v>
      </c>
      <c r="F20" s="74">
        <f>F18/F8</f>
        <v>3.133412258647204</v>
      </c>
      <c r="G20" s="74">
        <f>G18/G8</f>
        <v>3.1511261069222991</v>
      </c>
      <c r="H20" s="74">
        <f>H18/H8</f>
        <v>3.154452327019968</v>
      </c>
      <c r="I20" s="74">
        <f>I18/I8</f>
        <v>2.9061620175856544</v>
      </c>
    </row>
    <row r="21" spans="1:9" ht="27" customHeight="1">
      <c r="A21" s="101"/>
      <c r="B21" s="53" t="s">
        <v>133</v>
      </c>
      <c r="C21" s="53"/>
      <c r="D21" s="66" t="s">
        <v>134</v>
      </c>
      <c r="E21" s="74">
        <f>E19/E8</f>
        <v>3.1400431209384863</v>
      </c>
      <c r="F21" s="74">
        <f>F19/F8</f>
        <v>3.167329802035785</v>
      </c>
      <c r="G21" s="74">
        <f>G19/G8</f>
        <v>3.1848027333520106</v>
      </c>
      <c r="H21" s="74">
        <f>H19/H8</f>
        <v>3.198966632201151</v>
      </c>
      <c r="I21" s="74">
        <f>I19/I8</f>
        <v>2.9169012864382551</v>
      </c>
    </row>
    <row r="22" spans="1:9" ht="27" customHeight="1">
      <c r="A22" s="101"/>
      <c r="B22" s="53" t="s">
        <v>135</v>
      </c>
      <c r="C22" s="53"/>
      <c r="D22" s="66" t="s">
        <v>136</v>
      </c>
      <c r="E22" s="71">
        <f>E18/E24*1000000</f>
        <v>883108.49856559595</v>
      </c>
      <c r="F22" s="71">
        <f>F18/F24*1000000</f>
        <v>880475.47108985553</v>
      </c>
      <c r="G22" s="71">
        <f>G18/G24*1000000</f>
        <v>887214.51243121631</v>
      </c>
      <c r="H22" s="71">
        <f>H18/H24*1000000</f>
        <v>939258.01618006639</v>
      </c>
      <c r="I22" s="71">
        <f>I18/I24*1000000</f>
        <v>955208.51500019582</v>
      </c>
    </row>
    <row r="23" spans="1:9" ht="27" customHeight="1">
      <c r="A23" s="101"/>
      <c r="B23" s="53" t="s">
        <v>137</v>
      </c>
      <c r="C23" s="53"/>
      <c r="D23" s="66" t="s">
        <v>138</v>
      </c>
      <c r="E23" s="71">
        <f>E19/E24*1000000</f>
        <v>889063.89057031495</v>
      </c>
      <c r="F23" s="71">
        <f>F19/F24*1000000</f>
        <v>890006.15601995308</v>
      </c>
      <c r="G23" s="71">
        <f>G19/G24*1000000</f>
        <v>896696.32645082299</v>
      </c>
      <c r="H23" s="71">
        <f>H19/H24*1000000</f>
        <v>952512.43046237412</v>
      </c>
      <c r="I23" s="71">
        <f>I19/I24*1000000</f>
        <v>958738.3392119247</v>
      </c>
    </row>
    <row r="24" spans="1:9" ht="27" customHeight="1">
      <c r="A24" s="101"/>
      <c r="B24" s="75" t="s">
        <v>139</v>
      </c>
      <c r="C24" s="76"/>
      <c r="D24" s="66" t="s">
        <v>140</v>
      </c>
      <c r="E24" s="71">
        <v>1166338</v>
      </c>
      <c r="F24" s="71">
        <f>E24</f>
        <v>1166338</v>
      </c>
      <c r="G24" s="71">
        <f>F24</f>
        <v>1166338</v>
      </c>
      <c r="H24" s="73">
        <v>1123852</v>
      </c>
      <c r="I24" s="73">
        <f>H24</f>
        <v>1123852</v>
      </c>
    </row>
    <row r="25" spans="1:9" ht="27" customHeight="1">
      <c r="A25" s="101"/>
      <c r="B25" s="47" t="s">
        <v>141</v>
      </c>
      <c r="C25" s="47"/>
      <c r="D25" s="47"/>
      <c r="E25" s="71">
        <v>327998</v>
      </c>
      <c r="F25" s="71">
        <v>323526</v>
      </c>
      <c r="G25" s="71">
        <v>322268</v>
      </c>
      <c r="H25" s="71">
        <v>326528</v>
      </c>
      <c r="I25" s="54">
        <v>341917</v>
      </c>
    </row>
    <row r="26" spans="1:9" ht="27" customHeight="1">
      <c r="A26" s="101"/>
      <c r="B26" s="47" t="s">
        <v>142</v>
      </c>
      <c r="C26" s="47"/>
      <c r="D26" s="47"/>
      <c r="E26" s="77">
        <v>0.38300000000000001</v>
      </c>
      <c r="F26" s="77">
        <v>0.38700000000000001</v>
      </c>
      <c r="G26" s="77">
        <v>0.39400000000000002</v>
      </c>
      <c r="H26" s="77">
        <v>0.39500000000000002</v>
      </c>
      <c r="I26" s="78">
        <v>0.375</v>
      </c>
    </row>
    <row r="27" spans="1:9" ht="27" customHeight="1">
      <c r="A27" s="101"/>
      <c r="B27" s="47" t="s">
        <v>143</v>
      </c>
      <c r="C27" s="47"/>
      <c r="D27" s="47"/>
      <c r="E27" s="58">
        <v>1</v>
      </c>
      <c r="F27" s="58">
        <v>0.9</v>
      </c>
      <c r="G27" s="58">
        <v>1</v>
      </c>
      <c r="H27" s="58">
        <v>1.4</v>
      </c>
      <c r="I27" s="55">
        <v>1.5</v>
      </c>
    </row>
    <row r="28" spans="1:9" ht="27" customHeight="1">
      <c r="A28" s="101"/>
      <c r="B28" s="47" t="s">
        <v>144</v>
      </c>
      <c r="C28" s="47"/>
      <c r="D28" s="47"/>
      <c r="E28" s="58">
        <v>93.9</v>
      </c>
      <c r="F28" s="58">
        <v>94.8</v>
      </c>
      <c r="G28" s="58">
        <v>95.2</v>
      </c>
      <c r="H28" s="58">
        <v>94.5</v>
      </c>
      <c r="I28" s="55">
        <v>87.1</v>
      </c>
    </row>
    <row r="29" spans="1:9" ht="27" customHeight="1">
      <c r="A29" s="101"/>
      <c r="B29" s="47" t="s">
        <v>145</v>
      </c>
      <c r="C29" s="47"/>
      <c r="D29" s="47"/>
      <c r="E29" s="58">
        <v>38.9</v>
      </c>
      <c r="F29" s="58">
        <v>40</v>
      </c>
      <c r="G29" s="58">
        <v>38.200000000000003</v>
      </c>
      <c r="H29" s="58">
        <v>37.200000000000003</v>
      </c>
      <c r="I29" s="55">
        <v>36.5</v>
      </c>
    </row>
    <row r="30" spans="1:9" ht="27" customHeight="1">
      <c r="A30" s="101"/>
      <c r="B30" s="101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101"/>
      <c r="B31" s="101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101"/>
      <c r="B32" s="101"/>
      <c r="C32" s="47" t="s">
        <v>149</v>
      </c>
      <c r="D32" s="47"/>
      <c r="E32" s="58">
        <v>10</v>
      </c>
      <c r="F32" s="58">
        <v>9.4</v>
      </c>
      <c r="G32" s="58">
        <v>8.8000000000000007</v>
      </c>
      <c r="H32" s="58">
        <v>8.6</v>
      </c>
      <c r="I32" s="55">
        <v>8.6</v>
      </c>
    </row>
    <row r="33" spans="1:9" ht="27" customHeight="1">
      <c r="A33" s="101"/>
      <c r="B33" s="101"/>
      <c r="C33" s="47" t="s">
        <v>150</v>
      </c>
      <c r="D33" s="47"/>
      <c r="E33" s="58">
        <v>162</v>
      </c>
      <c r="F33" s="58">
        <v>167.4</v>
      </c>
      <c r="G33" s="58">
        <v>174.8</v>
      </c>
      <c r="H33" s="58">
        <v>174.1</v>
      </c>
      <c r="I33" s="79">
        <v>159.9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22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101" t="s">
        <v>87</v>
      </c>
      <c r="B9" s="101" t="s">
        <v>89</v>
      </c>
      <c r="C9" s="61" t="s">
        <v>3</v>
      </c>
      <c r="D9" s="53"/>
      <c r="E9" s="53"/>
      <c r="F9" s="54">
        <v>150953</v>
      </c>
      <c r="G9" s="55">
        <f>F9/$F$27*100</f>
        <v>19.777739054329725</v>
      </c>
      <c r="H9" s="88">
        <v>139014</v>
      </c>
      <c r="I9" s="55">
        <f t="shared" ref="I9:I45" si="0">(F9/H9-1)*100</f>
        <v>8.5883436200670396</v>
      </c>
    </row>
    <row r="10" spans="1:9" ht="18" customHeight="1">
      <c r="A10" s="101"/>
      <c r="B10" s="101"/>
      <c r="C10" s="63"/>
      <c r="D10" s="61" t="s">
        <v>22</v>
      </c>
      <c r="E10" s="53"/>
      <c r="F10" s="54">
        <v>38443</v>
      </c>
      <c r="G10" s="55">
        <f t="shared" ref="G10:G27" si="1">F10/$F$27*100</f>
        <v>5.0367705343093387</v>
      </c>
      <c r="H10" s="88">
        <v>38198</v>
      </c>
      <c r="I10" s="55">
        <f t="shared" si="0"/>
        <v>0.64139483742604586</v>
      </c>
    </row>
    <row r="11" spans="1:9" ht="18" customHeight="1">
      <c r="A11" s="101"/>
      <c r="B11" s="101"/>
      <c r="C11" s="63"/>
      <c r="D11" s="63"/>
      <c r="E11" s="47" t="s">
        <v>23</v>
      </c>
      <c r="F11" s="54">
        <v>32211</v>
      </c>
      <c r="G11" s="55">
        <f t="shared" si="1"/>
        <v>4.2202589725213464</v>
      </c>
      <c r="H11" s="88">
        <v>34756</v>
      </c>
      <c r="I11" s="55">
        <f t="shared" si="0"/>
        <v>-7.3224766946714208</v>
      </c>
    </row>
    <row r="12" spans="1:9" ht="18" customHeight="1">
      <c r="A12" s="101"/>
      <c r="B12" s="101"/>
      <c r="C12" s="63"/>
      <c r="D12" s="63"/>
      <c r="E12" s="47" t="s">
        <v>24</v>
      </c>
      <c r="F12" s="54">
        <v>1552</v>
      </c>
      <c r="G12" s="55">
        <f t="shared" si="1"/>
        <v>0.20334177533616249</v>
      </c>
      <c r="H12" s="88">
        <v>3249</v>
      </c>
      <c r="I12" s="55">
        <f t="shared" si="0"/>
        <v>-52.231455832563867</v>
      </c>
    </row>
    <row r="13" spans="1:9" ht="18" customHeight="1">
      <c r="A13" s="101"/>
      <c r="B13" s="101"/>
      <c r="C13" s="63"/>
      <c r="D13" s="62"/>
      <c r="E13" s="47" t="s">
        <v>25</v>
      </c>
      <c r="F13" s="54">
        <v>146</v>
      </c>
      <c r="G13" s="55">
        <f t="shared" si="1"/>
        <v>1.9128801030334871E-2</v>
      </c>
      <c r="H13" s="88">
        <v>193</v>
      </c>
      <c r="I13" s="55">
        <f t="shared" si="0"/>
        <v>-24.352331606217614</v>
      </c>
    </row>
    <row r="14" spans="1:9" ht="18" customHeight="1">
      <c r="A14" s="101"/>
      <c r="B14" s="101"/>
      <c r="C14" s="63"/>
      <c r="D14" s="61" t="s">
        <v>26</v>
      </c>
      <c r="E14" s="53"/>
      <c r="F14" s="54">
        <v>28801</v>
      </c>
      <c r="G14" s="55">
        <f t="shared" si="1"/>
        <v>3.7734835511964016</v>
      </c>
      <c r="H14" s="88">
        <v>23556</v>
      </c>
      <c r="I14" s="55">
        <f t="shared" si="0"/>
        <v>22.266089319069458</v>
      </c>
    </row>
    <row r="15" spans="1:9" ht="18" customHeight="1">
      <c r="A15" s="101"/>
      <c r="B15" s="101"/>
      <c r="C15" s="63"/>
      <c r="D15" s="63"/>
      <c r="E15" s="47" t="s">
        <v>27</v>
      </c>
      <c r="F15" s="54">
        <v>1150</v>
      </c>
      <c r="G15" s="55">
        <f t="shared" si="1"/>
        <v>0.15067206291017193</v>
      </c>
      <c r="H15" s="88">
        <v>1073</v>
      </c>
      <c r="I15" s="55">
        <f t="shared" si="0"/>
        <v>7.1761416589002813</v>
      </c>
    </row>
    <row r="16" spans="1:9" ht="18" customHeight="1">
      <c r="A16" s="101"/>
      <c r="B16" s="101"/>
      <c r="C16" s="63"/>
      <c r="D16" s="62"/>
      <c r="E16" s="47" t="s">
        <v>28</v>
      </c>
      <c r="F16" s="54">
        <v>27651</v>
      </c>
      <c r="G16" s="55">
        <f t="shared" si="1"/>
        <v>3.6228114882862297</v>
      </c>
      <c r="H16" s="88">
        <v>22484</v>
      </c>
      <c r="I16" s="55">
        <f t="shared" si="0"/>
        <v>22.980786336950732</v>
      </c>
    </row>
    <row r="17" spans="1:9" ht="18" customHeight="1">
      <c r="A17" s="101"/>
      <c r="B17" s="101"/>
      <c r="C17" s="63"/>
      <c r="D17" s="102" t="s">
        <v>29</v>
      </c>
      <c r="E17" s="103"/>
      <c r="F17" s="54">
        <v>36641</v>
      </c>
      <c r="G17" s="55">
        <f t="shared" si="1"/>
        <v>4.8006739626883563</v>
      </c>
      <c r="H17" s="88">
        <v>30920</v>
      </c>
      <c r="I17" s="55">
        <f t="shared" si="0"/>
        <v>18.502587322121599</v>
      </c>
    </row>
    <row r="18" spans="1:9" ht="18" customHeight="1">
      <c r="A18" s="101"/>
      <c r="B18" s="101"/>
      <c r="C18" s="63"/>
      <c r="D18" s="102" t="s">
        <v>93</v>
      </c>
      <c r="E18" s="104"/>
      <c r="F18" s="54">
        <v>2342</v>
      </c>
      <c r="G18" s="55">
        <f t="shared" si="1"/>
        <v>0.30684693159619364</v>
      </c>
      <c r="H18" s="88">
        <v>2212</v>
      </c>
      <c r="I18" s="55">
        <f t="shared" si="0"/>
        <v>5.8770343580470064</v>
      </c>
    </row>
    <row r="19" spans="1:9" ht="18" customHeight="1">
      <c r="A19" s="101"/>
      <c r="B19" s="101"/>
      <c r="C19" s="62"/>
      <c r="D19" s="102" t="s">
        <v>94</v>
      </c>
      <c r="E19" s="104"/>
      <c r="F19" s="54">
        <v>0</v>
      </c>
      <c r="G19" s="55">
        <f t="shared" si="1"/>
        <v>0</v>
      </c>
      <c r="H19" s="88">
        <v>0</v>
      </c>
      <c r="I19" s="55" t="e">
        <f t="shared" si="0"/>
        <v>#DIV/0!</v>
      </c>
    </row>
    <row r="20" spans="1:9" ht="18" customHeight="1">
      <c r="A20" s="101"/>
      <c r="B20" s="101"/>
      <c r="C20" s="53" t="s">
        <v>4</v>
      </c>
      <c r="D20" s="53"/>
      <c r="E20" s="53"/>
      <c r="F20" s="54">
        <v>21066</v>
      </c>
      <c r="G20" s="55">
        <f t="shared" si="1"/>
        <v>2.7600501541440714</v>
      </c>
      <c r="H20" s="88">
        <v>19241</v>
      </c>
      <c r="I20" s="55">
        <f t="shared" si="0"/>
        <v>9.4849540044696248</v>
      </c>
    </row>
    <row r="21" spans="1:9" ht="18" customHeight="1">
      <c r="A21" s="101"/>
      <c r="B21" s="101"/>
      <c r="C21" s="53" t="s">
        <v>5</v>
      </c>
      <c r="D21" s="53"/>
      <c r="E21" s="53"/>
      <c r="F21" s="54">
        <v>196280</v>
      </c>
      <c r="G21" s="55">
        <f t="shared" si="1"/>
        <v>25.716445659137865</v>
      </c>
      <c r="H21" s="88">
        <v>175242</v>
      </c>
      <c r="I21" s="55">
        <f t="shared" si="0"/>
        <v>12.005112929548844</v>
      </c>
    </row>
    <row r="22" spans="1:9" ht="18" customHeight="1">
      <c r="A22" s="101"/>
      <c r="B22" s="101"/>
      <c r="C22" s="53" t="s">
        <v>30</v>
      </c>
      <c r="D22" s="53"/>
      <c r="E22" s="53"/>
      <c r="F22" s="54">
        <v>7275</v>
      </c>
      <c r="G22" s="55">
        <f t="shared" si="1"/>
        <v>0.95316457188826165</v>
      </c>
      <c r="H22" s="88">
        <v>7379</v>
      </c>
      <c r="I22" s="55">
        <f t="shared" si="0"/>
        <v>-1.4094050684374526</v>
      </c>
    </row>
    <row r="23" spans="1:9" ht="18" customHeight="1">
      <c r="A23" s="101"/>
      <c r="B23" s="101"/>
      <c r="C23" s="53" t="s">
        <v>6</v>
      </c>
      <c r="D23" s="53"/>
      <c r="E23" s="53"/>
      <c r="F23" s="54">
        <v>176001</v>
      </c>
      <c r="G23" s="55">
        <f t="shared" si="1"/>
        <v>23.05950760369841</v>
      </c>
      <c r="H23" s="88">
        <v>157073</v>
      </c>
      <c r="I23" s="55">
        <f t="shared" si="0"/>
        <v>12.050447880921599</v>
      </c>
    </row>
    <row r="24" spans="1:9" ht="18" customHeight="1">
      <c r="A24" s="101"/>
      <c r="B24" s="101"/>
      <c r="C24" s="53" t="s">
        <v>31</v>
      </c>
      <c r="D24" s="53"/>
      <c r="E24" s="53"/>
      <c r="F24" s="54">
        <v>2003</v>
      </c>
      <c r="G24" s="55">
        <f t="shared" si="1"/>
        <v>0.26243142783397777</v>
      </c>
      <c r="H24" s="88">
        <v>1498</v>
      </c>
      <c r="I24" s="55">
        <f t="shared" si="0"/>
        <v>33.711615487316429</v>
      </c>
    </row>
    <row r="25" spans="1:9" ht="18" customHeight="1">
      <c r="A25" s="101"/>
      <c r="B25" s="101"/>
      <c r="C25" s="53" t="s">
        <v>7</v>
      </c>
      <c r="D25" s="53"/>
      <c r="E25" s="53"/>
      <c r="F25" s="54">
        <v>89990</v>
      </c>
      <c r="G25" s="55">
        <f t="shared" si="1"/>
        <v>11.790416470683802</v>
      </c>
      <c r="H25" s="88">
        <v>92343</v>
      </c>
      <c r="I25" s="55">
        <f t="shared" si="0"/>
        <v>-2.548108681762562</v>
      </c>
    </row>
    <row r="26" spans="1:9" ht="18" customHeight="1">
      <c r="A26" s="101"/>
      <c r="B26" s="101"/>
      <c r="C26" s="53" t="s">
        <v>8</v>
      </c>
      <c r="D26" s="53"/>
      <c r="E26" s="53"/>
      <c r="F26" s="54">
        <v>119679</v>
      </c>
      <c r="G26" s="55">
        <f t="shared" si="1"/>
        <v>15.680245058283884</v>
      </c>
      <c r="H26" s="88">
        <v>117081</v>
      </c>
      <c r="I26" s="55">
        <f t="shared" si="0"/>
        <v>2.2189766059394822</v>
      </c>
    </row>
    <row r="27" spans="1:9" ht="18" customHeight="1">
      <c r="A27" s="101"/>
      <c r="B27" s="101"/>
      <c r="C27" s="53" t="s">
        <v>9</v>
      </c>
      <c r="D27" s="53"/>
      <c r="E27" s="53"/>
      <c r="F27" s="54">
        <f>SUM(F9,F20:F26)</f>
        <v>763247</v>
      </c>
      <c r="G27" s="55">
        <f t="shared" si="1"/>
        <v>100</v>
      </c>
      <c r="H27" s="88">
        <f>SUM(H9,H20:H26)</f>
        <v>708871</v>
      </c>
      <c r="I27" s="55">
        <f t="shared" si="0"/>
        <v>7.6707891844919551</v>
      </c>
    </row>
    <row r="28" spans="1:9" ht="18" customHeight="1">
      <c r="A28" s="101"/>
      <c r="B28" s="101" t="s">
        <v>88</v>
      </c>
      <c r="C28" s="61" t="s">
        <v>10</v>
      </c>
      <c r="D28" s="53"/>
      <c r="E28" s="53"/>
      <c r="F28" s="54">
        <v>242820</v>
      </c>
      <c r="G28" s="55">
        <f t="shared" ref="G28:G45" si="2">F28/$F$45*100</f>
        <v>33.200296973251895</v>
      </c>
      <c r="H28" s="88">
        <v>241298</v>
      </c>
      <c r="I28" s="55">
        <f t="shared" si="0"/>
        <v>0.6307553315817005</v>
      </c>
    </row>
    <row r="29" spans="1:9" ht="18" customHeight="1">
      <c r="A29" s="101"/>
      <c r="B29" s="101"/>
      <c r="C29" s="63"/>
      <c r="D29" s="53" t="s">
        <v>11</v>
      </c>
      <c r="E29" s="53"/>
      <c r="F29" s="54">
        <v>152048</v>
      </c>
      <c r="G29" s="55">
        <f t="shared" si="2"/>
        <v>20.789221457001091</v>
      </c>
      <c r="H29" s="88">
        <v>150945</v>
      </c>
      <c r="I29" s="55">
        <f t="shared" si="0"/>
        <v>0.73072973599654922</v>
      </c>
    </row>
    <row r="30" spans="1:9" ht="18" customHeight="1">
      <c r="A30" s="101"/>
      <c r="B30" s="101"/>
      <c r="C30" s="63"/>
      <c r="D30" s="53" t="s">
        <v>32</v>
      </c>
      <c r="E30" s="53"/>
      <c r="F30" s="54">
        <v>13527</v>
      </c>
      <c r="G30" s="55">
        <f t="shared" si="2"/>
        <v>1.8495198795699632</v>
      </c>
      <c r="H30" s="88">
        <v>12797</v>
      </c>
      <c r="I30" s="55">
        <f t="shared" si="0"/>
        <v>5.7044619832773202</v>
      </c>
    </row>
    <row r="31" spans="1:9" ht="18" customHeight="1">
      <c r="A31" s="101"/>
      <c r="B31" s="101"/>
      <c r="C31" s="62"/>
      <c r="D31" s="53" t="s">
        <v>12</v>
      </c>
      <c r="E31" s="53"/>
      <c r="F31" s="54">
        <v>77245</v>
      </c>
      <c r="G31" s="55">
        <f t="shared" si="2"/>
        <v>10.561555636680845</v>
      </c>
      <c r="H31" s="88">
        <v>77556</v>
      </c>
      <c r="I31" s="55">
        <f t="shared" si="0"/>
        <v>-0.4010005673319883</v>
      </c>
    </row>
    <row r="32" spans="1:9" ht="18" customHeight="1">
      <c r="A32" s="101"/>
      <c r="B32" s="101"/>
      <c r="C32" s="61" t="s">
        <v>13</v>
      </c>
      <c r="D32" s="53"/>
      <c r="E32" s="53"/>
      <c r="F32" s="54">
        <v>324938</v>
      </c>
      <c r="G32" s="55">
        <f t="shared" si="2"/>
        <v>44.42812823447214</v>
      </c>
      <c r="H32" s="88">
        <v>287652</v>
      </c>
      <c r="I32" s="55">
        <f t="shared" si="0"/>
        <v>12.962190424540765</v>
      </c>
    </row>
    <row r="33" spans="1:9" ht="18" customHeight="1">
      <c r="A33" s="101"/>
      <c r="B33" s="101"/>
      <c r="C33" s="63"/>
      <c r="D33" s="53" t="s">
        <v>14</v>
      </c>
      <c r="E33" s="53"/>
      <c r="F33" s="54">
        <v>29112</v>
      </c>
      <c r="G33" s="55">
        <f t="shared" si="2"/>
        <v>3.980426017153897</v>
      </c>
      <c r="H33" s="88">
        <v>23859</v>
      </c>
      <c r="I33" s="55">
        <f t="shared" si="0"/>
        <v>22.016848987803339</v>
      </c>
    </row>
    <row r="34" spans="1:9" ht="18" customHeight="1">
      <c r="A34" s="101"/>
      <c r="B34" s="101"/>
      <c r="C34" s="63"/>
      <c r="D34" s="53" t="s">
        <v>33</v>
      </c>
      <c r="E34" s="53"/>
      <c r="F34" s="54">
        <v>4366</v>
      </c>
      <c r="G34" s="55">
        <f t="shared" si="2"/>
        <v>0.59695452015986239</v>
      </c>
      <c r="H34" s="88">
        <v>4020</v>
      </c>
      <c r="I34" s="55">
        <f t="shared" si="0"/>
        <v>8.6069651741293551</v>
      </c>
    </row>
    <row r="35" spans="1:9" ht="18" customHeight="1">
      <c r="A35" s="101"/>
      <c r="B35" s="101"/>
      <c r="C35" s="63"/>
      <c r="D35" s="53" t="s">
        <v>34</v>
      </c>
      <c r="E35" s="53"/>
      <c r="F35" s="54">
        <v>186001</v>
      </c>
      <c r="G35" s="55">
        <f t="shared" si="2"/>
        <v>25.4315478021655</v>
      </c>
      <c r="H35" s="88">
        <v>170416</v>
      </c>
      <c r="I35" s="55">
        <f t="shared" si="0"/>
        <v>9.1452680499483527</v>
      </c>
    </row>
    <row r="36" spans="1:9" ht="18" customHeight="1">
      <c r="A36" s="101"/>
      <c r="B36" s="101"/>
      <c r="C36" s="63"/>
      <c r="D36" s="53" t="s">
        <v>35</v>
      </c>
      <c r="E36" s="53"/>
      <c r="F36" s="54">
        <v>6958</v>
      </c>
      <c r="G36" s="55">
        <f t="shared" si="2"/>
        <v>0.95135353899961583</v>
      </c>
      <c r="H36" s="88">
        <v>6914</v>
      </c>
      <c r="I36" s="55">
        <f t="shared" si="0"/>
        <v>0.63638993346832873</v>
      </c>
    </row>
    <row r="37" spans="1:9" ht="18" customHeight="1">
      <c r="A37" s="101"/>
      <c r="B37" s="101"/>
      <c r="C37" s="63"/>
      <c r="D37" s="53" t="s">
        <v>15</v>
      </c>
      <c r="E37" s="53"/>
      <c r="F37" s="54">
        <v>25135</v>
      </c>
      <c r="G37" s="55">
        <f t="shared" si="2"/>
        <v>3.4366586954233029</v>
      </c>
      <c r="H37" s="88">
        <v>16205</v>
      </c>
      <c r="I37" s="55">
        <f t="shared" si="0"/>
        <v>55.106448626966987</v>
      </c>
    </row>
    <row r="38" spans="1:9" ht="18" customHeight="1">
      <c r="A38" s="101"/>
      <c r="B38" s="101"/>
      <c r="C38" s="62"/>
      <c r="D38" s="53" t="s">
        <v>36</v>
      </c>
      <c r="E38" s="53"/>
      <c r="F38" s="54">
        <v>73365</v>
      </c>
      <c r="G38" s="55">
        <f t="shared" si="2"/>
        <v>10.031050932553438</v>
      </c>
      <c r="H38" s="88">
        <v>66239</v>
      </c>
      <c r="I38" s="55">
        <f t="shared" si="0"/>
        <v>10.758012651157166</v>
      </c>
    </row>
    <row r="39" spans="1:9" ht="18" customHeight="1">
      <c r="A39" s="101"/>
      <c r="B39" s="101"/>
      <c r="C39" s="61" t="s">
        <v>16</v>
      </c>
      <c r="D39" s="53"/>
      <c r="E39" s="53"/>
      <c r="F39" s="54">
        <v>163621</v>
      </c>
      <c r="G39" s="55">
        <f t="shared" si="2"/>
        <v>22.371574792275961</v>
      </c>
      <c r="H39" s="88">
        <v>155452</v>
      </c>
      <c r="I39" s="55">
        <f t="shared" si="0"/>
        <v>5.2549983274579937</v>
      </c>
    </row>
    <row r="40" spans="1:9" ht="18" customHeight="1">
      <c r="A40" s="101"/>
      <c r="B40" s="101"/>
      <c r="C40" s="63"/>
      <c r="D40" s="61" t="s">
        <v>17</v>
      </c>
      <c r="E40" s="53"/>
      <c r="F40" s="54">
        <v>148789</v>
      </c>
      <c r="G40" s="55">
        <f t="shared" si="2"/>
        <v>20.343624851137371</v>
      </c>
      <c r="H40" s="88">
        <v>145892</v>
      </c>
      <c r="I40" s="55">
        <f t="shared" si="0"/>
        <v>1.9857154607517913</v>
      </c>
    </row>
    <row r="41" spans="1:9" ht="18" customHeight="1">
      <c r="A41" s="101"/>
      <c r="B41" s="101"/>
      <c r="C41" s="63"/>
      <c r="D41" s="63"/>
      <c r="E41" s="57" t="s">
        <v>91</v>
      </c>
      <c r="F41" s="54">
        <v>117365</v>
      </c>
      <c r="G41" s="55">
        <f t="shared" si="2"/>
        <v>16.04708365977147</v>
      </c>
      <c r="H41" s="88">
        <v>99120</v>
      </c>
      <c r="I41" s="58">
        <f t="shared" si="0"/>
        <v>18.406981436642454</v>
      </c>
    </row>
    <row r="42" spans="1:9" ht="18" customHeight="1">
      <c r="A42" s="101"/>
      <c r="B42" s="101"/>
      <c r="C42" s="63"/>
      <c r="D42" s="62"/>
      <c r="E42" s="47" t="s">
        <v>37</v>
      </c>
      <c r="F42" s="54">
        <v>31424</v>
      </c>
      <c r="G42" s="55">
        <f t="shared" si="2"/>
        <v>4.2965411913658986</v>
      </c>
      <c r="H42" s="88">
        <v>32593</v>
      </c>
      <c r="I42" s="58">
        <f t="shared" si="0"/>
        <v>-3.5866597122081401</v>
      </c>
    </row>
    <row r="43" spans="1:9" ht="18" customHeight="1">
      <c r="A43" s="101"/>
      <c r="B43" s="101"/>
      <c r="C43" s="63"/>
      <c r="D43" s="53" t="s">
        <v>38</v>
      </c>
      <c r="E43" s="53"/>
      <c r="F43" s="54">
        <v>14832</v>
      </c>
      <c r="G43" s="55">
        <f t="shared" si="2"/>
        <v>2.0279499411385888</v>
      </c>
      <c r="H43" s="88">
        <v>9560</v>
      </c>
      <c r="I43" s="58">
        <f t="shared" si="0"/>
        <v>55.146443514644346</v>
      </c>
    </row>
    <row r="44" spans="1:9" ht="18" customHeight="1">
      <c r="A44" s="101"/>
      <c r="B44" s="101"/>
      <c r="C44" s="62"/>
      <c r="D44" s="53" t="s">
        <v>39</v>
      </c>
      <c r="E44" s="53"/>
      <c r="F44" s="54">
        <v>0</v>
      </c>
      <c r="G44" s="55">
        <f t="shared" si="2"/>
        <v>0</v>
      </c>
      <c r="H44" s="88">
        <v>0</v>
      </c>
      <c r="I44" s="55" t="e">
        <f t="shared" si="0"/>
        <v>#DIV/0!</v>
      </c>
    </row>
    <row r="45" spans="1:9" ht="18" customHeight="1">
      <c r="A45" s="101"/>
      <c r="B45" s="101"/>
      <c r="C45" s="47" t="s">
        <v>18</v>
      </c>
      <c r="D45" s="47"/>
      <c r="E45" s="47"/>
      <c r="F45" s="54">
        <f>SUM(F28,F32,F39)</f>
        <v>731379</v>
      </c>
      <c r="G45" s="55">
        <f t="shared" si="2"/>
        <v>100</v>
      </c>
      <c r="H45" s="88">
        <f>SUM(H28,H32,H39)</f>
        <v>684402</v>
      </c>
      <c r="I45" s="55">
        <f t="shared" si="0"/>
        <v>6.8639483812145574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1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118" t="s">
        <v>48</v>
      </c>
      <c r="B6" s="119"/>
      <c r="C6" s="119"/>
      <c r="D6" s="119"/>
      <c r="E6" s="119"/>
      <c r="F6" s="107" t="s">
        <v>256</v>
      </c>
      <c r="G6" s="107"/>
      <c r="H6" s="107" t="s">
        <v>257</v>
      </c>
      <c r="I6" s="107"/>
      <c r="J6" s="107" t="s">
        <v>258</v>
      </c>
      <c r="K6" s="107"/>
      <c r="L6" s="107"/>
      <c r="M6" s="107"/>
      <c r="N6" s="107"/>
      <c r="O6" s="107"/>
    </row>
    <row r="7" spans="1:25" ht="15.95" customHeight="1">
      <c r="A7" s="119"/>
      <c r="B7" s="119"/>
      <c r="C7" s="119"/>
      <c r="D7" s="119"/>
      <c r="E7" s="119"/>
      <c r="F7" s="51" t="s">
        <v>243</v>
      </c>
      <c r="G7" s="51" t="s">
        <v>247</v>
      </c>
      <c r="H7" s="51" t="s">
        <v>243</v>
      </c>
      <c r="I7" s="81" t="s">
        <v>246</v>
      </c>
      <c r="J7" s="51" t="s">
        <v>243</v>
      </c>
      <c r="K7" s="81" t="s">
        <v>246</v>
      </c>
      <c r="L7" s="51" t="s">
        <v>243</v>
      </c>
      <c r="M7" s="81" t="s">
        <v>246</v>
      </c>
      <c r="N7" s="51" t="s">
        <v>243</v>
      </c>
      <c r="O7" s="81" t="s">
        <v>246</v>
      </c>
    </row>
    <row r="8" spans="1:25" ht="15.95" customHeight="1">
      <c r="A8" s="116" t="s">
        <v>82</v>
      </c>
      <c r="B8" s="61" t="s">
        <v>49</v>
      </c>
      <c r="C8" s="53"/>
      <c r="D8" s="53"/>
      <c r="E8" s="66" t="s">
        <v>40</v>
      </c>
      <c r="F8" s="54">
        <v>2402</v>
      </c>
      <c r="G8" s="88">
        <v>1970</v>
      </c>
      <c r="H8" s="90">
        <v>2206</v>
      </c>
      <c r="I8" s="88">
        <v>2177</v>
      </c>
      <c r="J8" s="54">
        <v>20356</v>
      </c>
      <c r="K8" s="88">
        <v>19104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16"/>
      <c r="B9" s="63"/>
      <c r="C9" s="53" t="s">
        <v>50</v>
      </c>
      <c r="D9" s="53"/>
      <c r="E9" s="66" t="s">
        <v>41</v>
      </c>
      <c r="F9" s="54">
        <v>2402</v>
      </c>
      <c r="G9" s="88">
        <v>1970</v>
      </c>
      <c r="H9" s="90">
        <v>2206</v>
      </c>
      <c r="I9" s="88">
        <v>2177</v>
      </c>
      <c r="J9" s="54">
        <v>20305</v>
      </c>
      <c r="K9" s="88">
        <v>18790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16"/>
      <c r="B10" s="62"/>
      <c r="C10" s="53" t="s">
        <v>51</v>
      </c>
      <c r="D10" s="53"/>
      <c r="E10" s="66" t="s">
        <v>42</v>
      </c>
      <c r="F10" s="54">
        <v>0</v>
      </c>
      <c r="G10" s="88">
        <v>0</v>
      </c>
      <c r="H10" s="90">
        <v>0</v>
      </c>
      <c r="I10" s="88">
        <v>0</v>
      </c>
      <c r="J10" s="67">
        <v>51</v>
      </c>
      <c r="K10" s="67">
        <v>314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16"/>
      <c r="B11" s="61" t="s">
        <v>52</v>
      </c>
      <c r="C11" s="53"/>
      <c r="D11" s="53"/>
      <c r="E11" s="66" t="s">
        <v>43</v>
      </c>
      <c r="F11" s="54">
        <v>1755</v>
      </c>
      <c r="G11" s="88">
        <v>1732</v>
      </c>
      <c r="H11" s="90">
        <v>1753</v>
      </c>
      <c r="I11" s="88">
        <v>1810</v>
      </c>
      <c r="J11" s="54">
        <v>19267</v>
      </c>
      <c r="K11" s="88">
        <v>18713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16"/>
      <c r="B12" s="63"/>
      <c r="C12" s="53" t="s">
        <v>53</v>
      </c>
      <c r="D12" s="53"/>
      <c r="E12" s="66" t="s">
        <v>44</v>
      </c>
      <c r="F12" s="54">
        <v>1718</v>
      </c>
      <c r="G12" s="88">
        <v>1727</v>
      </c>
      <c r="H12" s="90">
        <v>1753</v>
      </c>
      <c r="I12" s="88">
        <v>1810</v>
      </c>
      <c r="J12" s="54">
        <v>19264</v>
      </c>
      <c r="K12" s="88">
        <v>18308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16"/>
      <c r="B13" s="62"/>
      <c r="C13" s="53" t="s">
        <v>54</v>
      </c>
      <c r="D13" s="53"/>
      <c r="E13" s="66" t="s">
        <v>45</v>
      </c>
      <c r="F13" s="54">
        <v>37</v>
      </c>
      <c r="G13" s="88">
        <v>5</v>
      </c>
      <c r="H13" s="67">
        <v>0</v>
      </c>
      <c r="I13" s="67">
        <v>0</v>
      </c>
      <c r="J13" s="67">
        <v>3</v>
      </c>
      <c r="K13" s="67">
        <v>405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16"/>
      <c r="B14" s="53" t="s">
        <v>55</v>
      </c>
      <c r="C14" s="53"/>
      <c r="D14" s="53"/>
      <c r="E14" s="66" t="s">
        <v>152</v>
      </c>
      <c r="F14" s="54">
        <f t="shared" ref="F14:O15" si="0">F9-F12</f>
        <v>684</v>
      </c>
      <c r="G14" s="88">
        <f>G9-G12</f>
        <v>243</v>
      </c>
      <c r="H14" s="90">
        <f t="shared" si="0"/>
        <v>453</v>
      </c>
      <c r="I14" s="88">
        <f t="shared" si="0"/>
        <v>367</v>
      </c>
      <c r="J14" s="54">
        <f t="shared" si="0"/>
        <v>1041</v>
      </c>
      <c r="K14" s="88">
        <f t="shared" si="0"/>
        <v>482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16"/>
      <c r="B15" s="53" t="s">
        <v>56</v>
      </c>
      <c r="C15" s="53"/>
      <c r="D15" s="53"/>
      <c r="E15" s="66" t="s">
        <v>153</v>
      </c>
      <c r="F15" s="54">
        <f t="shared" si="0"/>
        <v>-37</v>
      </c>
      <c r="G15" s="88">
        <f>G10-G13</f>
        <v>-5</v>
      </c>
      <c r="H15" s="90">
        <f t="shared" si="0"/>
        <v>0</v>
      </c>
      <c r="I15" s="88">
        <f t="shared" si="0"/>
        <v>0</v>
      </c>
      <c r="J15" s="54">
        <f t="shared" si="0"/>
        <v>48</v>
      </c>
      <c r="K15" s="88">
        <f t="shared" si="0"/>
        <v>-91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16"/>
      <c r="B16" s="53" t="s">
        <v>57</v>
      </c>
      <c r="C16" s="53"/>
      <c r="D16" s="53"/>
      <c r="E16" s="66" t="s">
        <v>154</v>
      </c>
      <c r="F16" s="54">
        <f t="shared" ref="F16:O16" si="1">F8-F11</f>
        <v>647</v>
      </c>
      <c r="G16" s="88">
        <f>G8-G11</f>
        <v>238</v>
      </c>
      <c r="H16" s="90">
        <f t="shared" si="1"/>
        <v>453</v>
      </c>
      <c r="I16" s="88">
        <f t="shared" si="1"/>
        <v>367</v>
      </c>
      <c r="J16" s="54">
        <f t="shared" si="1"/>
        <v>1089</v>
      </c>
      <c r="K16" s="88">
        <f>K8-K11</f>
        <v>391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16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54">
        <v>0</v>
      </c>
      <c r="K17" s="88">
        <v>0</v>
      </c>
      <c r="L17" s="54"/>
      <c r="M17" s="54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16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16" t="s">
        <v>83</v>
      </c>
      <c r="B19" s="61" t="s">
        <v>60</v>
      </c>
      <c r="C19" s="53"/>
      <c r="D19" s="53"/>
      <c r="E19" s="66"/>
      <c r="F19" s="54">
        <v>3936</v>
      </c>
      <c r="G19" s="88">
        <v>2584</v>
      </c>
      <c r="H19" s="90">
        <v>48</v>
      </c>
      <c r="I19" s="88">
        <v>19</v>
      </c>
      <c r="J19" s="54">
        <v>964</v>
      </c>
      <c r="K19" s="88">
        <v>1221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16"/>
      <c r="B20" s="62"/>
      <c r="C20" s="53" t="s">
        <v>61</v>
      </c>
      <c r="D20" s="53"/>
      <c r="E20" s="66"/>
      <c r="F20" s="54">
        <v>2505</v>
      </c>
      <c r="G20" s="88">
        <v>2393</v>
      </c>
      <c r="H20" s="90">
        <v>0</v>
      </c>
      <c r="I20" s="88">
        <v>0</v>
      </c>
      <c r="J20" s="54">
        <v>400</v>
      </c>
      <c r="K20" s="88">
        <v>700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16"/>
      <c r="B21" s="80" t="s">
        <v>62</v>
      </c>
      <c r="C21" s="53"/>
      <c r="D21" s="53"/>
      <c r="E21" s="66" t="s">
        <v>155</v>
      </c>
      <c r="F21" s="54">
        <v>3936</v>
      </c>
      <c r="G21" s="88">
        <v>2584</v>
      </c>
      <c r="H21" s="90">
        <v>48</v>
      </c>
      <c r="I21" s="88">
        <v>19</v>
      </c>
      <c r="J21" s="54">
        <v>964</v>
      </c>
      <c r="K21" s="88">
        <v>1221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16"/>
      <c r="B22" s="61" t="s">
        <v>63</v>
      </c>
      <c r="C22" s="53"/>
      <c r="D22" s="53"/>
      <c r="E22" s="66" t="s">
        <v>156</v>
      </c>
      <c r="F22" s="54">
        <v>4813</v>
      </c>
      <c r="G22" s="88">
        <v>4197</v>
      </c>
      <c r="H22" s="90">
        <v>700</v>
      </c>
      <c r="I22" s="88">
        <v>690</v>
      </c>
      <c r="J22" s="54">
        <v>1973</v>
      </c>
      <c r="K22" s="88">
        <v>2258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16"/>
      <c r="B23" s="62" t="s">
        <v>64</v>
      </c>
      <c r="C23" s="53" t="s">
        <v>65</v>
      </c>
      <c r="D23" s="53"/>
      <c r="E23" s="66"/>
      <c r="F23" s="54">
        <v>322</v>
      </c>
      <c r="G23" s="88">
        <v>127</v>
      </c>
      <c r="H23" s="90">
        <v>191</v>
      </c>
      <c r="I23" s="88">
        <v>251</v>
      </c>
      <c r="J23" s="54">
        <v>1099</v>
      </c>
      <c r="K23" s="88">
        <v>1003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16"/>
      <c r="B24" s="53" t="s">
        <v>157</v>
      </c>
      <c r="C24" s="53"/>
      <c r="D24" s="53"/>
      <c r="E24" s="66" t="s">
        <v>158</v>
      </c>
      <c r="F24" s="54">
        <f t="shared" ref="F24:O24" si="2">F21-F22</f>
        <v>-877</v>
      </c>
      <c r="G24" s="88">
        <f>G21-G22</f>
        <v>-1613</v>
      </c>
      <c r="H24" s="90">
        <f t="shared" si="2"/>
        <v>-652</v>
      </c>
      <c r="I24" s="88">
        <f t="shared" si="2"/>
        <v>-671</v>
      </c>
      <c r="J24" s="54">
        <f t="shared" si="2"/>
        <v>-1009</v>
      </c>
      <c r="K24" s="88">
        <f t="shared" si="2"/>
        <v>-1037</v>
      </c>
      <c r="L24" s="54">
        <f t="shared" si="2"/>
        <v>0</v>
      </c>
      <c r="M24" s="54">
        <f t="shared" si="2"/>
        <v>0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16"/>
      <c r="B25" s="61" t="s">
        <v>66</v>
      </c>
      <c r="C25" s="61"/>
      <c r="D25" s="61"/>
      <c r="E25" s="120" t="s">
        <v>159</v>
      </c>
      <c r="F25" s="105">
        <v>877</v>
      </c>
      <c r="G25" s="105">
        <v>1613</v>
      </c>
      <c r="H25" s="114">
        <v>652</v>
      </c>
      <c r="I25" s="105">
        <v>671</v>
      </c>
      <c r="J25" s="105">
        <v>1009</v>
      </c>
      <c r="K25" s="105">
        <v>1037</v>
      </c>
      <c r="L25" s="105"/>
      <c r="M25" s="105"/>
      <c r="N25" s="105"/>
      <c r="O25" s="105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16"/>
      <c r="B26" s="80" t="s">
        <v>67</v>
      </c>
      <c r="C26" s="80"/>
      <c r="D26" s="80"/>
      <c r="E26" s="121"/>
      <c r="F26" s="106"/>
      <c r="G26" s="106"/>
      <c r="H26" s="115"/>
      <c r="I26" s="106"/>
      <c r="J26" s="106"/>
      <c r="K26" s="106"/>
      <c r="L26" s="106"/>
      <c r="M26" s="106"/>
      <c r="N26" s="106"/>
      <c r="O26" s="106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16"/>
      <c r="B27" s="53" t="s">
        <v>160</v>
      </c>
      <c r="C27" s="53"/>
      <c r="D27" s="53"/>
      <c r="E27" s="66" t="s">
        <v>161</v>
      </c>
      <c r="F27" s="54">
        <f t="shared" ref="F27:O27" si="3">F24+F25</f>
        <v>0</v>
      </c>
      <c r="G27" s="88">
        <f t="shared" si="3"/>
        <v>0</v>
      </c>
      <c r="H27" s="90">
        <f t="shared" si="3"/>
        <v>0</v>
      </c>
      <c r="I27" s="88">
        <f t="shared" si="3"/>
        <v>0</v>
      </c>
      <c r="J27" s="54">
        <f t="shared" si="3"/>
        <v>0</v>
      </c>
      <c r="K27" s="88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19" t="s">
        <v>68</v>
      </c>
      <c r="B30" s="119"/>
      <c r="C30" s="119"/>
      <c r="D30" s="119"/>
      <c r="E30" s="119"/>
      <c r="F30" s="123" t="s">
        <v>259</v>
      </c>
      <c r="G30" s="123"/>
      <c r="H30" s="123" t="s">
        <v>260</v>
      </c>
      <c r="I30" s="123"/>
      <c r="J30" s="123" t="s">
        <v>261</v>
      </c>
      <c r="K30" s="123"/>
      <c r="L30" s="123" t="s">
        <v>262</v>
      </c>
      <c r="M30" s="123"/>
      <c r="N30" s="123" t="s">
        <v>263</v>
      </c>
      <c r="O30" s="123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19"/>
      <c r="B31" s="119"/>
      <c r="C31" s="119"/>
      <c r="D31" s="119"/>
      <c r="E31" s="119"/>
      <c r="F31" s="51" t="s">
        <v>243</v>
      </c>
      <c r="G31" s="81" t="s">
        <v>246</v>
      </c>
      <c r="H31" s="51" t="s">
        <v>243</v>
      </c>
      <c r="I31" s="81" t="s">
        <v>246</v>
      </c>
      <c r="J31" s="51" t="s">
        <v>243</v>
      </c>
      <c r="K31" s="81" t="s">
        <v>246</v>
      </c>
      <c r="L31" s="51" t="s">
        <v>243</v>
      </c>
      <c r="M31" s="81" t="s">
        <v>246</v>
      </c>
      <c r="N31" s="51" t="s">
        <v>243</v>
      </c>
      <c r="O31" s="81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16" t="s">
        <v>84</v>
      </c>
      <c r="B32" s="61" t="s">
        <v>49</v>
      </c>
      <c r="C32" s="53"/>
      <c r="D32" s="53"/>
      <c r="E32" s="66" t="s">
        <v>40</v>
      </c>
      <c r="F32" s="54">
        <v>1714</v>
      </c>
      <c r="G32" s="88">
        <v>1544</v>
      </c>
      <c r="H32" s="54">
        <v>1618</v>
      </c>
      <c r="I32" s="88">
        <v>832</v>
      </c>
      <c r="J32" s="54">
        <v>903</v>
      </c>
      <c r="K32" s="88">
        <v>449</v>
      </c>
      <c r="L32" s="54">
        <v>0</v>
      </c>
      <c r="M32" s="88">
        <v>0</v>
      </c>
      <c r="N32" s="54">
        <v>0</v>
      </c>
      <c r="O32" s="88">
        <v>0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22"/>
      <c r="B33" s="63"/>
      <c r="C33" s="61" t="s">
        <v>69</v>
      </c>
      <c r="D33" s="53"/>
      <c r="E33" s="66"/>
      <c r="F33" s="54">
        <v>1424</v>
      </c>
      <c r="G33" s="88">
        <v>1445</v>
      </c>
      <c r="H33" s="54">
        <v>705</v>
      </c>
      <c r="I33" s="88">
        <v>806</v>
      </c>
      <c r="J33" s="54">
        <v>898</v>
      </c>
      <c r="K33" s="88">
        <v>447</v>
      </c>
      <c r="L33" s="89">
        <v>0</v>
      </c>
      <c r="M33" s="88">
        <v>0</v>
      </c>
      <c r="N33" s="89">
        <v>0</v>
      </c>
      <c r="O33" s="88">
        <v>0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22"/>
      <c r="B34" s="63"/>
      <c r="C34" s="62"/>
      <c r="D34" s="53" t="s">
        <v>70</v>
      </c>
      <c r="E34" s="66"/>
      <c r="F34" s="54">
        <v>1424</v>
      </c>
      <c r="G34" s="88">
        <v>1445</v>
      </c>
      <c r="H34" s="54">
        <v>0</v>
      </c>
      <c r="I34" s="88">
        <v>0</v>
      </c>
      <c r="J34" s="54">
        <v>898</v>
      </c>
      <c r="K34" s="88">
        <v>447</v>
      </c>
      <c r="L34" s="89">
        <v>0</v>
      </c>
      <c r="M34" s="88">
        <v>0</v>
      </c>
      <c r="N34" s="89">
        <v>0</v>
      </c>
      <c r="O34" s="88">
        <v>0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22"/>
      <c r="B35" s="62"/>
      <c r="C35" s="80" t="s">
        <v>71</v>
      </c>
      <c r="D35" s="53"/>
      <c r="E35" s="66"/>
      <c r="F35" s="54">
        <v>290</v>
      </c>
      <c r="G35" s="88">
        <v>99</v>
      </c>
      <c r="H35" s="54">
        <v>914</v>
      </c>
      <c r="I35" s="88">
        <v>26</v>
      </c>
      <c r="J35" s="68">
        <v>5</v>
      </c>
      <c r="K35" s="68">
        <v>2</v>
      </c>
      <c r="L35" s="89">
        <v>0</v>
      </c>
      <c r="M35" s="88">
        <v>0</v>
      </c>
      <c r="N35" s="89">
        <v>0</v>
      </c>
      <c r="O35" s="88">
        <v>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22"/>
      <c r="B36" s="61" t="s">
        <v>52</v>
      </c>
      <c r="C36" s="53"/>
      <c r="D36" s="53"/>
      <c r="E36" s="66" t="s">
        <v>41</v>
      </c>
      <c r="F36" s="54">
        <v>465</v>
      </c>
      <c r="G36" s="88">
        <v>420</v>
      </c>
      <c r="H36" s="54">
        <v>6</v>
      </c>
      <c r="I36" s="88">
        <v>6</v>
      </c>
      <c r="J36" s="54">
        <v>12</v>
      </c>
      <c r="K36" s="88">
        <v>12</v>
      </c>
      <c r="L36" s="89">
        <v>0</v>
      </c>
      <c r="M36" s="88">
        <v>0</v>
      </c>
      <c r="N36" s="89">
        <v>0</v>
      </c>
      <c r="O36" s="88">
        <v>0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22"/>
      <c r="B37" s="63"/>
      <c r="C37" s="53" t="s">
        <v>72</v>
      </c>
      <c r="D37" s="53"/>
      <c r="E37" s="66"/>
      <c r="F37" s="54">
        <v>413</v>
      </c>
      <c r="G37" s="88">
        <v>364</v>
      </c>
      <c r="H37" s="54">
        <v>0.1</v>
      </c>
      <c r="I37" s="88">
        <v>0.1</v>
      </c>
      <c r="J37" s="54">
        <v>9</v>
      </c>
      <c r="K37" s="88">
        <v>9</v>
      </c>
      <c r="L37" s="89">
        <v>0</v>
      </c>
      <c r="M37" s="88">
        <v>0</v>
      </c>
      <c r="N37" s="89">
        <v>0</v>
      </c>
      <c r="O37" s="88">
        <v>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22"/>
      <c r="B38" s="62"/>
      <c r="C38" s="53" t="s">
        <v>73</v>
      </c>
      <c r="D38" s="53"/>
      <c r="E38" s="66"/>
      <c r="F38" s="54">
        <v>52</v>
      </c>
      <c r="G38" s="88">
        <v>56</v>
      </c>
      <c r="H38" s="54">
        <v>6</v>
      </c>
      <c r="I38" s="88">
        <v>6</v>
      </c>
      <c r="J38" s="54">
        <v>3</v>
      </c>
      <c r="K38" s="88">
        <v>3</v>
      </c>
      <c r="L38" s="89">
        <v>0</v>
      </c>
      <c r="M38" s="88">
        <v>0</v>
      </c>
      <c r="N38" s="89">
        <v>0</v>
      </c>
      <c r="O38" s="88">
        <v>0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22"/>
      <c r="B39" s="47" t="s">
        <v>74</v>
      </c>
      <c r="C39" s="47"/>
      <c r="D39" s="47"/>
      <c r="E39" s="66" t="s">
        <v>163</v>
      </c>
      <c r="F39" s="54">
        <f t="shared" ref="F39:O39" si="4">F32-F36</f>
        <v>1249</v>
      </c>
      <c r="G39" s="88">
        <f t="shared" si="4"/>
        <v>1124</v>
      </c>
      <c r="H39" s="54">
        <f t="shared" si="4"/>
        <v>1612</v>
      </c>
      <c r="I39" s="88">
        <f t="shared" si="4"/>
        <v>826</v>
      </c>
      <c r="J39" s="54">
        <f t="shared" si="4"/>
        <v>891</v>
      </c>
      <c r="K39" s="88">
        <f t="shared" si="4"/>
        <v>437</v>
      </c>
      <c r="L39" s="54">
        <f t="shared" si="4"/>
        <v>0</v>
      </c>
      <c r="M39" s="88">
        <f t="shared" si="4"/>
        <v>0</v>
      </c>
      <c r="N39" s="54">
        <f t="shared" si="4"/>
        <v>0</v>
      </c>
      <c r="O39" s="88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16" t="s">
        <v>85</v>
      </c>
      <c r="B40" s="61" t="s">
        <v>75</v>
      </c>
      <c r="C40" s="53"/>
      <c r="D40" s="53"/>
      <c r="E40" s="66" t="s">
        <v>43</v>
      </c>
      <c r="F40" s="54">
        <v>2511</v>
      </c>
      <c r="G40" s="88">
        <v>1658</v>
      </c>
      <c r="H40" s="54">
        <v>0</v>
      </c>
      <c r="I40" s="88">
        <v>0</v>
      </c>
      <c r="J40" s="54">
        <v>0</v>
      </c>
      <c r="K40" s="88">
        <v>0</v>
      </c>
      <c r="L40" s="54">
        <v>104</v>
      </c>
      <c r="M40" s="88">
        <v>103</v>
      </c>
      <c r="N40" s="54">
        <v>33</v>
      </c>
      <c r="O40" s="88">
        <v>33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7"/>
      <c r="B41" s="62"/>
      <c r="C41" s="53" t="s">
        <v>76</v>
      </c>
      <c r="D41" s="53"/>
      <c r="E41" s="66"/>
      <c r="F41" s="68">
        <v>1488</v>
      </c>
      <c r="G41" s="68">
        <v>1638</v>
      </c>
      <c r="H41" s="68">
        <v>0</v>
      </c>
      <c r="I41" s="68">
        <v>0</v>
      </c>
      <c r="J41" s="54">
        <v>0</v>
      </c>
      <c r="K41" s="88">
        <v>0</v>
      </c>
      <c r="L41" s="54">
        <v>0</v>
      </c>
      <c r="M41" s="88">
        <v>0</v>
      </c>
      <c r="N41" s="54">
        <v>0</v>
      </c>
      <c r="O41" s="88"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7"/>
      <c r="B42" s="61" t="s">
        <v>63</v>
      </c>
      <c r="C42" s="53"/>
      <c r="D42" s="53"/>
      <c r="E42" s="66" t="s">
        <v>44</v>
      </c>
      <c r="F42" s="54">
        <v>2514</v>
      </c>
      <c r="G42" s="88">
        <v>2338</v>
      </c>
      <c r="H42" s="54">
        <v>1594</v>
      </c>
      <c r="I42" s="88">
        <v>49</v>
      </c>
      <c r="J42" s="54">
        <v>0</v>
      </c>
      <c r="K42" s="88">
        <v>0</v>
      </c>
      <c r="L42" s="54">
        <v>104</v>
      </c>
      <c r="M42" s="88">
        <v>103</v>
      </c>
      <c r="N42" s="54">
        <v>33</v>
      </c>
      <c r="O42" s="88">
        <v>33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7"/>
      <c r="B43" s="62"/>
      <c r="C43" s="53" t="s">
        <v>77</v>
      </c>
      <c r="D43" s="53"/>
      <c r="E43" s="66"/>
      <c r="F43" s="54">
        <v>666</v>
      </c>
      <c r="G43" s="88">
        <v>672</v>
      </c>
      <c r="H43" s="54">
        <v>1592</v>
      </c>
      <c r="I43" s="88">
        <v>0</v>
      </c>
      <c r="J43" s="68">
        <v>0</v>
      </c>
      <c r="K43" s="68">
        <v>0</v>
      </c>
      <c r="L43" s="54">
        <v>92</v>
      </c>
      <c r="M43" s="88">
        <v>90</v>
      </c>
      <c r="N43" s="54">
        <v>29</v>
      </c>
      <c r="O43" s="88">
        <v>29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7"/>
      <c r="B44" s="53" t="s">
        <v>74</v>
      </c>
      <c r="C44" s="53"/>
      <c r="D44" s="53"/>
      <c r="E44" s="66" t="s">
        <v>164</v>
      </c>
      <c r="F44" s="68">
        <f t="shared" ref="F44:O44" si="5">F40-F42</f>
        <v>-3</v>
      </c>
      <c r="G44" s="68">
        <f t="shared" si="5"/>
        <v>-680</v>
      </c>
      <c r="H44" s="68">
        <f t="shared" si="5"/>
        <v>-1594</v>
      </c>
      <c r="I44" s="68">
        <f t="shared" si="5"/>
        <v>-49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>M40-M42</f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16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1246</v>
      </c>
      <c r="G45" s="88">
        <f t="shared" si="6"/>
        <v>444</v>
      </c>
      <c r="H45" s="54">
        <f t="shared" si="6"/>
        <v>18</v>
      </c>
      <c r="I45" s="88">
        <f t="shared" si="6"/>
        <v>777</v>
      </c>
      <c r="J45" s="54">
        <f t="shared" si="6"/>
        <v>891</v>
      </c>
      <c r="K45" s="88">
        <f t="shared" si="6"/>
        <v>437</v>
      </c>
      <c r="L45" s="54">
        <f t="shared" si="6"/>
        <v>0</v>
      </c>
      <c r="M45" s="88">
        <f t="shared" si="6"/>
        <v>0</v>
      </c>
      <c r="N45" s="54">
        <f t="shared" si="6"/>
        <v>0</v>
      </c>
      <c r="O45" s="88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7"/>
      <c r="B46" s="53" t="s">
        <v>79</v>
      </c>
      <c r="C46" s="53"/>
      <c r="D46" s="53"/>
      <c r="E46" s="53"/>
      <c r="F46" s="68">
        <v>1336</v>
      </c>
      <c r="G46" s="68">
        <v>225</v>
      </c>
      <c r="H46" s="68">
        <v>18</v>
      </c>
      <c r="I46" s="68">
        <v>826</v>
      </c>
      <c r="J46" s="68">
        <v>1040</v>
      </c>
      <c r="K46" s="68">
        <v>282</v>
      </c>
      <c r="L46" s="54"/>
      <c r="M46" s="88">
        <v>0</v>
      </c>
      <c r="N46" s="68">
        <v>0</v>
      </c>
      <c r="O46" s="88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7"/>
      <c r="B47" s="53" t="s">
        <v>80</v>
      </c>
      <c r="C47" s="53"/>
      <c r="D47" s="53"/>
      <c r="E47" s="53"/>
      <c r="F47" s="54">
        <v>170</v>
      </c>
      <c r="G47" s="88">
        <v>260</v>
      </c>
      <c r="H47" s="54">
        <v>0.2</v>
      </c>
      <c r="I47" s="88">
        <v>0.1</v>
      </c>
      <c r="J47" s="54">
        <v>7</v>
      </c>
      <c r="K47" s="88">
        <v>156</v>
      </c>
      <c r="L47" s="54">
        <v>0</v>
      </c>
      <c r="M47" s="88">
        <v>0</v>
      </c>
      <c r="N47" s="54">
        <v>0</v>
      </c>
      <c r="O47" s="88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7"/>
      <c r="B48" s="53" t="s">
        <v>81</v>
      </c>
      <c r="C48" s="53"/>
      <c r="D48" s="53"/>
      <c r="E48" s="53"/>
      <c r="F48" s="54">
        <v>5</v>
      </c>
      <c r="G48" s="88">
        <v>18</v>
      </c>
      <c r="H48" s="54">
        <v>0.2</v>
      </c>
      <c r="I48" s="88">
        <v>0.1</v>
      </c>
      <c r="J48" s="54">
        <v>7</v>
      </c>
      <c r="K48" s="88">
        <v>156</v>
      </c>
      <c r="L48" s="54">
        <v>0</v>
      </c>
      <c r="M48" s="88">
        <v>0</v>
      </c>
      <c r="N48" s="54">
        <v>0</v>
      </c>
      <c r="O48" s="88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250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7"/>
      <c r="E6" s="125" t="s">
        <v>251</v>
      </c>
      <c r="F6" s="125"/>
      <c r="G6" s="125" t="s">
        <v>252</v>
      </c>
      <c r="H6" s="125"/>
      <c r="I6" s="126" t="s">
        <v>253</v>
      </c>
      <c r="J6" s="127"/>
      <c r="K6" s="125" t="s">
        <v>254</v>
      </c>
      <c r="L6" s="125"/>
      <c r="M6" s="125"/>
      <c r="N6" s="125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101" t="s">
        <v>169</v>
      </c>
      <c r="B8" s="82" t="s">
        <v>170</v>
      </c>
      <c r="C8" s="83"/>
      <c r="D8" s="83"/>
      <c r="E8" s="84">
        <v>1</v>
      </c>
      <c r="F8" s="84">
        <v>1</v>
      </c>
      <c r="G8" s="84">
        <v>1</v>
      </c>
      <c r="H8" s="84">
        <v>1</v>
      </c>
      <c r="I8" s="84">
        <v>2</v>
      </c>
      <c r="J8" s="84">
        <v>2</v>
      </c>
      <c r="K8" s="84">
        <v>12</v>
      </c>
      <c r="L8" s="99">
        <v>12</v>
      </c>
      <c r="M8" s="84"/>
      <c r="N8" s="84"/>
    </row>
    <row r="9" spans="1:14" ht="18" customHeight="1">
      <c r="A9" s="101"/>
      <c r="B9" s="101" t="s">
        <v>171</v>
      </c>
      <c r="C9" s="53" t="s">
        <v>172</v>
      </c>
      <c r="D9" s="53"/>
      <c r="E9" s="84">
        <v>30</v>
      </c>
      <c r="F9" s="84">
        <v>30</v>
      </c>
      <c r="G9" s="84">
        <v>10</v>
      </c>
      <c r="H9" s="84">
        <v>10</v>
      </c>
      <c r="I9" s="84">
        <v>238</v>
      </c>
      <c r="J9" s="84">
        <v>238</v>
      </c>
      <c r="K9" s="84">
        <v>95</v>
      </c>
      <c r="L9" s="84">
        <v>95</v>
      </c>
      <c r="M9" s="84"/>
      <c r="N9" s="84"/>
    </row>
    <row r="10" spans="1:14" ht="18" customHeight="1">
      <c r="A10" s="101"/>
      <c r="B10" s="101"/>
      <c r="C10" s="53" t="s">
        <v>173</v>
      </c>
      <c r="D10" s="53"/>
      <c r="E10" s="84">
        <v>30</v>
      </c>
      <c r="F10" s="84">
        <v>30</v>
      </c>
      <c r="G10" s="84">
        <v>10</v>
      </c>
      <c r="H10" s="84">
        <v>10</v>
      </c>
      <c r="I10" s="84">
        <v>196</v>
      </c>
      <c r="J10" s="84">
        <v>196</v>
      </c>
      <c r="K10" s="84">
        <v>50</v>
      </c>
      <c r="L10" s="84">
        <v>50</v>
      </c>
      <c r="M10" s="84"/>
      <c r="N10" s="84"/>
    </row>
    <row r="11" spans="1:14" ht="18" customHeight="1">
      <c r="A11" s="101"/>
      <c r="B11" s="101"/>
      <c r="C11" s="53" t="s">
        <v>174</v>
      </c>
      <c r="D11" s="53"/>
      <c r="E11" s="93">
        <v>0</v>
      </c>
      <c r="F11" s="84">
        <v>0</v>
      </c>
      <c r="G11" s="93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/>
      <c r="N11" s="84"/>
    </row>
    <row r="12" spans="1:14" ht="18" customHeight="1">
      <c r="A12" s="101"/>
      <c r="B12" s="101"/>
      <c r="C12" s="53" t="s">
        <v>175</v>
      </c>
      <c r="D12" s="53"/>
      <c r="E12" s="93">
        <v>0</v>
      </c>
      <c r="F12" s="84">
        <v>0</v>
      </c>
      <c r="G12" s="84">
        <v>0</v>
      </c>
      <c r="H12" s="84">
        <v>0</v>
      </c>
      <c r="I12" s="84">
        <v>42</v>
      </c>
      <c r="J12" s="84">
        <v>42</v>
      </c>
      <c r="K12" s="84">
        <v>45</v>
      </c>
      <c r="L12" s="84">
        <v>45</v>
      </c>
      <c r="M12" s="84"/>
      <c r="N12" s="84"/>
    </row>
    <row r="13" spans="1:14" ht="18" customHeight="1">
      <c r="A13" s="101"/>
      <c r="B13" s="101"/>
      <c r="C13" s="53" t="s">
        <v>176</v>
      </c>
      <c r="D13" s="53"/>
      <c r="E13" s="93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/>
      <c r="N13" s="84"/>
    </row>
    <row r="14" spans="1:14" ht="18" customHeight="1">
      <c r="A14" s="101"/>
      <c r="B14" s="101"/>
      <c r="C14" s="53" t="s">
        <v>177</v>
      </c>
      <c r="D14" s="53"/>
      <c r="E14" s="93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/>
      <c r="N14" s="84"/>
    </row>
    <row r="15" spans="1:14" ht="18" customHeight="1">
      <c r="A15" s="101" t="s">
        <v>178</v>
      </c>
      <c r="B15" s="101" t="s">
        <v>179</v>
      </c>
      <c r="C15" s="53" t="s">
        <v>180</v>
      </c>
      <c r="D15" s="53"/>
      <c r="E15" s="54">
        <v>8740</v>
      </c>
      <c r="F15" s="97">
        <v>7423</v>
      </c>
      <c r="G15" s="54">
        <v>750</v>
      </c>
      <c r="H15" s="97">
        <v>696</v>
      </c>
      <c r="I15" s="54">
        <v>9</v>
      </c>
      <c r="J15" s="97">
        <v>9</v>
      </c>
      <c r="K15" s="54">
        <v>73</v>
      </c>
      <c r="L15" s="97">
        <v>40</v>
      </c>
      <c r="M15" s="54"/>
      <c r="N15" s="54"/>
    </row>
    <row r="16" spans="1:14" ht="18" customHeight="1">
      <c r="A16" s="101"/>
      <c r="B16" s="101"/>
      <c r="C16" s="53" t="s">
        <v>181</v>
      </c>
      <c r="D16" s="53"/>
      <c r="E16" s="54">
        <v>159</v>
      </c>
      <c r="F16" s="97">
        <v>161</v>
      </c>
      <c r="G16" s="54">
        <v>2352</v>
      </c>
      <c r="H16" s="97">
        <v>2359</v>
      </c>
      <c r="I16" s="54">
        <v>238</v>
      </c>
      <c r="J16" s="97">
        <v>271</v>
      </c>
      <c r="K16" s="54">
        <v>7</v>
      </c>
      <c r="L16" s="97">
        <v>4</v>
      </c>
      <c r="M16" s="54"/>
      <c r="N16" s="54"/>
    </row>
    <row r="17" spans="1:15" ht="18" customHeight="1">
      <c r="A17" s="101"/>
      <c r="B17" s="101"/>
      <c r="C17" s="53" t="s">
        <v>182</v>
      </c>
      <c r="D17" s="53"/>
      <c r="E17" s="94">
        <v>0</v>
      </c>
      <c r="F17" s="97">
        <v>0</v>
      </c>
      <c r="G17" s="54">
        <v>0</v>
      </c>
      <c r="H17" s="97">
        <v>0</v>
      </c>
      <c r="I17" s="54">
        <v>0</v>
      </c>
      <c r="J17" s="97">
        <v>0</v>
      </c>
      <c r="K17" s="54">
        <v>0</v>
      </c>
      <c r="L17" s="97">
        <v>0</v>
      </c>
      <c r="M17" s="54"/>
      <c r="N17" s="54"/>
    </row>
    <row r="18" spans="1:15" ht="18" customHeight="1">
      <c r="A18" s="101"/>
      <c r="B18" s="101"/>
      <c r="C18" s="53" t="s">
        <v>183</v>
      </c>
      <c r="D18" s="53"/>
      <c r="E18" s="54">
        <v>8899</v>
      </c>
      <c r="F18" s="97">
        <v>7584</v>
      </c>
      <c r="G18" s="54">
        <v>3102</v>
      </c>
      <c r="H18" s="97">
        <v>3056</v>
      </c>
      <c r="I18" s="54">
        <v>248</v>
      </c>
      <c r="J18" s="97">
        <v>280</v>
      </c>
      <c r="K18" s="54">
        <v>80</v>
      </c>
      <c r="L18" s="97">
        <v>44</v>
      </c>
      <c r="M18" s="54"/>
      <c r="N18" s="54"/>
    </row>
    <row r="19" spans="1:15" ht="18" customHeight="1">
      <c r="A19" s="101"/>
      <c r="B19" s="101" t="s">
        <v>184</v>
      </c>
      <c r="C19" s="53" t="s">
        <v>185</v>
      </c>
      <c r="D19" s="53"/>
      <c r="E19" s="54">
        <v>1286</v>
      </c>
      <c r="F19" s="97">
        <v>3884</v>
      </c>
      <c r="G19" s="54">
        <v>323</v>
      </c>
      <c r="H19" s="97">
        <v>275</v>
      </c>
      <c r="I19" s="54">
        <v>46</v>
      </c>
      <c r="J19" s="97">
        <v>47</v>
      </c>
      <c r="K19" s="54">
        <v>14</v>
      </c>
      <c r="L19" s="97">
        <v>7</v>
      </c>
      <c r="M19" s="54"/>
      <c r="N19" s="54"/>
    </row>
    <row r="20" spans="1:15" ht="18" customHeight="1">
      <c r="A20" s="101"/>
      <c r="B20" s="101"/>
      <c r="C20" s="53" t="s">
        <v>186</v>
      </c>
      <c r="D20" s="53"/>
      <c r="E20" s="54">
        <v>6046</v>
      </c>
      <c r="F20" s="97">
        <v>2172</v>
      </c>
      <c r="G20" s="54">
        <v>493</v>
      </c>
      <c r="H20" s="97">
        <v>566</v>
      </c>
      <c r="I20" s="54">
        <v>115</v>
      </c>
      <c r="J20" s="97">
        <v>157</v>
      </c>
      <c r="K20" s="54">
        <v>29</v>
      </c>
      <c r="L20" s="97">
        <v>1</v>
      </c>
      <c r="M20" s="54"/>
      <c r="N20" s="54"/>
    </row>
    <row r="21" spans="1:15" ht="18" customHeight="1">
      <c r="A21" s="101"/>
      <c r="B21" s="101"/>
      <c r="C21" s="53" t="s">
        <v>187</v>
      </c>
      <c r="D21" s="53"/>
      <c r="E21" s="95">
        <v>0</v>
      </c>
      <c r="F21" s="96">
        <v>0</v>
      </c>
      <c r="G21" s="85">
        <v>0</v>
      </c>
      <c r="H21" s="96">
        <v>0</v>
      </c>
      <c r="I21" s="85">
        <v>0</v>
      </c>
      <c r="J21" s="96">
        <v>0</v>
      </c>
      <c r="K21" s="85">
        <v>0</v>
      </c>
      <c r="L21" s="96">
        <v>0</v>
      </c>
      <c r="M21" s="85"/>
      <c r="N21" s="85"/>
    </row>
    <row r="22" spans="1:15" ht="18" customHeight="1">
      <c r="A22" s="101"/>
      <c r="B22" s="101"/>
      <c r="C22" s="47" t="s">
        <v>188</v>
      </c>
      <c r="D22" s="47"/>
      <c r="E22" s="54">
        <v>7332</v>
      </c>
      <c r="F22" s="97">
        <v>6056</v>
      </c>
      <c r="G22" s="54">
        <v>816</v>
      </c>
      <c r="H22" s="97">
        <v>840</v>
      </c>
      <c r="I22" s="54">
        <v>161</v>
      </c>
      <c r="J22" s="97">
        <v>204</v>
      </c>
      <c r="K22" s="54">
        <v>43</v>
      </c>
      <c r="L22" s="97">
        <v>8</v>
      </c>
      <c r="M22" s="54"/>
      <c r="N22" s="54"/>
    </row>
    <row r="23" spans="1:15" ht="18" customHeight="1">
      <c r="A23" s="101"/>
      <c r="B23" s="101" t="s">
        <v>189</v>
      </c>
      <c r="C23" s="53" t="s">
        <v>190</v>
      </c>
      <c r="D23" s="53"/>
      <c r="E23" s="54">
        <v>30</v>
      </c>
      <c r="F23" s="97">
        <v>30</v>
      </c>
      <c r="G23" s="54">
        <v>10</v>
      </c>
      <c r="H23" s="97">
        <v>10</v>
      </c>
      <c r="I23" s="54">
        <v>238</v>
      </c>
      <c r="J23" s="97">
        <v>238</v>
      </c>
      <c r="K23" s="54">
        <v>78</v>
      </c>
      <c r="L23" s="97">
        <v>78</v>
      </c>
      <c r="M23" s="54"/>
      <c r="N23" s="54"/>
    </row>
    <row r="24" spans="1:15" ht="18" customHeight="1">
      <c r="A24" s="101"/>
      <c r="B24" s="101"/>
      <c r="C24" s="53" t="s">
        <v>191</v>
      </c>
      <c r="D24" s="53"/>
      <c r="E24" s="94">
        <v>0</v>
      </c>
      <c r="F24" s="96">
        <v>0</v>
      </c>
      <c r="G24" s="54">
        <v>2275</v>
      </c>
      <c r="H24" s="96">
        <v>2205</v>
      </c>
      <c r="I24" s="54">
        <v>-151</v>
      </c>
      <c r="J24" s="96">
        <v>-162</v>
      </c>
      <c r="K24" s="54">
        <v>-58</v>
      </c>
      <c r="L24" s="96">
        <v>-59</v>
      </c>
      <c r="M24" s="54"/>
      <c r="N24" s="54"/>
    </row>
    <row r="25" spans="1:15" ht="18" customHeight="1">
      <c r="A25" s="101"/>
      <c r="B25" s="101"/>
      <c r="C25" s="53" t="s">
        <v>192</v>
      </c>
      <c r="D25" s="53"/>
      <c r="E25" s="54">
        <v>1537</v>
      </c>
      <c r="F25" s="96">
        <v>1498</v>
      </c>
      <c r="G25" s="54">
        <v>0</v>
      </c>
      <c r="H25" s="96">
        <v>0</v>
      </c>
      <c r="I25" s="54">
        <v>0</v>
      </c>
      <c r="J25" s="96">
        <v>0</v>
      </c>
      <c r="K25" s="54">
        <v>18</v>
      </c>
      <c r="L25" s="96">
        <v>18</v>
      </c>
      <c r="M25" s="54"/>
      <c r="N25" s="54"/>
    </row>
    <row r="26" spans="1:15" ht="18" customHeight="1">
      <c r="A26" s="101"/>
      <c r="B26" s="101"/>
      <c r="C26" s="53" t="s">
        <v>193</v>
      </c>
      <c r="D26" s="53"/>
      <c r="E26" s="54">
        <v>1567</v>
      </c>
      <c r="F26" s="97">
        <v>1528</v>
      </c>
      <c r="G26" s="54">
        <v>2285</v>
      </c>
      <c r="H26" s="97">
        <v>2215</v>
      </c>
      <c r="I26" s="54">
        <v>87</v>
      </c>
      <c r="J26" s="97">
        <v>76</v>
      </c>
      <c r="K26" s="54">
        <v>38</v>
      </c>
      <c r="L26" s="97">
        <v>36</v>
      </c>
      <c r="M26" s="54"/>
      <c r="N26" s="54"/>
    </row>
    <row r="27" spans="1:15" ht="18" customHeight="1">
      <c r="A27" s="101"/>
      <c r="B27" s="53" t="s">
        <v>194</v>
      </c>
      <c r="C27" s="53"/>
      <c r="D27" s="53"/>
      <c r="E27" s="54">
        <v>8899</v>
      </c>
      <c r="F27" s="97">
        <v>7584</v>
      </c>
      <c r="G27" s="54">
        <v>3101</v>
      </c>
      <c r="H27" s="97">
        <v>3056</v>
      </c>
      <c r="I27" s="54">
        <v>248</v>
      </c>
      <c r="J27" s="97">
        <v>280</v>
      </c>
      <c r="K27" s="54">
        <v>81</v>
      </c>
      <c r="L27" s="97">
        <v>44</v>
      </c>
      <c r="M27" s="54"/>
      <c r="N27" s="54"/>
    </row>
    <row r="28" spans="1:15" ht="18" customHeight="1">
      <c r="A28" s="101" t="s">
        <v>195</v>
      </c>
      <c r="B28" s="101" t="s">
        <v>196</v>
      </c>
      <c r="C28" s="53" t="s">
        <v>197</v>
      </c>
      <c r="D28" s="86" t="s">
        <v>40</v>
      </c>
      <c r="E28" s="54">
        <v>5282</v>
      </c>
      <c r="F28" s="97">
        <v>5063</v>
      </c>
      <c r="G28" s="54">
        <v>1225</v>
      </c>
      <c r="H28" s="97">
        <v>1307</v>
      </c>
      <c r="I28" s="54">
        <v>58</v>
      </c>
      <c r="J28" s="97">
        <v>58</v>
      </c>
      <c r="K28" s="54">
        <v>116</v>
      </c>
      <c r="L28" s="97">
        <v>83</v>
      </c>
      <c r="M28" s="54"/>
      <c r="N28" s="54"/>
    </row>
    <row r="29" spans="1:15" ht="18" customHeight="1">
      <c r="A29" s="101"/>
      <c r="B29" s="101"/>
      <c r="C29" s="53" t="s">
        <v>198</v>
      </c>
      <c r="D29" s="86" t="s">
        <v>41</v>
      </c>
      <c r="E29" s="54">
        <v>5203</v>
      </c>
      <c r="F29" s="97">
        <v>5029</v>
      </c>
      <c r="G29" s="54">
        <v>1072</v>
      </c>
      <c r="H29" s="97">
        <v>1150</v>
      </c>
      <c r="I29" s="54">
        <v>0</v>
      </c>
      <c r="J29" s="97">
        <v>0</v>
      </c>
      <c r="K29" s="54">
        <v>34</v>
      </c>
      <c r="L29" s="97">
        <v>23</v>
      </c>
      <c r="M29" s="54"/>
      <c r="N29" s="54"/>
    </row>
    <row r="30" spans="1:15" ht="18" customHeight="1">
      <c r="A30" s="101"/>
      <c r="B30" s="101"/>
      <c r="C30" s="53" t="s">
        <v>199</v>
      </c>
      <c r="D30" s="86" t="s">
        <v>200</v>
      </c>
      <c r="E30" s="54">
        <v>44</v>
      </c>
      <c r="F30" s="97">
        <v>24</v>
      </c>
      <c r="G30" s="54">
        <v>65</v>
      </c>
      <c r="H30" s="97">
        <v>65</v>
      </c>
      <c r="I30" s="54">
        <v>41</v>
      </c>
      <c r="J30" s="97">
        <v>42</v>
      </c>
      <c r="K30" s="54">
        <v>115</v>
      </c>
      <c r="L30" s="97">
        <v>96</v>
      </c>
      <c r="M30" s="54"/>
      <c r="N30" s="54"/>
    </row>
    <row r="31" spans="1:15" ht="18" customHeight="1">
      <c r="A31" s="101"/>
      <c r="B31" s="101"/>
      <c r="C31" s="47" t="s">
        <v>201</v>
      </c>
      <c r="D31" s="86" t="s">
        <v>202</v>
      </c>
      <c r="E31" s="54">
        <f t="shared" ref="E31:N31" si="0">E28-E29-E30</f>
        <v>35</v>
      </c>
      <c r="F31" s="97">
        <f t="shared" si="0"/>
        <v>10</v>
      </c>
      <c r="G31" s="54">
        <f t="shared" si="0"/>
        <v>88</v>
      </c>
      <c r="H31" s="97">
        <f t="shared" si="0"/>
        <v>92</v>
      </c>
      <c r="I31" s="54">
        <f t="shared" si="0"/>
        <v>17</v>
      </c>
      <c r="J31" s="97">
        <f t="shared" si="0"/>
        <v>16</v>
      </c>
      <c r="K31" s="54">
        <f t="shared" si="0"/>
        <v>-33</v>
      </c>
      <c r="L31" s="97">
        <f>L28-L29-L30</f>
        <v>-36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101"/>
      <c r="B32" s="101"/>
      <c r="C32" s="53" t="s">
        <v>203</v>
      </c>
      <c r="D32" s="86" t="s">
        <v>204</v>
      </c>
      <c r="E32" s="54">
        <v>5</v>
      </c>
      <c r="F32" s="97">
        <v>5</v>
      </c>
      <c r="G32" s="54">
        <v>1</v>
      </c>
      <c r="H32" s="97">
        <v>0.3</v>
      </c>
      <c r="I32" s="54">
        <v>0</v>
      </c>
      <c r="J32" s="97">
        <v>0</v>
      </c>
      <c r="K32" s="54">
        <v>2</v>
      </c>
      <c r="L32" s="97">
        <v>1</v>
      </c>
      <c r="M32" s="54"/>
      <c r="N32" s="54"/>
    </row>
    <row r="33" spans="1:14" ht="18" customHeight="1">
      <c r="A33" s="101"/>
      <c r="B33" s="101"/>
      <c r="C33" s="53" t="s">
        <v>205</v>
      </c>
      <c r="D33" s="86" t="s">
        <v>206</v>
      </c>
      <c r="E33" s="54">
        <v>0.2</v>
      </c>
      <c r="F33" s="97">
        <v>0</v>
      </c>
      <c r="G33" s="54">
        <v>19</v>
      </c>
      <c r="H33" s="97">
        <v>19</v>
      </c>
      <c r="I33" s="54">
        <v>0.7</v>
      </c>
      <c r="J33" s="97">
        <v>1</v>
      </c>
      <c r="K33" s="54">
        <v>1</v>
      </c>
      <c r="L33" s="97">
        <v>0.1</v>
      </c>
      <c r="M33" s="54"/>
      <c r="N33" s="54"/>
    </row>
    <row r="34" spans="1:14" ht="18" customHeight="1">
      <c r="A34" s="101"/>
      <c r="B34" s="101"/>
      <c r="C34" s="47" t="s">
        <v>207</v>
      </c>
      <c r="D34" s="86" t="s">
        <v>208</v>
      </c>
      <c r="E34" s="54">
        <f t="shared" ref="E34:N34" si="1">E31+E32-E33</f>
        <v>39.799999999999997</v>
      </c>
      <c r="F34" s="97">
        <f t="shared" si="1"/>
        <v>15</v>
      </c>
      <c r="G34" s="54">
        <f t="shared" si="1"/>
        <v>70</v>
      </c>
      <c r="H34" s="97">
        <f t="shared" si="1"/>
        <v>73.3</v>
      </c>
      <c r="I34" s="54">
        <f t="shared" si="1"/>
        <v>16.3</v>
      </c>
      <c r="J34" s="97">
        <f t="shared" si="1"/>
        <v>15</v>
      </c>
      <c r="K34" s="54">
        <f t="shared" si="1"/>
        <v>-32</v>
      </c>
      <c r="L34" s="97">
        <f t="shared" si="1"/>
        <v>-35.1</v>
      </c>
      <c r="M34" s="54">
        <f t="shared" si="1"/>
        <v>0</v>
      </c>
      <c r="N34" s="54">
        <f t="shared" si="1"/>
        <v>0</v>
      </c>
    </row>
    <row r="35" spans="1:14" ht="18" customHeight="1">
      <c r="A35" s="101"/>
      <c r="B35" s="101" t="s">
        <v>209</v>
      </c>
      <c r="C35" s="53" t="s">
        <v>210</v>
      </c>
      <c r="D35" s="86" t="s">
        <v>211</v>
      </c>
      <c r="E35" s="54">
        <v>0</v>
      </c>
      <c r="F35" s="97">
        <v>0.03</v>
      </c>
      <c r="G35" s="54">
        <v>0.2</v>
      </c>
      <c r="H35" s="97">
        <v>0</v>
      </c>
      <c r="I35" s="54">
        <v>0</v>
      </c>
      <c r="J35" s="97">
        <v>0</v>
      </c>
      <c r="K35" s="54">
        <v>34</v>
      </c>
      <c r="L35" s="96">
        <v>19</v>
      </c>
      <c r="M35" s="54"/>
      <c r="N35" s="54"/>
    </row>
    <row r="36" spans="1:14" ht="18" customHeight="1">
      <c r="A36" s="101"/>
      <c r="B36" s="101"/>
      <c r="C36" s="53" t="s">
        <v>212</v>
      </c>
      <c r="D36" s="86" t="s">
        <v>213</v>
      </c>
      <c r="E36" s="54">
        <v>0</v>
      </c>
      <c r="F36" s="97">
        <v>0</v>
      </c>
      <c r="G36" s="54">
        <v>0</v>
      </c>
      <c r="H36" s="97">
        <v>0.1</v>
      </c>
      <c r="I36" s="54"/>
      <c r="J36" s="97">
        <v>0</v>
      </c>
      <c r="K36" s="54">
        <v>0</v>
      </c>
      <c r="L36" s="96">
        <v>0</v>
      </c>
      <c r="M36" s="54"/>
      <c r="N36" s="54"/>
    </row>
    <row r="37" spans="1:14" ht="18" customHeight="1">
      <c r="A37" s="101"/>
      <c r="B37" s="101"/>
      <c r="C37" s="53" t="s">
        <v>214</v>
      </c>
      <c r="D37" s="86" t="s">
        <v>215</v>
      </c>
      <c r="E37" s="54">
        <f t="shared" ref="E37:N37" si="2">E34+E35-E36</f>
        <v>39.799999999999997</v>
      </c>
      <c r="F37" s="97">
        <f t="shared" si="2"/>
        <v>15.03</v>
      </c>
      <c r="G37" s="54">
        <f t="shared" si="2"/>
        <v>70.2</v>
      </c>
      <c r="H37" s="97">
        <f t="shared" si="2"/>
        <v>73.2</v>
      </c>
      <c r="I37" s="54">
        <f t="shared" si="2"/>
        <v>16.3</v>
      </c>
      <c r="J37" s="97">
        <f t="shared" si="2"/>
        <v>15</v>
      </c>
      <c r="K37" s="54">
        <f t="shared" si="2"/>
        <v>2</v>
      </c>
      <c r="L37" s="97">
        <f>L34+L35-L36</f>
        <v>-16.100000000000001</v>
      </c>
      <c r="M37" s="54">
        <f t="shared" si="2"/>
        <v>0</v>
      </c>
      <c r="N37" s="54">
        <f t="shared" si="2"/>
        <v>0</v>
      </c>
    </row>
    <row r="38" spans="1:14" ht="18" customHeight="1">
      <c r="A38" s="101"/>
      <c r="B38" s="101"/>
      <c r="C38" s="53" t="s">
        <v>216</v>
      </c>
      <c r="D38" s="86" t="s">
        <v>217</v>
      </c>
      <c r="E38" s="54">
        <v>0</v>
      </c>
      <c r="F38" s="97">
        <v>0</v>
      </c>
      <c r="G38" s="54">
        <v>0</v>
      </c>
      <c r="H38" s="97">
        <v>0</v>
      </c>
      <c r="I38" s="54">
        <v>0</v>
      </c>
      <c r="J38" s="97">
        <v>0</v>
      </c>
      <c r="K38" s="54">
        <v>0</v>
      </c>
      <c r="L38" s="97">
        <v>0</v>
      </c>
      <c r="M38" s="54"/>
      <c r="N38" s="54"/>
    </row>
    <row r="39" spans="1:14" ht="18" customHeight="1">
      <c r="A39" s="101"/>
      <c r="B39" s="101"/>
      <c r="C39" s="53" t="s">
        <v>218</v>
      </c>
      <c r="D39" s="86" t="s">
        <v>219</v>
      </c>
      <c r="E39" s="54">
        <v>0</v>
      </c>
      <c r="F39" s="97">
        <v>0</v>
      </c>
      <c r="G39" s="54">
        <v>0</v>
      </c>
      <c r="H39" s="97">
        <v>0</v>
      </c>
      <c r="I39" s="54">
        <v>0</v>
      </c>
      <c r="J39" s="97">
        <v>0</v>
      </c>
      <c r="K39" s="54">
        <v>0</v>
      </c>
      <c r="L39" s="97">
        <v>0</v>
      </c>
      <c r="M39" s="54"/>
      <c r="N39" s="54"/>
    </row>
    <row r="40" spans="1:14" ht="18" customHeight="1">
      <c r="A40" s="101"/>
      <c r="B40" s="101"/>
      <c r="C40" s="53" t="s">
        <v>220</v>
      </c>
      <c r="D40" s="86" t="s">
        <v>221</v>
      </c>
      <c r="E40" s="54">
        <v>0</v>
      </c>
      <c r="F40" s="97">
        <v>0</v>
      </c>
      <c r="G40" s="54">
        <v>0</v>
      </c>
      <c r="H40" s="97">
        <v>0</v>
      </c>
      <c r="I40" s="54">
        <v>4</v>
      </c>
      <c r="J40" s="97">
        <v>4</v>
      </c>
      <c r="K40" s="54">
        <v>0.3</v>
      </c>
      <c r="L40" s="97">
        <v>0.4</v>
      </c>
      <c r="M40" s="54"/>
      <c r="N40" s="54"/>
    </row>
    <row r="41" spans="1:14" ht="18" customHeight="1">
      <c r="A41" s="101"/>
      <c r="B41" s="101"/>
      <c r="C41" s="47" t="s">
        <v>222</v>
      </c>
      <c r="D41" s="86" t="s">
        <v>223</v>
      </c>
      <c r="E41" s="54">
        <f t="shared" ref="E41:N41" si="3">E34+E35-E36-E40</f>
        <v>39.799999999999997</v>
      </c>
      <c r="F41" s="97">
        <f>F34+F35-F36-F40</f>
        <v>15.03</v>
      </c>
      <c r="G41" s="54">
        <f t="shared" si="3"/>
        <v>70.2</v>
      </c>
      <c r="H41" s="98">
        <f>H34+H35-H36-H40</f>
        <v>73.2</v>
      </c>
      <c r="I41" s="54">
        <f t="shared" si="3"/>
        <v>12.3</v>
      </c>
      <c r="J41" s="97">
        <f t="shared" si="3"/>
        <v>11</v>
      </c>
      <c r="K41" s="54">
        <f t="shared" si="3"/>
        <v>1.7</v>
      </c>
      <c r="L41" s="97">
        <f t="shared" si="3"/>
        <v>-16.5</v>
      </c>
      <c r="M41" s="54">
        <f>M34+M35-M36-M40</f>
        <v>0</v>
      </c>
      <c r="N41" s="54">
        <f t="shared" si="3"/>
        <v>0</v>
      </c>
    </row>
    <row r="42" spans="1:14" ht="18" customHeight="1">
      <c r="A42" s="101"/>
      <c r="B42" s="101"/>
      <c r="C42" s="124" t="s">
        <v>224</v>
      </c>
      <c r="D42" s="124"/>
      <c r="E42" s="100">
        <f t="shared" ref="E42:N42" si="4">E37+E38-E39-E40</f>
        <v>39.799999999999997</v>
      </c>
      <c r="F42" s="100">
        <f t="shared" si="4"/>
        <v>15.03</v>
      </c>
      <c r="G42" s="100">
        <f t="shared" si="4"/>
        <v>70.2</v>
      </c>
      <c r="H42" s="100">
        <f t="shared" si="4"/>
        <v>73.2</v>
      </c>
      <c r="I42" s="100">
        <f t="shared" si="4"/>
        <v>12.3</v>
      </c>
      <c r="J42" s="100">
        <f t="shared" si="4"/>
        <v>11</v>
      </c>
      <c r="K42" s="100">
        <f t="shared" si="4"/>
        <v>1.7</v>
      </c>
      <c r="L42" s="100">
        <f t="shared" si="4"/>
        <v>-16.5</v>
      </c>
      <c r="M42" s="54">
        <f t="shared" si="4"/>
        <v>0</v>
      </c>
      <c r="N42" s="54">
        <f t="shared" si="4"/>
        <v>0</v>
      </c>
    </row>
    <row r="43" spans="1:14" ht="18" customHeight="1">
      <c r="A43" s="101"/>
      <c r="B43" s="101"/>
      <c r="C43" s="53" t="s">
        <v>225</v>
      </c>
      <c r="D43" s="86" t="s">
        <v>226</v>
      </c>
      <c r="E43" s="54">
        <v>0</v>
      </c>
      <c r="F43" s="97">
        <v>0</v>
      </c>
      <c r="G43" s="54">
        <v>0</v>
      </c>
      <c r="H43" s="97">
        <v>0</v>
      </c>
      <c r="I43" s="54">
        <v>-162</v>
      </c>
      <c r="J43" s="97">
        <v>-173</v>
      </c>
      <c r="K43" s="54">
        <v>-59</v>
      </c>
      <c r="L43" s="97">
        <v>-42</v>
      </c>
      <c r="M43" s="54"/>
      <c r="N43" s="54"/>
    </row>
    <row r="44" spans="1:14" ht="18" customHeight="1">
      <c r="A44" s="101"/>
      <c r="B44" s="101"/>
      <c r="C44" s="47" t="s">
        <v>227</v>
      </c>
      <c r="D44" s="66" t="s">
        <v>228</v>
      </c>
      <c r="E44" s="54">
        <f t="shared" ref="E44:N44" si="5">E41+E43</f>
        <v>39.799999999999997</v>
      </c>
      <c r="F44" s="97">
        <f t="shared" si="5"/>
        <v>15.03</v>
      </c>
      <c r="G44" s="54">
        <f t="shared" si="5"/>
        <v>70.2</v>
      </c>
      <c r="H44" s="97">
        <f>H42+H43</f>
        <v>73.2</v>
      </c>
      <c r="I44" s="54">
        <f t="shared" si="5"/>
        <v>-149.69999999999999</v>
      </c>
      <c r="J44" s="97">
        <f t="shared" si="5"/>
        <v>-162</v>
      </c>
      <c r="K44" s="54">
        <f t="shared" si="5"/>
        <v>-57.3</v>
      </c>
      <c r="L44" s="97">
        <f t="shared" si="5"/>
        <v>-58.5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3.(2)財政指標等（H29‐R3年度）</vt:lpstr>
      <vt:lpstr>3.(1)普通会計決算（R2-3年度)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財政課_小野（修）</cp:lastModifiedBy>
  <cp:lastPrinted>2023-08-25T04:15:27Z</cp:lastPrinted>
  <dcterms:created xsi:type="dcterms:W3CDTF">1999-07-06T05:17:05Z</dcterms:created>
  <dcterms:modified xsi:type="dcterms:W3CDTF">2023-08-25T04:23:19Z</dcterms:modified>
</cp:coreProperties>
</file>