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Z:\起債担当\R05\50【R5地方債協会】\20230706 都道府県及び指定都市の財政状況について【※紙ファイルは市場公募債のドッチファイル】\04 回答\"/>
    </mc:Choice>
  </mc:AlternateContent>
  <xr:revisionPtr revIDLastSave="0" documentId="13_ncr:1_{10F7545A-8DD9-4B94-AF14-65ECAA4028D0}" xr6:coauthVersionLast="47" xr6:coauthVersionMax="47" xr10:uidLastSave="{00000000-0000-0000-0000-000000000000}"/>
  <bookViews>
    <workbookView xWindow="28680" yWindow="-120" windowWidth="29040" windowHeight="15840" tabRatio="663" xr2:uid="{00000000-000D-0000-FFFF-FFFF00000000}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2" l="1"/>
  <c r="F10" i="2"/>
  <c r="F28" i="2" l="1"/>
  <c r="F32" i="2"/>
  <c r="F39" i="2"/>
  <c r="F41" i="2"/>
  <c r="F40" i="2" s="1"/>
  <c r="F44" i="4"/>
  <c r="F39" i="4"/>
  <c r="F45" i="4" s="1"/>
  <c r="F39" i="5" l="1"/>
  <c r="F40" i="5"/>
  <c r="F41" i="5"/>
  <c r="F32" i="5"/>
  <c r="F28" i="5"/>
  <c r="F22" i="5" l="1"/>
  <c r="I20" i="6"/>
  <c r="F44" i="7" l="1"/>
  <c r="F39" i="7"/>
  <c r="F45" i="7" s="1"/>
  <c r="J44" i="7" l="1"/>
  <c r="H44" i="7"/>
  <c r="J39" i="7"/>
  <c r="J45" i="7" s="1"/>
  <c r="H39" i="7"/>
  <c r="H45" i="7" s="1"/>
  <c r="J44" i="4"/>
  <c r="H44" i="4"/>
  <c r="J39" i="4"/>
  <c r="J45" i="4" s="1"/>
  <c r="H39" i="4"/>
  <c r="H45" i="4" s="1"/>
  <c r="F24" i="7" l="1"/>
  <c r="F27" i="7" s="1"/>
  <c r="F16" i="7"/>
  <c r="F15" i="7"/>
  <c r="F14" i="7"/>
  <c r="F24" i="4"/>
  <c r="F27" i="4" s="1"/>
  <c r="F16" i="4"/>
  <c r="F15" i="4"/>
  <c r="F14" i="4"/>
  <c r="M27" i="4" l="1"/>
  <c r="K27" i="4"/>
  <c r="I27" i="4"/>
  <c r="L24" i="4"/>
  <c r="L27" i="4" s="1"/>
  <c r="J24" i="4"/>
  <c r="J27" i="4" s="1"/>
  <c r="H24" i="4"/>
  <c r="H27" i="4" s="1"/>
  <c r="L16" i="4"/>
  <c r="J16" i="4"/>
  <c r="H16" i="4"/>
  <c r="L15" i="4"/>
  <c r="J15" i="4"/>
  <c r="H15" i="4"/>
  <c r="L14" i="4"/>
  <c r="J14" i="4"/>
  <c r="H14" i="4"/>
  <c r="H24" i="7"/>
  <c r="H27" i="7" s="1"/>
  <c r="H16" i="7"/>
  <c r="H15" i="7"/>
  <c r="H14" i="7"/>
  <c r="J24" i="7"/>
  <c r="J27" i="7" s="1"/>
  <c r="J16" i="7"/>
  <c r="J15" i="7"/>
  <c r="J14" i="7"/>
  <c r="L24" i="7"/>
  <c r="L27" i="7" s="1"/>
  <c r="L16" i="7"/>
  <c r="L15" i="7"/>
  <c r="L14" i="7"/>
  <c r="G22" i="6" l="1"/>
  <c r="E31" i="8"/>
  <c r="E34" i="8" s="1"/>
  <c r="F31" i="8"/>
  <c r="F34" i="8" s="1"/>
  <c r="M27" i="7"/>
  <c r="K27" i="7"/>
  <c r="I27" i="7"/>
  <c r="G27" i="7"/>
  <c r="H22" i="6"/>
  <c r="F22" i="6"/>
  <c r="E22" i="6"/>
  <c r="H20" i="6"/>
  <c r="G20" i="6"/>
  <c r="F20" i="6"/>
  <c r="E20" i="6"/>
  <c r="H19" i="6"/>
  <c r="H23" i="6" s="1"/>
  <c r="G19" i="6"/>
  <c r="G23" i="6" s="1"/>
  <c r="F19" i="6"/>
  <c r="F23" i="6" s="1"/>
  <c r="E19" i="6"/>
  <c r="E23" i="6" s="1"/>
  <c r="H45" i="5"/>
  <c r="H27" i="5"/>
  <c r="G27" i="4"/>
  <c r="H45" i="2"/>
  <c r="H27" i="2"/>
  <c r="E41" i="8" l="1"/>
  <c r="E44" i="8" s="1"/>
  <c r="E37" i="8"/>
  <c r="E42" i="8" s="1"/>
  <c r="F41" i="8"/>
  <c r="F44" i="8" s="1"/>
  <c r="F37" i="8"/>
  <c r="F42" i="8" s="1"/>
  <c r="E21" i="6"/>
  <c r="F21" i="6"/>
  <c r="G21" i="6"/>
  <c r="H21" i="6"/>
  <c r="I9" i="2" l="1"/>
  <c r="F45" i="2"/>
  <c r="G45" i="2" s="1"/>
  <c r="F45" i="5"/>
  <c r="G44" i="5" s="1"/>
  <c r="F27" i="5"/>
  <c r="G19" i="5" s="1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/>
  <c r="J41" i="8" s="1"/>
  <c r="J44" i="8" s="1"/>
  <c r="I31" i="8"/>
  <c r="I34" i="8" s="1"/>
  <c r="I37" i="8" s="1"/>
  <c r="I42" i="8" s="1"/>
  <c r="H31" i="8"/>
  <c r="H34" i="8" s="1"/>
  <c r="G31" i="8"/>
  <c r="G34" i="8"/>
  <c r="G41" i="8" s="1"/>
  <c r="G44" i="8" s="1"/>
  <c r="O44" i="7"/>
  <c r="N44" i="7"/>
  <c r="M44" i="7"/>
  <c r="M45" i="7" s="1"/>
  <c r="L44" i="7"/>
  <c r="O39" i="7"/>
  <c r="O45" i="7" s="1"/>
  <c r="N39" i="7"/>
  <c r="M39" i="7"/>
  <c r="L39" i="7"/>
  <c r="O24" i="7"/>
  <c r="O27" i="7" s="1"/>
  <c r="N24" i="7"/>
  <c r="N27" i="7" s="1"/>
  <c r="O16" i="7"/>
  <c r="N16" i="7"/>
  <c r="O15" i="7"/>
  <c r="N15" i="7"/>
  <c r="O14" i="7"/>
  <c r="N14" i="7"/>
  <c r="I19" i="6"/>
  <c r="I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O39" i="4"/>
  <c r="O44" i="4"/>
  <c r="N39" i="4"/>
  <c r="N45" i="4" s="1"/>
  <c r="N44" i="4"/>
  <c r="M39" i="4"/>
  <c r="M44" i="4"/>
  <c r="M45" i="4" s="1"/>
  <c r="L39" i="4"/>
  <c r="L44" i="4"/>
  <c r="L45" i="4"/>
  <c r="O24" i="4"/>
  <c r="O27" i="4" s="1"/>
  <c r="N24" i="4"/>
  <c r="N27" i="4"/>
  <c r="O16" i="4"/>
  <c r="N16" i="4"/>
  <c r="O15" i="4"/>
  <c r="N15" i="4"/>
  <c r="O14" i="4"/>
  <c r="N14" i="4"/>
  <c r="G29" i="2" l="1"/>
  <c r="G41" i="2"/>
  <c r="G39" i="5"/>
  <c r="G33" i="5"/>
  <c r="G40" i="5"/>
  <c r="G34" i="5"/>
  <c r="G42" i="5"/>
  <c r="G41" i="5"/>
  <c r="G35" i="5"/>
  <c r="G28" i="5"/>
  <c r="G30" i="5"/>
  <c r="G38" i="5"/>
  <c r="G37" i="5"/>
  <c r="I45" i="5"/>
  <c r="G45" i="5"/>
  <c r="G29" i="5"/>
  <c r="G28" i="2"/>
  <c r="J37" i="8"/>
  <c r="J42" i="8" s="1"/>
  <c r="G43" i="5"/>
  <c r="G36" i="5"/>
  <c r="G31" i="5"/>
  <c r="G32" i="5"/>
  <c r="O45" i="4"/>
  <c r="G37" i="8"/>
  <c r="G42" i="8" s="1"/>
  <c r="G36" i="2"/>
  <c r="L45" i="7"/>
  <c r="G39" i="2"/>
  <c r="G38" i="2"/>
  <c r="G43" i="2"/>
  <c r="G30" i="2"/>
  <c r="G32" i="2"/>
  <c r="G40" i="2"/>
  <c r="G31" i="2"/>
  <c r="N45" i="7"/>
  <c r="I23" i="6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35" i="2"/>
  <c r="G25" i="5"/>
  <c r="G16" i="5"/>
  <c r="G13" i="5"/>
  <c r="G14" i="5"/>
  <c r="I22" i="6" l="1"/>
  <c r="I26" i="2"/>
  <c r="F27" i="2"/>
  <c r="G26" i="2" s="1"/>
  <c r="G18" i="2" l="1"/>
  <c r="G22" i="2"/>
  <c r="G12" i="2"/>
  <c r="G27" i="2"/>
  <c r="G10" i="2"/>
  <c r="G25" i="2"/>
  <c r="I27" i="2"/>
  <c r="G17" i="2"/>
  <c r="G11" i="2"/>
  <c r="G14" i="2"/>
  <c r="G16" i="2"/>
  <c r="G13" i="2"/>
  <c r="G15" i="2"/>
  <c r="G9" i="2"/>
  <c r="G24" i="2"/>
  <c r="G20" i="2"/>
  <c r="G23" i="2"/>
  <c r="G19" i="2"/>
  <c r="G21" i="2"/>
</calcChain>
</file>

<file path=xl/sharedStrings.xml><?xml version="1.0" encoding="utf-8"?>
<sst xmlns="http://schemas.openxmlformats.org/spreadsheetml/2006/main" count="439" uniqueCount="261">
  <si>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</si>
  <si>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</si>
  <si>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</si>
  <si>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</si>
  <si>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</si>
  <si>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</si>
  <si>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</si>
  <si>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</si>
  <si>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</si>
  <si>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</si>
  <si>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</si>
  <si>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</si>
  <si>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</si>
  <si>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</si>
  <si>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</si>
  <si>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</si>
  <si>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</si>
  <si>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</si>
  <si>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</si>
  <si>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</si>
  <si>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</si>
  <si>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</si>
  <si>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</si>
  <si>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</si>
  <si>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</si>
  <si>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</si>
  <si>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</si>
  <si>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</si>
  <si>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</si>
  <si>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</si>
  <si>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</si>
  <si>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</si>
  <si>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</si>
  <si>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</si>
  <si>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</si>
  <si>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</si>
  <si>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</si>
  <si>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</si>
  <si>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</si>
  <si>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</si>
  <si>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</si>
  <si>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</si>
  <si>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</si>
  <si>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</si>
  <si>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</si>
  <si>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</si>
  <si>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</si>
  <si>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</si>
  <si>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</si>
  <si>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</si>
  <si>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</si>
  <si>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</si>
  <si>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</si>
  <si>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</si>
  <si>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</si>
  <si>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</si>
  <si>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</si>
  <si>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</si>
  <si>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</si>
  <si>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</si>
  <si>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</si>
  <si>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</si>
  <si>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</si>
  <si>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</si>
  <si>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</si>
  <si>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</si>
  <si>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</si>
  <si>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</si>
  <si>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</si>
  <si>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</si>
  <si>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</si>
  <si>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</si>
  <si>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</si>
  <si>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</si>
  <si>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</si>
  <si>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</si>
  <si>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</si>
  <si>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</si>
  <si>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</si>
  <si>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</si>
  <si>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</si>
  <si>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</si>
  <si>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</si>
  <si>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</si>
  <si>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</si>
  <si>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</si>
  <si>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</si>
  <si>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</si>
  <si>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</si>
  <si>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</si>
  <si>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</si>
  <si>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</si>
  <si>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</si>
  <si>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</si>
  <si>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</si>
  <si>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</si>
  <si>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</si>
  <si>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</si>
  <si>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</si>
  <si>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</si>
  <si>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</si>
  <si>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</si>
  <si>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</si>
  <si>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</si>
  <si>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</si>
  <si>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</si>
  <si>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</si>
  <si>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</si>
  <si>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</si>
  <si>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</si>
  <si>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</si>
  <si>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</si>
  <si>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</si>
  <si>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</si>
  <si>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</si>
  <si>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</si>
  <si>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</si>
  <si>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</si>
  <si>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</si>
  <si>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</si>
  <si>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</si>
  <si>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</si>
  <si>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</si>
  <si>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</si>
  <si>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</si>
  <si>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</si>
  <si>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</si>
  <si>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</si>
  <si>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</si>
  <si>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</si>
  <si>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</si>
  <si>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</si>
  <si>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</si>
  <si>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</si>
  <si>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</si>
  <si>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</si>
  <si>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</si>
  <si>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</si>
  <si>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</si>
  <si>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</si>
  <si>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</si>
  <si>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</si>
  <si>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</si>
  <si>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</si>
  <si>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</si>
  <si>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</si>
  <si>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</si>
  <si>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</si>
  <si>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</si>
  <si>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</si>
  <si>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</si>
  <si>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</si>
  <si>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</si>
  <si>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</si>
  <si>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</si>
  <si>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</si>
  <si>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</si>
  <si>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</si>
  <si>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</si>
  <si>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</si>
  <si>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</si>
  <si>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</si>
  <si>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</si>
  <si>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</si>
  <si>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</si>
  <si>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</si>
  <si>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</si>
  <si>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</si>
  <si>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</si>
  <si>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</si>
  <si>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</si>
  <si>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</si>
  <si>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</si>
  <si>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</si>
  <si>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</si>
  <si>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</si>
  <si>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</si>
  <si>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</si>
  <si>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</si>
  <si>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</si>
  <si>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</si>
  <si>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</si>
  <si>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</si>
  <si>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</si>
  <si>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</si>
  <si>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</si>
  <si>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</si>
  <si>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</si>
  <si>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</si>
  <si>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</si>
  <si>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</si>
  <si>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</si>
  <si>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</si>
  <si>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</si>
  <si>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</si>
  <si>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</si>
  <si>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</si>
  <si>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</si>
  <si>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</si>
  <si>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</si>
  <si>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</si>
  <si>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</si>
  <si>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</si>
  <si>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</si>
  <si>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</si>
  <si>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</si>
  <si>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</si>
  <si>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</si>
  <si>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</si>
  <si>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</si>
  <si>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</si>
  <si>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</si>
  <si>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</si>
  <si>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</si>
  <si>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</si>
  <si>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</si>
  <si>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</si>
  <si>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</si>
  <si>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</si>
  <si>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</si>
  <si>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</si>
  <si>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</si>
  <si>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</si>
  <si>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</si>
  <si>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</si>
  <si>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</si>
  <si>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</si>
  <si>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</si>
  <si>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</si>
  <si>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</si>
  <si>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</si>
  <si>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</si>
  <si>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</si>
  <si>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</si>
  <si>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</si>
  <si>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</si>
  <si>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</si>
  <si>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</si>
  <si>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</si>
  <si>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</si>
  <si>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</si>
  <si>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</si>
  <si>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</si>
  <si>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</si>
  <si>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</si>
  <si>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</si>
  <si>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</si>
  <si>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</si>
  <si>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</si>
  <si>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</si>
  <si>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病院事業</t>
    <rPh sb="0" eb="2">
      <t>ビョウイン</t>
    </rPh>
    <rPh sb="2" eb="4">
      <t>ジギョウ</t>
    </rPh>
    <phoneticPr fontId="9"/>
  </si>
  <si>
    <t>電気事業</t>
    <rPh sb="0" eb="2">
      <t>デンキ</t>
    </rPh>
    <rPh sb="2" eb="4">
      <t>ジギョウ</t>
    </rPh>
    <phoneticPr fontId="9"/>
  </si>
  <si>
    <t>工業用水事業</t>
    <rPh sb="0" eb="2">
      <t>コウギョウ</t>
    </rPh>
    <rPh sb="2" eb="3">
      <t>ヨウ</t>
    </rPh>
    <rPh sb="3" eb="4">
      <t>スイ</t>
    </rPh>
    <rPh sb="4" eb="6">
      <t>ジギョウ</t>
    </rPh>
    <phoneticPr fontId="9"/>
  </si>
  <si>
    <t>観光施設事業（その他観光施設）</t>
    <rPh sb="0" eb="2">
      <t>カンコウ</t>
    </rPh>
    <rPh sb="2" eb="4">
      <t>シセツ</t>
    </rPh>
    <rPh sb="4" eb="6">
      <t>ジギョウ</t>
    </rPh>
    <rPh sb="9" eb="10">
      <t>タ</t>
    </rPh>
    <rPh sb="10" eb="12">
      <t>カンコウ</t>
    </rPh>
    <rPh sb="12" eb="14">
      <t>シセツ</t>
    </rPh>
    <phoneticPr fontId="9"/>
  </si>
  <si>
    <t>港湾整備事業（宅地造成事業含）</t>
    <rPh sb="0" eb="2">
      <t>コウワン</t>
    </rPh>
    <rPh sb="2" eb="4">
      <t>セイビ</t>
    </rPh>
    <rPh sb="4" eb="6">
      <t>ジギョウ</t>
    </rPh>
    <rPh sb="7" eb="9">
      <t>タクチ</t>
    </rPh>
    <rPh sb="9" eb="11">
      <t>ゾウセイ</t>
    </rPh>
    <rPh sb="11" eb="13">
      <t>ジギョウ</t>
    </rPh>
    <rPh sb="13" eb="14">
      <t>フク</t>
    </rPh>
    <phoneticPr fontId="9"/>
  </si>
  <si>
    <t>観光施設事業（休養宿泊施設）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phoneticPr fontId="9"/>
  </si>
  <si>
    <t>道路公社</t>
    <rPh sb="0" eb="2">
      <t>ドウロ</t>
    </rPh>
    <rPh sb="2" eb="4">
      <t>コウシャ</t>
    </rPh>
    <phoneticPr fontId="14"/>
  </si>
  <si>
    <t>宮崎県</t>
    <rPh sb="0" eb="3">
      <t>ミヤザキケン</t>
    </rPh>
    <phoneticPr fontId="9"/>
  </si>
  <si>
    <t>宮崎県</t>
    <rPh sb="0" eb="3">
      <t>ミヤザキケン</t>
    </rPh>
    <phoneticPr fontId="16"/>
  </si>
  <si>
    <t>団体名　</t>
    <phoneticPr fontId="9"/>
  </si>
  <si>
    <t>宮崎県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</si>
</sst>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b/>
      <sz val="12"/>
      <name val="ＭＳ Ｐゴシック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18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0" fontId="2" fillId="0" borderId="10" xfId="0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41" fontId="0" fillId="0" borderId="14" xfId="0" applyNumberFormat="1" applyBorder="1" applyAlignment="1">
      <alignment horizontal="center" vertical="center"/>
    </xf>
    <xf numFmtId="41" fontId="0" fillId="0" borderId="15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  <xf numFmtId="0" fontId="20" fillId="0" borderId="5" xfId="0" applyFont="1" applyBorder="1" applyAlignment="1">
      <alignment horizontal="distributed" vertical="center" justifyLastLine="1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Z4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E25" sqref="E25"/>
    </sheetView>
  </sheetViews>
  <sheetFormatPr defaultColWidth="9" defaultRowHeight="13.2"/>
  <cols>
    <col min="1" max="2" width="3.6640625" style="2" customWidth="1"/>
    <col min="3" max="4" width="1.6640625" style="2" customWidth="1"/>
    <col min="5" max="5" width="32.6640625" style="2" customWidth="1"/>
    <col min="6" max="6" width="15.6640625" style="2" customWidth="1"/>
    <col min="7" max="7" width="10.6640625" style="2" customWidth="1"/>
    <col min="8" max="8" width="15.6640625" style="2" customWidth="1"/>
    <col min="9" max="9" width="10.6640625" style="2" customWidth="1"/>
    <col min="10" max="11" width="9" style="2"/>
    <col min="12" max="12" width="9.88671875" style="2" customWidth="1"/>
    <col min="13" max="16384" width="9" style="2"/>
  </cols>
  <sheetData>
    <row r="1" spans="1:11" ht="33.9" customHeight="1">
      <c r="A1" s="16" t="s">
        <v>0</v>
      </c>
      <c r="B1" s="16"/>
      <c r="C1" s="16"/>
      <c r="D1" s="16"/>
      <c r="E1" s="21" t="s">
        <v>257</v>
      </c>
      <c r="F1" s="1"/>
    </row>
    <row r="3" spans="1:11" ht="14.4">
      <c r="A3" s="10" t="s">
        <v>92</v>
      </c>
    </row>
    <row r="5" spans="1:11">
      <c r="A5" s="17" t="s">
        <v>238</v>
      </c>
      <c r="B5" s="17"/>
      <c r="C5" s="17"/>
      <c r="D5" s="17"/>
      <c r="E5" s="17"/>
    </row>
    <row r="6" spans="1:11" ht="14.4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9"/>
      <c r="F7" s="48" t="s">
        <v>239</v>
      </c>
      <c r="G7" s="48"/>
      <c r="H7" s="48" t="s">
        <v>248</v>
      </c>
      <c r="I7" s="49" t="s">
        <v>21</v>
      </c>
    </row>
    <row r="8" spans="1:11" ht="17.100000000000001" customHeight="1">
      <c r="A8" s="18"/>
      <c r="B8" s="19"/>
      <c r="C8" s="19"/>
      <c r="D8" s="19"/>
      <c r="E8" s="60"/>
      <c r="F8" s="51" t="s">
        <v>90</v>
      </c>
      <c r="G8" s="51" t="s">
        <v>2</v>
      </c>
      <c r="H8" s="51" t="s">
        <v>236</v>
      </c>
      <c r="I8" s="52"/>
    </row>
    <row r="9" spans="1:11" ht="18" customHeight="1">
      <c r="A9" s="88" t="s">
        <v>87</v>
      </c>
      <c r="B9" s="88" t="s">
        <v>89</v>
      </c>
      <c r="C9" s="61" t="s">
        <v>3</v>
      </c>
      <c r="D9" s="53"/>
      <c r="E9" s="53"/>
      <c r="F9" s="54">
        <v>142527</v>
      </c>
      <c r="G9" s="55">
        <f>F9/$F$27*100</f>
        <v>22.231355715417685</v>
      </c>
      <c r="H9" s="54">
        <v>136420</v>
      </c>
      <c r="I9" s="55">
        <f>(F9/H9-1)*100</f>
        <v>4.4766163319161389</v>
      </c>
      <c r="K9" s="25"/>
    </row>
    <row r="10" spans="1:11" ht="18" customHeight="1">
      <c r="A10" s="88"/>
      <c r="B10" s="88"/>
      <c r="C10" s="63"/>
      <c r="D10" s="65" t="s">
        <v>22</v>
      </c>
      <c r="E10" s="53"/>
      <c r="F10" s="54">
        <f>SUM(F11:F13)</f>
        <v>33558</v>
      </c>
      <c r="G10" s="55">
        <f t="shared" ref="G10:G26" si="0">F10/$F$27*100</f>
        <v>5.234375487437374</v>
      </c>
      <c r="H10" s="54">
        <v>33011</v>
      </c>
      <c r="I10" s="55">
        <f t="shared" ref="I10:I27" si="1">(F10/H10-1)*100</f>
        <v>1.6570234164369424</v>
      </c>
    </row>
    <row r="11" spans="1:11" ht="18" customHeight="1">
      <c r="A11" s="88"/>
      <c r="B11" s="88"/>
      <c r="C11" s="63"/>
      <c r="D11" s="63"/>
      <c r="E11" s="47" t="s">
        <v>23</v>
      </c>
      <c r="F11" s="54">
        <v>31052</v>
      </c>
      <c r="G11" s="55">
        <f t="shared" si="0"/>
        <v>4.8434897084422595</v>
      </c>
      <c r="H11" s="54">
        <v>30446</v>
      </c>
      <c r="I11" s="55">
        <f t="shared" si="1"/>
        <v>1.9904092491624503</v>
      </c>
    </row>
    <row r="12" spans="1:11" ht="18" customHeight="1">
      <c r="A12" s="88"/>
      <c r="B12" s="88"/>
      <c r="C12" s="63"/>
      <c r="D12" s="63"/>
      <c r="E12" s="47" t="s">
        <v>24</v>
      </c>
      <c r="F12" s="54">
        <v>2464</v>
      </c>
      <c r="G12" s="55">
        <f t="shared" si="0"/>
        <v>0.384334620687934</v>
      </c>
      <c r="H12" s="54">
        <v>2472</v>
      </c>
      <c r="I12" s="55">
        <f t="shared" si="1"/>
        <v>-0.32362459546925182</v>
      </c>
    </row>
    <row r="13" spans="1:11" ht="18" customHeight="1">
      <c r="A13" s="88"/>
      <c r="B13" s="88"/>
      <c r="C13" s="63"/>
      <c r="D13" s="64"/>
      <c r="E13" s="47" t="s">
        <v>25</v>
      </c>
      <c r="F13" s="54">
        <v>42</v>
      </c>
      <c r="G13" s="55">
        <f t="shared" si="0"/>
        <v>6.5511583071806928E-3</v>
      </c>
      <c r="H13" s="54">
        <v>93</v>
      </c>
      <c r="I13" s="55">
        <f t="shared" si="1"/>
        <v>-54.838709677419352</v>
      </c>
    </row>
    <row r="14" spans="1:11" ht="18" customHeight="1">
      <c r="A14" s="88"/>
      <c r="B14" s="88"/>
      <c r="C14" s="63"/>
      <c r="D14" s="61" t="s">
        <v>26</v>
      </c>
      <c r="E14" s="53"/>
      <c r="F14" s="54">
        <f>SUM(F15:F16)</f>
        <v>24758</v>
      </c>
      <c r="G14" s="55">
        <f t="shared" si="0"/>
        <v>3.8617518421233239</v>
      </c>
      <c r="H14" s="54">
        <v>24345</v>
      </c>
      <c r="I14" s="55">
        <f t="shared" si="1"/>
        <v>1.6964469090162249</v>
      </c>
    </row>
    <row r="15" spans="1:11" ht="18" customHeight="1">
      <c r="A15" s="88"/>
      <c r="B15" s="88"/>
      <c r="C15" s="63"/>
      <c r="D15" s="63"/>
      <c r="E15" s="47" t="s">
        <v>27</v>
      </c>
      <c r="F15" s="54">
        <v>1232</v>
      </c>
      <c r="G15" s="55">
        <f t="shared" si="0"/>
        <v>0.192167310343967</v>
      </c>
      <c r="H15" s="54">
        <v>1240</v>
      </c>
      <c r="I15" s="55">
        <f t="shared" si="1"/>
        <v>-0.64516129032258229</v>
      </c>
    </row>
    <row r="16" spans="1:11" ht="18" customHeight="1">
      <c r="A16" s="88"/>
      <c r="B16" s="88"/>
      <c r="C16" s="63"/>
      <c r="D16" s="64"/>
      <c r="E16" s="47" t="s">
        <v>28</v>
      </c>
      <c r="F16" s="54">
        <v>23526</v>
      </c>
      <c r="G16" s="55">
        <f t="shared" si="0"/>
        <v>3.6695845317793565</v>
      </c>
      <c r="H16" s="54">
        <v>23105</v>
      </c>
      <c r="I16" s="55">
        <f t="shared" si="1"/>
        <v>1.8221164250162403</v>
      </c>
      <c r="K16" s="26"/>
    </row>
    <row r="17" spans="1:26" ht="18" customHeight="1">
      <c r="A17" s="88"/>
      <c r="B17" s="88"/>
      <c r="C17" s="63"/>
      <c r="D17" s="89" t="s">
        <v>29</v>
      </c>
      <c r="E17" s="90"/>
      <c r="F17" s="54">
        <v>57185</v>
      </c>
      <c r="G17" s="55">
        <f t="shared" si="0"/>
        <v>8.9197139951459032</v>
      </c>
      <c r="H17" s="54">
        <v>51359</v>
      </c>
      <c r="I17" s="55">
        <f t="shared" si="1"/>
        <v>11.343678809945668</v>
      </c>
    </row>
    <row r="18" spans="1:26" ht="18" customHeight="1">
      <c r="A18" s="88"/>
      <c r="B18" s="88"/>
      <c r="C18" s="63"/>
      <c r="D18" s="89" t="s">
        <v>93</v>
      </c>
      <c r="E18" s="91"/>
      <c r="F18" s="54">
        <v>2159</v>
      </c>
      <c r="G18" s="55">
        <f t="shared" si="0"/>
        <v>0.3367607329810266</v>
      </c>
      <c r="H18" s="54">
        <v>2185</v>
      </c>
      <c r="I18" s="55">
        <f t="shared" si="1"/>
        <v>-1.1899313501144149</v>
      </c>
    </row>
    <row r="19" spans="1:26" ht="18" customHeight="1">
      <c r="A19" s="88"/>
      <c r="B19" s="88"/>
      <c r="C19" s="62"/>
      <c r="D19" s="89" t="s">
        <v>94</v>
      </c>
      <c r="E19" s="91"/>
      <c r="F19" s="56">
        <v>0</v>
      </c>
      <c r="G19" s="55">
        <f t="shared" si="0"/>
        <v>0</v>
      </c>
      <c r="H19" s="54">
        <v>0</v>
      </c>
      <c r="I19" s="55" t="e">
        <f t="shared" si="1"/>
        <v>#DIV/0!</v>
      </c>
      <c r="Z19" s="2" t="s">
        <v>95</v>
      </c>
    </row>
    <row r="20" spans="1:26" ht="18" customHeight="1">
      <c r="A20" s="88"/>
      <c r="B20" s="88"/>
      <c r="C20" s="53" t="s">
        <v>4</v>
      </c>
      <c r="D20" s="53"/>
      <c r="E20" s="53"/>
      <c r="F20" s="54">
        <v>20608</v>
      </c>
      <c r="G20" s="55">
        <f t="shared" si="0"/>
        <v>3.214435009389994</v>
      </c>
      <c r="H20" s="54">
        <v>20228</v>
      </c>
      <c r="I20" s="55">
        <f t="shared" si="1"/>
        <v>1.8785841407949366</v>
      </c>
    </row>
    <row r="21" spans="1:26" ht="18" customHeight="1">
      <c r="A21" s="88"/>
      <c r="B21" s="88"/>
      <c r="C21" s="53" t="s">
        <v>5</v>
      </c>
      <c r="D21" s="53"/>
      <c r="E21" s="53"/>
      <c r="F21" s="54">
        <v>189051</v>
      </c>
      <c r="G21" s="55">
        <f t="shared" si="0"/>
        <v>29.488167360257556</v>
      </c>
      <c r="H21" s="54">
        <v>184979</v>
      </c>
      <c r="I21" s="55">
        <f t="shared" si="1"/>
        <v>2.2013309618929666</v>
      </c>
    </row>
    <row r="22" spans="1:26" ht="18" customHeight="1">
      <c r="A22" s="88"/>
      <c r="B22" s="88"/>
      <c r="C22" s="53" t="s">
        <v>30</v>
      </c>
      <c r="D22" s="53"/>
      <c r="E22" s="53"/>
      <c r="F22" s="54">
        <v>9390</v>
      </c>
      <c r="G22" s="55">
        <f t="shared" si="0"/>
        <v>1.4646518215339692</v>
      </c>
      <c r="H22" s="54">
        <v>9878</v>
      </c>
      <c r="I22" s="55">
        <f t="shared" si="1"/>
        <v>-4.9402713099817808</v>
      </c>
    </row>
    <row r="23" spans="1:26" ht="18" customHeight="1">
      <c r="A23" s="88"/>
      <c r="B23" s="88"/>
      <c r="C23" s="53" t="s">
        <v>6</v>
      </c>
      <c r="D23" s="53"/>
      <c r="E23" s="53"/>
      <c r="F23" s="54">
        <v>124119</v>
      </c>
      <c r="G23" s="55">
        <f t="shared" si="0"/>
        <v>19.360076617356203</v>
      </c>
      <c r="H23" s="54">
        <v>123362</v>
      </c>
      <c r="I23" s="55">
        <f t="shared" si="1"/>
        <v>0.61364115367779082</v>
      </c>
    </row>
    <row r="24" spans="1:26" ht="18" customHeight="1">
      <c r="A24" s="88"/>
      <c r="B24" s="88"/>
      <c r="C24" s="53" t="s">
        <v>31</v>
      </c>
      <c r="D24" s="53"/>
      <c r="E24" s="53"/>
      <c r="F24" s="54">
        <v>1448</v>
      </c>
      <c r="G24" s="55">
        <f t="shared" si="0"/>
        <v>0.22585898163803914</v>
      </c>
      <c r="H24" s="54">
        <v>1359</v>
      </c>
      <c r="I24" s="55">
        <f t="shared" si="1"/>
        <v>6.5489330389992606</v>
      </c>
    </row>
    <row r="25" spans="1:26" ht="18" customHeight="1">
      <c r="A25" s="88"/>
      <c r="B25" s="88"/>
      <c r="C25" s="53" t="s">
        <v>7</v>
      </c>
      <c r="D25" s="53"/>
      <c r="E25" s="53"/>
      <c r="F25" s="54">
        <v>45467</v>
      </c>
      <c r="G25" s="55">
        <f t="shared" si="0"/>
        <v>7.0919408274424907</v>
      </c>
      <c r="H25" s="54">
        <v>57089</v>
      </c>
      <c r="I25" s="55">
        <f t="shared" si="1"/>
        <v>-20.3576871201107</v>
      </c>
    </row>
    <row r="26" spans="1:26" ht="18" customHeight="1">
      <c r="A26" s="88"/>
      <c r="B26" s="88"/>
      <c r="C26" s="53" t="s">
        <v>8</v>
      </c>
      <c r="D26" s="53"/>
      <c r="E26" s="53"/>
      <c r="F26" s="54">
        <v>108498</v>
      </c>
      <c r="G26" s="55">
        <f t="shared" si="0"/>
        <v>16.92351366696407</v>
      </c>
      <c r="H26" s="54">
        <v>97614</v>
      </c>
      <c r="I26" s="55">
        <f t="shared" si="1"/>
        <v>11.150039953285384</v>
      </c>
    </row>
    <row r="27" spans="1:26" ht="18" customHeight="1">
      <c r="A27" s="88"/>
      <c r="B27" s="88"/>
      <c r="C27" s="53" t="s">
        <v>9</v>
      </c>
      <c r="D27" s="53"/>
      <c r="E27" s="53"/>
      <c r="F27" s="54">
        <f>SUM(F9,F20:F26)</f>
        <v>641108</v>
      </c>
      <c r="G27" s="55">
        <f>F27/$F$27*100</f>
        <v>100</v>
      </c>
      <c r="H27" s="54">
        <f>SUM(H9,H20:H26)</f>
        <v>630929</v>
      </c>
      <c r="I27" s="55">
        <f t="shared" si="1"/>
        <v>1.6133352564234649</v>
      </c>
    </row>
    <row r="28" spans="1:26" ht="18" customHeight="1">
      <c r="A28" s="88"/>
      <c r="B28" s="88" t="s">
        <v>88</v>
      </c>
      <c r="C28" s="61" t="s">
        <v>10</v>
      </c>
      <c r="D28" s="53"/>
      <c r="E28" s="53"/>
      <c r="F28" s="54">
        <f>SUM(F29:F31)</f>
        <v>237859</v>
      </c>
      <c r="G28" s="55">
        <f>F28/$F$45*100</f>
        <v>37.101237233040301</v>
      </c>
      <c r="H28" s="54">
        <v>245418</v>
      </c>
      <c r="I28" s="55">
        <f>(F28/H28-1)*100</f>
        <v>-3.0800511779902062</v>
      </c>
    </row>
    <row r="29" spans="1:26" ht="18" customHeight="1">
      <c r="A29" s="88"/>
      <c r="B29" s="88"/>
      <c r="C29" s="63"/>
      <c r="D29" s="53" t="s">
        <v>11</v>
      </c>
      <c r="E29" s="53"/>
      <c r="F29" s="54">
        <v>145267</v>
      </c>
      <c r="G29" s="55">
        <f t="shared" ref="G29:G44" si="2">F29/$F$45*100</f>
        <v>22.658740804981374</v>
      </c>
      <c r="H29" s="54">
        <v>149707</v>
      </c>
      <c r="I29" s="55">
        <f t="shared" ref="I29:I45" si="3">(F29/H29-1)*100</f>
        <v>-2.9657931826835071</v>
      </c>
    </row>
    <row r="30" spans="1:26" ht="18" customHeight="1">
      <c r="A30" s="88"/>
      <c r="B30" s="88"/>
      <c r="C30" s="63"/>
      <c r="D30" s="53" t="s">
        <v>32</v>
      </c>
      <c r="E30" s="53"/>
      <c r="F30" s="54">
        <v>16903</v>
      </c>
      <c r="G30" s="55">
        <f t="shared" si="2"/>
        <v>2.6365292587208393</v>
      </c>
      <c r="H30" s="54">
        <v>15541</v>
      </c>
      <c r="I30" s="55">
        <f t="shared" si="3"/>
        <v>8.7639148059970307</v>
      </c>
    </row>
    <row r="31" spans="1:26" ht="18" customHeight="1">
      <c r="A31" s="88"/>
      <c r="B31" s="88"/>
      <c r="C31" s="62"/>
      <c r="D31" s="53" t="s">
        <v>12</v>
      </c>
      <c r="E31" s="53"/>
      <c r="F31" s="54">
        <v>75689</v>
      </c>
      <c r="G31" s="55">
        <f t="shared" si="2"/>
        <v>11.805967169338082</v>
      </c>
      <c r="H31" s="54">
        <v>80170</v>
      </c>
      <c r="I31" s="55">
        <f t="shared" si="3"/>
        <v>-5.5893725832605767</v>
      </c>
    </row>
    <row r="32" spans="1:26" ht="18" customHeight="1">
      <c r="A32" s="88"/>
      <c r="B32" s="88"/>
      <c r="C32" s="61" t="s">
        <v>13</v>
      </c>
      <c r="D32" s="53"/>
      <c r="E32" s="53"/>
      <c r="F32" s="54">
        <f>SUM(F33:F38)</f>
        <v>287146</v>
      </c>
      <c r="G32" s="55">
        <f t="shared" si="2"/>
        <v>44.789021506516839</v>
      </c>
      <c r="H32" s="54">
        <v>268726</v>
      </c>
      <c r="I32" s="55">
        <f t="shared" si="3"/>
        <v>6.8545656170225344</v>
      </c>
    </row>
    <row r="33" spans="1:9" ht="18" customHeight="1">
      <c r="A33" s="88"/>
      <c r="B33" s="88"/>
      <c r="C33" s="63"/>
      <c r="D33" s="53" t="s">
        <v>14</v>
      </c>
      <c r="E33" s="53"/>
      <c r="F33" s="54">
        <v>28651</v>
      </c>
      <c r="G33" s="55">
        <f t="shared" si="2"/>
        <v>4.4689818252150966</v>
      </c>
      <c r="H33" s="54">
        <v>25423</v>
      </c>
      <c r="I33" s="55">
        <f t="shared" si="3"/>
        <v>12.697163985367578</v>
      </c>
    </row>
    <row r="34" spans="1:9" ht="18" customHeight="1">
      <c r="A34" s="88"/>
      <c r="B34" s="88"/>
      <c r="C34" s="63"/>
      <c r="D34" s="53" t="s">
        <v>33</v>
      </c>
      <c r="E34" s="53"/>
      <c r="F34" s="54">
        <v>5530</v>
      </c>
      <c r="G34" s="55">
        <f t="shared" si="2"/>
        <v>0.86256917711212466</v>
      </c>
      <c r="H34" s="54">
        <v>4915</v>
      </c>
      <c r="I34" s="55">
        <f t="shared" si="3"/>
        <v>12.512716174974559</v>
      </c>
    </row>
    <row r="35" spans="1:9" ht="18" customHeight="1">
      <c r="A35" s="88"/>
      <c r="B35" s="88"/>
      <c r="C35" s="63"/>
      <c r="D35" s="53" t="s">
        <v>34</v>
      </c>
      <c r="E35" s="53"/>
      <c r="F35" s="54">
        <v>175586</v>
      </c>
      <c r="G35" s="55">
        <f t="shared" si="2"/>
        <v>27.387897202967366</v>
      </c>
      <c r="H35" s="54">
        <v>172760</v>
      </c>
      <c r="I35" s="55">
        <f t="shared" si="3"/>
        <v>1.635795322991429</v>
      </c>
    </row>
    <row r="36" spans="1:9" ht="18" customHeight="1">
      <c r="A36" s="88"/>
      <c r="B36" s="88"/>
      <c r="C36" s="63"/>
      <c r="D36" s="53" t="s">
        <v>35</v>
      </c>
      <c r="E36" s="53"/>
      <c r="F36" s="54">
        <v>7396</v>
      </c>
      <c r="G36" s="55">
        <f t="shared" si="2"/>
        <v>1.1536277819025811</v>
      </c>
      <c r="H36" s="54">
        <v>7744</v>
      </c>
      <c r="I36" s="55">
        <f t="shared" si="3"/>
        <v>-4.4938016528925591</v>
      </c>
    </row>
    <row r="37" spans="1:9" ht="18" customHeight="1">
      <c r="A37" s="88"/>
      <c r="B37" s="88"/>
      <c r="C37" s="63"/>
      <c r="D37" s="53" t="s">
        <v>15</v>
      </c>
      <c r="E37" s="53"/>
      <c r="F37" s="54">
        <v>7450</v>
      </c>
      <c r="G37" s="55">
        <f t="shared" si="2"/>
        <v>1.1620506997260991</v>
      </c>
      <c r="H37" s="54">
        <v>4455</v>
      </c>
      <c r="I37" s="55">
        <f t="shared" si="3"/>
        <v>67.227833894500549</v>
      </c>
    </row>
    <row r="38" spans="1:9" ht="18" customHeight="1">
      <c r="A38" s="88"/>
      <c r="B38" s="88"/>
      <c r="C38" s="62"/>
      <c r="D38" s="53" t="s">
        <v>36</v>
      </c>
      <c r="E38" s="53"/>
      <c r="F38" s="54">
        <v>62533</v>
      </c>
      <c r="G38" s="55">
        <f t="shared" si="2"/>
        <v>9.7538948195935777</v>
      </c>
      <c r="H38" s="54">
        <v>53329</v>
      </c>
      <c r="I38" s="55">
        <f t="shared" si="3"/>
        <v>17.258902285810727</v>
      </c>
    </row>
    <row r="39" spans="1:9" ht="18" customHeight="1">
      <c r="A39" s="88"/>
      <c r="B39" s="88"/>
      <c r="C39" s="61" t="s">
        <v>16</v>
      </c>
      <c r="D39" s="53"/>
      <c r="E39" s="53"/>
      <c r="F39" s="54">
        <f>+F40+F43+F44</f>
        <v>116103</v>
      </c>
      <c r="G39" s="55">
        <f t="shared" si="2"/>
        <v>18.109741260442856</v>
      </c>
      <c r="H39" s="54">
        <v>116785</v>
      </c>
      <c r="I39" s="55">
        <f t="shared" si="3"/>
        <v>-0.58397910690585197</v>
      </c>
    </row>
    <row r="40" spans="1:9" ht="18" customHeight="1">
      <c r="A40" s="88"/>
      <c r="B40" s="88"/>
      <c r="C40" s="63"/>
      <c r="D40" s="61" t="s">
        <v>17</v>
      </c>
      <c r="E40" s="53"/>
      <c r="F40" s="54">
        <f>SUM(F41:F42)</f>
        <v>97431</v>
      </c>
      <c r="G40" s="55">
        <f t="shared" si="2"/>
        <v>15.197283453021956</v>
      </c>
      <c r="H40" s="54">
        <v>101410</v>
      </c>
      <c r="I40" s="55">
        <f t="shared" si="3"/>
        <v>-3.9236761660585762</v>
      </c>
    </row>
    <row r="41" spans="1:9" ht="18" customHeight="1">
      <c r="A41" s="88"/>
      <c r="B41" s="88"/>
      <c r="C41" s="63"/>
      <c r="D41" s="63"/>
      <c r="E41" s="57" t="s">
        <v>91</v>
      </c>
      <c r="F41" s="54">
        <f>64987+7829</f>
        <v>72816</v>
      </c>
      <c r="G41" s="55">
        <f t="shared" si="2"/>
        <v>11.357836745134984</v>
      </c>
      <c r="H41" s="54">
        <v>72654</v>
      </c>
      <c r="I41" s="58">
        <f t="shared" si="3"/>
        <v>0.22297464695681946</v>
      </c>
    </row>
    <row r="42" spans="1:9" ht="18" customHeight="1">
      <c r="A42" s="88"/>
      <c r="B42" s="88"/>
      <c r="C42" s="63"/>
      <c r="D42" s="62"/>
      <c r="E42" s="47" t="s">
        <v>37</v>
      </c>
      <c r="F42" s="54">
        <v>24615</v>
      </c>
      <c r="G42" s="55">
        <f t="shared" si="2"/>
        <v>3.8394467078869705</v>
      </c>
      <c r="H42" s="54">
        <v>28756</v>
      </c>
      <c r="I42" s="58">
        <f t="shared" si="3"/>
        <v>-14.400472944776743</v>
      </c>
    </row>
    <row r="43" spans="1:9" ht="18" customHeight="1">
      <c r="A43" s="88"/>
      <c r="B43" s="88"/>
      <c r="C43" s="63"/>
      <c r="D43" s="53" t="s">
        <v>38</v>
      </c>
      <c r="E43" s="53"/>
      <c r="F43" s="54">
        <v>18672</v>
      </c>
      <c r="G43" s="55">
        <f t="shared" si="2"/>
        <v>2.9124578074209024</v>
      </c>
      <c r="H43" s="54">
        <v>15375</v>
      </c>
      <c r="I43" s="58">
        <f t="shared" si="3"/>
        <v>21.443902439024388</v>
      </c>
    </row>
    <row r="44" spans="1:9" ht="18" customHeight="1">
      <c r="A44" s="88"/>
      <c r="B44" s="88"/>
      <c r="C44" s="62"/>
      <c r="D44" s="53" t="s">
        <v>39</v>
      </c>
      <c r="E44" s="53"/>
      <c r="F44" s="54">
        <v>0</v>
      </c>
      <c r="G44" s="55">
        <f t="shared" si="2"/>
        <v>0</v>
      </c>
      <c r="H44" s="54">
        <v>0</v>
      </c>
      <c r="I44" s="55" t="e">
        <f t="shared" si="3"/>
        <v>#DIV/0!</v>
      </c>
    </row>
    <row r="45" spans="1:9" ht="18" customHeight="1">
      <c r="A45" s="88"/>
      <c r="B45" s="88"/>
      <c r="C45" s="47" t="s">
        <v>18</v>
      </c>
      <c r="D45" s="47"/>
      <c r="E45" s="47"/>
      <c r="F45" s="54">
        <f>SUM(F28,F32,F39)</f>
        <v>641108</v>
      </c>
      <c r="G45" s="55">
        <f>F45/$F$45*100</f>
        <v>100</v>
      </c>
      <c r="H45" s="54">
        <f>SUM(H28,H32,H39)</f>
        <v>630929</v>
      </c>
      <c r="I45" s="55">
        <f t="shared" si="3"/>
        <v>1.6133352564234649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D8" sqref="D8"/>
    </sheetView>
  </sheetViews>
  <sheetFormatPr defaultColWidth="9" defaultRowHeight="13.2"/>
  <cols>
    <col min="1" max="1" width="3.6640625" style="2" customWidth="1"/>
    <col min="2" max="3" width="1.6640625" style="2" customWidth="1"/>
    <col min="4" max="4" width="22.6640625" style="2" customWidth="1"/>
    <col min="5" max="5" width="10.6640625" style="2" customWidth="1"/>
    <col min="6" max="21" width="13.6640625" style="2" customWidth="1"/>
    <col min="22" max="25" width="12" style="2" customWidth="1"/>
    <col min="26" max="16384" width="9" style="2"/>
  </cols>
  <sheetData>
    <row r="1" spans="1:25" ht="33.9" customHeight="1">
      <c r="A1" s="20" t="s">
        <v>259</v>
      </c>
      <c r="B1" s="11"/>
      <c r="C1" s="11"/>
      <c r="D1" s="22" t="s">
        <v>260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" customHeight="1">
      <c r="A5" s="12" t="s">
        <v>240</v>
      </c>
      <c r="B5" s="12"/>
      <c r="C5" s="12"/>
      <c r="D5" s="12"/>
      <c r="K5" s="15"/>
      <c r="O5" s="15" t="s">
        <v>47</v>
      </c>
    </row>
    <row r="6" spans="1:25" ht="15.9" customHeight="1">
      <c r="A6" s="94" t="s">
        <v>48</v>
      </c>
      <c r="B6" s="95"/>
      <c r="C6" s="95"/>
      <c r="D6" s="95"/>
      <c r="E6" s="95"/>
      <c r="F6" s="99" t="s">
        <v>250</v>
      </c>
      <c r="G6" s="99"/>
      <c r="H6" s="99" t="s">
        <v>251</v>
      </c>
      <c r="I6" s="99"/>
      <c r="J6" s="99" t="s">
        <v>252</v>
      </c>
      <c r="K6" s="99"/>
      <c r="L6" s="106" t="s">
        <v>253</v>
      </c>
      <c r="M6" s="106"/>
      <c r="N6" s="99"/>
      <c r="O6" s="99"/>
    </row>
    <row r="7" spans="1:25" ht="15.9" customHeight="1">
      <c r="A7" s="95"/>
      <c r="B7" s="95"/>
      <c r="C7" s="95"/>
      <c r="D7" s="95"/>
      <c r="E7" s="95"/>
      <c r="F7" s="51" t="s">
        <v>241</v>
      </c>
      <c r="G7" s="51" t="s">
        <v>248</v>
      </c>
      <c r="H7" s="51" t="s">
        <v>241</v>
      </c>
      <c r="I7" s="51" t="s">
        <v>248</v>
      </c>
      <c r="J7" s="51" t="s">
        <v>241</v>
      </c>
      <c r="K7" s="51" t="s">
        <v>248</v>
      </c>
      <c r="L7" s="51" t="s">
        <v>241</v>
      </c>
      <c r="M7" s="51" t="s">
        <v>248</v>
      </c>
      <c r="N7" s="51" t="s">
        <v>241</v>
      </c>
      <c r="O7" s="51" t="s">
        <v>248</v>
      </c>
    </row>
    <row r="8" spans="1:25" ht="15.9" customHeight="1">
      <c r="A8" s="92" t="s">
        <v>82</v>
      </c>
      <c r="B8" s="61" t="s">
        <v>49</v>
      </c>
      <c r="C8" s="53"/>
      <c r="D8" s="53"/>
      <c r="E8" s="66" t="s">
        <v>40</v>
      </c>
      <c r="F8" s="54">
        <v>42493</v>
      </c>
      <c r="G8" s="54">
        <v>39283</v>
      </c>
      <c r="H8" s="54">
        <v>5046</v>
      </c>
      <c r="I8" s="54">
        <v>4936</v>
      </c>
      <c r="J8" s="54">
        <v>380</v>
      </c>
      <c r="K8" s="54">
        <v>366</v>
      </c>
      <c r="L8" s="54">
        <v>25</v>
      </c>
      <c r="M8" s="54">
        <v>21</v>
      </c>
      <c r="N8" s="54"/>
      <c r="O8" s="54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" customHeight="1">
      <c r="A9" s="92"/>
      <c r="B9" s="63"/>
      <c r="C9" s="53" t="s">
        <v>50</v>
      </c>
      <c r="D9" s="53"/>
      <c r="E9" s="66" t="s">
        <v>41</v>
      </c>
      <c r="F9" s="54">
        <v>42321</v>
      </c>
      <c r="G9" s="54">
        <v>39283</v>
      </c>
      <c r="H9" s="54">
        <v>5046</v>
      </c>
      <c r="I9" s="54">
        <v>4936</v>
      </c>
      <c r="J9" s="54">
        <v>380</v>
      </c>
      <c r="K9" s="54">
        <v>366</v>
      </c>
      <c r="L9" s="54">
        <v>25</v>
      </c>
      <c r="M9" s="54">
        <v>21</v>
      </c>
      <c r="N9" s="54"/>
      <c r="O9" s="54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" customHeight="1">
      <c r="A10" s="92"/>
      <c r="B10" s="62"/>
      <c r="C10" s="53" t="s">
        <v>51</v>
      </c>
      <c r="D10" s="53"/>
      <c r="E10" s="66" t="s">
        <v>42</v>
      </c>
      <c r="F10" s="54">
        <v>172</v>
      </c>
      <c r="G10" s="54">
        <v>0</v>
      </c>
      <c r="H10" s="54">
        <v>0</v>
      </c>
      <c r="I10" s="54">
        <v>0</v>
      </c>
      <c r="J10" s="67">
        <v>0</v>
      </c>
      <c r="K10" s="67">
        <v>0</v>
      </c>
      <c r="L10" s="54">
        <v>0</v>
      </c>
      <c r="M10" s="54">
        <v>0</v>
      </c>
      <c r="N10" s="54"/>
      <c r="O10" s="54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" customHeight="1">
      <c r="A11" s="92"/>
      <c r="B11" s="61" t="s">
        <v>52</v>
      </c>
      <c r="C11" s="53"/>
      <c r="D11" s="53"/>
      <c r="E11" s="66" t="s">
        <v>43</v>
      </c>
      <c r="F11" s="54">
        <v>44957</v>
      </c>
      <c r="G11" s="54">
        <v>39834</v>
      </c>
      <c r="H11" s="54">
        <v>7201</v>
      </c>
      <c r="I11" s="54">
        <v>5101</v>
      </c>
      <c r="J11" s="54">
        <v>419</v>
      </c>
      <c r="K11" s="54">
        <v>420</v>
      </c>
      <c r="L11" s="54">
        <v>24</v>
      </c>
      <c r="M11" s="54">
        <v>19</v>
      </c>
      <c r="N11" s="54"/>
      <c r="O11" s="54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" customHeight="1">
      <c r="A12" s="92"/>
      <c r="B12" s="63"/>
      <c r="C12" s="53" t="s">
        <v>53</v>
      </c>
      <c r="D12" s="53"/>
      <c r="E12" s="66" t="s">
        <v>44</v>
      </c>
      <c r="F12" s="54">
        <v>42967</v>
      </c>
      <c r="G12" s="54">
        <v>39834</v>
      </c>
      <c r="H12" s="54">
        <v>7157</v>
      </c>
      <c r="I12" s="54">
        <v>5101</v>
      </c>
      <c r="J12" s="54">
        <v>419</v>
      </c>
      <c r="K12" s="54">
        <v>420</v>
      </c>
      <c r="L12" s="54">
        <v>24</v>
      </c>
      <c r="M12" s="54">
        <v>19</v>
      </c>
      <c r="N12" s="54"/>
      <c r="O12" s="54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" customHeight="1">
      <c r="A13" s="92"/>
      <c r="B13" s="62"/>
      <c r="C13" s="53" t="s">
        <v>54</v>
      </c>
      <c r="D13" s="53"/>
      <c r="E13" s="66" t="s">
        <v>45</v>
      </c>
      <c r="F13" s="54">
        <v>1990</v>
      </c>
      <c r="G13" s="54">
        <v>0</v>
      </c>
      <c r="H13" s="67">
        <v>44</v>
      </c>
      <c r="I13" s="67">
        <v>0</v>
      </c>
      <c r="J13" s="67">
        <v>0</v>
      </c>
      <c r="K13" s="67">
        <v>0</v>
      </c>
      <c r="L13" s="54">
        <v>0</v>
      </c>
      <c r="M13" s="54">
        <v>0</v>
      </c>
      <c r="N13" s="54"/>
      <c r="O13" s="54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" customHeight="1">
      <c r="A14" s="92"/>
      <c r="B14" s="53" t="s">
        <v>55</v>
      </c>
      <c r="C14" s="53"/>
      <c r="D14" s="53"/>
      <c r="E14" s="66" t="s">
        <v>96</v>
      </c>
      <c r="F14" s="54">
        <f t="shared" ref="F14:F15" si="0">F9-F12</f>
        <v>-646</v>
      </c>
      <c r="G14" s="54">
        <v>-551</v>
      </c>
      <c r="H14" s="54">
        <f t="shared" ref="H14:L15" si="1">H9-H12</f>
        <v>-2111</v>
      </c>
      <c r="I14" s="54">
        <v>-165</v>
      </c>
      <c r="J14" s="54">
        <f t="shared" si="1"/>
        <v>-39</v>
      </c>
      <c r="K14" s="54">
        <v>-54</v>
      </c>
      <c r="L14" s="54">
        <f t="shared" si="1"/>
        <v>1</v>
      </c>
      <c r="M14" s="54">
        <v>2</v>
      </c>
      <c r="N14" s="54">
        <f t="shared" ref="N14:O14" si="2">N9-N12</f>
        <v>0</v>
      </c>
      <c r="O14" s="54">
        <f t="shared" si="2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" customHeight="1">
      <c r="A15" s="92"/>
      <c r="B15" s="53" t="s">
        <v>56</v>
      </c>
      <c r="C15" s="53"/>
      <c r="D15" s="53"/>
      <c r="E15" s="66" t="s">
        <v>97</v>
      </c>
      <c r="F15" s="54">
        <f t="shared" si="0"/>
        <v>-1818</v>
      </c>
      <c r="G15" s="54">
        <v>0</v>
      </c>
      <c r="H15" s="54">
        <f t="shared" si="1"/>
        <v>-44</v>
      </c>
      <c r="I15" s="54">
        <v>0</v>
      </c>
      <c r="J15" s="54">
        <f t="shared" si="1"/>
        <v>0</v>
      </c>
      <c r="K15" s="54">
        <v>0</v>
      </c>
      <c r="L15" s="54">
        <f t="shared" si="1"/>
        <v>0</v>
      </c>
      <c r="M15" s="54">
        <v>0</v>
      </c>
      <c r="N15" s="54">
        <f t="shared" ref="N15:O15" si="3">N10-N13</f>
        <v>0</v>
      </c>
      <c r="O15" s="54">
        <f t="shared" si="3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" customHeight="1">
      <c r="A16" s="92"/>
      <c r="B16" s="53" t="s">
        <v>57</v>
      </c>
      <c r="C16" s="53"/>
      <c r="D16" s="53"/>
      <c r="E16" s="66" t="s">
        <v>98</v>
      </c>
      <c r="F16" s="54">
        <f t="shared" ref="F16" si="4">F8-F11</f>
        <v>-2464</v>
      </c>
      <c r="G16" s="54">
        <v>-551</v>
      </c>
      <c r="H16" s="54">
        <f t="shared" ref="H16:L16" si="5">H8-H11</f>
        <v>-2155</v>
      </c>
      <c r="I16" s="54">
        <v>-165</v>
      </c>
      <c r="J16" s="54">
        <f t="shared" si="5"/>
        <v>-39</v>
      </c>
      <c r="K16" s="54">
        <v>-54</v>
      </c>
      <c r="L16" s="54">
        <f t="shared" si="5"/>
        <v>1</v>
      </c>
      <c r="M16" s="54">
        <v>2</v>
      </c>
      <c r="N16" s="54">
        <f t="shared" ref="N16:O16" si="6">N8-N11</f>
        <v>0</v>
      </c>
      <c r="O16" s="54">
        <f t="shared" si="6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" customHeight="1">
      <c r="A17" s="92"/>
      <c r="B17" s="53" t="s">
        <v>58</v>
      </c>
      <c r="C17" s="53"/>
      <c r="D17" s="53"/>
      <c r="E17" s="51"/>
      <c r="F17" s="54">
        <v>6949</v>
      </c>
      <c r="G17" s="54">
        <v>5364</v>
      </c>
      <c r="H17" s="67">
        <v>0</v>
      </c>
      <c r="I17" s="67">
        <v>0</v>
      </c>
      <c r="J17" s="54">
        <v>0</v>
      </c>
      <c r="K17" s="54">
        <v>0</v>
      </c>
      <c r="L17" s="54">
        <v>19</v>
      </c>
      <c r="M17" s="54">
        <v>9</v>
      </c>
      <c r="N17" s="67"/>
      <c r="O17" s="68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" customHeight="1">
      <c r="A18" s="92"/>
      <c r="B18" s="53" t="s">
        <v>59</v>
      </c>
      <c r="C18" s="53"/>
      <c r="D18" s="53"/>
      <c r="E18" s="51"/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/>
      <c r="O18" s="68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" customHeight="1">
      <c r="A19" s="92" t="s">
        <v>83</v>
      </c>
      <c r="B19" s="61" t="s">
        <v>60</v>
      </c>
      <c r="C19" s="53"/>
      <c r="D19" s="53"/>
      <c r="E19" s="66"/>
      <c r="F19" s="54">
        <v>7616</v>
      </c>
      <c r="G19" s="54">
        <v>7251</v>
      </c>
      <c r="H19" s="54">
        <v>74</v>
      </c>
      <c r="I19" s="54">
        <v>81</v>
      </c>
      <c r="J19" s="54">
        <v>1</v>
      </c>
      <c r="K19" s="54">
        <v>0</v>
      </c>
      <c r="L19" s="54">
        <v>0</v>
      </c>
      <c r="M19" s="54">
        <v>0</v>
      </c>
      <c r="N19" s="54"/>
      <c r="O19" s="54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" customHeight="1">
      <c r="A20" s="92"/>
      <c r="B20" s="62"/>
      <c r="C20" s="53" t="s">
        <v>61</v>
      </c>
      <c r="D20" s="53"/>
      <c r="E20" s="66"/>
      <c r="F20" s="54">
        <v>4950</v>
      </c>
      <c r="G20" s="54">
        <v>4869</v>
      </c>
      <c r="H20" s="54">
        <v>0</v>
      </c>
      <c r="I20" s="54">
        <v>0</v>
      </c>
      <c r="J20" s="54">
        <v>0</v>
      </c>
      <c r="K20" s="67">
        <v>0</v>
      </c>
      <c r="L20" s="54">
        <v>0</v>
      </c>
      <c r="M20" s="54">
        <v>0</v>
      </c>
      <c r="N20" s="54"/>
      <c r="O20" s="54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" customHeight="1">
      <c r="A21" s="92"/>
      <c r="B21" s="53" t="s">
        <v>62</v>
      </c>
      <c r="C21" s="53"/>
      <c r="D21" s="53"/>
      <c r="E21" s="66" t="s">
        <v>99</v>
      </c>
      <c r="F21" s="54">
        <v>7616</v>
      </c>
      <c r="G21" s="54">
        <v>7251</v>
      </c>
      <c r="H21" s="54">
        <v>74</v>
      </c>
      <c r="I21" s="54">
        <v>81</v>
      </c>
      <c r="J21" s="54">
        <v>1</v>
      </c>
      <c r="K21" s="54">
        <v>0</v>
      </c>
      <c r="L21" s="54">
        <v>0</v>
      </c>
      <c r="M21" s="54">
        <v>0</v>
      </c>
      <c r="N21" s="54"/>
      <c r="O21" s="54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" customHeight="1">
      <c r="A22" s="92"/>
      <c r="B22" s="61" t="s">
        <v>63</v>
      </c>
      <c r="C22" s="53"/>
      <c r="D22" s="53"/>
      <c r="E22" s="66" t="s">
        <v>100</v>
      </c>
      <c r="F22" s="54">
        <v>10161</v>
      </c>
      <c r="G22" s="54">
        <v>9105</v>
      </c>
      <c r="H22" s="54">
        <v>4535</v>
      </c>
      <c r="I22" s="54">
        <v>3112</v>
      </c>
      <c r="J22" s="54">
        <v>135</v>
      </c>
      <c r="K22" s="54">
        <v>87</v>
      </c>
      <c r="L22" s="54">
        <v>15</v>
      </c>
      <c r="M22" s="54">
        <v>17</v>
      </c>
      <c r="N22" s="54"/>
      <c r="O22" s="54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" customHeight="1">
      <c r="A23" s="92"/>
      <c r="B23" s="62" t="s">
        <v>64</v>
      </c>
      <c r="C23" s="53" t="s">
        <v>65</v>
      </c>
      <c r="D23" s="53"/>
      <c r="E23" s="66"/>
      <c r="F23" s="54">
        <v>4695</v>
      </c>
      <c r="G23" s="54">
        <v>3456</v>
      </c>
      <c r="H23" s="54">
        <v>161</v>
      </c>
      <c r="I23" s="54">
        <v>208</v>
      </c>
      <c r="J23" s="54">
        <v>2</v>
      </c>
      <c r="K23" s="54">
        <v>1</v>
      </c>
      <c r="L23" s="54">
        <v>0</v>
      </c>
      <c r="M23" s="54">
        <v>0</v>
      </c>
      <c r="N23" s="54"/>
      <c r="O23" s="54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" customHeight="1">
      <c r="A24" s="92"/>
      <c r="B24" s="53" t="s">
        <v>101</v>
      </c>
      <c r="C24" s="53"/>
      <c r="D24" s="53"/>
      <c r="E24" s="66" t="s">
        <v>102</v>
      </c>
      <c r="F24" s="54">
        <f t="shared" ref="F24" si="7">F21-F22</f>
        <v>-2545</v>
      </c>
      <c r="G24" s="54">
        <v>-1854</v>
      </c>
      <c r="H24" s="54">
        <f t="shared" ref="H24:L24" si="8">H21-H22</f>
        <v>-4461</v>
      </c>
      <c r="I24" s="54">
        <v>-3031</v>
      </c>
      <c r="J24" s="54">
        <f t="shared" si="8"/>
        <v>-134</v>
      </c>
      <c r="K24" s="54">
        <v>-87</v>
      </c>
      <c r="L24" s="54">
        <f t="shared" si="8"/>
        <v>-15</v>
      </c>
      <c r="M24" s="54">
        <v>-17</v>
      </c>
      <c r="N24" s="54">
        <f t="shared" ref="N24:O24" si="9">N21-N22</f>
        <v>0</v>
      </c>
      <c r="O24" s="54">
        <f t="shared" si="9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" customHeight="1">
      <c r="A25" s="92"/>
      <c r="B25" s="61" t="s">
        <v>66</v>
      </c>
      <c r="C25" s="61"/>
      <c r="D25" s="61"/>
      <c r="E25" s="96" t="s">
        <v>103</v>
      </c>
      <c r="F25" s="100">
        <v>2545</v>
      </c>
      <c r="G25" s="100">
        <v>1854</v>
      </c>
      <c r="H25" s="100">
        <v>4461</v>
      </c>
      <c r="I25" s="100">
        <v>3031</v>
      </c>
      <c r="J25" s="100">
        <v>134</v>
      </c>
      <c r="K25" s="100">
        <v>87</v>
      </c>
      <c r="L25" s="100">
        <v>15</v>
      </c>
      <c r="M25" s="100">
        <v>17</v>
      </c>
      <c r="N25" s="100"/>
      <c r="O25" s="100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" customHeight="1">
      <c r="A26" s="92"/>
      <c r="B26" s="80" t="s">
        <v>67</v>
      </c>
      <c r="C26" s="80"/>
      <c r="D26" s="80"/>
      <c r="E26" s="97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" customHeight="1">
      <c r="A27" s="92"/>
      <c r="B27" s="53" t="s">
        <v>104</v>
      </c>
      <c r="C27" s="53"/>
      <c r="D27" s="53"/>
      <c r="E27" s="66" t="s">
        <v>105</v>
      </c>
      <c r="F27" s="54">
        <f>F24+F25</f>
        <v>0</v>
      </c>
      <c r="G27" s="54">
        <f>G24+G25</f>
        <v>0</v>
      </c>
      <c r="H27" s="54">
        <f t="shared" ref="H27:M27" si="10">H24+H25</f>
        <v>0</v>
      </c>
      <c r="I27" s="54">
        <f t="shared" si="10"/>
        <v>0</v>
      </c>
      <c r="J27" s="54">
        <f t="shared" si="10"/>
        <v>0</v>
      </c>
      <c r="K27" s="54">
        <f t="shared" si="10"/>
        <v>0</v>
      </c>
      <c r="L27" s="54">
        <f t="shared" si="10"/>
        <v>0</v>
      </c>
      <c r="M27" s="54">
        <f t="shared" si="10"/>
        <v>0</v>
      </c>
      <c r="N27" s="54">
        <f t="shared" ref="N27:O27" si="11">N24+N25</f>
        <v>0</v>
      </c>
      <c r="O27" s="54">
        <f t="shared" si="11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" customHeight="1">
      <c r="A30" s="95" t="s">
        <v>68</v>
      </c>
      <c r="B30" s="95"/>
      <c r="C30" s="95"/>
      <c r="D30" s="95"/>
      <c r="E30" s="95"/>
      <c r="F30" s="103" t="s">
        <v>254</v>
      </c>
      <c r="G30" s="104"/>
      <c r="H30" s="105" t="s">
        <v>255</v>
      </c>
      <c r="I30" s="104"/>
      <c r="J30" s="105" t="s">
        <v>253</v>
      </c>
      <c r="K30" s="104"/>
      <c r="L30" s="102"/>
      <c r="M30" s="102"/>
      <c r="N30" s="102"/>
      <c r="O30" s="102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" customHeight="1">
      <c r="A31" s="95"/>
      <c r="B31" s="95"/>
      <c r="C31" s="95"/>
      <c r="D31" s="95"/>
      <c r="E31" s="95"/>
      <c r="F31" s="51" t="s">
        <v>241</v>
      </c>
      <c r="G31" s="51" t="s">
        <v>248</v>
      </c>
      <c r="H31" s="51" t="s">
        <v>241</v>
      </c>
      <c r="I31" s="51" t="s">
        <v>248</v>
      </c>
      <c r="J31" s="51" t="s">
        <v>241</v>
      </c>
      <c r="K31" s="51" t="s">
        <v>248</v>
      </c>
      <c r="L31" s="51" t="s">
        <v>241</v>
      </c>
      <c r="M31" s="51" t="s">
        <v>248</v>
      </c>
      <c r="N31" s="51" t="s">
        <v>241</v>
      </c>
      <c r="O31" s="51" t="s">
        <v>248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" customHeight="1">
      <c r="A32" s="92" t="s">
        <v>84</v>
      </c>
      <c r="B32" s="61" t="s">
        <v>49</v>
      </c>
      <c r="C32" s="53"/>
      <c r="D32" s="53"/>
      <c r="E32" s="66" t="s">
        <v>40</v>
      </c>
      <c r="F32" s="54">
        <v>483</v>
      </c>
      <c r="G32" s="54">
        <v>478</v>
      </c>
      <c r="H32" s="54">
        <v>12.1</v>
      </c>
      <c r="I32" s="54">
        <v>2</v>
      </c>
      <c r="J32" s="54">
        <v>2.4</v>
      </c>
      <c r="K32" s="54">
        <v>1</v>
      </c>
      <c r="L32" s="54"/>
      <c r="M32" s="54"/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" customHeight="1">
      <c r="A33" s="98"/>
      <c r="B33" s="63"/>
      <c r="C33" s="61" t="s">
        <v>69</v>
      </c>
      <c r="D33" s="53"/>
      <c r="E33" s="66"/>
      <c r="F33" s="54">
        <v>478</v>
      </c>
      <c r="G33" s="54">
        <v>474</v>
      </c>
      <c r="H33" s="54">
        <v>0</v>
      </c>
      <c r="I33" s="54">
        <v>0</v>
      </c>
      <c r="J33" s="54">
        <v>0</v>
      </c>
      <c r="K33" s="54">
        <v>0</v>
      </c>
      <c r="L33" s="54"/>
      <c r="M33" s="54"/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" customHeight="1">
      <c r="A34" s="98"/>
      <c r="B34" s="63"/>
      <c r="C34" s="62"/>
      <c r="D34" s="53" t="s">
        <v>70</v>
      </c>
      <c r="E34" s="66"/>
      <c r="F34" s="54">
        <v>478</v>
      </c>
      <c r="G34" s="54">
        <v>474</v>
      </c>
      <c r="H34" s="54">
        <v>0</v>
      </c>
      <c r="I34" s="54">
        <v>0</v>
      </c>
      <c r="J34" s="54">
        <v>0</v>
      </c>
      <c r="K34" s="54">
        <v>0</v>
      </c>
      <c r="L34" s="54"/>
      <c r="M34" s="54"/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" customHeight="1">
      <c r="A35" s="98"/>
      <c r="B35" s="62"/>
      <c r="C35" s="53" t="s">
        <v>71</v>
      </c>
      <c r="D35" s="53"/>
      <c r="E35" s="66"/>
      <c r="F35" s="54">
        <v>5</v>
      </c>
      <c r="G35" s="54">
        <v>4</v>
      </c>
      <c r="H35" s="54">
        <v>12.1</v>
      </c>
      <c r="I35" s="54">
        <v>2</v>
      </c>
      <c r="J35" s="68">
        <v>2.4</v>
      </c>
      <c r="K35" s="68">
        <v>1</v>
      </c>
      <c r="L35" s="54"/>
      <c r="M35" s="54"/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" customHeight="1">
      <c r="A36" s="98"/>
      <c r="B36" s="61" t="s">
        <v>52</v>
      </c>
      <c r="C36" s="53"/>
      <c r="D36" s="53"/>
      <c r="E36" s="66" t="s">
        <v>41</v>
      </c>
      <c r="F36" s="54">
        <v>483</v>
      </c>
      <c r="G36" s="54">
        <v>478</v>
      </c>
      <c r="H36" s="54">
        <v>12.1</v>
      </c>
      <c r="I36" s="54">
        <v>7</v>
      </c>
      <c r="J36" s="54">
        <v>2.4</v>
      </c>
      <c r="K36" s="54">
        <v>1</v>
      </c>
      <c r="L36" s="54"/>
      <c r="M36" s="54"/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" customHeight="1">
      <c r="A37" s="98"/>
      <c r="B37" s="63"/>
      <c r="C37" s="53" t="s">
        <v>72</v>
      </c>
      <c r="D37" s="53"/>
      <c r="E37" s="66"/>
      <c r="F37" s="54">
        <v>478</v>
      </c>
      <c r="G37" s="54">
        <v>474</v>
      </c>
      <c r="H37" s="54">
        <v>12.1</v>
      </c>
      <c r="I37" s="54">
        <v>7</v>
      </c>
      <c r="J37" s="54">
        <v>2.4</v>
      </c>
      <c r="K37" s="54">
        <v>1</v>
      </c>
      <c r="L37" s="54"/>
      <c r="M37" s="54"/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" customHeight="1">
      <c r="A38" s="98"/>
      <c r="B38" s="62"/>
      <c r="C38" s="53" t="s">
        <v>73</v>
      </c>
      <c r="D38" s="53"/>
      <c r="E38" s="66"/>
      <c r="F38" s="54">
        <v>5</v>
      </c>
      <c r="G38" s="54">
        <v>4</v>
      </c>
      <c r="H38" s="54">
        <v>0</v>
      </c>
      <c r="I38" s="54">
        <v>0</v>
      </c>
      <c r="J38" s="54">
        <v>0</v>
      </c>
      <c r="K38" s="68">
        <v>0</v>
      </c>
      <c r="L38" s="54"/>
      <c r="M38" s="54"/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" customHeight="1">
      <c r="A39" s="98"/>
      <c r="B39" s="47" t="s">
        <v>74</v>
      </c>
      <c r="C39" s="47"/>
      <c r="D39" s="47"/>
      <c r="E39" s="66" t="s">
        <v>107</v>
      </c>
      <c r="F39" s="54">
        <f>F32-F36</f>
        <v>0</v>
      </c>
      <c r="G39" s="54">
        <v>0</v>
      </c>
      <c r="H39" s="54">
        <f t="shared" ref="H39:J39" si="12">H32-H36</f>
        <v>0</v>
      </c>
      <c r="I39" s="54">
        <v>-5</v>
      </c>
      <c r="J39" s="54">
        <f t="shared" si="12"/>
        <v>0</v>
      </c>
      <c r="K39" s="54">
        <v>0</v>
      </c>
      <c r="L39" s="54">
        <f t="shared" ref="L39:O39" si="13">L32-L36</f>
        <v>0</v>
      </c>
      <c r="M39" s="54">
        <f t="shared" si="13"/>
        <v>0</v>
      </c>
      <c r="N39" s="54">
        <f t="shared" si="13"/>
        <v>0</v>
      </c>
      <c r="O39" s="54">
        <f t="shared" si="13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" customHeight="1">
      <c r="A40" s="92" t="s">
        <v>85</v>
      </c>
      <c r="B40" s="61" t="s">
        <v>75</v>
      </c>
      <c r="C40" s="53"/>
      <c r="D40" s="53"/>
      <c r="E40" s="66" t="s">
        <v>43</v>
      </c>
      <c r="F40" s="54">
        <v>1016</v>
      </c>
      <c r="G40" s="54">
        <v>747</v>
      </c>
      <c r="H40" s="54">
        <v>22.3</v>
      </c>
      <c r="I40" s="54">
        <v>10</v>
      </c>
      <c r="J40" s="54">
        <v>2.5</v>
      </c>
      <c r="K40" s="54">
        <v>43</v>
      </c>
      <c r="L40" s="54"/>
      <c r="M40" s="54"/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" customHeight="1">
      <c r="A41" s="93"/>
      <c r="B41" s="62"/>
      <c r="C41" s="53" t="s">
        <v>76</v>
      </c>
      <c r="D41" s="53"/>
      <c r="E41" s="66"/>
      <c r="F41" s="68">
        <v>810</v>
      </c>
      <c r="G41" s="68">
        <v>550</v>
      </c>
      <c r="H41" s="68">
        <v>0</v>
      </c>
      <c r="I41" s="68">
        <v>0</v>
      </c>
      <c r="J41" s="54">
        <v>0</v>
      </c>
      <c r="K41" s="54">
        <v>0</v>
      </c>
      <c r="L41" s="54"/>
      <c r="M41" s="54"/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" customHeight="1">
      <c r="A42" s="93"/>
      <c r="B42" s="61" t="s">
        <v>63</v>
      </c>
      <c r="C42" s="53"/>
      <c r="D42" s="53"/>
      <c r="E42" s="66" t="s">
        <v>44</v>
      </c>
      <c r="F42" s="54">
        <v>1016</v>
      </c>
      <c r="G42" s="54">
        <v>747</v>
      </c>
      <c r="H42" s="54">
        <v>22.3</v>
      </c>
      <c r="I42" s="54">
        <v>10</v>
      </c>
      <c r="J42" s="54">
        <v>2.5</v>
      </c>
      <c r="K42" s="54">
        <v>45</v>
      </c>
      <c r="L42" s="54"/>
      <c r="M42" s="54"/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" customHeight="1">
      <c r="A43" s="93"/>
      <c r="B43" s="62"/>
      <c r="C43" s="53" t="s">
        <v>77</v>
      </c>
      <c r="D43" s="53"/>
      <c r="E43" s="66"/>
      <c r="F43" s="54">
        <v>206</v>
      </c>
      <c r="G43" s="54">
        <v>197</v>
      </c>
      <c r="H43" s="54">
        <v>0</v>
      </c>
      <c r="I43" s="54">
        <v>0</v>
      </c>
      <c r="J43" s="68">
        <v>0</v>
      </c>
      <c r="K43" s="68">
        <v>0</v>
      </c>
      <c r="L43" s="54"/>
      <c r="M43" s="54"/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" customHeight="1">
      <c r="A44" s="93"/>
      <c r="B44" s="53" t="s">
        <v>74</v>
      </c>
      <c r="C44" s="53"/>
      <c r="D44" s="53"/>
      <c r="E44" s="66" t="s">
        <v>108</v>
      </c>
      <c r="F44" s="68">
        <f>F40-F42</f>
        <v>0</v>
      </c>
      <c r="G44" s="68">
        <v>0</v>
      </c>
      <c r="H44" s="68">
        <f t="shared" ref="H44:J44" si="14">H40-H42</f>
        <v>0</v>
      </c>
      <c r="I44" s="68">
        <v>0</v>
      </c>
      <c r="J44" s="68">
        <f t="shared" si="14"/>
        <v>0</v>
      </c>
      <c r="K44" s="68">
        <v>-2</v>
      </c>
      <c r="L44" s="68">
        <f t="shared" ref="L44:O44" si="15">L40-L42</f>
        <v>0</v>
      </c>
      <c r="M44" s="68">
        <f t="shared" si="15"/>
        <v>0</v>
      </c>
      <c r="N44" s="68">
        <f t="shared" si="15"/>
        <v>0</v>
      </c>
      <c r="O44" s="68">
        <f t="shared" si="15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" customHeight="1">
      <c r="A45" s="92" t="s">
        <v>86</v>
      </c>
      <c r="B45" s="47" t="s">
        <v>78</v>
      </c>
      <c r="C45" s="47"/>
      <c r="D45" s="47"/>
      <c r="E45" s="66" t="s">
        <v>109</v>
      </c>
      <c r="F45" s="54">
        <f>F39+F44</f>
        <v>0</v>
      </c>
      <c r="G45" s="54">
        <v>0</v>
      </c>
      <c r="H45" s="54">
        <f t="shared" ref="H45:J45" si="16">H39+H44</f>
        <v>0</v>
      </c>
      <c r="I45" s="54">
        <v>-5</v>
      </c>
      <c r="J45" s="54">
        <f t="shared" si="16"/>
        <v>0</v>
      </c>
      <c r="K45" s="54">
        <v>-2</v>
      </c>
      <c r="L45" s="54">
        <f t="shared" ref="L45:O45" si="17">L39+L44</f>
        <v>0</v>
      </c>
      <c r="M45" s="54">
        <f t="shared" si="17"/>
        <v>0</v>
      </c>
      <c r="N45" s="54">
        <f t="shared" si="17"/>
        <v>0</v>
      </c>
      <c r="O45" s="54">
        <f t="shared" si="17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" customHeight="1">
      <c r="A46" s="93"/>
      <c r="B46" s="53" t="s">
        <v>79</v>
      </c>
      <c r="C46" s="53"/>
      <c r="D46" s="53"/>
      <c r="E46" s="53"/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54"/>
      <c r="M46" s="54"/>
      <c r="N46" s="68"/>
      <c r="O46" s="68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" customHeight="1">
      <c r="A47" s="93"/>
      <c r="B47" s="53" t="s">
        <v>80</v>
      </c>
      <c r="C47" s="53"/>
      <c r="D47" s="53"/>
      <c r="E47" s="53"/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/>
      <c r="M47" s="54"/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" customHeight="1">
      <c r="A48" s="93"/>
      <c r="B48" s="53" t="s">
        <v>81</v>
      </c>
      <c r="C48" s="53"/>
      <c r="D48" s="53"/>
      <c r="E48" s="53"/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/>
      <c r="M48" s="54"/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" ht="15.9" customHeight="1">
      <c r="A49" s="8" t="s">
        <v>110</v>
      </c>
    </row>
    <row r="50" spans="1:1" ht="15.9" customHeight="1">
      <c r="A50" s="8"/>
    </row>
  </sheetData>
  <mergeCells count="28">
    <mergeCell ref="N25:N26"/>
    <mergeCell ref="O25:O26"/>
    <mergeCell ref="N6:O6"/>
    <mergeCell ref="L6:M6"/>
    <mergeCell ref="J6:K6"/>
    <mergeCell ref="L25:L26"/>
    <mergeCell ref="M25:M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I47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 activeCell="F1" sqref="F1"/>
    </sheetView>
  </sheetViews>
  <sheetFormatPr defaultColWidth="9" defaultRowHeight="13.2"/>
  <cols>
    <col min="1" max="2" width="3.6640625" style="2" customWidth="1"/>
    <col min="3" max="4" width="1.6640625" style="2" customWidth="1"/>
    <col min="5" max="5" width="32.6640625" style="2" customWidth="1"/>
    <col min="6" max="6" width="15.6640625" style="2" customWidth="1"/>
    <col min="7" max="7" width="10.6640625" style="2" customWidth="1"/>
    <col min="8" max="8" width="15.6640625" style="2" customWidth="1"/>
    <col min="9" max="9" width="10.6640625" style="2" customWidth="1"/>
    <col min="10" max="11" width="9" style="2"/>
    <col min="12" max="12" width="9.88671875" style="2" customWidth="1"/>
    <col min="13" max="16384" width="9" style="2"/>
  </cols>
  <sheetData>
    <row r="1" spans="1:9" ht="33.9" customHeight="1">
      <c r="A1" s="16" t="s">
        <v>0</v>
      </c>
      <c r="B1" s="16"/>
      <c r="C1" s="16"/>
      <c r="D1" s="16"/>
      <c r="E1" s="21" t="s">
        <v>258</v>
      </c>
      <c r="F1" s="1"/>
    </row>
    <row r="3" spans="1:9" ht="14.4">
      <c r="A3" s="10" t="s">
        <v>111</v>
      </c>
    </row>
    <row r="5" spans="1:9">
      <c r="A5" s="17" t="s">
        <v>242</v>
      </c>
      <c r="B5" s="17"/>
      <c r="C5" s="17"/>
      <c r="D5" s="17"/>
      <c r="E5" s="17"/>
    </row>
    <row r="6" spans="1:9" ht="14.4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9"/>
      <c r="F7" s="48" t="s">
        <v>243</v>
      </c>
      <c r="G7" s="48"/>
      <c r="H7" s="48" t="s">
        <v>246</v>
      </c>
      <c r="I7" s="69" t="s">
        <v>21</v>
      </c>
    </row>
    <row r="8" spans="1:9" ht="17.100000000000001" customHeight="1">
      <c r="A8" s="18"/>
      <c r="B8" s="19"/>
      <c r="C8" s="19"/>
      <c r="D8" s="19"/>
      <c r="E8" s="60"/>
      <c r="F8" s="51" t="s">
        <v>237</v>
      </c>
      <c r="G8" s="51" t="s">
        <v>2</v>
      </c>
      <c r="H8" s="51" t="s">
        <v>237</v>
      </c>
      <c r="I8" s="52"/>
    </row>
    <row r="9" spans="1:9" ht="18" customHeight="1">
      <c r="A9" s="88" t="s">
        <v>87</v>
      </c>
      <c r="B9" s="88" t="s">
        <v>89</v>
      </c>
      <c r="C9" s="61" t="s">
        <v>3</v>
      </c>
      <c r="D9" s="53"/>
      <c r="E9" s="53"/>
      <c r="F9" s="54">
        <v>139601</v>
      </c>
      <c r="G9" s="55">
        <f>F9/$F$27*100</f>
        <v>19.541423742099848</v>
      </c>
      <c r="H9" s="54">
        <v>129312</v>
      </c>
      <c r="I9" s="55">
        <f t="shared" ref="I9:I45" si="0">(F9/H9-1)*100</f>
        <v>7.9567248205889562</v>
      </c>
    </row>
    <row r="10" spans="1:9" ht="18" customHeight="1">
      <c r="A10" s="88"/>
      <c r="B10" s="88"/>
      <c r="C10" s="63"/>
      <c r="D10" s="61" t="s">
        <v>22</v>
      </c>
      <c r="E10" s="53"/>
      <c r="F10" s="54">
        <v>33598</v>
      </c>
      <c r="G10" s="55">
        <f t="shared" ref="G10:G27" si="1">F10/$F$27*100</f>
        <v>4.7030662737879432</v>
      </c>
      <c r="H10" s="54">
        <v>33171</v>
      </c>
      <c r="I10" s="55">
        <f t="shared" si="0"/>
        <v>1.2872690000301557</v>
      </c>
    </row>
    <row r="11" spans="1:9" ht="18" customHeight="1">
      <c r="A11" s="88"/>
      <c r="B11" s="88"/>
      <c r="C11" s="63"/>
      <c r="D11" s="63"/>
      <c r="E11" s="47" t="s">
        <v>23</v>
      </c>
      <c r="F11" s="54">
        <v>31006</v>
      </c>
      <c r="G11" s="55">
        <f t="shared" si="1"/>
        <v>4.3402367070977128</v>
      </c>
      <c r="H11" s="54">
        <v>30401</v>
      </c>
      <c r="I11" s="55">
        <f t="shared" si="0"/>
        <v>1.9900661162461697</v>
      </c>
    </row>
    <row r="12" spans="1:9" ht="18" customHeight="1">
      <c r="A12" s="88"/>
      <c r="B12" s="88"/>
      <c r="C12" s="63"/>
      <c r="D12" s="63"/>
      <c r="E12" s="47" t="s">
        <v>24</v>
      </c>
      <c r="F12" s="54">
        <v>2504</v>
      </c>
      <c r="G12" s="55">
        <f t="shared" si="1"/>
        <v>0.35051127893222839</v>
      </c>
      <c r="H12" s="54">
        <v>2660</v>
      </c>
      <c r="I12" s="55">
        <f t="shared" si="0"/>
        <v>-5.8646616541353396</v>
      </c>
    </row>
    <row r="13" spans="1:9" ht="18" customHeight="1">
      <c r="A13" s="88"/>
      <c r="B13" s="88"/>
      <c r="C13" s="63"/>
      <c r="D13" s="62"/>
      <c r="E13" s="47" t="s">
        <v>25</v>
      </c>
      <c r="F13" s="54">
        <v>87</v>
      </c>
      <c r="G13" s="55">
        <f t="shared" si="1"/>
        <v>1.2178307215297075E-2</v>
      </c>
      <c r="H13" s="54">
        <v>110</v>
      </c>
      <c r="I13" s="55">
        <f t="shared" si="0"/>
        <v>-20.90909090909091</v>
      </c>
    </row>
    <row r="14" spans="1:9" ht="18" customHeight="1">
      <c r="A14" s="88"/>
      <c r="B14" s="88"/>
      <c r="C14" s="63"/>
      <c r="D14" s="61" t="s">
        <v>26</v>
      </c>
      <c r="E14" s="53"/>
      <c r="F14" s="54">
        <v>25167</v>
      </c>
      <c r="G14" s="55">
        <f t="shared" si="1"/>
        <v>3.5228903182457638</v>
      </c>
      <c r="H14" s="54">
        <v>20536</v>
      </c>
      <c r="I14" s="55">
        <f t="shared" si="0"/>
        <v>22.550642773665764</v>
      </c>
    </row>
    <row r="15" spans="1:9" ht="18" customHeight="1">
      <c r="A15" s="88"/>
      <c r="B15" s="88"/>
      <c r="C15" s="63"/>
      <c r="D15" s="63"/>
      <c r="E15" s="47" t="s">
        <v>27</v>
      </c>
      <c r="F15" s="54">
        <v>1242</v>
      </c>
      <c r="G15" s="55">
        <f t="shared" si="1"/>
        <v>0.17385583403906857</v>
      </c>
      <c r="H15" s="54">
        <v>1180</v>
      </c>
      <c r="I15" s="55">
        <f t="shared" si="0"/>
        <v>5.2542372881355881</v>
      </c>
    </row>
    <row r="16" spans="1:9" ht="18" customHeight="1">
      <c r="A16" s="88"/>
      <c r="B16" s="88"/>
      <c r="C16" s="63"/>
      <c r="D16" s="62"/>
      <c r="E16" s="47" t="s">
        <v>28</v>
      </c>
      <c r="F16" s="54">
        <v>23925</v>
      </c>
      <c r="G16" s="55">
        <f t="shared" si="1"/>
        <v>3.3490344842066957</v>
      </c>
      <c r="H16" s="54">
        <v>19356</v>
      </c>
      <c r="I16" s="55">
        <f t="shared" si="0"/>
        <v>23.605083694978291</v>
      </c>
    </row>
    <row r="17" spans="1:9" ht="18" customHeight="1">
      <c r="A17" s="88"/>
      <c r="B17" s="88"/>
      <c r="C17" s="63"/>
      <c r="D17" s="89" t="s">
        <v>29</v>
      </c>
      <c r="E17" s="90"/>
      <c r="F17" s="54">
        <v>21557</v>
      </c>
      <c r="G17" s="55">
        <f t="shared" si="1"/>
        <v>3.0175605590822876</v>
      </c>
      <c r="H17" s="54">
        <v>48792</v>
      </c>
      <c r="I17" s="55">
        <f t="shared" si="0"/>
        <v>-55.818576815871459</v>
      </c>
    </row>
    <row r="18" spans="1:9" ht="18" customHeight="1">
      <c r="A18" s="88"/>
      <c r="B18" s="88"/>
      <c r="C18" s="63"/>
      <c r="D18" s="89" t="s">
        <v>93</v>
      </c>
      <c r="E18" s="91"/>
      <c r="F18" s="54">
        <v>2288</v>
      </c>
      <c r="G18" s="55">
        <f t="shared" si="1"/>
        <v>0.3202754817080426</v>
      </c>
      <c r="H18" s="54">
        <v>2188</v>
      </c>
      <c r="I18" s="55">
        <f t="shared" si="0"/>
        <v>4.5703839122486212</v>
      </c>
    </row>
    <row r="19" spans="1:9" ht="18" customHeight="1">
      <c r="A19" s="88"/>
      <c r="B19" s="88"/>
      <c r="C19" s="62"/>
      <c r="D19" s="89" t="s">
        <v>94</v>
      </c>
      <c r="E19" s="91"/>
      <c r="F19" s="54">
        <v>0</v>
      </c>
      <c r="G19" s="55">
        <f t="shared" si="1"/>
        <v>0</v>
      </c>
      <c r="H19" s="54">
        <v>0</v>
      </c>
      <c r="I19" s="55" t="e">
        <f t="shared" si="0"/>
        <v>#DIV/0!</v>
      </c>
    </row>
    <row r="20" spans="1:9" ht="18" customHeight="1">
      <c r="A20" s="88"/>
      <c r="B20" s="88"/>
      <c r="C20" s="53" t="s">
        <v>4</v>
      </c>
      <c r="D20" s="53"/>
      <c r="E20" s="53"/>
      <c r="F20" s="54">
        <v>19997</v>
      </c>
      <c r="G20" s="55">
        <f t="shared" si="1"/>
        <v>2.7991909124631675</v>
      </c>
      <c r="H20" s="54">
        <v>18137</v>
      </c>
      <c r="I20" s="55">
        <f t="shared" si="0"/>
        <v>10.255279263384232</v>
      </c>
    </row>
    <row r="21" spans="1:9" ht="18" customHeight="1">
      <c r="A21" s="88"/>
      <c r="B21" s="88"/>
      <c r="C21" s="53" t="s">
        <v>5</v>
      </c>
      <c r="D21" s="53"/>
      <c r="E21" s="53"/>
      <c r="F21" s="54">
        <v>204952</v>
      </c>
      <c r="G21" s="55">
        <f t="shared" si="1"/>
        <v>28.689292188385814</v>
      </c>
      <c r="H21" s="54">
        <v>186821</v>
      </c>
      <c r="I21" s="55">
        <f t="shared" si="0"/>
        <v>9.7050117492144992</v>
      </c>
    </row>
    <row r="22" spans="1:9" ht="18" customHeight="1">
      <c r="A22" s="88"/>
      <c r="B22" s="88"/>
      <c r="C22" s="53" t="s">
        <v>30</v>
      </c>
      <c r="D22" s="53"/>
      <c r="E22" s="53"/>
      <c r="F22" s="54">
        <f>6932+2625</f>
        <v>9557</v>
      </c>
      <c r="G22" s="55">
        <f t="shared" si="1"/>
        <v>1.3377940466275189</v>
      </c>
      <c r="H22" s="54">
        <v>9637</v>
      </c>
      <c r="I22" s="55">
        <f t="shared" si="0"/>
        <v>-0.83013385908478066</v>
      </c>
    </row>
    <row r="23" spans="1:9" ht="18" customHeight="1">
      <c r="A23" s="88"/>
      <c r="B23" s="88"/>
      <c r="C23" s="53" t="s">
        <v>6</v>
      </c>
      <c r="D23" s="53"/>
      <c r="E23" s="53"/>
      <c r="F23" s="54">
        <v>154153</v>
      </c>
      <c r="G23" s="55">
        <f t="shared" si="1"/>
        <v>21.578420599536667</v>
      </c>
      <c r="H23" s="54">
        <v>150143</v>
      </c>
      <c r="I23" s="55">
        <f t="shared" si="0"/>
        <v>2.6707871828856478</v>
      </c>
    </row>
    <row r="24" spans="1:9" ht="18" customHeight="1">
      <c r="A24" s="88"/>
      <c r="B24" s="88"/>
      <c r="C24" s="53" t="s">
        <v>31</v>
      </c>
      <c r="D24" s="53"/>
      <c r="E24" s="53"/>
      <c r="F24" s="54">
        <v>1277</v>
      </c>
      <c r="G24" s="55">
        <f t="shared" si="1"/>
        <v>0.1787551530337283</v>
      </c>
      <c r="H24" s="54">
        <v>1412</v>
      </c>
      <c r="I24" s="55">
        <f t="shared" si="0"/>
        <v>-9.5609065155807365</v>
      </c>
    </row>
    <row r="25" spans="1:9" ht="18" customHeight="1">
      <c r="A25" s="88"/>
      <c r="B25" s="88"/>
      <c r="C25" s="53" t="s">
        <v>7</v>
      </c>
      <c r="D25" s="53"/>
      <c r="E25" s="53"/>
      <c r="F25" s="54">
        <v>85723</v>
      </c>
      <c r="G25" s="55">
        <f t="shared" si="1"/>
        <v>11.999552062263346</v>
      </c>
      <c r="H25" s="54">
        <v>79903</v>
      </c>
      <c r="I25" s="55">
        <f t="shared" si="0"/>
        <v>7.2838316458706087</v>
      </c>
    </row>
    <row r="26" spans="1:9" ht="18" customHeight="1">
      <c r="A26" s="88"/>
      <c r="B26" s="88"/>
      <c r="C26" s="53" t="s">
        <v>8</v>
      </c>
      <c r="D26" s="53"/>
      <c r="E26" s="53"/>
      <c r="F26" s="54">
        <v>99125</v>
      </c>
      <c r="G26" s="55">
        <f t="shared" si="1"/>
        <v>13.875571295589914</v>
      </c>
      <c r="H26" s="54">
        <v>113145</v>
      </c>
      <c r="I26" s="55">
        <f t="shared" si="0"/>
        <v>-12.391179459984979</v>
      </c>
    </row>
    <row r="27" spans="1:9" ht="18" customHeight="1">
      <c r="A27" s="88"/>
      <c r="B27" s="88"/>
      <c r="C27" s="53" t="s">
        <v>9</v>
      </c>
      <c r="D27" s="53"/>
      <c r="E27" s="53"/>
      <c r="F27" s="54">
        <f>SUM(F9,F20:F26)</f>
        <v>714385</v>
      </c>
      <c r="G27" s="55">
        <f t="shared" si="1"/>
        <v>100</v>
      </c>
      <c r="H27" s="54">
        <f>SUM(H9,H20:H26)</f>
        <v>688510</v>
      </c>
      <c r="I27" s="55">
        <f t="shared" si="0"/>
        <v>3.7581153505395815</v>
      </c>
    </row>
    <row r="28" spans="1:9" ht="18" customHeight="1">
      <c r="A28" s="88"/>
      <c r="B28" s="88" t="s">
        <v>88</v>
      </c>
      <c r="C28" s="61" t="s">
        <v>10</v>
      </c>
      <c r="D28" s="53"/>
      <c r="E28" s="53"/>
      <c r="F28" s="54">
        <f>SUM(F29:F31)</f>
        <v>239109</v>
      </c>
      <c r="G28" s="55">
        <f t="shared" ref="G28:G45" si="2">F28/$F$45*100</f>
        <v>34.291528690646409</v>
      </c>
      <c r="H28" s="54">
        <v>241721</v>
      </c>
      <c r="I28" s="55">
        <f t="shared" si="0"/>
        <v>-1.0805846409703723</v>
      </c>
    </row>
    <row r="29" spans="1:9" ht="18" customHeight="1">
      <c r="A29" s="88"/>
      <c r="B29" s="88"/>
      <c r="C29" s="63"/>
      <c r="D29" s="53" t="s">
        <v>11</v>
      </c>
      <c r="E29" s="53"/>
      <c r="F29" s="54">
        <v>145641</v>
      </c>
      <c r="G29" s="55">
        <f t="shared" si="2"/>
        <v>20.88692826298648</v>
      </c>
      <c r="H29" s="54">
        <v>146902</v>
      </c>
      <c r="I29" s="55">
        <f t="shared" si="0"/>
        <v>-0.85839539284693345</v>
      </c>
    </row>
    <row r="30" spans="1:9" ht="18" customHeight="1">
      <c r="A30" s="88"/>
      <c r="B30" s="88"/>
      <c r="C30" s="63"/>
      <c r="D30" s="53" t="s">
        <v>32</v>
      </c>
      <c r="E30" s="53"/>
      <c r="F30" s="54">
        <v>15269</v>
      </c>
      <c r="G30" s="55">
        <f t="shared" si="2"/>
        <v>2.189785209161847</v>
      </c>
      <c r="H30" s="54">
        <v>14926</v>
      </c>
      <c r="I30" s="55">
        <f t="shared" si="0"/>
        <v>2.2980034838536723</v>
      </c>
    </row>
    <row r="31" spans="1:9" ht="18" customHeight="1">
      <c r="A31" s="88"/>
      <c r="B31" s="88"/>
      <c r="C31" s="62"/>
      <c r="D31" s="53" t="s">
        <v>12</v>
      </c>
      <c r="E31" s="53"/>
      <c r="F31" s="54">
        <v>78199</v>
      </c>
      <c r="G31" s="55">
        <f t="shared" si="2"/>
        <v>11.214815218498085</v>
      </c>
      <c r="H31" s="54">
        <v>79893</v>
      </c>
      <c r="I31" s="55">
        <f t="shared" si="0"/>
        <v>-2.1203359493322305</v>
      </c>
    </row>
    <row r="32" spans="1:9" ht="18" customHeight="1">
      <c r="A32" s="88"/>
      <c r="B32" s="88"/>
      <c r="C32" s="61" t="s">
        <v>13</v>
      </c>
      <c r="D32" s="53"/>
      <c r="E32" s="53"/>
      <c r="F32" s="54">
        <f>SUM(F33:F38)</f>
        <v>321945</v>
      </c>
      <c r="G32" s="55">
        <f t="shared" si="2"/>
        <v>46.171353668453122</v>
      </c>
      <c r="H32" s="54">
        <v>296657</v>
      </c>
      <c r="I32" s="55">
        <f t="shared" si="0"/>
        <v>8.5243227026498669</v>
      </c>
    </row>
    <row r="33" spans="1:9" ht="18" customHeight="1">
      <c r="A33" s="88"/>
      <c r="B33" s="88"/>
      <c r="C33" s="63"/>
      <c r="D33" s="53" t="s">
        <v>14</v>
      </c>
      <c r="E33" s="53"/>
      <c r="F33" s="54">
        <v>23822</v>
      </c>
      <c r="G33" s="55">
        <f t="shared" si="2"/>
        <v>3.416403382844555</v>
      </c>
      <c r="H33" s="54">
        <v>19522</v>
      </c>
      <c r="I33" s="55">
        <f t="shared" si="0"/>
        <v>22.026431718061666</v>
      </c>
    </row>
    <row r="34" spans="1:9" ht="18" customHeight="1">
      <c r="A34" s="88"/>
      <c r="B34" s="88"/>
      <c r="C34" s="63"/>
      <c r="D34" s="53" t="s">
        <v>33</v>
      </c>
      <c r="E34" s="53"/>
      <c r="F34" s="54">
        <v>4938</v>
      </c>
      <c r="G34" s="55">
        <f t="shared" si="2"/>
        <v>0.70817731107742476</v>
      </c>
      <c r="H34" s="54">
        <v>5024</v>
      </c>
      <c r="I34" s="55">
        <f t="shared" si="0"/>
        <v>-1.7117834394904441</v>
      </c>
    </row>
    <row r="35" spans="1:9" ht="18" customHeight="1">
      <c r="A35" s="88"/>
      <c r="B35" s="88"/>
      <c r="C35" s="63"/>
      <c r="D35" s="53" t="s">
        <v>34</v>
      </c>
      <c r="E35" s="53"/>
      <c r="F35" s="54">
        <v>190288</v>
      </c>
      <c r="G35" s="55">
        <f t="shared" si="2"/>
        <v>27.289923890299921</v>
      </c>
      <c r="H35" s="54">
        <v>178608</v>
      </c>
      <c r="I35" s="55">
        <f t="shared" si="0"/>
        <v>6.5394607184448672</v>
      </c>
    </row>
    <row r="36" spans="1:9" ht="18" customHeight="1">
      <c r="A36" s="88"/>
      <c r="B36" s="88"/>
      <c r="C36" s="63"/>
      <c r="D36" s="53" t="s">
        <v>35</v>
      </c>
      <c r="E36" s="53"/>
      <c r="F36" s="54">
        <v>7195</v>
      </c>
      <c r="G36" s="55">
        <f t="shared" si="2"/>
        <v>1.0318622424467541</v>
      </c>
      <c r="H36" s="54">
        <v>7370</v>
      </c>
      <c r="I36" s="55">
        <f t="shared" si="0"/>
        <v>-2.3744911804613245</v>
      </c>
    </row>
    <row r="37" spans="1:9" ht="18" customHeight="1">
      <c r="A37" s="88"/>
      <c r="B37" s="88"/>
      <c r="C37" s="63"/>
      <c r="D37" s="53" t="s">
        <v>15</v>
      </c>
      <c r="E37" s="53"/>
      <c r="F37" s="54">
        <v>55632</v>
      </c>
      <c r="G37" s="55">
        <f t="shared" si="2"/>
        <v>7.9783961461845481</v>
      </c>
      <c r="H37" s="54">
        <v>36905</v>
      </c>
      <c r="I37" s="55">
        <f t="shared" si="0"/>
        <v>50.743801652892564</v>
      </c>
    </row>
    <row r="38" spans="1:9" ht="18" customHeight="1">
      <c r="A38" s="88"/>
      <c r="B38" s="88"/>
      <c r="C38" s="62"/>
      <c r="D38" s="53" t="s">
        <v>36</v>
      </c>
      <c r="E38" s="53"/>
      <c r="F38" s="54">
        <v>40070</v>
      </c>
      <c r="G38" s="55">
        <f t="shared" si="2"/>
        <v>5.7465906955999211</v>
      </c>
      <c r="H38" s="54">
        <v>49228</v>
      </c>
      <c r="I38" s="55">
        <f t="shared" si="0"/>
        <v>-18.603233931908669</v>
      </c>
    </row>
    <row r="39" spans="1:9" ht="18" customHeight="1">
      <c r="A39" s="88"/>
      <c r="B39" s="88"/>
      <c r="C39" s="61" t="s">
        <v>16</v>
      </c>
      <c r="D39" s="53"/>
      <c r="E39" s="53"/>
      <c r="F39" s="54">
        <f>+F40+F43+F44</f>
        <v>136229</v>
      </c>
      <c r="G39" s="55">
        <f t="shared" si="2"/>
        <v>19.537117640900465</v>
      </c>
      <c r="H39" s="54">
        <v>129254</v>
      </c>
      <c r="I39" s="55">
        <f t="shared" si="0"/>
        <v>5.3963513701703603</v>
      </c>
    </row>
    <row r="40" spans="1:9" ht="18" customHeight="1">
      <c r="A40" s="88"/>
      <c r="B40" s="88"/>
      <c r="C40" s="63"/>
      <c r="D40" s="61" t="s">
        <v>17</v>
      </c>
      <c r="E40" s="53"/>
      <c r="F40" s="54">
        <f>SUM(F41:F42)</f>
        <v>129067</v>
      </c>
      <c r="G40" s="55">
        <f t="shared" si="2"/>
        <v>18.50998805363102</v>
      </c>
      <c r="H40" s="54">
        <v>122875</v>
      </c>
      <c r="I40" s="55">
        <f t="shared" si="0"/>
        <v>5.0392675483214688</v>
      </c>
    </row>
    <row r="41" spans="1:9" ht="18" customHeight="1">
      <c r="A41" s="88"/>
      <c r="B41" s="88"/>
      <c r="C41" s="63"/>
      <c r="D41" s="63"/>
      <c r="E41" s="57" t="s">
        <v>91</v>
      </c>
      <c r="F41" s="54">
        <f>93349+8210</f>
        <v>101559</v>
      </c>
      <c r="G41" s="55">
        <f t="shared" si="2"/>
        <v>14.564961428860304</v>
      </c>
      <c r="H41" s="54">
        <v>93112</v>
      </c>
      <c r="I41" s="58">
        <f t="shared" si="0"/>
        <v>9.0718704356044242</v>
      </c>
    </row>
    <row r="42" spans="1:9" ht="18" customHeight="1">
      <c r="A42" s="88"/>
      <c r="B42" s="88"/>
      <c r="C42" s="63"/>
      <c r="D42" s="62"/>
      <c r="E42" s="47" t="s">
        <v>37</v>
      </c>
      <c r="F42" s="54">
        <v>27508</v>
      </c>
      <c r="G42" s="55">
        <f t="shared" si="2"/>
        <v>3.9450266247707173</v>
      </c>
      <c r="H42" s="54">
        <v>29763</v>
      </c>
      <c r="I42" s="58">
        <f t="shared" si="0"/>
        <v>-7.5765211840204234</v>
      </c>
    </row>
    <row r="43" spans="1:9" ht="18" customHeight="1">
      <c r="A43" s="88"/>
      <c r="B43" s="88"/>
      <c r="C43" s="63"/>
      <c r="D43" s="53" t="s">
        <v>38</v>
      </c>
      <c r="E43" s="53"/>
      <c r="F43" s="54">
        <v>7162</v>
      </c>
      <c r="G43" s="55">
        <f t="shared" si="2"/>
        <v>1.0271295872694444</v>
      </c>
      <c r="H43" s="54">
        <v>6379</v>
      </c>
      <c r="I43" s="58">
        <f t="shared" si="0"/>
        <v>12.274651199247533</v>
      </c>
    </row>
    <row r="44" spans="1:9" ht="18" customHeight="1">
      <c r="A44" s="88"/>
      <c r="B44" s="88"/>
      <c r="C44" s="62"/>
      <c r="D44" s="53" t="s">
        <v>39</v>
      </c>
      <c r="E44" s="53"/>
      <c r="F44" s="54">
        <v>0</v>
      </c>
      <c r="G44" s="55">
        <f t="shared" si="2"/>
        <v>0</v>
      </c>
      <c r="H44" s="54">
        <v>0</v>
      </c>
      <c r="I44" s="55" t="e">
        <f t="shared" si="0"/>
        <v>#DIV/0!</v>
      </c>
    </row>
    <row r="45" spans="1:9" ht="18" customHeight="1">
      <c r="A45" s="88"/>
      <c r="B45" s="88"/>
      <c r="C45" s="47" t="s">
        <v>18</v>
      </c>
      <c r="D45" s="47"/>
      <c r="E45" s="47"/>
      <c r="F45" s="54">
        <f>SUM(F28,F32,F39)</f>
        <v>697283</v>
      </c>
      <c r="G45" s="55">
        <f t="shared" si="2"/>
        <v>100</v>
      </c>
      <c r="H45" s="54">
        <f>SUM(H28,H32,H39)</f>
        <v>667632</v>
      </c>
      <c r="I45" s="55">
        <f t="shared" si="0"/>
        <v>4.4412191147218838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 activeCell="D1" sqref="D1"/>
    </sheetView>
  </sheetViews>
  <sheetFormatPr defaultColWidth="9" defaultRowHeight="13.2"/>
  <cols>
    <col min="1" max="1" width="5.33203125" style="2" customWidth="1"/>
    <col min="2" max="2" width="3.109375" style="2" customWidth="1"/>
    <col min="3" max="3" width="34.77734375" style="2" customWidth="1"/>
    <col min="4" max="9" width="11.88671875" style="2" customWidth="1"/>
    <col min="10" max="16384" width="9" style="2"/>
  </cols>
  <sheetData>
    <row r="1" spans="1:9" ht="33.9" customHeight="1">
      <c r="A1" s="33" t="s">
        <v>0</v>
      </c>
      <c r="B1" s="33"/>
      <c r="C1" s="117" t="s">
        <v>258</v>
      </c>
      <c r="D1" s="34"/>
      <c r="E1" s="34"/>
    </row>
    <row r="4" spans="1:9">
      <c r="A4" s="35" t="s">
        <v>112</v>
      </c>
    </row>
    <row r="5" spans="1:9">
      <c r="I5" s="9" t="s">
        <v>113</v>
      </c>
    </row>
    <row r="6" spans="1:9" s="37" customFormat="1" ht="29.25" customHeight="1">
      <c r="A6" s="50" t="s">
        <v>114</v>
      </c>
      <c r="B6" s="48"/>
      <c r="C6" s="48"/>
      <c r="D6" s="48"/>
      <c r="E6" s="36" t="s">
        <v>232</v>
      </c>
      <c r="F6" s="36" t="s">
        <v>233</v>
      </c>
      <c r="G6" s="36" t="s">
        <v>234</v>
      </c>
      <c r="H6" s="36" t="s">
        <v>235</v>
      </c>
      <c r="I6" s="36" t="s">
        <v>249</v>
      </c>
    </row>
    <row r="7" spans="1:9" ht="27" customHeight="1">
      <c r="A7" s="88" t="s">
        <v>115</v>
      </c>
      <c r="B7" s="61" t="s">
        <v>116</v>
      </c>
      <c r="C7" s="53"/>
      <c r="D7" s="66" t="s">
        <v>117</v>
      </c>
      <c r="E7" s="70">
        <v>573922</v>
      </c>
      <c r="F7" s="36">
        <v>566802</v>
      </c>
      <c r="G7" s="36">
        <v>569336</v>
      </c>
      <c r="H7" s="36">
        <v>688510</v>
      </c>
      <c r="I7" s="36">
        <v>714385</v>
      </c>
    </row>
    <row r="8" spans="1:9" ht="27" customHeight="1">
      <c r="A8" s="88"/>
      <c r="B8" s="80"/>
      <c r="C8" s="53" t="s">
        <v>118</v>
      </c>
      <c r="D8" s="66" t="s">
        <v>41</v>
      </c>
      <c r="E8" s="71">
        <v>327100</v>
      </c>
      <c r="F8" s="71">
        <v>327646</v>
      </c>
      <c r="G8" s="71">
        <v>325595</v>
      </c>
      <c r="H8" s="71">
        <v>334984</v>
      </c>
      <c r="I8" s="72">
        <v>365232</v>
      </c>
    </row>
    <row r="9" spans="1:9" ht="27" customHeight="1">
      <c r="A9" s="88"/>
      <c r="B9" s="53" t="s">
        <v>119</v>
      </c>
      <c r="C9" s="53"/>
      <c r="D9" s="66"/>
      <c r="E9" s="71">
        <v>559444</v>
      </c>
      <c r="F9" s="71">
        <v>551920</v>
      </c>
      <c r="G9" s="71">
        <v>554090</v>
      </c>
      <c r="H9" s="71">
        <v>667632</v>
      </c>
      <c r="I9" s="73">
        <v>697283</v>
      </c>
    </row>
    <row r="10" spans="1:9" ht="27" customHeight="1">
      <c r="A10" s="88"/>
      <c r="B10" s="53" t="s">
        <v>120</v>
      </c>
      <c r="C10" s="53"/>
      <c r="D10" s="66"/>
      <c r="E10" s="71">
        <v>14478</v>
      </c>
      <c r="F10" s="71">
        <v>14882</v>
      </c>
      <c r="G10" s="71">
        <v>15247</v>
      </c>
      <c r="H10" s="71">
        <v>20878</v>
      </c>
      <c r="I10" s="73">
        <v>17102</v>
      </c>
    </row>
    <row r="11" spans="1:9" ht="27" customHeight="1">
      <c r="A11" s="88"/>
      <c r="B11" s="53" t="s">
        <v>121</v>
      </c>
      <c r="C11" s="53"/>
      <c r="D11" s="66"/>
      <c r="E11" s="71">
        <v>7816</v>
      </c>
      <c r="F11" s="71">
        <v>8631</v>
      </c>
      <c r="G11" s="71">
        <v>7509</v>
      </c>
      <c r="H11" s="71">
        <v>10358</v>
      </c>
      <c r="I11" s="73">
        <v>11806</v>
      </c>
    </row>
    <row r="12" spans="1:9" ht="27" customHeight="1">
      <c r="A12" s="88"/>
      <c r="B12" s="53" t="s">
        <v>122</v>
      </c>
      <c r="C12" s="53"/>
      <c r="D12" s="66"/>
      <c r="E12" s="71">
        <v>6662</v>
      </c>
      <c r="F12" s="71">
        <v>6251</v>
      </c>
      <c r="G12" s="71">
        <v>7738</v>
      </c>
      <c r="H12" s="71">
        <v>10520</v>
      </c>
      <c r="I12" s="73">
        <v>5296</v>
      </c>
    </row>
    <row r="13" spans="1:9" ht="27" customHeight="1">
      <c r="A13" s="88"/>
      <c r="B13" s="53" t="s">
        <v>123</v>
      </c>
      <c r="C13" s="53"/>
      <c r="D13" s="66"/>
      <c r="E13" s="71">
        <v>-1150</v>
      </c>
      <c r="F13" s="71">
        <v>-441</v>
      </c>
      <c r="G13" s="71">
        <v>1487</v>
      </c>
      <c r="H13" s="71">
        <v>2782</v>
      </c>
      <c r="I13" s="73">
        <v>-5224</v>
      </c>
    </row>
    <row r="14" spans="1:9" ht="27" customHeight="1">
      <c r="A14" s="88"/>
      <c r="B14" s="53" t="s">
        <v>124</v>
      </c>
      <c r="C14" s="53"/>
      <c r="D14" s="66"/>
      <c r="E14" s="71">
        <v>0</v>
      </c>
      <c r="F14" s="71">
        <v>0</v>
      </c>
      <c r="G14" s="71">
        <v>0</v>
      </c>
      <c r="H14" s="71">
        <v>0</v>
      </c>
      <c r="I14" s="73">
        <v>0</v>
      </c>
    </row>
    <row r="15" spans="1:9" ht="27" customHeight="1">
      <c r="A15" s="88"/>
      <c r="B15" s="53" t="s">
        <v>125</v>
      </c>
      <c r="C15" s="53"/>
      <c r="D15" s="66"/>
      <c r="E15" s="71">
        <v>-1150</v>
      </c>
      <c r="F15" s="71">
        <v>-406</v>
      </c>
      <c r="G15" s="71">
        <v>1488</v>
      </c>
      <c r="H15" s="71">
        <v>2785</v>
      </c>
      <c r="I15" s="73">
        <v>4599</v>
      </c>
    </row>
    <row r="16" spans="1:9" ht="27" customHeight="1">
      <c r="A16" s="88"/>
      <c r="B16" s="53" t="s">
        <v>126</v>
      </c>
      <c r="C16" s="53"/>
      <c r="D16" s="66" t="s">
        <v>42</v>
      </c>
      <c r="E16" s="71">
        <v>92152</v>
      </c>
      <c r="F16" s="71">
        <v>94485</v>
      </c>
      <c r="G16" s="71">
        <v>93711</v>
      </c>
      <c r="H16" s="71">
        <v>104124</v>
      </c>
      <c r="I16" s="73">
        <v>136660</v>
      </c>
    </row>
    <row r="17" spans="1:9" ht="27" customHeight="1">
      <c r="A17" s="88"/>
      <c r="B17" s="53" t="s">
        <v>127</v>
      </c>
      <c r="C17" s="53"/>
      <c r="D17" s="66" t="s">
        <v>43</v>
      </c>
      <c r="E17" s="71">
        <v>78956</v>
      </c>
      <c r="F17" s="71">
        <v>47183</v>
      </c>
      <c r="G17" s="71">
        <v>64891</v>
      </c>
      <c r="H17" s="71">
        <v>93134</v>
      </c>
      <c r="I17" s="73">
        <v>110648</v>
      </c>
    </row>
    <row r="18" spans="1:9" ht="27" customHeight="1">
      <c r="A18" s="88"/>
      <c r="B18" s="53" t="s">
        <v>128</v>
      </c>
      <c r="C18" s="53"/>
      <c r="D18" s="66" t="s">
        <v>44</v>
      </c>
      <c r="E18" s="71">
        <v>857334</v>
      </c>
      <c r="F18" s="71">
        <v>844800</v>
      </c>
      <c r="G18" s="71">
        <v>837547</v>
      </c>
      <c r="H18" s="71">
        <v>841121</v>
      </c>
      <c r="I18" s="73">
        <v>851666</v>
      </c>
    </row>
    <row r="19" spans="1:9" ht="27" customHeight="1">
      <c r="A19" s="88"/>
      <c r="B19" s="53" t="s">
        <v>129</v>
      </c>
      <c r="C19" s="53"/>
      <c r="D19" s="66" t="s">
        <v>130</v>
      </c>
      <c r="E19" s="71">
        <f>E17+E18-E16</f>
        <v>844138</v>
      </c>
      <c r="F19" s="71">
        <f>F17+F18-F16</f>
        <v>797498</v>
      </c>
      <c r="G19" s="71">
        <f>G17+G18-G16</f>
        <v>808727</v>
      </c>
      <c r="H19" s="71">
        <f>H17+H18-H16</f>
        <v>830131</v>
      </c>
      <c r="I19" s="71">
        <f>I17+I18-I16</f>
        <v>825654</v>
      </c>
    </row>
    <row r="20" spans="1:9" ht="27" customHeight="1">
      <c r="A20" s="88"/>
      <c r="B20" s="53" t="s">
        <v>131</v>
      </c>
      <c r="C20" s="53"/>
      <c r="D20" s="66" t="s">
        <v>132</v>
      </c>
      <c r="E20" s="74">
        <f>E18/E8</f>
        <v>2.6210149801284013</v>
      </c>
      <c r="F20" s="74">
        <f>F18/F8</f>
        <v>2.5783925334049553</v>
      </c>
      <c r="G20" s="74">
        <f>G18/G8</f>
        <v>2.5723582978854096</v>
      </c>
      <c r="H20" s="74">
        <f>H18/H8</f>
        <v>2.5109288801853222</v>
      </c>
      <c r="I20" s="74">
        <f>I18/I8</f>
        <v>2.3318493450738162</v>
      </c>
    </row>
    <row r="21" spans="1:9" ht="27" customHeight="1">
      <c r="A21" s="88"/>
      <c r="B21" s="53" t="s">
        <v>133</v>
      </c>
      <c r="C21" s="53"/>
      <c r="D21" s="66" t="s">
        <v>134</v>
      </c>
      <c r="E21" s="74">
        <f>E19/E8</f>
        <v>2.5806725771935186</v>
      </c>
      <c r="F21" s="74">
        <f>F19/F8</f>
        <v>2.434023305640844</v>
      </c>
      <c r="G21" s="74">
        <f>G19/G8</f>
        <v>2.483843425114022</v>
      </c>
      <c r="H21" s="74">
        <f>H19/H8</f>
        <v>2.4781213431089246</v>
      </c>
      <c r="I21" s="74">
        <f>I19/I8</f>
        <v>2.2606288605598635</v>
      </c>
    </row>
    <row r="22" spans="1:9" ht="27" customHeight="1">
      <c r="A22" s="88"/>
      <c r="B22" s="53" t="s">
        <v>135</v>
      </c>
      <c r="C22" s="53"/>
      <c r="D22" s="66" t="s">
        <v>136</v>
      </c>
      <c r="E22" s="71">
        <f>E18/E24*1000000</f>
        <v>776522.11954144167</v>
      </c>
      <c r="F22" s="71">
        <f>F18/F24*1000000</f>
        <v>765169.56820633495</v>
      </c>
      <c r="G22" s="71">
        <f>G18/G24*1000000</f>
        <v>758600.23241301044</v>
      </c>
      <c r="H22" s="71">
        <f>H18/H24*1000000</f>
        <v>786406.01509383158</v>
      </c>
      <c r="I22" s="71">
        <f>I18/I24*1000000</f>
        <v>796265.06204327696</v>
      </c>
    </row>
    <row r="23" spans="1:9" ht="27" customHeight="1">
      <c r="A23" s="88"/>
      <c r="B23" s="53" t="s">
        <v>137</v>
      </c>
      <c r="C23" s="53"/>
      <c r="D23" s="66" t="s">
        <v>138</v>
      </c>
      <c r="E23" s="71">
        <f>E19/E24*1000000</f>
        <v>764569.96800018835</v>
      </c>
      <c r="F23" s="71">
        <f>F19/F24*1000000</f>
        <v>722326.23142213037</v>
      </c>
      <c r="G23" s="71">
        <f>G19/G24*1000000</f>
        <v>732496.79141430464</v>
      </c>
      <c r="H23" s="71">
        <f>H19/H24*1000000</f>
        <v>776130.91542816965</v>
      </c>
      <c r="I23" s="71">
        <f>I19/I24*1000000</f>
        <v>771945.14461805427</v>
      </c>
    </row>
    <row r="24" spans="1:9" ht="27" customHeight="1">
      <c r="A24" s="88"/>
      <c r="B24" s="75" t="s">
        <v>139</v>
      </c>
      <c r="C24" s="76"/>
      <c r="D24" s="66" t="s">
        <v>140</v>
      </c>
      <c r="E24" s="71">
        <v>1104069</v>
      </c>
      <c r="F24" s="71">
        <v>1104069</v>
      </c>
      <c r="G24" s="71">
        <v>1104069</v>
      </c>
      <c r="H24" s="73">
        <v>1069576</v>
      </c>
      <c r="I24" s="73">
        <v>1069576</v>
      </c>
    </row>
    <row r="25" spans="1:9" ht="27" customHeight="1">
      <c r="A25" s="88"/>
      <c r="B25" s="47" t="s">
        <v>141</v>
      </c>
      <c r="C25" s="47"/>
      <c r="D25" s="47"/>
      <c r="E25" s="71">
        <v>326457</v>
      </c>
      <c r="F25" s="71">
        <v>323805</v>
      </c>
      <c r="G25" s="71">
        <v>321059</v>
      </c>
      <c r="H25" s="71">
        <v>327215</v>
      </c>
      <c r="I25" s="54">
        <v>341128</v>
      </c>
    </row>
    <row r="26" spans="1:9" ht="27" customHeight="1">
      <c r="A26" s="88"/>
      <c r="B26" s="47" t="s">
        <v>142</v>
      </c>
      <c r="C26" s="47"/>
      <c r="D26" s="47"/>
      <c r="E26" s="77">
        <v>0.34300000000000003</v>
      </c>
      <c r="F26" s="77">
        <v>0.34599999999999997</v>
      </c>
      <c r="G26" s="77">
        <v>0.35299999999999998</v>
      </c>
      <c r="H26" s="77">
        <v>0.35799999999999998</v>
      </c>
      <c r="I26" s="78">
        <v>0.34200000000000003</v>
      </c>
    </row>
    <row r="27" spans="1:9" ht="27" customHeight="1">
      <c r="A27" s="88"/>
      <c r="B27" s="47" t="s">
        <v>143</v>
      </c>
      <c r="C27" s="47"/>
      <c r="D27" s="47"/>
      <c r="E27" s="58">
        <v>2</v>
      </c>
      <c r="F27" s="58">
        <v>1.9</v>
      </c>
      <c r="G27" s="58">
        <v>2.4</v>
      </c>
      <c r="H27" s="58">
        <v>3.2</v>
      </c>
      <c r="I27" s="55">
        <v>1.6</v>
      </c>
    </row>
    <row r="28" spans="1:9" ht="27" customHeight="1">
      <c r="A28" s="88"/>
      <c r="B28" s="47" t="s">
        <v>144</v>
      </c>
      <c r="C28" s="47"/>
      <c r="D28" s="47"/>
      <c r="E28" s="58">
        <v>92.7</v>
      </c>
      <c r="F28" s="58">
        <v>91.6</v>
      </c>
      <c r="G28" s="58">
        <v>92.8</v>
      </c>
      <c r="H28" s="58">
        <v>92.5</v>
      </c>
      <c r="I28" s="55">
        <v>83.7</v>
      </c>
    </row>
    <row r="29" spans="1:9" ht="27" customHeight="1">
      <c r="A29" s="88"/>
      <c r="B29" s="47" t="s">
        <v>145</v>
      </c>
      <c r="C29" s="47"/>
      <c r="D29" s="47"/>
      <c r="E29" s="58">
        <v>37.5</v>
      </c>
      <c r="F29" s="58">
        <v>38.299999999999997</v>
      </c>
      <c r="G29" s="58">
        <v>36.799999999999997</v>
      </c>
      <c r="H29" s="58">
        <v>36.6</v>
      </c>
      <c r="I29" s="55">
        <v>34.799999999999997</v>
      </c>
    </row>
    <row r="30" spans="1:9" ht="27" customHeight="1">
      <c r="A30" s="88"/>
      <c r="B30" s="88" t="s">
        <v>146</v>
      </c>
      <c r="C30" s="47" t="s">
        <v>147</v>
      </c>
      <c r="D30" s="47"/>
      <c r="E30" s="58">
        <v>0</v>
      </c>
      <c r="F30" s="58">
        <v>0</v>
      </c>
      <c r="G30" s="58">
        <v>0</v>
      </c>
      <c r="H30" s="58">
        <v>0</v>
      </c>
      <c r="I30" s="58">
        <v>0</v>
      </c>
    </row>
    <row r="31" spans="1:9" ht="27" customHeight="1">
      <c r="A31" s="88"/>
      <c r="B31" s="88"/>
      <c r="C31" s="47" t="s">
        <v>148</v>
      </c>
      <c r="D31" s="47"/>
      <c r="E31" s="58">
        <v>0</v>
      </c>
      <c r="F31" s="58">
        <v>0</v>
      </c>
      <c r="G31" s="58">
        <v>0</v>
      </c>
      <c r="H31" s="58">
        <v>0</v>
      </c>
      <c r="I31" s="58">
        <v>0</v>
      </c>
    </row>
    <row r="32" spans="1:9" ht="27" customHeight="1">
      <c r="A32" s="88"/>
      <c r="B32" s="88"/>
      <c r="C32" s="47" t="s">
        <v>149</v>
      </c>
      <c r="D32" s="47"/>
      <c r="E32" s="58">
        <v>12.9</v>
      </c>
      <c r="F32" s="58">
        <v>11.9</v>
      </c>
      <c r="G32" s="58">
        <v>11</v>
      </c>
      <c r="H32" s="58">
        <v>10.6</v>
      </c>
      <c r="I32" s="55">
        <v>10.6</v>
      </c>
    </row>
    <row r="33" spans="1:9" ht="27" customHeight="1">
      <c r="A33" s="88"/>
      <c r="B33" s="88"/>
      <c r="C33" s="47" t="s">
        <v>150</v>
      </c>
      <c r="D33" s="47"/>
      <c r="E33" s="58">
        <v>113.6</v>
      </c>
      <c r="F33" s="58">
        <v>113.7</v>
      </c>
      <c r="G33" s="58">
        <v>111.2</v>
      </c>
      <c r="H33" s="58">
        <v>103.6</v>
      </c>
      <c r="I33" s="79">
        <v>95.7</v>
      </c>
    </row>
    <row r="34" spans="1:9">
      <c r="A34" s="2" t="s">
        <v>231</v>
      </c>
      <c r="E34" s="38"/>
      <c r="F34" s="38"/>
      <c r="G34" s="38"/>
      <c r="H34" s="38"/>
      <c r="I34" s="39"/>
    </row>
    <row r="35" spans="1:9">
      <c r="A35" s="8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E1" sqref="E1"/>
    </sheetView>
  </sheetViews>
  <sheetFormatPr defaultColWidth="9" defaultRowHeight="13.2"/>
  <cols>
    <col min="1" max="1" width="3.6640625" style="2" customWidth="1"/>
    <col min="2" max="3" width="1.6640625" style="2" customWidth="1"/>
    <col min="4" max="4" width="22.6640625" style="2" customWidth="1"/>
    <col min="5" max="5" width="10.6640625" style="2" customWidth="1"/>
    <col min="6" max="21" width="13.6640625" style="2" customWidth="1"/>
    <col min="22" max="25" width="12" style="2" customWidth="1"/>
    <col min="26" max="16384" width="9" style="2"/>
  </cols>
  <sheetData>
    <row r="1" spans="1:25" ht="33.9" customHeight="1">
      <c r="A1" s="20" t="s">
        <v>0</v>
      </c>
      <c r="B1" s="11"/>
      <c r="C1" s="11"/>
      <c r="D1" s="22" t="s">
        <v>258</v>
      </c>
      <c r="E1" s="13"/>
      <c r="F1" s="13"/>
      <c r="G1" s="13"/>
    </row>
    <row r="2" spans="1:25" ht="15" customHeight="1"/>
    <row r="3" spans="1:25" ht="15" customHeight="1">
      <c r="A3" s="14" t="s">
        <v>151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" customHeight="1">
      <c r="A5" s="12" t="s">
        <v>244</v>
      </c>
      <c r="B5" s="12"/>
      <c r="C5" s="12"/>
      <c r="D5" s="12"/>
      <c r="K5" s="15"/>
      <c r="O5" s="15" t="s">
        <v>47</v>
      </c>
    </row>
    <row r="6" spans="1:25" ht="15.9" customHeight="1">
      <c r="A6" s="94" t="s">
        <v>48</v>
      </c>
      <c r="B6" s="95"/>
      <c r="C6" s="95"/>
      <c r="D6" s="95"/>
      <c r="E6" s="95"/>
      <c r="F6" s="107" t="s">
        <v>250</v>
      </c>
      <c r="G6" s="108"/>
      <c r="H6" s="107" t="s">
        <v>251</v>
      </c>
      <c r="I6" s="108"/>
      <c r="J6" s="107" t="s">
        <v>252</v>
      </c>
      <c r="K6" s="108"/>
      <c r="L6" s="109" t="s">
        <v>253</v>
      </c>
      <c r="M6" s="110"/>
      <c r="N6" s="99"/>
      <c r="O6" s="99"/>
    </row>
    <row r="7" spans="1:25" ht="15.9" customHeight="1">
      <c r="A7" s="95"/>
      <c r="B7" s="95"/>
      <c r="C7" s="95"/>
      <c r="D7" s="95"/>
      <c r="E7" s="95"/>
      <c r="F7" s="51" t="s">
        <v>243</v>
      </c>
      <c r="G7" s="51" t="s">
        <v>247</v>
      </c>
      <c r="H7" s="51" t="s">
        <v>243</v>
      </c>
      <c r="I7" s="81" t="s">
        <v>246</v>
      </c>
      <c r="J7" s="51" t="s">
        <v>243</v>
      </c>
      <c r="K7" s="81" t="s">
        <v>246</v>
      </c>
      <c r="L7" s="51" t="s">
        <v>243</v>
      </c>
      <c r="M7" s="81" t="s">
        <v>246</v>
      </c>
      <c r="N7" s="51" t="s">
        <v>243</v>
      </c>
      <c r="O7" s="81" t="s">
        <v>246</v>
      </c>
    </row>
    <row r="8" spans="1:25" ht="15.9" customHeight="1">
      <c r="A8" s="92" t="s">
        <v>82</v>
      </c>
      <c r="B8" s="61" t="s">
        <v>49</v>
      </c>
      <c r="C8" s="53"/>
      <c r="D8" s="53"/>
      <c r="E8" s="66" t="s">
        <v>40</v>
      </c>
      <c r="F8" s="54">
        <v>35640</v>
      </c>
      <c r="G8" s="54">
        <v>35825</v>
      </c>
      <c r="H8" s="54">
        <v>4579</v>
      </c>
      <c r="I8" s="54">
        <v>4550</v>
      </c>
      <c r="J8" s="54">
        <v>354</v>
      </c>
      <c r="K8" s="54">
        <v>369</v>
      </c>
      <c r="L8" s="54">
        <v>18</v>
      </c>
      <c r="M8" s="54">
        <v>17</v>
      </c>
      <c r="N8" s="54"/>
      <c r="O8" s="54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" customHeight="1">
      <c r="A9" s="92"/>
      <c r="B9" s="63"/>
      <c r="C9" s="53" t="s">
        <v>50</v>
      </c>
      <c r="D9" s="53"/>
      <c r="E9" s="66" t="s">
        <v>41</v>
      </c>
      <c r="F9" s="54">
        <v>35552</v>
      </c>
      <c r="G9" s="54">
        <v>34933</v>
      </c>
      <c r="H9" s="54">
        <v>4579</v>
      </c>
      <c r="I9" s="54">
        <v>4550</v>
      </c>
      <c r="J9" s="54">
        <v>354</v>
      </c>
      <c r="K9" s="54">
        <v>369</v>
      </c>
      <c r="L9" s="54">
        <v>18</v>
      </c>
      <c r="M9" s="54">
        <v>17</v>
      </c>
      <c r="N9" s="54"/>
      <c r="O9" s="54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" customHeight="1">
      <c r="A10" s="92"/>
      <c r="B10" s="62"/>
      <c r="C10" s="53" t="s">
        <v>51</v>
      </c>
      <c r="D10" s="53"/>
      <c r="E10" s="66" t="s">
        <v>42</v>
      </c>
      <c r="F10" s="54">
        <v>88</v>
      </c>
      <c r="G10" s="54">
        <v>893</v>
      </c>
      <c r="H10" s="54">
        <v>0</v>
      </c>
      <c r="I10" s="54">
        <v>0</v>
      </c>
      <c r="J10" s="67">
        <v>0</v>
      </c>
      <c r="K10" s="67">
        <v>0</v>
      </c>
      <c r="L10" s="54">
        <v>0</v>
      </c>
      <c r="M10" s="54">
        <v>0</v>
      </c>
      <c r="N10" s="54"/>
      <c r="O10" s="54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" customHeight="1">
      <c r="A11" s="92"/>
      <c r="B11" s="61" t="s">
        <v>52</v>
      </c>
      <c r="C11" s="53"/>
      <c r="D11" s="53"/>
      <c r="E11" s="66" t="s">
        <v>43</v>
      </c>
      <c r="F11" s="54">
        <v>35508</v>
      </c>
      <c r="G11" s="54">
        <v>34481</v>
      </c>
      <c r="H11" s="54">
        <v>4543</v>
      </c>
      <c r="I11" s="54">
        <v>4252</v>
      </c>
      <c r="J11" s="54">
        <v>322</v>
      </c>
      <c r="K11" s="54">
        <v>349</v>
      </c>
      <c r="L11" s="54">
        <v>16</v>
      </c>
      <c r="M11" s="54">
        <v>22</v>
      </c>
      <c r="N11" s="54"/>
      <c r="O11" s="54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" customHeight="1">
      <c r="A12" s="92"/>
      <c r="B12" s="63"/>
      <c r="C12" s="53" t="s">
        <v>53</v>
      </c>
      <c r="D12" s="53"/>
      <c r="E12" s="66" t="s">
        <v>44</v>
      </c>
      <c r="F12" s="54">
        <v>35508</v>
      </c>
      <c r="G12" s="54">
        <v>33905</v>
      </c>
      <c r="H12" s="54">
        <v>4543</v>
      </c>
      <c r="I12" s="54">
        <v>4252</v>
      </c>
      <c r="J12" s="54">
        <v>322</v>
      </c>
      <c r="K12" s="54">
        <v>349</v>
      </c>
      <c r="L12" s="54">
        <v>16</v>
      </c>
      <c r="M12" s="54">
        <v>19</v>
      </c>
      <c r="N12" s="54"/>
      <c r="O12" s="54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" customHeight="1">
      <c r="A13" s="92"/>
      <c r="B13" s="62"/>
      <c r="C13" s="53" t="s">
        <v>54</v>
      </c>
      <c r="D13" s="53"/>
      <c r="E13" s="66" t="s">
        <v>45</v>
      </c>
      <c r="F13" s="54">
        <v>0</v>
      </c>
      <c r="G13" s="54">
        <v>576</v>
      </c>
      <c r="H13" s="67">
        <v>0</v>
      </c>
      <c r="I13" s="67">
        <v>0</v>
      </c>
      <c r="J13" s="67">
        <v>0</v>
      </c>
      <c r="K13" s="67">
        <v>0</v>
      </c>
      <c r="L13" s="54">
        <v>0</v>
      </c>
      <c r="M13" s="54">
        <v>3</v>
      </c>
      <c r="N13" s="54"/>
      <c r="O13" s="54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" customHeight="1">
      <c r="A14" s="92"/>
      <c r="B14" s="53" t="s">
        <v>55</v>
      </c>
      <c r="C14" s="53"/>
      <c r="D14" s="53"/>
      <c r="E14" s="66" t="s">
        <v>152</v>
      </c>
      <c r="F14" s="54">
        <f t="shared" ref="F14:F15" si="0">F9-F12</f>
        <v>44</v>
      </c>
      <c r="G14" s="54">
        <v>1028</v>
      </c>
      <c r="H14" s="54">
        <f t="shared" ref="H14:H15" si="1">H9-H12</f>
        <v>36</v>
      </c>
      <c r="I14" s="54">
        <v>298</v>
      </c>
      <c r="J14" s="54">
        <f t="shared" ref="J14:J15" si="2">J9-J12</f>
        <v>32</v>
      </c>
      <c r="K14" s="54">
        <v>20</v>
      </c>
      <c r="L14" s="54">
        <f t="shared" ref="L14:L15" si="3">L9-L12</f>
        <v>2</v>
      </c>
      <c r="M14" s="54">
        <v>-2</v>
      </c>
      <c r="N14" s="54">
        <f t="shared" ref="N14:O15" si="4">N9-N12</f>
        <v>0</v>
      </c>
      <c r="O14" s="54">
        <f t="shared" si="4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" customHeight="1">
      <c r="A15" s="92"/>
      <c r="B15" s="53" t="s">
        <v>56</v>
      </c>
      <c r="C15" s="53"/>
      <c r="D15" s="53"/>
      <c r="E15" s="66" t="s">
        <v>153</v>
      </c>
      <c r="F15" s="54">
        <f t="shared" si="0"/>
        <v>88</v>
      </c>
      <c r="G15" s="54">
        <v>317</v>
      </c>
      <c r="H15" s="54">
        <f t="shared" si="1"/>
        <v>0</v>
      </c>
      <c r="I15" s="54">
        <v>0</v>
      </c>
      <c r="J15" s="54">
        <f t="shared" si="2"/>
        <v>0</v>
      </c>
      <c r="K15" s="54">
        <v>0</v>
      </c>
      <c r="L15" s="54">
        <f t="shared" si="3"/>
        <v>0</v>
      </c>
      <c r="M15" s="54">
        <v>-3</v>
      </c>
      <c r="N15" s="54">
        <f t="shared" si="4"/>
        <v>0</v>
      </c>
      <c r="O15" s="54">
        <f t="shared" si="4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" customHeight="1">
      <c r="A16" s="92"/>
      <c r="B16" s="53" t="s">
        <v>57</v>
      </c>
      <c r="C16" s="53"/>
      <c r="D16" s="53"/>
      <c r="E16" s="66" t="s">
        <v>154</v>
      </c>
      <c r="F16" s="54">
        <f t="shared" ref="F16" si="5">F8-F11</f>
        <v>132</v>
      </c>
      <c r="G16" s="54">
        <v>1344</v>
      </c>
      <c r="H16" s="54">
        <f t="shared" ref="H16" si="6">H8-H11</f>
        <v>36</v>
      </c>
      <c r="I16" s="54">
        <v>298</v>
      </c>
      <c r="J16" s="54">
        <f t="shared" ref="J16" si="7">J8-J11</f>
        <v>32</v>
      </c>
      <c r="K16" s="54">
        <v>20</v>
      </c>
      <c r="L16" s="54">
        <f t="shared" ref="L16" si="8">L8-L11</f>
        <v>2</v>
      </c>
      <c r="M16" s="54">
        <v>-5</v>
      </c>
      <c r="N16" s="54">
        <f t="shared" ref="N16:O16" si="9">N8-N11</f>
        <v>0</v>
      </c>
      <c r="O16" s="54">
        <f t="shared" si="9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" customHeight="1">
      <c r="A17" s="92"/>
      <c r="B17" s="53" t="s">
        <v>58</v>
      </c>
      <c r="C17" s="53"/>
      <c r="D17" s="53"/>
      <c r="E17" s="51"/>
      <c r="F17" s="67">
        <v>5254</v>
      </c>
      <c r="G17" s="67">
        <v>5386</v>
      </c>
      <c r="H17" s="67">
        <v>0</v>
      </c>
      <c r="I17" s="67">
        <v>0</v>
      </c>
      <c r="J17" s="54">
        <v>0</v>
      </c>
      <c r="K17" s="54">
        <v>0</v>
      </c>
      <c r="L17" s="54">
        <v>9</v>
      </c>
      <c r="M17" s="54">
        <v>11</v>
      </c>
      <c r="N17" s="67"/>
      <c r="O17" s="68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" customHeight="1">
      <c r="A18" s="92"/>
      <c r="B18" s="53" t="s">
        <v>59</v>
      </c>
      <c r="C18" s="53"/>
      <c r="D18" s="53"/>
      <c r="E18" s="51"/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/>
      <c r="O18" s="68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" customHeight="1">
      <c r="A19" s="92" t="s">
        <v>83</v>
      </c>
      <c r="B19" s="61" t="s">
        <v>60</v>
      </c>
      <c r="C19" s="53"/>
      <c r="D19" s="53"/>
      <c r="E19" s="66"/>
      <c r="F19" s="54">
        <v>30372</v>
      </c>
      <c r="G19" s="54">
        <v>5322</v>
      </c>
      <c r="H19" s="54">
        <v>181</v>
      </c>
      <c r="I19" s="54">
        <v>80</v>
      </c>
      <c r="J19" s="54">
        <v>1</v>
      </c>
      <c r="K19" s="54">
        <v>3</v>
      </c>
      <c r="L19" s="54">
        <v>0</v>
      </c>
      <c r="M19" s="54">
        <v>0</v>
      </c>
      <c r="N19" s="54"/>
      <c r="O19" s="54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" customHeight="1">
      <c r="A20" s="92"/>
      <c r="B20" s="62"/>
      <c r="C20" s="53" t="s">
        <v>61</v>
      </c>
      <c r="D20" s="53"/>
      <c r="E20" s="66"/>
      <c r="F20" s="54">
        <v>27975</v>
      </c>
      <c r="G20" s="54">
        <v>2892</v>
      </c>
      <c r="H20" s="54">
        <v>0</v>
      </c>
      <c r="I20" s="54">
        <v>0</v>
      </c>
      <c r="J20" s="54">
        <v>0</v>
      </c>
      <c r="K20" s="67">
        <v>0</v>
      </c>
      <c r="L20" s="54">
        <v>0</v>
      </c>
      <c r="M20" s="54">
        <v>0</v>
      </c>
      <c r="N20" s="54"/>
      <c r="O20" s="54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" customHeight="1">
      <c r="A21" s="92"/>
      <c r="B21" s="80" t="s">
        <v>62</v>
      </c>
      <c r="C21" s="53"/>
      <c r="D21" s="53"/>
      <c r="E21" s="66" t="s">
        <v>155</v>
      </c>
      <c r="F21" s="54">
        <v>30372</v>
      </c>
      <c r="G21" s="54">
        <v>5322</v>
      </c>
      <c r="H21" s="54">
        <v>181</v>
      </c>
      <c r="I21" s="54">
        <v>80</v>
      </c>
      <c r="J21" s="54">
        <v>1</v>
      </c>
      <c r="K21" s="54">
        <v>3</v>
      </c>
      <c r="L21" s="54">
        <v>0</v>
      </c>
      <c r="M21" s="54">
        <v>0</v>
      </c>
      <c r="N21" s="54"/>
      <c r="O21" s="54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" customHeight="1">
      <c r="A22" s="92"/>
      <c r="B22" s="61" t="s">
        <v>63</v>
      </c>
      <c r="C22" s="53"/>
      <c r="D22" s="53"/>
      <c r="E22" s="66" t="s">
        <v>156</v>
      </c>
      <c r="F22" s="54">
        <v>32041</v>
      </c>
      <c r="G22" s="54">
        <v>7098</v>
      </c>
      <c r="H22" s="54">
        <v>3885</v>
      </c>
      <c r="I22" s="54">
        <v>2233</v>
      </c>
      <c r="J22" s="54">
        <v>87</v>
      </c>
      <c r="K22" s="54">
        <v>396</v>
      </c>
      <c r="L22" s="54">
        <v>13</v>
      </c>
      <c r="M22" s="54">
        <v>24</v>
      </c>
      <c r="N22" s="54"/>
      <c r="O22" s="54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" customHeight="1">
      <c r="A23" s="92"/>
      <c r="B23" s="62" t="s">
        <v>64</v>
      </c>
      <c r="C23" s="53" t="s">
        <v>65</v>
      </c>
      <c r="D23" s="53"/>
      <c r="E23" s="66"/>
      <c r="F23" s="54">
        <v>3524</v>
      </c>
      <c r="G23" s="54">
        <v>3342</v>
      </c>
      <c r="H23" s="54">
        <v>324</v>
      </c>
      <c r="I23" s="54">
        <v>368</v>
      </c>
      <c r="J23" s="54">
        <v>1</v>
      </c>
      <c r="K23" s="54">
        <v>4</v>
      </c>
      <c r="L23" s="54">
        <v>0</v>
      </c>
      <c r="M23" s="54">
        <v>0</v>
      </c>
      <c r="N23" s="54"/>
      <c r="O23" s="54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" customHeight="1">
      <c r="A24" s="92"/>
      <c r="B24" s="53" t="s">
        <v>157</v>
      </c>
      <c r="C24" s="53"/>
      <c r="D24" s="53"/>
      <c r="E24" s="66" t="s">
        <v>158</v>
      </c>
      <c r="F24" s="54">
        <f t="shared" ref="F24" si="10">F21-F22</f>
        <v>-1669</v>
      </c>
      <c r="G24" s="54">
        <v>-1776</v>
      </c>
      <c r="H24" s="54">
        <f t="shared" ref="H24" si="11">H21-H22</f>
        <v>-3704</v>
      </c>
      <c r="I24" s="54">
        <v>-2153</v>
      </c>
      <c r="J24" s="54">
        <f t="shared" ref="J24" si="12">J21-J22</f>
        <v>-86</v>
      </c>
      <c r="K24" s="54">
        <v>-393</v>
      </c>
      <c r="L24" s="54">
        <f t="shared" ref="L24" si="13">L21-L22</f>
        <v>-13</v>
      </c>
      <c r="M24" s="54">
        <v>-24</v>
      </c>
      <c r="N24" s="54">
        <f t="shared" ref="N24:O24" si="14">N21-N22</f>
        <v>0</v>
      </c>
      <c r="O24" s="54">
        <f t="shared" si="14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" customHeight="1">
      <c r="A25" s="92"/>
      <c r="B25" s="61" t="s">
        <v>66</v>
      </c>
      <c r="C25" s="61"/>
      <c r="D25" s="61"/>
      <c r="E25" s="96" t="s">
        <v>159</v>
      </c>
      <c r="F25" s="100">
        <v>1669</v>
      </c>
      <c r="G25" s="100">
        <v>1776</v>
      </c>
      <c r="H25" s="100">
        <v>3704</v>
      </c>
      <c r="I25" s="100">
        <v>2153</v>
      </c>
      <c r="J25" s="100">
        <v>86</v>
      </c>
      <c r="K25" s="100">
        <v>393</v>
      </c>
      <c r="L25" s="100">
        <v>13</v>
      </c>
      <c r="M25" s="100">
        <v>24</v>
      </c>
      <c r="N25" s="100"/>
      <c r="O25" s="100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" customHeight="1">
      <c r="A26" s="92"/>
      <c r="B26" s="80" t="s">
        <v>67</v>
      </c>
      <c r="C26" s="80"/>
      <c r="D26" s="80"/>
      <c r="E26" s="97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" customHeight="1">
      <c r="A27" s="92"/>
      <c r="B27" s="53" t="s">
        <v>160</v>
      </c>
      <c r="C27" s="53"/>
      <c r="D27" s="53"/>
      <c r="E27" s="66" t="s">
        <v>161</v>
      </c>
      <c r="F27" s="54">
        <f t="shared" ref="F27" si="15">F24+F25</f>
        <v>0</v>
      </c>
      <c r="G27" s="54">
        <f t="shared" ref="G27:O27" si="16">G24+G25</f>
        <v>0</v>
      </c>
      <c r="H27" s="54">
        <f t="shared" si="16"/>
        <v>0</v>
      </c>
      <c r="I27" s="54">
        <f t="shared" si="16"/>
        <v>0</v>
      </c>
      <c r="J27" s="54">
        <f t="shared" si="16"/>
        <v>0</v>
      </c>
      <c r="K27" s="54">
        <f t="shared" si="16"/>
        <v>0</v>
      </c>
      <c r="L27" s="54">
        <f t="shared" si="16"/>
        <v>0</v>
      </c>
      <c r="M27" s="54">
        <f t="shared" si="16"/>
        <v>0</v>
      </c>
      <c r="N27" s="54">
        <f t="shared" si="16"/>
        <v>0</v>
      </c>
      <c r="O27" s="54">
        <f t="shared" si="16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162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" customHeight="1">
      <c r="A30" s="95" t="s">
        <v>68</v>
      </c>
      <c r="B30" s="95"/>
      <c r="C30" s="95"/>
      <c r="D30" s="95"/>
      <c r="E30" s="95"/>
      <c r="F30" s="102" t="s">
        <v>254</v>
      </c>
      <c r="G30" s="102"/>
      <c r="H30" s="102" t="s">
        <v>255</v>
      </c>
      <c r="I30" s="102"/>
      <c r="J30" s="102" t="s">
        <v>253</v>
      </c>
      <c r="K30" s="102"/>
      <c r="L30" s="102"/>
      <c r="M30" s="102"/>
      <c r="N30" s="102"/>
      <c r="O30" s="102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" customHeight="1">
      <c r="A31" s="95"/>
      <c r="B31" s="95"/>
      <c r="C31" s="95"/>
      <c r="D31" s="95"/>
      <c r="E31" s="95"/>
      <c r="F31" s="51" t="s">
        <v>243</v>
      </c>
      <c r="G31" s="81" t="s">
        <v>246</v>
      </c>
      <c r="H31" s="51" t="s">
        <v>243</v>
      </c>
      <c r="I31" s="81" t="s">
        <v>246</v>
      </c>
      <c r="J31" s="51" t="s">
        <v>243</v>
      </c>
      <c r="K31" s="81" t="s">
        <v>246</v>
      </c>
      <c r="L31" s="51" t="s">
        <v>243</v>
      </c>
      <c r="M31" s="81" t="s">
        <v>246</v>
      </c>
      <c r="N31" s="51" t="s">
        <v>243</v>
      </c>
      <c r="O31" s="81" t="s">
        <v>246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" customHeight="1">
      <c r="A32" s="92" t="s">
        <v>84</v>
      </c>
      <c r="B32" s="61" t="s">
        <v>49</v>
      </c>
      <c r="C32" s="53"/>
      <c r="D32" s="53"/>
      <c r="E32" s="66" t="s">
        <v>40</v>
      </c>
      <c r="F32" s="54">
        <v>682</v>
      </c>
      <c r="G32" s="54">
        <v>561</v>
      </c>
      <c r="H32" s="54">
        <v>4.7</v>
      </c>
      <c r="I32" s="54">
        <v>140</v>
      </c>
      <c r="J32" s="54">
        <v>1.5</v>
      </c>
      <c r="K32" s="54">
        <v>2</v>
      </c>
      <c r="L32" s="54"/>
      <c r="M32" s="54"/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" customHeight="1">
      <c r="A33" s="98"/>
      <c r="B33" s="63"/>
      <c r="C33" s="61" t="s">
        <v>69</v>
      </c>
      <c r="D33" s="53"/>
      <c r="E33" s="66"/>
      <c r="F33" s="54">
        <v>470</v>
      </c>
      <c r="G33" s="54">
        <v>452</v>
      </c>
      <c r="H33" s="54">
        <v>0</v>
      </c>
      <c r="I33" s="54">
        <v>0</v>
      </c>
      <c r="J33" s="54">
        <v>0</v>
      </c>
      <c r="K33" s="54">
        <v>0</v>
      </c>
      <c r="L33" s="54"/>
      <c r="M33" s="54"/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" customHeight="1">
      <c r="A34" s="98"/>
      <c r="B34" s="63"/>
      <c r="C34" s="62"/>
      <c r="D34" s="53" t="s">
        <v>70</v>
      </c>
      <c r="E34" s="66"/>
      <c r="F34" s="54">
        <v>470</v>
      </c>
      <c r="G34" s="54">
        <v>452</v>
      </c>
      <c r="H34" s="54">
        <v>0</v>
      </c>
      <c r="I34" s="54">
        <v>0</v>
      </c>
      <c r="J34" s="54">
        <v>0</v>
      </c>
      <c r="K34" s="54">
        <v>0</v>
      </c>
      <c r="L34" s="54"/>
      <c r="M34" s="54"/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" customHeight="1">
      <c r="A35" s="98"/>
      <c r="B35" s="62"/>
      <c r="C35" s="80" t="s">
        <v>71</v>
      </c>
      <c r="D35" s="53"/>
      <c r="E35" s="66"/>
      <c r="F35" s="54">
        <v>212</v>
      </c>
      <c r="G35" s="54">
        <v>109</v>
      </c>
      <c r="H35" s="54">
        <v>4.7</v>
      </c>
      <c r="I35" s="54">
        <v>140</v>
      </c>
      <c r="J35" s="68">
        <v>1.5</v>
      </c>
      <c r="K35" s="68">
        <v>2</v>
      </c>
      <c r="L35" s="54"/>
      <c r="M35" s="54"/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" customHeight="1">
      <c r="A36" s="98"/>
      <c r="B36" s="61" t="s">
        <v>52</v>
      </c>
      <c r="C36" s="53"/>
      <c r="D36" s="53"/>
      <c r="E36" s="66" t="s">
        <v>41</v>
      </c>
      <c r="F36" s="54">
        <v>467</v>
      </c>
      <c r="G36" s="54">
        <v>511</v>
      </c>
      <c r="H36" s="54">
        <v>11.6</v>
      </c>
      <c r="I36" s="54">
        <v>101</v>
      </c>
      <c r="J36" s="54">
        <v>0.5</v>
      </c>
      <c r="K36" s="54">
        <v>2</v>
      </c>
      <c r="L36" s="54"/>
      <c r="M36" s="54"/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" customHeight="1">
      <c r="A37" s="98"/>
      <c r="B37" s="63"/>
      <c r="C37" s="53" t="s">
        <v>72</v>
      </c>
      <c r="D37" s="53"/>
      <c r="E37" s="66"/>
      <c r="F37" s="54">
        <v>464</v>
      </c>
      <c r="G37" s="54">
        <v>506</v>
      </c>
      <c r="H37" s="54">
        <v>11.6</v>
      </c>
      <c r="I37" s="54">
        <v>101</v>
      </c>
      <c r="J37" s="54">
        <v>0.5</v>
      </c>
      <c r="K37" s="54">
        <v>2</v>
      </c>
      <c r="L37" s="54"/>
      <c r="M37" s="54"/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" customHeight="1">
      <c r="A38" s="98"/>
      <c r="B38" s="62"/>
      <c r="C38" s="53" t="s">
        <v>73</v>
      </c>
      <c r="D38" s="53"/>
      <c r="E38" s="66"/>
      <c r="F38" s="54">
        <v>3</v>
      </c>
      <c r="G38" s="54">
        <v>5</v>
      </c>
      <c r="H38" s="54">
        <v>0</v>
      </c>
      <c r="I38" s="54">
        <v>0</v>
      </c>
      <c r="J38" s="54">
        <v>0</v>
      </c>
      <c r="K38" s="68">
        <v>0</v>
      </c>
      <c r="L38" s="54"/>
      <c r="M38" s="54"/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" customHeight="1">
      <c r="A39" s="98"/>
      <c r="B39" s="47" t="s">
        <v>74</v>
      </c>
      <c r="C39" s="47"/>
      <c r="D39" s="47"/>
      <c r="E39" s="66" t="s">
        <v>163</v>
      </c>
      <c r="F39" s="54">
        <f t="shared" ref="F39" si="17">F32-F36</f>
        <v>215</v>
      </c>
      <c r="G39" s="54">
        <v>50</v>
      </c>
      <c r="H39" s="54">
        <f t="shared" ref="H39:J39" si="18">H32-H36</f>
        <v>-6.8999999999999995</v>
      </c>
      <c r="I39" s="54">
        <v>39</v>
      </c>
      <c r="J39" s="54">
        <f t="shared" si="18"/>
        <v>1</v>
      </c>
      <c r="K39" s="54">
        <v>0</v>
      </c>
      <c r="L39" s="54">
        <f t="shared" ref="L39:O39" si="19">L32-L36</f>
        <v>0</v>
      </c>
      <c r="M39" s="54">
        <f t="shared" si="19"/>
        <v>0</v>
      </c>
      <c r="N39" s="54">
        <f t="shared" si="19"/>
        <v>0</v>
      </c>
      <c r="O39" s="54">
        <f t="shared" si="19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" customHeight="1">
      <c r="A40" s="92" t="s">
        <v>85</v>
      </c>
      <c r="B40" s="61" t="s">
        <v>75</v>
      </c>
      <c r="C40" s="53"/>
      <c r="D40" s="53"/>
      <c r="E40" s="66" t="s">
        <v>43</v>
      </c>
      <c r="F40" s="54">
        <v>516</v>
      </c>
      <c r="G40" s="54">
        <v>383</v>
      </c>
      <c r="H40" s="54">
        <v>51.6</v>
      </c>
      <c r="I40" s="54">
        <v>4</v>
      </c>
      <c r="J40" s="54">
        <v>1.5</v>
      </c>
      <c r="K40" s="54">
        <v>0</v>
      </c>
      <c r="L40" s="54"/>
      <c r="M40" s="54"/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" customHeight="1">
      <c r="A41" s="93"/>
      <c r="B41" s="62"/>
      <c r="C41" s="53" t="s">
        <v>76</v>
      </c>
      <c r="D41" s="53"/>
      <c r="E41" s="66"/>
      <c r="F41" s="68">
        <v>516</v>
      </c>
      <c r="G41" s="68">
        <v>383</v>
      </c>
      <c r="H41" s="68">
        <v>0</v>
      </c>
      <c r="I41" s="68">
        <v>0</v>
      </c>
      <c r="J41" s="54">
        <v>0</v>
      </c>
      <c r="K41" s="54">
        <v>0</v>
      </c>
      <c r="L41" s="54"/>
      <c r="M41" s="54"/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" customHeight="1">
      <c r="A42" s="93"/>
      <c r="B42" s="61" t="s">
        <v>63</v>
      </c>
      <c r="C42" s="53"/>
      <c r="D42" s="53"/>
      <c r="E42" s="66" t="s">
        <v>44</v>
      </c>
      <c r="F42" s="54">
        <v>742</v>
      </c>
      <c r="G42" s="54">
        <v>631</v>
      </c>
      <c r="H42" s="54">
        <v>63.3</v>
      </c>
      <c r="I42" s="54">
        <v>3</v>
      </c>
      <c r="J42" s="54">
        <v>1.5</v>
      </c>
      <c r="K42" s="54">
        <v>0</v>
      </c>
      <c r="L42" s="54"/>
      <c r="M42" s="54"/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" customHeight="1">
      <c r="A43" s="93"/>
      <c r="B43" s="62"/>
      <c r="C43" s="53" t="s">
        <v>77</v>
      </c>
      <c r="D43" s="53"/>
      <c r="E43" s="66"/>
      <c r="F43" s="54">
        <v>226</v>
      </c>
      <c r="G43" s="54">
        <v>266</v>
      </c>
      <c r="H43" s="54">
        <v>0</v>
      </c>
      <c r="I43" s="54">
        <v>0</v>
      </c>
      <c r="J43" s="68">
        <v>0</v>
      </c>
      <c r="K43" s="68">
        <v>0</v>
      </c>
      <c r="L43" s="54"/>
      <c r="M43" s="54"/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" customHeight="1">
      <c r="A44" s="93"/>
      <c r="B44" s="53" t="s">
        <v>74</v>
      </c>
      <c r="C44" s="53"/>
      <c r="D44" s="53"/>
      <c r="E44" s="66" t="s">
        <v>164</v>
      </c>
      <c r="F44" s="68">
        <f t="shared" ref="F44" si="20">F40-F42</f>
        <v>-226</v>
      </c>
      <c r="G44" s="68">
        <v>-248</v>
      </c>
      <c r="H44" s="68">
        <f t="shared" ref="H44:J44" si="21">H40-H42</f>
        <v>-11.699999999999996</v>
      </c>
      <c r="I44" s="68">
        <v>1</v>
      </c>
      <c r="J44" s="68">
        <f t="shared" si="21"/>
        <v>0</v>
      </c>
      <c r="K44" s="68">
        <v>0</v>
      </c>
      <c r="L44" s="68">
        <f t="shared" ref="L44:O44" si="22">L40-L42</f>
        <v>0</v>
      </c>
      <c r="M44" s="68">
        <f t="shared" si="22"/>
        <v>0</v>
      </c>
      <c r="N44" s="68">
        <f t="shared" si="22"/>
        <v>0</v>
      </c>
      <c r="O44" s="68">
        <f t="shared" si="22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" customHeight="1">
      <c r="A45" s="92" t="s">
        <v>86</v>
      </c>
      <c r="B45" s="47" t="s">
        <v>78</v>
      </c>
      <c r="C45" s="47"/>
      <c r="D45" s="47"/>
      <c r="E45" s="66" t="s">
        <v>165</v>
      </c>
      <c r="F45" s="54">
        <f t="shared" ref="F45" si="23">F39+F44</f>
        <v>-11</v>
      </c>
      <c r="G45" s="54">
        <v>-198</v>
      </c>
      <c r="H45" s="54">
        <f t="shared" ref="H45:J45" si="24">H39+H44</f>
        <v>-18.599999999999994</v>
      </c>
      <c r="I45" s="54">
        <v>40</v>
      </c>
      <c r="J45" s="54">
        <f t="shared" si="24"/>
        <v>1</v>
      </c>
      <c r="K45" s="54">
        <v>0</v>
      </c>
      <c r="L45" s="54">
        <f t="shared" ref="L45:O45" si="25">L39+L44</f>
        <v>0</v>
      </c>
      <c r="M45" s="54">
        <f t="shared" si="25"/>
        <v>0</v>
      </c>
      <c r="N45" s="54">
        <f t="shared" si="25"/>
        <v>0</v>
      </c>
      <c r="O45" s="54">
        <f t="shared" si="25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" customHeight="1">
      <c r="A46" s="93"/>
      <c r="B46" s="53" t="s">
        <v>79</v>
      </c>
      <c r="C46" s="53"/>
      <c r="D46" s="53"/>
      <c r="E46" s="53"/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54"/>
      <c r="M46" s="54"/>
      <c r="N46" s="68"/>
      <c r="O46" s="68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" customHeight="1">
      <c r="A47" s="93"/>
      <c r="B47" s="53" t="s">
        <v>80</v>
      </c>
      <c r="C47" s="53"/>
      <c r="D47" s="53"/>
      <c r="E47" s="53"/>
      <c r="F47" s="54">
        <v>63</v>
      </c>
      <c r="G47" s="54">
        <v>74</v>
      </c>
      <c r="H47" s="54">
        <v>0</v>
      </c>
      <c r="I47" s="54">
        <v>0</v>
      </c>
      <c r="J47" s="54">
        <v>0</v>
      </c>
      <c r="K47" s="54">
        <v>0</v>
      </c>
      <c r="L47" s="54"/>
      <c r="M47" s="54"/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" customHeight="1">
      <c r="A48" s="93"/>
      <c r="B48" s="53" t="s">
        <v>81</v>
      </c>
      <c r="C48" s="53"/>
      <c r="D48" s="53"/>
      <c r="E48" s="53"/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/>
      <c r="M48" s="54"/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5" ht="15.9" customHeight="1">
      <c r="A49" s="8" t="s">
        <v>166</v>
      </c>
      <c r="O49" s="6"/>
    </row>
    <row r="50" spans="1:15" ht="15.9" customHeight="1">
      <c r="A50" s="8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O47"/>
  <sheetViews>
    <sheetView view="pageBreakPreview" zoomScale="85" zoomScaleNormal="100" zoomScaleSheetLayoutView="85" workbookViewId="0">
      <selection activeCell="D1" sqref="D1"/>
    </sheetView>
  </sheetViews>
  <sheetFormatPr defaultColWidth="9" defaultRowHeight="13.2"/>
  <cols>
    <col min="1" max="2" width="3.6640625" style="2" customWidth="1"/>
    <col min="3" max="3" width="21.33203125" style="2" customWidth="1"/>
    <col min="4" max="4" width="20" style="2" customWidth="1"/>
    <col min="5" max="14" width="12.6640625" style="2" customWidth="1"/>
    <col min="15" max="16384" width="9" style="2"/>
  </cols>
  <sheetData>
    <row r="1" spans="1:14" ht="33.9" customHeight="1">
      <c r="A1" s="33" t="s">
        <v>0</v>
      </c>
      <c r="B1" s="33"/>
      <c r="C1" s="41" t="s">
        <v>258</v>
      </c>
      <c r="D1" s="42"/>
    </row>
    <row r="3" spans="1:14" ht="15" customHeight="1">
      <c r="A3" s="14" t="s">
        <v>167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3"/>
      <c r="B5" s="43" t="s">
        <v>245</v>
      </c>
      <c r="C5" s="43"/>
      <c r="D5" s="43"/>
      <c r="H5" s="15"/>
      <c r="L5" s="15"/>
      <c r="N5" s="15" t="s">
        <v>168</v>
      </c>
    </row>
    <row r="6" spans="1:14" ht="15" customHeight="1">
      <c r="A6" s="44"/>
      <c r="B6" s="45"/>
      <c r="C6" s="45"/>
      <c r="D6" s="87"/>
      <c r="E6" s="111" t="s">
        <v>256</v>
      </c>
      <c r="F6" s="112"/>
      <c r="G6" s="113"/>
      <c r="H6" s="113"/>
      <c r="I6" s="114"/>
      <c r="J6" s="115"/>
      <c r="K6" s="113"/>
      <c r="L6" s="113"/>
      <c r="M6" s="113"/>
      <c r="N6" s="113"/>
    </row>
    <row r="7" spans="1:14" ht="15" customHeight="1">
      <c r="A7" s="18"/>
      <c r="B7" s="19"/>
      <c r="C7" s="19"/>
      <c r="D7" s="60"/>
      <c r="E7" s="36" t="s">
        <v>243</v>
      </c>
      <c r="F7" s="36" t="s">
        <v>246</v>
      </c>
      <c r="G7" s="36" t="s">
        <v>243</v>
      </c>
      <c r="H7" s="36" t="s">
        <v>246</v>
      </c>
      <c r="I7" s="36" t="s">
        <v>243</v>
      </c>
      <c r="J7" s="36" t="s">
        <v>246</v>
      </c>
      <c r="K7" s="36" t="s">
        <v>243</v>
      </c>
      <c r="L7" s="36" t="s">
        <v>246</v>
      </c>
      <c r="M7" s="36" t="s">
        <v>243</v>
      </c>
      <c r="N7" s="36" t="s">
        <v>246</v>
      </c>
    </row>
    <row r="8" spans="1:14" ht="18" customHeight="1">
      <c r="A8" s="88" t="s">
        <v>169</v>
      </c>
      <c r="B8" s="82" t="s">
        <v>170</v>
      </c>
      <c r="C8" s="83"/>
      <c r="D8" s="83"/>
      <c r="E8" s="84">
        <v>1</v>
      </c>
      <c r="F8" s="84">
        <v>1</v>
      </c>
      <c r="G8" s="84"/>
      <c r="H8" s="84"/>
      <c r="I8" s="84"/>
      <c r="J8" s="84"/>
      <c r="K8" s="84"/>
      <c r="L8" s="84"/>
      <c r="M8" s="84"/>
      <c r="N8" s="84"/>
    </row>
    <row r="9" spans="1:14" ht="18" customHeight="1">
      <c r="A9" s="88"/>
      <c r="B9" s="88" t="s">
        <v>171</v>
      </c>
      <c r="C9" s="53" t="s">
        <v>172</v>
      </c>
      <c r="D9" s="53"/>
      <c r="E9" s="84">
        <v>2987</v>
      </c>
      <c r="F9" s="84">
        <v>2987</v>
      </c>
      <c r="G9" s="84"/>
      <c r="H9" s="84"/>
      <c r="I9" s="84"/>
      <c r="J9" s="84"/>
      <c r="K9" s="84"/>
      <c r="L9" s="84"/>
      <c r="M9" s="84"/>
      <c r="N9" s="84"/>
    </row>
    <row r="10" spans="1:14" ht="18" customHeight="1">
      <c r="A10" s="88"/>
      <c r="B10" s="88"/>
      <c r="C10" s="53" t="s">
        <v>173</v>
      </c>
      <c r="D10" s="53"/>
      <c r="E10" s="84">
        <v>2987</v>
      </c>
      <c r="F10" s="84">
        <v>2987</v>
      </c>
      <c r="G10" s="84"/>
      <c r="H10" s="84"/>
      <c r="I10" s="84"/>
      <c r="J10" s="84"/>
      <c r="K10" s="84"/>
      <c r="L10" s="84"/>
      <c r="M10" s="84"/>
      <c r="N10" s="84"/>
    </row>
    <row r="11" spans="1:14" ht="18" customHeight="1">
      <c r="A11" s="88"/>
      <c r="B11" s="88"/>
      <c r="C11" s="53" t="s">
        <v>174</v>
      </c>
      <c r="D11" s="53"/>
      <c r="E11" s="84">
        <v>0</v>
      </c>
      <c r="F11" s="84">
        <v>0</v>
      </c>
      <c r="G11" s="84"/>
      <c r="H11" s="84"/>
      <c r="I11" s="84"/>
      <c r="J11" s="84"/>
      <c r="K11" s="84"/>
      <c r="L11" s="84"/>
      <c r="M11" s="84"/>
      <c r="N11" s="84"/>
    </row>
    <row r="12" spans="1:14" ht="18" customHeight="1">
      <c r="A12" s="88"/>
      <c r="B12" s="88"/>
      <c r="C12" s="53" t="s">
        <v>175</v>
      </c>
      <c r="D12" s="53"/>
      <c r="E12" s="84">
        <v>0</v>
      </c>
      <c r="F12" s="84">
        <v>0</v>
      </c>
      <c r="G12" s="84"/>
      <c r="H12" s="84"/>
      <c r="I12" s="84"/>
      <c r="J12" s="84"/>
      <c r="K12" s="84"/>
      <c r="L12" s="84"/>
      <c r="M12" s="84"/>
      <c r="N12" s="84"/>
    </row>
    <row r="13" spans="1:14" ht="18" customHeight="1">
      <c r="A13" s="88"/>
      <c r="B13" s="88"/>
      <c r="C13" s="53" t="s">
        <v>176</v>
      </c>
      <c r="D13" s="53"/>
      <c r="E13" s="84">
        <v>0</v>
      </c>
      <c r="F13" s="84">
        <v>0</v>
      </c>
      <c r="G13" s="84"/>
      <c r="H13" s="84"/>
      <c r="I13" s="84"/>
      <c r="J13" s="84"/>
      <c r="K13" s="84"/>
      <c r="L13" s="84"/>
      <c r="M13" s="84"/>
      <c r="N13" s="84"/>
    </row>
    <row r="14" spans="1:14" ht="18" customHeight="1">
      <c r="A14" s="88"/>
      <c r="B14" s="88"/>
      <c r="C14" s="53" t="s">
        <v>177</v>
      </c>
      <c r="D14" s="53"/>
      <c r="E14" s="84">
        <v>0</v>
      </c>
      <c r="F14" s="84">
        <v>0</v>
      </c>
      <c r="G14" s="84"/>
      <c r="H14" s="84"/>
      <c r="I14" s="84"/>
      <c r="J14" s="84"/>
      <c r="K14" s="84"/>
      <c r="L14" s="84"/>
      <c r="M14" s="84"/>
      <c r="N14" s="84"/>
    </row>
    <row r="15" spans="1:14" ht="18" customHeight="1">
      <c r="A15" s="88" t="s">
        <v>178</v>
      </c>
      <c r="B15" s="88" t="s">
        <v>179</v>
      </c>
      <c r="C15" s="53" t="s">
        <v>180</v>
      </c>
      <c r="D15" s="53"/>
      <c r="E15" s="54">
        <v>3855</v>
      </c>
      <c r="F15" s="54">
        <v>4139</v>
      </c>
      <c r="G15" s="54"/>
      <c r="H15" s="54"/>
      <c r="I15" s="54"/>
      <c r="J15" s="54"/>
      <c r="K15" s="54"/>
      <c r="L15" s="54"/>
      <c r="M15" s="54"/>
      <c r="N15" s="54"/>
    </row>
    <row r="16" spans="1:14" ht="18" customHeight="1">
      <c r="A16" s="88"/>
      <c r="B16" s="88"/>
      <c r="C16" s="53" t="s">
        <v>181</v>
      </c>
      <c r="D16" s="53"/>
      <c r="E16" s="54">
        <v>18466</v>
      </c>
      <c r="F16" s="54">
        <v>17650</v>
      </c>
      <c r="G16" s="54"/>
      <c r="H16" s="54"/>
      <c r="I16" s="54"/>
      <c r="J16" s="54"/>
      <c r="K16" s="54"/>
      <c r="L16" s="54"/>
      <c r="M16" s="54"/>
      <c r="N16" s="54"/>
    </row>
    <row r="17" spans="1:15" ht="18" customHeight="1">
      <c r="A17" s="88"/>
      <c r="B17" s="88"/>
      <c r="C17" s="53" t="s">
        <v>182</v>
      </c>
      <c r="D17" s="53"/>
      <c r="E17" s="54">
        <v>0</v>
      </c>
      <c r="F17" s="54">
        <v>0</v>
      </c>
      <c r="G17" s="54"/>
      <c r="H17" s="54"/>
      <c r="I17" s="54"/>
      <c r="J17" s="54"/>
      <c r="K17" s="54"/>
      <c r="L17" s="54"/>
      <c r="M17" s="54"/>
      <c r="N17" s="54"/>
    </row>
    <row r="18" spans="1:15" ht="18" customHeight="1">
      <c r="A18" s="88"/>
      <c r="B18" s="88"/>
      <c r="C18" s="53" t="s">
        <v>183</v>
      </c>
      <c r="D18" s="53"/>
      <c r="E18" s="54">
        <v>22321</v>
      </c>
      <c r="F18" s="54">
        <v>21789</v>
      </c>
      <c r="G18" s="54"/>
      <c r="H18" s="54"/>
      <c r="I18" s="54"/>
      <c r="J18" s="54"/>
      <c r="K18" s="54"/>
      <c r="L18" s="54"/>
      <c r="M18" s="54"/>
      <c r="N18" s="54"/>
    </row>
    <row r="19" spans="1:15" ht="18" customHeight="1">
      <c r="A19" s="88"/>
      <c r="B19" s="88" t="s">
        <v>184</v>
      </c>
      <c r="C19" s="53" t="s">
        <v>185</v>
      </c>
      <c r="D19" s="53"/>
      <c r="E19" s="54">
        <v>184</v>
      </c>
      <c r="F19" s="54">
        <v>51</v>
      </c>
      <c r="G19" s="54"/>
      <c r="H19" s="54"/>
      <c r="I19" s="54"/>
      <c r="J19" s="54"/>
      <c r="K19" s="54"/>
      <c r="L19" s="54"/>
      <c r="M19" s="54"/>
      <c r="N19" s="54"/>
    </row>
    <row r="20" spans="1:15" ht="18" customHeight="1">
      <c r="A20" s="88"/>
      <c r="B20" s="88"/>
      <c r="C20" s="53" t="s">
        <v>186</v>
      </c>
      <c r="D20" s="53"/>
      <c r="E20" s="54">
        <v>1</v>
      </c>
      <c r="F20" s="54">
        <v>1</v>
      </c>
      <c r="G20" s="54"/>
      <c r="H20" s="54"/>
      <c r="I20" s="54"/>
      <c r="J20" s="54"/>
      <c r="K20" s="54"/>
      <c r="L20" s="54"/>
      <c r="M20" s="54"/>
      <c r="N20" s="54"/>
    </row>
    <row r="21" spans="1:15" ht="18" customHeight="1">
      <c r="A21" s="88"/>
      <c r="B21" s="88"/>
      <c r="C21" s="53" t="s">
        <v>187</v>
      </c>
      <c r="D21" s="53"/>
      <c r="E21" s="85">
        <v>19149</v>
      </c>
      <c r="F21" s="85">
        <v>18750</v>
      </c>
      <c r="G21" s="85"/>
      <c r="H21" s="85"/>
      <c r="I21" s="85"/>
      <c r="J21" s="85"/>
      <c r="K21" s="85"/>
      <c r="L21" s="85"/>
      <c r="M21" s="85"/>
      <c r="N21" s="85"/>
    </row>
    <row r="22" spans="1:15" ht="18" customHeight="1">
      <c r="A22" s="88"/>
      <c r="B22" s="88"/>
      <c r="C22" s="47" t="s">
        <v>188</v>
      </c>
      <c r="D22" s="47"/>
      <c r="E22" s="54">
        <v>18802</v>
      </c>
      <c r="F22" s="54">
        <v>18802</v>
      </c>
      <c r="G22" s="54"/>
      <c r="H22" s="54"/>
      <c r="I22" s="54"/>
      <c r="J22" s="54"/>
      <c r="K22" s="54"/>
      <c r="L22" s="54"/>
      <c r="M22" s="54"/>
      <c r="N22" s="54"/>
    </row>
    <row r="23" spans="1:15" ht="18" customHeight="1">
      <c r="A23" s="88"/>
      <c r="B23" s="88" t="s">
        <v>189</v>
      </c>
      <c r="C23" s="53" t="s">
        <v>190</v>
      </c>
      <c r="D23" s="53"/>
      <c r="E23" s="54">
        <v>2987</v>
      </c>
      <c r="F23" s="54">
        <v>2987</v>
      </c>
      <c r="G23" s="54"/>
      <c r="H23" s="54"/>
      <c r="I23" s="54"/>
      <c r="J23" s="54"/>
      <c r="K23" s="54"/>
      <c r="L23" s="54"/>
      <c r="M23" s="54"/>
      <c r="N23" s="54"/>
    </row>
    <row r="24" spans="1:15" ht="18" customHeight="1">
      <c r="A24" s="88"/>
      <c r="B24" s="88"/>
      <c r="C24" s="53" t="s">
        <v>191</v>
      </c>
      <c r="D24" s="53"/>
      <c r="E24" s="54">
        <v>0</v>
      </c>
      <c r="F24" s="54">
        <v>0</v>
      </c>
      <c r="G24" s="54"/>
      <c r="H24" s="54"/>
      <c r="I24" s="54"/>
      <c r="J24" s="54"/>
      <c r="K24" s="54"/>
      <c r="L24" s="54"/>
      <c r="M24" s="54"/>
      <c r="N24" s="54"/>
    </row>
    <row r="25" spans="1:15" ht="18" customHeight="1">
      <c r="A25" s="88"/>
      <c r="B25" s="88"/>
      <c r="C25" s="53" t="s">
        <v>192</v>
      </c>
      <c r="D25" s="53"/>
      <c r="E25" s="54">
        <v>0</v>
      </c>
      <c r="F25" s="54">
        <v>0</v>
      </c>
      <c r="G25" s="54"/>
      <c r="H25" s="54"/>
      <c r="I25" s="54"/>
      <c r="J25" s="54"/>
      <c r="K25" s="54"/>
      <c r="L25" s="54"/>
      <c r="M25" s="54"/>
      <c r="N25" s="54"/>
    </row>
    <row r="26" spans="1:15" ht="18" customHeight="1">
      <c r="A26" s="88"/>
      <c r="B26" s="88"/>
      <c r="C26" s="53" t="s">
        <v>193</v>
      </c>
      <c r="D26" s="53"/>
      <c r="E26" s="54">
        <v>2987</v>
      </c>
      <c r="F26" s="54">
        <v>2987</v>
      </c>
      <c r="G26" s="54"/>
      <c r="H26" s="54"/>
      <c r="I26" s="54"/>
      <c r="J26" s="54"/>
      <c r="K26" s="54"/>
      <c r="L26" s="54"/>
      <c r="M26" s="54"/>
      <c r="N26" s="54"/>
    </row>
    <row r="27" spans="1:15" ht="18" customHeight="1">
      <c r="A27" s="88"/>
      <c r="B27" s="53" t="s">
        <v>194</v>
      </c>
      <c r="C27" s="53"/>
      <c r="D27" s="53"/>
      <c r="E27" s="54">
        <v>22321</v>
      </c>
      <c r="F27" s="54">
        <v>21789</v>
      </c>
      <c r="G27" s="54"/>
      <c r="H27" s="54"/>
      <c r="I27" s="54"/>
      <c r="J27" s="54"/>
      <c r="K27" s="54"/>
      <c r="L27" s="54"/>
      <c r="M27" s="54"/>
      <c r="N27" s="54"/>
    </row>
    <row r="28" spans="1:15" ht="18" customHeight="1">
      <c r="A28" s="88" t="s">
        <v>195</v>
      </c>
      <c r="B28" s="88" t="s">
        <v>196</v>
      </c>
      <c r="C28" s="53" t="s">
        <v>197</v>
      </c>
      <c r="D28" s="86" t="s">
        <v>40</v>
      </c>
      <c r="E28" s="54">
        <v>910</v>
      </c>
      <c r="F28" s="54">
        <v>831</v>
      </c>
      <c r="G28" s="54"/>
      <c r="H28" s="54"/>
      <c r="I28" s="54"/>
      <c r="J28" s="54"/>
      <c r="K28" s="54"/>
      <c r="L28" s="54"/>
      <c r="M28" s="54"/>
      <c r="N28" s="54"/>
    </row>
    <row r="29" spans="1:15" ht="18" customHeight="1">
      <c r="A29" s="88"/>
      <c r="B29" s="88"/>
      <c r="C29" s="53" t="s">
        <v>198</v>
      </c>
      <c r="D29" s="86" t="s">
        <v>41</v>
      </c>
      <c r="E29" s="54">
        <v>381</v>
      </c>
      <c r="F29" s="54">
        <v>497</v>
      </c>
      <c r="G29" s="54"/>
      <c r="H29" s="54"/>
      <c r="I29" s="54"/>
      <c r="J29" s="54"/>
      <c r="K29" s="54"/>
      <c r="L29" s="54"/>
      <c r="M29" s="54"/>
      <c r="N29" s="54"/>
    </row>
    <row r="30" spans="1:15" ht="18" customHeight="1">
      <c r="A30" s="88"/>
      <c r="B30" s="88"/>
      <c r="C30" s="53" t="s">
        <v>199</v>
      </c>
      <c r="D30" s="86" t="s">
        <v>200</v>
      </c>
      <c r="E30" s="54">
        <v>126</v>
      </c>
      <c r="F30" s="54">
        <v>137</v>
      </c>
      <c r="G30" s="54"/>
      <c r="H30" s="54"/>
      <c r="I30" s="54"/>
      <c r="J30" s="54"/>
      <c r="K30" s="54"/>
      <c r="L30" s="54"/>
      <c r="M30" s="54"/>
      <c r="N30" s="54"/>
    </row>
    <row r="31" spans="1:15" ht="18" customHeight="1">
      <c r="A31" s="88"/>
      <c r="B31" s="88"/>
      <c r="C31" s="47" t="s">
        <v>201</v>
      </c>
      <c r="D31" s="86" t="s">
        <v>202</v>
      </c>
      <c r="E31" s="54">
        <f t="shared" ref="E31" si="0">E28-E29-E30</f>
        <v>403</v>
      </c>
      <c r="F31" s="54">
        <f t="shared" ref="F31:N31" si="1">F28-F29-F30</f>
        <v>197</v>
      </c>
      <c r="G31" s="54">
        <f t="shared" si="1"/>
        <v>0</v>
      </c>
      <c r="H31" s="54">
        <f t="shared" si="1"/>
        <v>0</v>
      </c>
      <c r="I31" s="54">
        <f t="shared" si="1"/>
        <v>0</v>
      </c>
      <c r="J31" s="54">
        <f t="shared" si="1"/>
        <v>0</v>
      </c>
      <c r="K31" s="54">
        <f t="shared" si="1"/>
        <v>0</v>
      </c>
      <c r="L31" s="54">
        <f t="shared" si="1"/>
        <v>0</v>
      </c>
      <c r="M31" s="54">
        <f t="shared" si="1"/>
        <v>0</v>
      </c>
      <c r="N31" s="54">
        <f t="shared" si="1"/>
        <v>0</v>
      </c>
      <c r="O31" s="7"/>
    </row>
    <row r="32" spans="1:15" ht="18" customHeight="1">
      <c r="A32" s="88"/>
      <c r="B32" s="88"/>
      <c r="C32" s="53" t="s">
        <v>203</v>
      </c>
      <c r="D32" s="86" t="s">
        <v>204</v>
      </c>
      <c r="E32" s="54">
        <v>21</v>
      </c>
      <c r="F32" s="54">
        <v>11</v>
      </c>
      <c r="G32" s="54"/>
      <c r="H32" s="54"/>
      <c r="I32" s="54"/>
      <c r="J32" s="54"/>
      <c r="K32" s="54"/>
      <c r="L32" s="54"/>
      <c r="M32" s="54"/>
      <c r="N32" s="54"/>
    </row>
    <row r="33" spans="1:14" ht="18" customHeight="1">
      <c r="A33" s="88"/>
      <c r="B33" s="88"/>
      <c r="C33" s="53" t="s">
        <v>205</v>
      </c>
      <c r="D33" s="86" t="s">
        <v>206</v>
      </c>
      <c r="E33" s="54">
        <v>25</v>
      </c>
      <c r="F33" s="54">
        <v>3</v>
      </c>
      <c r="G33" s="54"/>
      <c r="H33" s="54"/>
      <c r="I33" s="54"/>
      <c r="J33" s="54"/>
      <c r="K33" s="54"/>
      <c r="L33" s="54"/>
      <c r="M33" s="54"/>
      <c r="N33" s="54"/>
    </row>
    <row r="34" spans="1:14" ht="18" customHeight="1">
      <c r="A34" s="88"/>
      <c r="B34" s="88"/>
      <c r="C34" s="47" t="s">
        <v>207</v>
      </c>
      <c r="D34" s="86" t="s">
        <v>208</v>
      </c>
      <c r="E34" s="54">
        <f t="shared" ref="E34" si="2">E31+E32-E33</f>
        <v>399</v>
      </c>
      <c r="F34" s="54">
        <f t="shared" ref="F34:N34" si="3">F31+F32-F33</f>
        <v>205</v>
      </c>
      <c r="G34" s="54">
        <f t="shared" si="3"/>
        <v>0</v>
      </c>
      <c r="H34" s="54">
        <f t="shared" si="3"/>
        <v>0</v>
      </c>
      <c r="I34" s="54">
        <f t="shared" si="3"/>
        <v>0</v>
      </c>
      <c r="J34" s="54">
        <f t="shared" si="3"/>
        <v>0</v>
      </c>
      <c r="K34" s="54">
        <f t="shared" si="3"/>
        <v>0</v>
      </c>
      <c r="L34" s="54">
        <f t="shared" si="3"/>
        <v>0</v>
      </c>
      <c r="M34" s="54">
        <f t="shared" si="3"/>
        <v>0</v>
      </c>
      <c r="N34" s="54">
        <f t="shared" si="3"/>
        <v>0</v>
      </c>
    </row>
    <row r="35" spans="1:14" ht="18" customHeight="1">
      <c r="A35" s="88"/>
      <c r="B35" s="88" t="s">
        <v>209</v>
      </c>
      <c r="C35" s="53" t="s">
        <v>210</v>
      </c>
      <c r="D35" s="86" t="s">
        <v>211</v>
      </c>
      <c r="E35" s="54">
        <v>0</v>
      </c>
      <c r="F35" s="54">
        <v>0</v>
      </c>
      <c r="G35" s="54"/>
      <c r="H35" s="54"/>
      <c r="I35" s="54"/>
      <c r="J35" s="54"/>
      <c r="K35" s="54"/>
      <c r="L35" s="54"/>
      <c r="M35" s="54"/>
      <c r="N35" s="54"/>
    </row>
    <row r="36" spans="1:14" ht="18" customHeight="1">
      <c r="A36" s="88"/>
      <c r="B36" s="88"/>
      <c r="C36" s="53" t="s">
        <v>212</v>
      </c>
      <c r="D36" s="86" t="s">
        <v>213</v>
      </c>
      <c r="E36" s="54">
        <v>0</v>
      </c>
      <c r="F36" s="54">
        <v>0</v>
      </c>
      <c r="G36" s="54"/>
      <c r="H36" s="54"/>
      <c r="I36" s="54"/>
      <c r="J36" s="54"/>
      <c r="K36" s="54"/>
      <c r="L36" s="54"/>
      <c r="M36" s="54"/>
      <c r="N36" s="54"/>
    </row>
    <row r="37" spans="1:14" ht="18" customHeight="1">
      <c r="A37" s="88"/>
      <c r="B37" s="88"/>
      <c r="C37" s="53" t="s">
        <v>214</v>
      </c>
      <c r="D37" s="86" t="s">
        <v>215</v>
      </c>
      <c r="E37" s="54">
        <f t="shared" ref="E37" si="4">E34+E35-E36</f>
        <v>399</v>
      </c>
      <c r="F37" s="54">
        <f t="shared" ref="F37:N37" si="5">F34+F35-F36</f>
        <v>205</v>
      </c>
      <c r="G37" s="54">
        <f t="shared" si="5"/>
        <v>0</v>
      </c>
      <c r="H37" s="54">
        <f t="shared" si="5"/>
        <v>0</v>
      </c>
      <c r="I37" s="54">
        <f t="shared" si="5"/>
        <v>0</v>
      </c>
      <c r="J37" s="54">
        <f t="shared" si="5"/>
        <v>0</v>
      </c>
      <c r="K37" s="54">
        <f t="shared" si="5"/>
        <v>0</v>
      </c>
      <c r="L37" s="54">
        <f t="shared" si="5"/>
        <v>0</v>
      </c>
      <c r="M37" s="54">
        <f t="shared" si="5"/>
        <v>0</v>
      </c>
      <c r="N37" s="54">
        <f t="shared" si="5"/>
        <v>0</v>
      </c>
    </row>
    <row r="38" spans="1:14" ht="18" customHeight="1">
      <c r="A38" s="88"/>
      <c r="B38" s="88"/>
      <c r="C38" s="53" t="s">
        <v>216</v>
      </c>
      <c r="D38" s="86" t="s">
        <v>217</v>
      </c>
      <c r="E38" s="54">
        <v>0</v>
      </c>
      <c r="F38" s="54">
        <v>0</v>
      </c>
      <c r="G38" s="54"/>
      <c r="H38" s="54"/>
      <c r="I38" s="54"/>
      <c r="J38" s="54"/>
      <c r="K38" s="54"/>
      <c r="L38" s="54"/>
      <c r="M38" s="54"/>
      <c r="N38" s="54"/>
    </row>
    <row r="39" spans="1:14" ht="18" customHeight="1">
      <c r="A39" s="88"/>
      <c r="B39" s="88"/>
      <c r="C39" s="53" t="s">
        <v>218</v>
      </c>
      <c r="D39" s="86" t="s">
        <v>219</v>
      </c>
      <c r="E39" s="54">
        <v>300</v>
      </c>
      <c r="F39" s="54">
        <v>205</v>
      </c>
      <c r="G39" s="54"/>
      <c r="H39" s="54"/>
      <c r="I39" s="54"/>
      <c r="J39" s="54"/>
      <c r="K39" s="54"/>
      <c r="L39" s="54"/>
      <c r="M39" s="54"/>
      <c r="N39" s="54"/>
    </row>
    <row r="40" spans="1:14" ht="18" customHeight="1">
      <c r="A40" s="88"/>
      <c r="B40" s="88"/>
      <c r="C40" s="53" t="s">
        <v>220</v>
      </c>
      <c r="D40" s="86" t="s">
        <v>221</v>
      </c>
      <c r="E40" s="54">
        <v>0</v>
      </c>
      <c r="F40" s="54">
        <v>0</v>
      </c>
      <c r="G40" s="54"/>
      <c r="H40" s="54"/>
      <c r="I40" s="54"/>
      <c r="J40" s="54"/>
      <c r="K40" s="54"/>
      <c r="L40" s="54"/>
      <c r="M40" s="54"/>
      <c r="N40" s="54"/>
    </row>
    <row r="41" spans="1:14" ht="18" customHeight="1">
      <c r="A41" s="88"/>
      <c r="B41" s="88"/>
      <c r="C41" s="47" t="s">
        <v>222</v>
      </c>
      <c r="D41" s="86" t="s">
        <v>223</v>
      </c>
      <c r="E41" s="54">
        <f t="shared" ref="E41" si="6">E34+E35-E36-E40</f>
        <v>399</v>
      </c>
      <c r="F41" s="54">
        <f t="shared" ref="F41:N41" si="7">F34+F35-F36-F40</f>
        <v>205</v>
      </c>
      <c r="G41" s="54">
        <f t="shared" si="7"/>
        <v>0</v>
      </c>
      <c r="H41" s="54">
        <f t="shared" si="7"/>
        <v>0</v>
      </c>
      <c r="I41" s="54">
        <f t="shared" si="7"/>
        <v>0</v>
      </c>
      <c r="J41" s="54">
        <f t="shared" si="7"/>
        <v>0</v>
      </c>
      <c r="K41" s="54">
        <f t="shared" si="7"/>
        <v>0</v>
      </c>
      <c r="L41" s="54">
        <f t="shared" si="7"/>
        <v>0</v>
      </c>
      <c r="M41" s="54">
        <f t="shared" si="7"/>
        <v>0</v>
      </c>
      <c r="N41" s="54">
        <f t="shared" si="7"/>
        <v>0</v>
      </c>
    </row>
    <row r="42" spans="1:14" ht="18" customHeight="1">
      <c r="A42" s="88"/>
      <c r="B42" s="88"/>
      <c r="C42" s="116" t="s">
        <v>224</v>
      </c>
      <c r="D42" s="116"/>
      <c r="E42" s="54">
        <f t="shared" ref="E42" si="8">E37+E38-E39-E40</f>
        <v>99</v>
      </c>
      <c r="F42" s="54">
        <f t="shared" ref="F42:N42" si="9">F37+F38-F39-F40</f>
        <v>0</v>
      </c>
      <c r="G42" s="54">
        <f t="shared" si="9"/>
        <v>0</v>
      </c>
      <c r="H42" s="54">
        <f t="shared" si="9"/>
        <v>0</v>
      </c>
      <c r="I42" s="54">
        <f t="shared" si="9"/>
        <v>0</v>
      </c>
      <c r="J42" s="54">
        <f t="shared" si="9"/>
        <v>0</v>
      </c>
      <c r="K42" s="54">
        <f t="shared" si="9"/>
        <v>0</v>
      </c>
      <c r="L42" s="54">
        <f t="shared" si="9"/>
        <v>0</v>
      </c>
      <c r="M42" s="54">
        <f t="shared" si="9"/>
        <v>0</v>
      </c>
      <c r="N42" s="54">
        <f t="shared" si="9"/>
        <v>0</v>
      </c>
    </row>
    <row r="43" spans="1:14" ht="18" customHeight="1">
      <c r="A43" s="88"/>
      <c r="B43" s="88"/>
      <c r="C43" s="53" t="s">
        <v>225</v>
      </c>
      <c r="D43" s="86" t="s">
        <v>226</v>
      </c>
      <c r="E43" s="54">
        <v>0</v>
      </c>
      <c r="F43" s="54">
        <v>0</v>
      </c>
      <c r="G43" s="54"/>
      <c r="H43" s="54"/>
      <c r="I43" s="54"/>
      <c r="J43" s="54"/>
      <c r="K43" s="54"/>
      <c r="L43" s="54"/>
      <c r="M43" s="54"/>
      <c r="N43" s="54"/>
    </row>
    <row r="44" spans="1:14" ht="18" customHeight="1">
      <c r="A44" s="88"/>
      <c r="B44" s="88"/>
      <c r="C44" s="47" t="s">
        <v>227</v>
      </c>
      <c r="D44" s="66" t="s">
        <v>228</v>
      </c>
      <c r="E44" s="54">
        <f t="shared" ref="E44" si="10">E41+E43</f>
        <v>399</v>
      </c>
      <c r="F44" s="54">
        <f t="shared" ref="F44:N44" si="11">F41+F43</f>
        <v>205</v>
      </c>
      <c r="G44" s="54">
        <f t="shared" si="11"/>
        <v>0</v>
      </c>
      <c r="H44" s="54">
        <f t="shared" si="11"/>
        <v>0</v>
      </c>
      <c r="I44" s="54">
        <f t="shared" si="11"/>
        <v>0</v>
      </c>
      <c r="J44" s="54">
        <f t="shared" si="11"/>
        <v>0</v>
      </c>
      <c r="K44" s="54">
        <f t="shared" si="11"/>
        <v>0</v>
      </c>
      <c r="L44" s="54">
        <f t="shared" si="11"/>
        <v>0</v>
      </c>
      <c r="M44" s="54">
        <f t="shared" si="11"/>
        <v>0</v>
      </c>
      <c r="N44" s="54">
        <f t="shared" si="11"/>
        <v>0</v>
      </c>
    </row>
    <row r="45" spans="1:14" ht="14.1" customHeight="1">
      <c r="A45" s="8" t="s">
        <v>229</v>
      </c>
    </row>
    <row r="46" spans="1:14" ht="14.1" customHeight="1">
      <c r="A46" s="8" t="s">
        <v>230</v>
      </c>
    </row>
    <row r="47" spans="1:14">
      <c r="A47" s="46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3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川畠 達裕</cp:lastModifiedBy>
  <cp:lastPrinted>2023-08-22T02:29:28Z</cp:lastPrinted>
  <dcterms:created xsi:type="dcterms:W3CDTF">1999-07-06T05:17:05Z</dcterms:created>
  <dcterms:modified xsi:type="dcterms:W3CDTF">2023-08-22T02:30:15Z</dcterms:modified>
</cp:coreProperties>
</file>