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njfsv001\1021111000\2022年度以前\800 資金係\01　起債関係\03 各種照会\令和５年度\03 その他民間団体\230706_都道府県及び指定都市の財政状況について\04 提出\"/>
    </mc:Choice>
  </mc:AlternateContent>
  <bookViews>
    <workbookView xWindow="-120" yWindow="-120" windowWidth="29040" windowHeight="15840" activeTab="1"/>
  </bookViews>
  <sheets>
    <sheet name="1.普通会計予算（R4-5年度）" sheetId="2" r:id="rId1"/>
    <sheet name="2.公営企業会計予算（R4-5年度）" sheetId="6" r:id="rId2"/>
    <sheet name="3.(1)普通会計決算（R2-3年度）" sheetId="7" r:id="rId3"/>
    <sheet name="3.(2)財政指標等（H29‐R3年度）" sheetId="8" r:id="rId4"/>
    <sheet name="4.公営企業会計決算（R2-3年度）" sheetId="9" r:id="rId5"/>
    <sheet name="5.三セク決算（R2-3年度）" sheetId="10" r:id="rId6"/>
  </sheets>
  <definedNames>
    <definedName name="_xlnm.Print_Area" localSheetId="0">'1.普通会計予算（R4-5年度）'!$A$1:$I$42</definedName>
    <definedName name="_xlnm.Print_Area" localSheetId="1">'2.公営企業会計予算（R4-5年度）'!$A$1:$O$50</definedName>
    <definedName name="_xlnm.Print_Area" localSheetId="2">'3.(1)普通会計決算（R2-3年度）'!$A$1:$I$42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  <definedName name="_xlnm.Print_Titles" localSheetId="1">'2.公営企業会計予算（R4-5年度）'!$1:$4</definedName>
    <definedName name="_xlnm.Print_Titles" localSheetId="4">'4.公営企業会計決算（R2-3年度）'!$1:$4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0" l="1"/>
  <c r="G37" i="10"/>
  <c r="H31" i="10"/>
  <c r="H34" i="10"/>
  <c r="G34" i="10"/>
  <c r="G31" i="10"/>
  <c r="H41" i="10" l="1"/>
  <c r="G36" i="9" l="1"/>
  <c r="F36" i="9"/>
  <c r="G32" i="9"/>
  <c r="G39" i="9" s="1"/>
  <c r="F32" i="9"/>
  <c r="F39" i="9" s="1"/>
  <c r="G40" i="6"/>
  <c r="G36" i="6"/>
  <c r="F36" i="6"/>
  <c r="G35" i="6"/>
  <c r="G32" i="6"/>
  <c r="G39" i="6" s="1"/>
  <c r="F32" i="6"/>
  <c r="F39" i="6" s="1"/>
  <c r="I39" i="9" l="1"/>
  <c r="H36" i="9"/>
  <c r="H32" i="9"/>
  <c r="H39" i="9" s="1"/>
  <c r="I39" i="6"/>
  <c r="H39" i="6"/>
  <c r="H32" i="6"/>
  <c r="G21" i="9" l="1"/>
  <c r="G16" i="9"/>
  <c r="F16" i="9"/>
  <c r="G15" i="9"/>
  <c r="F15" i="9"/>
  <c r="G14" i="9"/>
  <c r="F14" i="9"/>
  <c r="G11" i="9"/>
  <c r="G8" i="9"/>
  <c r="G23" i="6"/>
  <c r="G22" i="6"/>
  <c r="F21" i="6"/>
  <c r="G19" i="6"/>
  <c r="G21" i="6" s="1"/>
  <c r="G15" i="6"/>
  <c r="F15" i="6"/>
  <c r="F14" i="6"/>
  <c r="G12" i="6"/>
  <c r="G11" i="6" s="1"/>
  <c r="F11" i="6"/>
  <c r="G9" i="6"/>
  <c r="G14" i="6" s="1"/>
  <c r="G8" i="6"/>
  <c r="F8" i="6"/>
  <c r="F16" i="6" s="1"/>
  <c r="G16" i="6" l="1"/>
  <c r="I16" i="9" l="1"/>
  <c r="H16" i="9"/>
  <c r="H15" i="9"/>
  <c r="H14" i="9"/>
  <c r="I16" i="6"/>
  <c r="H16" i="6"/>
  <c r="I15" i="6"/>
  <c r="H15" i="6"/>
  <c r="I14" i="6"/>
  <c r="H14" i="6"/>
  <c r="L16" i="9" l="1"/>
  <c r="K16" i="9"/>
  <c r="J16" i="9"/>
  <c r="M15" i="9"/>
  <c r="L15" i="9"/>
  <c r="K15" i="9"/>
  <c r="J15" i="9"/>
  <c r="M14" i="9"/>
  <c r="M16" i="9" s="1"/>
  <c r="L14" i="9"/>
  <c r="K14" i="9"/>
  <c r="J14" i="9"/>
  <c r="M16" i="6"/>
  <c r="L16" i="6"/>
  <c r="K16" i="6"/>
  <c r="M15" i="6"/>
  <c r="L15" i="6"/>
  <c r="K15" i="6"/>
  <c r="J15" i="6"/>
  <c r="M14" i="6"/>
  <c r="L14" i="6"/>
  <c r="K14" i="6"/>
  <c r="H19" i="8" l="1"/>
  <c r="H21" i="8" s="1"/>
  <c r="G19" i="8"/>
  <c r="G21" i="8" s="1"/>
  <c r="F19" i="8"/>
  <c r="E19" i="8"/>
  <c r="E20" i="8"/>
  <c r="F20" i="8"/>
  <c r="G20" i="8"/>
  <c r="H20" i="8"/>
  <c r="E21" i="8"/>
  <c r="F21" i="8"/>
  <c r="H40" i="7"/>
  <c r="H22" i="7"/>
  <c r="H40" i="2"/>
  <c r="H22" i="2"/>
  <c r="F23" i="8" l="1"/>
  <c r="E23" i="8"/>
  <c r="E22" i="8"/>
  <c r="F22" i="8"/>
  <c r="G23" i="8" l="1"/>
  <c r="G22" i="8"/>
  <c r="H22" i="8" l="1"/>
  <c r="H23" i="8"/>
  <c r="I22" i="8" l="1"/>
  <c r="I20" i="8"/>
  <c r="I16" i="2"/>
  <c r="F40" i="7"/>
  <c r="F22" i="7"/>
  <c r="G9" i="7" s="1"/>
  <c r="F40" i="2"/>
  <c r="G38" i="2" s="1"/>
  <c r="F22" i="2"/>
  <c r="G20" i="2" s="1"/>
  <c r="F24" i="9"/>
  <c r="F27" i="9" s="1"/>
  <c r="I36" i="2"/>
  <c r="N31" i="10"/>
  <c r="N34" i="10" s="1"/>
  <c r="M31" i="10"/>
  <c r="M34" i="10" s="1"/>
  <c r="L31" i="10"/>
  <c r="L34" i="10" s="1"/>
  <c r="L41" i="10" s="1"/>
  <c r="L44" i="10" s="1"/>
  <c r="K31" i="10"/>
  <c r="K34" i="10" s="1"/>
  <c r="K41" i="10" s="1"/>
  <c r="K44" i="10" s="1"/>
  <c r="J31" i="10"/>
  <c r="J34" i="10" s="1"/>
  <c r="I31" i="10"/>
  <c r="I34" i="10" s="1"/>
  <c r="F31" i="10"/>
  <c r="F34" i="10" s="1"/>
  <c r="F37" i="10" s="1"/>
  <c r="F42" i="10" s="1"/>
  <c r="E31" i="10"/>
  <c r="E34" i="10" s="1"/>
  <c r="E37" i="10" s="1"/>
  <c r="E42" i="10" s="1"/>
  <c r="O44" i="9"/>
  <c r="N44" i="9"/>
  <c r="M44" i="9"/>
  <c r="L44" i="9"/>
  <c r="K44" i="9"/>
  <c r="K45" i="9" s="1"/>
  <c r="J44" i="9"/>
  <c r="I44" i="9"/>
  <c r="H44" i="9"/>
  <c r="G44" i="9"/>
  <c r="G45" i="9" s="1"/>
  <c r="F44" i="9"/>
  <c r="O39" i="9"/>
  <c r="N39" i="9"/>
  <c r="M39" i="9"/>
  <c r="M45" i="9" s="1"/>
  <c r="L39" i="9"/>
  <c r="K39" i="9"/>
  <c r="J39" i="9"/>
  <c r="I45" i="9"/>
  <c r="O24" i="9"/>
  <c r="O27" i="9" s="1"/>
  <c r="N24" i="9"/>
  <c r="N27" i="9" s="1"/>
  <c r="M24" i="9"/>
  <c r="M27" i="9" s="1"/>
  <c r="L24" i="9"/>
  <c r="L27" i="9" s="1"/>
  <c r="K24" i="9"/>
  <c r="K27" i="9" s="1"/>
  <c r="J24" i="9"/>
  <c r="J27" i="9" s="1"/>
  <c r="I24" i="9"/>
  <c r="I27" i="9"/>
  <c r="H24" i="9"/>
  <c r="H27" i="9" s="1"/>
  <c r="G24" i="9"/>
  <c r="G27" i="9" s="1"/>
  <c r="O16" i="9"/>
  <c r="N16" i="9"/>
  <c r="O15" i="9"/>
  <c r="N15" i="9"/>
  <c r="O14" i="9"/>
  <c r="N14" i="9"/>
  <c r="I19" i="8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O44" i="6"/>
  <c r="N44" i="6"/>
  <c r="M44" i="6"/>
  <c r="L44" i="6"/>
  <c r="K44" i="6"/>
  <c r="J44" i="6"/>
  <c r="I44" i="6"/>
  <c r="H44" i="6"/>
  <c r="G44" i="6"/>
  <c r="F44" i="6"/>
  <c r="O39" i="6"/>
  <c r="O45" i="6" s="1"/>
  <c r="N39" i="6"/>
  <c r="M39" i="6"/>
  <c r="L39" i="6"/>
  <c r="K39" i="6"/>
  <c r="J39" i="6"/>
  <c r="H45" i="6"/>
  <c r="O24" i="6"/>
  <c r="O27" i="6" s="1"/>
  <c r="N24" i="6"/>
  <c r="N27" i="6" s="1"/>
  <c r="M24" i="6"/>
  <c r="M27" i="6" s="1"/>
  <c r="L24" i="6"/>
  <c r="L27" i="6" s="1"/>
  <c r="K24" i="6"/>
  <c r="K27" i="6" s="1"/>
  <c r="J24" i="6"/>
  <c r="J27" i="6" s="1"/>
  <c r="I24" i="6"/>
  <c r="I27" i="6" s="1"/>
  <c r="H24" i="6"/>
  <c r="H27" i="6" s="1"/>
  <c r="G24" i="6"/>
  <c r="G27" i="6" s="1"/>
  <c r="F24" i="6"/>
  <c r="F27" i="6" s="1"/>
  <c r="O16" i="6"/>
  <c r="N16" i="6"/>
  <c r="O15" i="6"/>
  <c r="N15" i="6"/>
  <c r="O14" i="6"/>
  <c r="N14" i="6"/>
  <c r="I39" i="2"/>
  <c r="I38" i="2"/>
  <c r="I37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1" i="2"/>
  <c r="I20" i="2"/>
  <c r="I17" i="2"/>
  <c r="I15" i="2"/>
  <c r="I14" i="2"/>
  <c r="I13" i="2"/>
  <c r="I10" i="2"/>
  <c r="I9" i="2"/>
  <c r="I11" i="2"/>
  <c r="I12" i="2"/>
  <c r="I18" i="2"/>
  <c r="I19" i="2"/>
  <c r="L45" i="6" l="1"/>
  <c r="G31" i="2"/>
  <c r="G34" i="2"/>
  <c r="O45" i="9"/>
  <c r="I23" i="8"/>
  <c r="I21" i="8"/>
  <c r="G40" i="2"/>
  <c r="G21" i="2"/>
  <c r="F45" i="6"/>
  <c r="N45" i="6"/>
  <c r="I40" i="7"/>
  <c r="K37" i="10"/>
  <c r="K42" i="10" s="1"/>
  <c r="G13" i="2"/>
  <c r="I45" i="6"/>
  <c r="J45" i="9"/>
  <c r="K45" i="6"/>
  <c r="G31" i="7"/>
  <c r="G39" i="7"/>
  <c r="N45" i="9"/>
  <c r="G20" i="7"/>
  <c r="G10" i="7"/>
  <c r="G24" i="7"/>
  <c r="G28" i="7"/>
  <c r="G32" i="7"/>
  <c r="G36" i="7"/>
  <c r="G40" i="7"/>
  <c r="H45" i="9"/>
  <c r="G21" i="7"/>
  <c r="G25" i="7"/>
  <c r="G29" i="7"/>
  <c r="G33" i="7"/>
  <c r="G37" i="7"/>
  <c r="G26" i="2"/>
  <c r="G26" i="7"/>
  <c r="G30" i="7"/>
  <c r="G34" i="7"/>
  <c r="G38" i="7"/>
  <c r="G17" i="7"/>
  <c r="E41" i="10"/>
  <c r="E44" i="10" s="1"/>
  <c r="G19" i="7"/>
  <c r="G23" i="7"/>
  <c r="G14" i="7"/>
  <c r="G12" i="7"/>
  <c r="G27" i="7"/>
  <c r="G35" i="7"/>
  <c r="F45" i="9"/>
  <c r="H44" i="10"/>
  <c r="H42" i="10"/>
  <c r="I37" i="10"/>
  <c r="I42" i="10" s="1"/>
  <c r="I41" i="10"/>
  <c r="I44" i="10" s="1"/>
  <c r="L37" i="10"/>
  <c r="L42" i="10" s="1"/>
  <c r="G9" i="2"/>
  <c r="I22" i="2"/>
  <c r="G22" i="2"/>
  <c r="G10" i="2"/>
  <c r="L45" i="9"/>
  <c r="G16" i="2"/>
  <c r="G14" i="2"/>
  <c r="F41" i="10"/>
  <c r="F44" i="10" s="1"/>
  <c r="G45" i="6"/>
  <c r="J45" i="6"/>
  <c r="M45" i="6"/>
  <c r="G19" i="2"/>
  <c r="G42" i="10"/>
  <c r="G41" i="10"/>
  <c r="G44" i="10" s="1"/>
  <c r="M37" i="10"/>
  <c r="M42" i="10" s="1"/>
  <c r="M41" i="10"/>
  <c r="M44" i="10" s="1"/>
  <c r="N41" i="10"/>
  <c r="N44" i="10" s="1"/>
  <c r="N37" i="10"/>
  <c r="N42" i="10" s="1"/>
  <c r="J41" i="10"/>
  <c r="J44" i="10" s="1"/>
  <c r="J37" i="10"/>
  <c r="J42" i="10" s="1"/>
  <c r="G29" i="2"/>
  <c r="G30" i="2"/>
  <c r="I40" i="2"/>
  <c r="G17" i="2"/>
  <c r="G24" i="2"/>
  <c r="G35" i="2"/>
  <c r="G37" i="2"/>
  <c r="G39" i="2"/>
  <c r="G11" i="7"/>
  <c r="G28" i="2"/>
  <c r="G16" i="7"/>
  <c r="G18" i="7"/>
  <c r="I22" i="7"/>
  <c r="G15" i="2"/>
  <c r="G32" i="2"/>
  <c r="G27" i="2"/>
  <c r="G12" i="2"/>
  <c r="G13" i="7"/>
  <c r="G18" i="2"/>
  <c r="G15" i="7"/>
  <c r="G22" i="7"/>
  <c r="G11" i="2"/>
  <c r="G33" i="2"/>
  <c r="G23" i="2"/>
  <c r="G25" i="2"/>
  <c r="G36" i="2"/>
</calcChain>
</file>

<file path=xl/comments1.xml><?xml version="1.0" encoding="utf-8"?>
<comments xmlns="http://schemas.openxmlformats.org/spreadsheetml/2006/main">
  <authors>
    <author>Administrator</author>
  </authors>
  <commentList>
    <comment ref="G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24.5（端数調整）</t>
        </r>
      </text>
    </comment>
    <comment ref="H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24.5（端数調整）</t>
        </r>
      </text>
    </comment>
  </commentList>
</comments>
</file>

<file path=xl/sharedStrings.xml><?xml version="1.0" encoding="utf-8"?>
<sst xmlns="http://schemas.openxmlformats.org/spreadsheetml/2006/main" count="427" uniqueCount="255">
  <si>
    <t>団体名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</si>
  <si>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</si>
  <si>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</si>
  <si>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</si>
  <si>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</si>
  <si>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</si>
  <si>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</si>
  <si>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</si>
  <si>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</si>
  <si>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</si>
  <si>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</si>
  <si>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</si>
  <si>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</si>
  <si>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</si>
  <si>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</si>
  <si>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</si>
  <si>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</si>
  <si>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</si>
  <si>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</si>
  <si>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</si>
  <si>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</si>
  <si>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</si>
  <si>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</si>
  <si>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</si>
  <si>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</si>
  <si>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</si>
  <si>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</si>
  <si>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</si>
  <si>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</si>
  <si>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</si>
  <si>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</si>
  <si>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</si>
  <si>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</si>
  <si>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</si>
  <si>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</si>
  <si>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</si>
  <si>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</si>
  <si>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</si>
  <si>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</si>
  <si>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</si>
  <si>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</si>
  <si>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</si>
  <si>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</si>
  <si>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</si>
  <si>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</si>
  <si>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</si>
  <si>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</si>
  <si>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</si>
  <si>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</si>
  <si>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</si>
  <si>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</si>
  <si>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</si>
  <si>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</si>
  <si>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</si>
  <si>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</si>
  <si>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</si>
  <si>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</si>
  <si>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</si>
  <si>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</si>
  <si>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</si>
  <si>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</si>
  <si>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</si>
  <si>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</si>
  <si>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</si>
  <si>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</si>
  <si>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</si>
  <si>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</si>
  <si>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</si>
  <si>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</si>
  <si>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</si>
  <si>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</si>
  <si>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</si>
  <si>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</si>
  <si>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</si>
  <si>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</si>
  <si>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</si>
  <si>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</si>
  <si>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</si>
  <si>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</si>
  <si>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</si>
  <si>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</si>
  <si>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</si>
  <si>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</si>
  <si>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</si>
  <si>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</si>
  <si>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</si>
  <si>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</si>
  <si>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</si>
  <si>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</si>
  <si>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</si>
  <si>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</si>
  <si>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</si>
  <si>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</si>
  <si>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</si>
  <si>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</si>
  <si>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</si>
  <si>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</si>
  <si>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</si>
  <si>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</si>
  <si>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</si>
  <si>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</si>
  <si>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</si>
  <si>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</si>
  <si>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</si>
  <si>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（単位：百万円、％）</t>
    <phoneticPr fontId="7"/>
  </si>
  <si>
    <t>３.普通会計の状況</t>
    <phoneticPr fontId="7"/>
  </si>
  <si>
    <t>（単位：百万円、％）</t>
    <phoneticPr fontId="7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</si>
  <si>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</si>
  <si>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</si>
  <si>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</si>
  <si>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</si>
  <si>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</si>
  <si>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</si>
  <si>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</si>
  <si>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</si>
  <si>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</si>
  <si>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</si>
  <si>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</si>
  <si>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</si>
  <si>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</si>
  <si>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</si>
  <si>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</si>
  <si>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</si>
  <si>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</si>
  <si>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</si>
  <si>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</si>
  <si>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</si>
  <si>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</si>
  <si>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</si>
  <si>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</si>
  <si>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</si>
  <si>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</si>
  <si>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</si>
  <si>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</si>
  <si>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</si>
  <si>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</si>
  <si>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</si>
  <si>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</si>
  <si>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</si>
  <si>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</si>
  <si>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</si>
  <si>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</si>
  <si>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</si>
  <si>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</si>
  <si>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</si>
  <si>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</si>
  <si>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</si>
  <si>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</si>
  <si>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</si>
  <si>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</si>
  <si>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</si>
  <si>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</si>
  <si>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</si>
  <si>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</si>
  <si>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</si>
  <si>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</si>
  <si>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</si>
  <si>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</si>
  <si>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</si>
  <si>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</si>
  <si>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</si>
  <si>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</si>
  <si>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</si>
  <si>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</si>
  <si>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</si>
  <si>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</si>
  <si>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</si>
  <si>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</si>
  <si>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</si>
  <si>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</si>
  <si>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</si>
  <si>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</si>
  <si>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</si>
  <si>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</si>
  <si>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</si>
  <si>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</si>
  <si>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</si>
  <si>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</si>
  <si>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</si>
  <si>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</si>
  <si>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</si>
  <si>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</si>
  <si>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</si>
  <si>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</si>
  <si>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</si>
  <si>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</si>
  <si>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</si>
  <si>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</si>
  <si>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</si>
  <si>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</si>
  <si>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</si>
  <si>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</si>
  <si>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</si>
  <si>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</si>
  <si>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</si>
  <si>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</si>
  <si>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</si>
  <si>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</si>
  <si>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</si>
  <si>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</si>
  <si>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</si>
  <si>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</si>
  <si>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</si>
  <si>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</si>
  <si>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</si>
  <si>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</si>
  <si>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</si>
  <si>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</si>
  <si>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</si>
  <si>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</si>
  <si>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</si>
  <si>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</si>
  <si>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</si>
  <si>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</si>
  <si>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</si>
  <si>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</si>
  <si>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</si>
  <si>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</si>
  <si>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</si>
  <si>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</si>
  <si>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</si>
  <si>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</si>
  <si>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</si>
  <si>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</si>
  <si>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</si>
  <si>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</si>
  <si>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</si>
  <si>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</si>
  <si>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</si>
  <si>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２年度</t>
    <rPh sb="1" eb="3">
      <t>ネンド</t>
    </rPh>
    <phoneticPr fontId="7"/>
  </si>
  <si>
    <t>予算額</t>
    <phoneticPr fontId="7"/>
  </si>
  <si>
    <t>決算額</t>
    <phoneticPr fontId="15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</si>
  <si>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7"/>
  </si>
  <si>
    <t>令和５年度</t>
    <rPh sb="3" eb="5">
      <t>ネンド</t>
    </rPh>
    <phoneticPr fontId="7"/>
  </si>
  <si>
    <t>(令和５年度予算ﾍﾞｰｽ）</t>
    <rPh sb="6" eb="8">
      <t>ヨサン</t>
    </rPh>
    <phoneticPr fontId="7"/>
  </si>
  <si>
    <t>令和５年度</t>
    <phoneticPr fontId="7"/>
  </si>
  <si>
    <t>（1）令和３年度普通会計決算の状況</t>
    <phoneticPr fontId="7"/>
  </si>
  <si>
    <t>令和３年度</t>
    <rPh sb="3" eb="5">
      <t>ネンド</t>
    </rPh>
    <phoneticPr fontId="15"/>
  </si>
  <si>
    <t>(令和３年度決算ﾍﾞｰｽ）</t>
    <rPh sb="4" eb="6">
      <t>ネンド</t>
    </rPh>
    <phoneticPr fontId="15"/>
  </si>
  <si>
    <t>(令和３年度決算額）</t>
    <rPh sb="4" eb="6">
      <t>ネンド</t>
    </rPh>
    <phoneticPr fontId="15"/>
  </si>
  <si>
    <t>令和２年度</t>
    <phoneticPr fontId="15"/>
  </si>
  <si>
    <t>３年度</t>
    <rPh sb="1" eb="3">
      <t>ネンド</t>
    </rPh>
    <phoneticPr fontId="7"/>
  </si>
  <si>
    <r>
      <t>（注1）平成29年度～令和元年度は平成27年度国勢調査、令和</t>
    </r>
    <r>
      <rPr>
        <sz val="11"/>
        <rFont val="Meiryo UI"/>
        <family val="1"/>
        <charset val="128"/>
      </rPr>
      <t>2年度～令和3年度は令和2年度国勢調査</t>
    </r>
    <r>
      <rPr>
        <sz val="11"/>
        <rFont val="明朝"/>
        <family val="1"/>
        <charset val="128"/>
      </rPr>
      <t>を基に計上している。</t>
    </r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30">
      <t>レイワ</t>
    </rPh>
    <rPh sb="31" eb="33">
      <t>ネンド</t>
    </rPh>
    <rPh sb="34" eb="36">
      <t>レイワ</t>
    </rPh>
    <rPh sb="37" eb="39">
      <t>ネンド</t>
    </rPh>
    <rPh sb="40" eb="42">
      <t>レイワ</t>
    </rPh>
    <rPh sb="43" eb="45">
      <t>ネンド</t>
    </rPh>
    <rPh sb="45" eb="49">
      <t>コクセイチョウサ</t>
    </rPh>
    <rPh sb="50" eb="51">
      <t>モト</t>
    </rPh>
    <rPh sb="52" eb="54">
      <t>ケイジョウ</t>
    </rPh>
    <phoneticPr fontId="9"/>
  </si>
  <si>
    <t>令和４年度</t>
    <rPh sb="3" eb="5">
      <t>ネンド</t>
    </rPh>
    <phoneticPr fontId="7"/>
  </si>
  <si>
    <t>静岡市</t>
    <rPh sb="0" eb="3">
      <t>シズオカシ</t>
    </rPh>
    <phoneticPr fontId="7"/>
  </si>
  <si>
    <t>水道事業</t>
    <rPh sb="0" eb="2">
      <t>スイドウ</t>
    </rPh>
    <rPh sb="2" eb="4">
      <t>ジギョウ</t>
    </rPh>
    <phoneticPr fontId="7"/>
  </si>
  <si>
    <t>下水道事業</t>
    <rPh sb="0" eb="3">
      <t>ゲスイドウ</t>
    </rPh>
    <rPh sb="3" eb="5">
      <t>ジギョウ</t>
    </rPh>
    <phoneticPr fontId="7"/>
  </si>
  <si>
    <t>令和３年度</t>
    <rPh sb="3" eb="5">
      <t>ネンド</t>
    </rPh>
    <phoneticPr fontId="7"/>
  </si>
  <si>
    <t>令和２年度</t>
    <phoneticPr fontId="7"/>
  </si>
  <si>
    <t>病院事業</t>
    <rPh sb="0" eb="2">
      <t>ビョウイン</t>
    </rPh>
    <rPh sb="2" eb="4">
      <t>ジギョウ</t>
    </rPh>
    <phoneticPr fontId="7"/>
  </si>
  <si>
    <t>簡易水道事業</t>
    <rPh sb="0" eb="2">
      <t>カンイ</t>
    </rPh>
    <rPh sb="2" eb="4">
      <t>スイドウ</t>
    </rPh>
    <rPh sb="4" eb="6">
      <t>ジギョウ</t>
    </rPh>
    <phoneticPr fontId="7"/>
  </si>
  <si>
    <t>市場事業</t>
    <rPh sb="0" eb="2">
      <t>シジョウ</t>
    </rPh>
    <rPh sb="2" eb="4">
      <t>ジギョウ</t>
    </rPh>
    <phoneticPr fontId="7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</si>
  <si>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7"/>
  </si>
  <si>
    <t>静岡市土地開発公社</t>
    <rPh sb="0" eb="3">
      <t>シズオカシ</t>
    </rPh>
    <rPh sb="3" eb="5">
      <t>トチ</t>
    </rPh>
    <rPh sb="5" eb="7">
      <t>カイハツ</t>
    </rPh>
    <rPh sb="7" eb="9">
      <t>コウシャ</t>
    </rPh>
    <phoneticPr fontId="7"/>
  </si>
  <si>
    <t>株式会社駿府楽市</t>
    <rPh sb="0" eb="2">
      <t>カブシキ</t>
    </rPh>
    <rPh sb="2" eb="4">
      <t>カイシャ</t>
    </rPh>
    <rPh sb="4" eb="6">
      <t>スンプ</t>
    </rPh>
    <rPh sb="6" eb="8">
      <t>ラクイチ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</si>
</sst>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;[Red]&quot;△&quot;#,##0"/>
    <numFmt numFmtId="180" formatCode="_ * #,##0.00_ ;_ * &quot;▲ &quot;#,##0.00_ ;_ * &quot;－&quot;_ ;_ @_ "/>
    <numFmt numFmtId="181" formatCode="_ * #,##0.000_ ;_ * &quot;▲ &quot;#,##0.000_ ;_ * &quot;－&quot;_ ;_ @_ "/>
  </numFmts>
  <fonts count="22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11"/>
      <name val="ＭＳ Ｐゴシック"/>
      <family val="1"/>
      <charset val="128"/>
    </font>
    <font>
      <sz val="11"/>
      <name val="Meiryo UI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128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4" xfId="0" applyNumberFormat="1" applyBorder="1" applyAlignment="1">
      <alignment horizontal="left" vertical="center"/>
    </xf>
    <xf numFmtId="0" fontId="3" fillId="0" borderId="4" xfId="0" applyFont="1" applyBorder="1" applyAlignment="1">
      <alignment horizontal="distributed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3" fillId="0" borderId="4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0" fontId="3" fillId="0" borderId="4" xfId="0" applyFont="1" applyBorder="1" applyAlignment="1">
      <alignment horizontal="distributed" vertical="center" justifyLastLine="1"/>
    </xf>
    <xf numFmtId="177" fontId="2" fillId="0" borderId="0" xfId="1" applyNumberForma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8" xfId="0" applyNumberFormat="1" applyBorder="1" applyAlignment="1">
      <alignment vertical="center"/>
    </xf>
    <xf numFmtId="0" fontId="0" fillId="0" borderId="0" xfId="0" applyAlignment="1">
      <alignment vertical="center"/>
    </xf>
    <xf numFmtId="4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 wrapText="1"/>
    </xf>
    <xf numFmtId="178" fontId="0" fillId="0" borderId="0" xfId="1" applyNumberFormat="1" applyFont="1" applyBorder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3" fillId="0" borderId="0" xfId="0" applyFont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177" fontId="0" fillId="0" borderId="8" xfId="1" applyNumberFormat="1" applyFont="1" applyBorder="1" applyAlignment="1">
      <alignment vertical="center"/>
    </xf>
    <xf numFmtId="178" fontId="0" fillId="0" borderId="8" xfId="1" applyNumberFormat="1" applyFont="1" applyBorder="1" applyAlignment="1">
      <alignment vertical="center"/>
    </xf>
    <xf numFmtId="41" fontId="14" fillId="0" borderId="8" xfId="0" applyNumberFormat="1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41" fontId="0" fillId="0" borderId="9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8" xfId="0" applyNumberFormat="1" applyBorder="1" applyAlignment="1">
      <alignment horizontal="right" vertical="center"/>
    </xf>
    <xf numFmtId="177" fontId="2" fillId="0" borderId="8" xfId="1" applyNumberFormat="1" applyBorder="1" applyAlignment="1">
      <alignment vertical="center"/>
    </xf>
    <xf numFmtId="177" fontId="0" fillId="0" borderId="8" xfId="0" quotePrefix="1" applyNumberFormat="1" applyBorder="1" applyAlignment="1">
      <alignment horizontal="right" vertical="center"/>
    </xf>
    <xf numFmtId="177" fontId="2" fillId="0" borderId="8" xfId="1" quotePrefix="1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Continuous" vertical="center"/>
    </xf>
    <xf numFmtId="177" fontId="0" fillId="0" borderId="8" xfId="0" applyNumberFormat="1" applyBorder="1" applyAlignment="1">
      <alignment vertical="center"/>
    </xf>
    <xf numFmtId="177" fontId="2" fillId="0" borderId="8" xfId="1" applyNumberFormat="1" applyFill="1" applyBorder="1" applyAlignment="1">
      <alignment horizontal="right" vertical="center"/>
    </xf>
    <xf numFmtId="177" fontId="2" fillId="0" borderId="8" xfId="1" applyNumberFormat="1" applyBorder="1" applyAlignment="1">
      <alignment horizontal="right" vertical="center"/>
    </xf>
    <xf numFmtId="180" fontId="0" fillId="0" borderId="8" xfId="0" applyNumberFormat="1" applyBorder="1" applyAlignment="1">
      <alignment vertical="center"/>
    </xf>
    <xf numFmtId="41" fontId="2" fillId="0" borderId="8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181" fontId="0" fillId="0" borderId="8" xfId="0" applyNumberFormat="1" applyBorder="1" applyAlignment="1">
      <alignment vertical="center"/>
    </xf>
    <xf numFmtId="181" fontId="2" fillId="0" borderId="8" xfId="1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2" fillId="0" borderId="8" xfId="1" applyNumberFormat="1" applyBorder="1" applyAlignment="1">
      <alignment vertical="center"/>
    </xf>
    <xf numFmtId="178" fontId="2" fillId="0" borderId="8" xfId="1" applyNumberFormat="1" applyFill="1" applyBorder="1" applyAlignment="1">
      <alignment vertical="center"/>
    </xf>
    <xf numFmtId="41" fontId="0" fillId="0" borderId="9" xfId="0" applyNumberFormat="1" applyBorder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1" fontId="18" fillId="0" borderId="8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7" fontId="2" fillId="0" borderId="8" xfId="1" applyNumberFormat="1" applyBorder="1" applyAlignment="1">
      <alignment horizontal="center" vertical="center"/>
    </xf>
    <xf numFmtId="177" fontId="2" fillId="0" borderId="8" xfId="1" applyNumberFormat="1" applyFill="1" applyBorder="1" applyAlignment="1">
      <alignment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8" xfId="0" applyNumberFormat="1" applyBorder="1" applyAlignment="1">
      <alignment horizontal="center" vertical="center"/>
    </xf>
    <xf numFmtId="177" fontId="0" fillId="0" borderId="8" xfId="0" applyNumberForma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8" xfId="1" applyNumberFormat="1" applyBorder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vertical="center"/>
    </xf>
    <xf numFmtId="177" fontId="0" fillId="0" borderId="8" xfId="0" quotePrefix="1" applyNumberFormat="1" applyFill="1" applyBorder="1" applyAlignment="1">
      <alignment horizontal="right" vertical="center"/>
    </xf>
    <xf numFmtId="177" fontId="2" fillId="0" borderId="8" xfId="1" quotePrefix="1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177" fontId="2" fillId="0" borderId="8" xfId="0" quotePrefix="1" applyNumberFormat="1" applyFont="1" applyFill="1" applyBorder="1" applyAlignment="1">
      <alignment horizontal="right" vertical="center"/>
    </xf>
    <xf numFmtId="177" fontId="0" fillId="0" borderId="8" xfId="1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9" fontId="9" fillId="0" borderId="8" xfId="1" applyNumberFormat="1" applyFont="1" applyBorder="1" applyAlignment="1">
      <alignment vertical="center" textRotation="255"/>
    </xf>
    <xf numFmtId="0" fontId="12" fillId="0" borderId="8" xfId="3" applyBorder="1" applyAlignment="1">
      <alignment vertical="center"/>
    </xf>
    <xf numFmtId="0" fontId="10" fillId="0" borderId="8" xfId="0" applyFont="1" applyBorder="1" applyAlignment="1">
      <alignment horizontal="distributed" vertical="center" justifyLastLine="1"/>
    </xf>
    <xf numFmtId="0" fontId="10" fillId="0" borderId="8" xfId="2" applyFont="1" applyBorder="1" applyAlignment="1">
      <alignment horizontal="distributed" vertical="center" justifyLastLine="1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2" fillId="0" borderId="8" xfId="3" applyBorder="1" applyAlignment="1">
      <alignment vertical="center" textRotation="255"/>
    </xf>
    <xf numFmtId="0" fontId="2" fillId="0" borderId="8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177" fontId="2" fillId="0" borderId="8" xfId="1" applyNumberFormat="1" applyFill="1" applyBorder="1" applyAlignment="1">
      <alignment vertical="center"/>
    </xf>
    <xf numFmtId="177" fontId="0" fillId="0" borderId="8" xfId="0" applyNumberFormat="1" applyFill="1" applyBorder="1" applyAlignment="1">
      <alignment vertical="center"/>
    </xf>
    <xf numFmtId="177" fontId="2" fillId="0" borderId="8" xfId="1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16" fillId="0" borderId="8" xfId="0" applyNumberFormat="1" applyFont="1" applyBorder="1" applyAlignment="1">
      <alignment horizontal="right" vertical="center"/>
    </xf>
    <xf numFmtId="177" fontId="21" fillId="2" borderId="8" xfId="1" applyNumberFormat="1" applyFont="1" applyFill="1" applyBorder="1" applyAlignment="1">
      <alignment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5" Type="http://schemas.openxmlformats.org/officeDocument/2006/relationships/worksheet" Target="worksheets/sheet5.xml" /><Relationship Id="rId10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BreakPreview" zoomScaleNormal="100" zoomScaleSheetLayoutView="100" workbookViewId="0">
      <pane xSplit="5" ySplit="8" topLeftCell="F9" activePane="bottomRight" state="frozen"/>
      <selection activeCell="F17" sqref="F17"/>
      <selection pane="topRight" activeCell="F17" sqref="F17"/>
      <selection pane="bottomLeft" activeCell="F17" sqref="F17"/>
      <selection pane="bottomRight" activeCell="G16" sqref="G16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16384" width="9" style="1"/>
  </cols>
  <sheetData>
    <row r="1" spans="1:9" ht="33.950000000000003" customHeight="1">
      <c r="A1" s="103" t="s">
        <v>0</v>
      </c>
      <c r="B1" s="103"/>
      <c r="C1" s="103"/>
      <c r="D1" s="103"/>
      <c r="E1" s="20" t="s">
        <v>244</v>
      </c>
      <c r="F1" s="2"/>
    </row>
    <row r="3" spans="1:9" ht="14.25">
      <c r="A3" s="10" t="s">
        <v>103</v>
      </c>
    </row>
    <row r="5" spans="1:9">
      <c r="A5" s="9" t="s">
        <v>232</v>
      </c>
    </row>
    <row r="6" spans="1:9" ht="14.25">
      <c r="A6" s="3"/>
      <c r="G6" s="105" t="s">
        <v>104</v>
      </c>
      <c r="H6" s="106"/>
      <c r="I6" s="106"/>
    </row>
    <row r="7" spans="1:9" ht="27" customHeight="1">
      <c r="A7" s="8"/>
      <c r="B7" s="4"/>
      <c r="C7" s="4"/>
      <c r="D7" s="4"/>
      <c r="E7" s="57"/>
      <c r="F7" s="49" t="s">
        <v>233</v>
      </c>
      <c r="G7" s="49"/>
      <c r="H7" s="49" t="s">
        <v>243</v>
      </c>
      <c r="I7" s="50" t="s">
        <v>20</v>
      </c>
    </row>
    <row r="8" spans="1:9" ht="17.100000000000001" customHeight="1">
      <c r="A8" s="5"/>
      <c r="B8" s="6"/>
      <c r="C8" s="6"/>
      <c r="D8" s="6"/>
      <c r="E8" s="58"/>
      <c r="F8" s="51" t="s">
        <v>101</v>
      </c>
      <c r="G8" s="51" t="s">
        <v>1</v>
      </c>
      <c r="H8" s="51" t="s">
        <v>230</v>
      </c>
      <c r="I8" s="52"/>
    </row>
    <row r="9" spans="1:9" ht="18" customHeight="1">
      <c r="A9" s="104" t="s">
        <v>79</v>
      </c>
      <c r="B9" s="104" t="s">
        <v>80</v>
      </c>
      <c r="C9" s="59" t="s">
        <v>2</v>
      </c>
      <c r="D9" s="53"/>
      <c r="E9" s="53"/>
      <c r="F9" s="54">
        <v>140400</v>
      </c>
      <c r="G9" s="55">
        <f t="shared" ref="G9:G22" si="0">F9/$F$22*100</f>
        <v>40.054090138819944</v>
      </c>
      <c r="H9" s="54">
        <v>139100</v>
      </c>
      <c r="I9" s="55">
        <f t="shared" ref="I9:I21" si="1">(F9/H9-1)*100</f>
        <v>0.93457943925232545</v>
      </c>
    </row>
    <row r="10" spans="1:9" ht="18" customHeight="1">
      <c r="A10" s="104"/>
      <c r="B10" s="104"/>
      <c r="C10" s="61"/>
      <c r="D10" s="59" t="s">
        <v>21</v>
      </c>
      <c r="E10" s="53"/>
      <c r="F10" s="54">
        <v>64799</v>
      </c>
      <c r="G10" s="55">
        <f t="shared" si="0"/>
        <v>18.486217855451521</v>
      </c>
      <c r="H10" s="54">
        <v>64433</v>
      </c>
      <c r="I10" s="55">
        <f t="shared" si="1"/>
        <v>0.56803190911489665</v>
      </c>
    </row>
    <row r="11" spans="1:9" ht="18" customHeight="1">
      <c r="A11" s="104"/>
      <c r="B11" s="104"/>
      <c r="C11" s="48"/>
      <c r="D11" s="48"/>
      <c r="E11" s="29" t="s">
        <v>22</v>
      </c>
      <c r="F11" s="54">
        <v>55137</v>
      </c>
      <c r="G11" s="55">
        <f t="shared" si="0"/>
        <v>15.729788945755807</v>
      </c>
      <c r="H11" s="54">
        <v>54935</v>
      </c>
      <c r="I11" s="55">
        <f t="shared" si="1"/>
        <v>0.36770729043416051</v>
      </c>
    </row>
    <row r="12" spans="1:9" ht="18" customHeight="1">
      <c r="A12" s="104"/>
      <c r="B12" s="104"/>
      <c r="C12" s="48"/>
      <c r="D12" s="28"/>
      <c r="E12" s="29" t="s">
        <v>23</v>
      </c>
      <c r="F12" s="54">
        <v>5443</v>
      </c>
      <c r="G12" s="55">
        <f>F12/$F$22*100</f>
        <v>1.552809206735021</v>
      </c>
      <c r="H12" s="54">
        <v>5297</v>
      </c>
      <c r="I12" s="55">
        <f t="shared" si="1"/>
        <v>2.7562771380026385</v>
      </c>
    </row>
    <row r="13" spans="1:9" ht="18" customHeight="1">
      <c r="A13" s="104"/>
      <c r="B13" s="104"/>
      <c r="C13" s="60"/>
      <c r="D13" s="53" t="s">
        <v>24</v>
      </c>
      <c r="E13" s="53"/>
      <c r="F13" s="54">
        <v>54120</v>
      </c>
      <c r="G13" s="55">
        <f t="shared" si="0"/>
        <v>15.43965354923743</v>
      </c>
      <c r="H13" s="54">
        <v>53672</v>
      </c>
      <c r="I13" s="55">
        <f t="shared" si="1"/>
        <v>0.8346996571769294</v>
      </c>
    </row>
    <row r="14" spans="1:9" ht="18" customHeight="1">
      <c r="A14" s="104"/>
      <c r="B14" s="104"/>
      <c r="C14" s="53" t="s">
        <v>3</v>
      </c>
      <c r="D14" s="53"/>
      <c r="E14" s="53"/>
      <c r="F14" s="54">
        <v>2341</v>
      </c>
      <c r="G14" s="55">
        <f t="shared" si="0"/>
        <v>0.66785345452263167</v>
      </c>
      <c r="H14" s="54">
        <v>2450</v>
      </c>
      <c r="I14" s="55">
        <f t="shared" si="1"/>
        <v>-4.4489795918367321</v>
      </c>
    </row>
    <row r="15" spans="1:9" ht="18" customHeight="1">
      <c r="A15" s="104"/>
      <c r="B15" s="104"/>
      <c r="C15" s="53" t="s">
        <v>4</v>
      </c>
      <c r="D15" s="53"/>
      <c r="E15" s="53"/>
      <c r="F15" s="54">
        <v>27000</v>
      </c>
      <c r="G15" s="55">
        <f t="shared" si="0"/>
        <v>7.7027096420807588</v>
      </c>
      <c r="H15" s="54">
        <v>21361</v>
      </c>
      <c r="I15" s="55">
        <f t="shared" si="1"/>
        <v>26.398576845653299</v>
      </c>
    </row>
    <row r="16" spans="1:9" ht="18" customHeight="1">
      <c r="A16" s="104"/>
      <c r="B16" s="104"/>
      <c r="C16" s="53" t="s">
        <v>25</v>
      </c>
      <c r="D16" s="53"/>
      <c r="E16" s="53"/>
      <c r="F16" s="54">
        <v>5469</v>
      </c>
      <c r="G16" s="55">
        <f t="shared" si="0"/>
        <v>1.5602266308348025</v>
      </c>
      <c r="H16" s="54">
        <v>4754</v>
      </c>
      <c r="I16" s="55">
        <f>(F16/H16-1)*100</f>
        <v>15.039966344131251</v>
      </c>
    </row>
    <row r="17" spans="1:9" ht="18" customHeight="1">
      <c r="A17" s="104"/>
      <c r="B17" s="104"/>
      <c r="C17" s="53" t="s">
        <v>5</v>
      </c>
      <c r="D17" s="53"/>
      <c r="E17" s="53"/>
      <c r="F17" s="54">
        <v>65834</v>
      </c>
      <c r="G17" s="55">
        <f t="shared" si="0"/>
        <v>18.781488391731283</v>
      </c>
      <c r="H17" s="54">
        <v>62770</v>
      </c>
      <c r="I17" s="55">
        <f t="shared" si="1"/>
        <v>4.8813127290106673</v>
      </c>
    </row>
    <row r="18" spans="1:9" ht="18" customHeight="1">
      <c r="A18" s="104"/>
      <c r="B18" s="104"/>
      <c r="C18" s="53" t="s">
        <v>26</v>
      </c>
      <c r="D18" s="53"/>
      <c r="E18" s="53"/>
      <c r="F18" s="54">
        <v>21589</v>
      </c>
      <c r="G18" s="55">
        <f t="shared" si="0"/>
        <v>6.1590295726993149</v>
      </c>
      <c r="H18" s="54">
        <v>19724</v>
      </c>
      <c r="I18" s="55">
        <f t="shared" si="1"/>
        <v>9.4554857026972314</v>
      </c>
    </row>
    <row r="19" spans="1:9" ht="18" customHeight="1">
      <c r="A19" s="104"/>
      <c r="B19" s="104"/>
      <c r="C19" s="53" t="s">
        <v>27</v>
      </c>
      <c r="D19" s="53"/>
      <c r="E19" s="53"/>
      <c r="F19" s="54">
        <v>1346</v>
      </c>
      <c r="G19" s="55">
        <f t="shared" si="0"/>
        <v>0.38399433993484078</v>
      </c>
      <c r="H19" s="54">
        <v>921</v>
      </c>
      <c r="I19" s="55">
        <f t="shared" si="1"/>
        <v>46.145494028230182</v>
      </c>
    </row>
    <row r="20" spans="1:9" ht="18" customHeight="1">
      <c r="A20" s="104"/>
      <c r="B20" s="104"/>
      <c r="C20" s="53" t="s">
        <v>6</v>
      </c>
      <c r="D20" s="53"/>
      <c r="E20" s="53"/>
      <c r="F20" s="54">
        <v>37397</v>
      </c>
      <c r="G20" s="55">
        <f t="shared" si="0"/>
        <v>10.668823425366449</v>
      </c>
      <c r="H20" s="54">
        <v>39563</v>
      </c>
      <c r="I20" s="55">
        <f t="shared" si="1"/>
        <v>-5.474812324646761</v>
      </c>
    </row>
    <row r="21" spans="1:9" ht="18" customHeight="1">
      <c r="A21" s="104"/>
      <c r="B21" s="104"/>
      <c r="C21" s="53" t="s">
        <v>7</v>
      </c>
      <c r="D21" s="53"/>
      <c r="E21" s="53"/>
      <c r="F21" s="54">
        <v>49150</v>
      </c>
      <c r="G21" s="55">
        <f t="shared" si="0"/>
        <v>14.021784404009974</v>
      </c>
      <c r="H21" s="54">
        <v>45573</v>
      </c>
      <c r="I21" s="55">
        <f t="shared" si="1"/>
        <v>7.848945647642247</v>
      </c>
    </row>
    <row r="22" spans="1:9" ht="18" customHeight="1">
      <c r="A22" s="104"/>
      <c r="B22" s="104"/>
      <c r="C22" s="53" t="s">
        <v>8</v>
      </c>
      <c r="D22" s="53"/>
      <c r="E22" s="53"/>
      <c r="F22" s="54">
        <f>SUM(F9,F14:F21)</f>
        <v>350526</v>
      </c>
      <c r="G22" s="55">
        <f t="shared" si="0"/>
        <v>100</v>
      </c>
      <c r="H22" s="54">
        <f>SUM(H9,H14:H21)</f>
        <v>336216</v>
      </c>
      <c r="I22" s="55">
        <f t="shared" ref="I22:I40" si="2">(F22/H22-1)*100</f>
        <v>4.2561924477121815</v>
      </c>
    </row>
    <row r="23" spans="1:9" ht="18" customHeight="1">
      <c r="A23" s="104"/>
      <c r="B23" s="104" t="s">
        <v>81</v>
      </c>
      <c r="C23" s="62" t="s">
        <v>9</v>
      </c>
      <c r="D23" s="29"/>
      <c r="E23" s="29"/>
      <c r="F23" s="54">
        <v>189550</v>
      </c>
      <c r="G23" s="55">
        <f t="shared" ref="G23:G37" si="3">F23/$F$40*100</f>
        <v>54.075874542829915</v>
      </c>
      <c r="H23" s="54">
        <v>190084</v>
      </c>
      <c r="I23" s="55">
        <f t="shared" si="2"/>
        <v>-0.28092843164074788</v>
      </c>
    </row>
    <row r="24" spans="1:9" ht="18" customHeight="1">
      <c r="A24" s="104"/>
      <c r="B24" s="104"/>
      <c r="C24" s="61"/>
      <c r="D24" s="29" t="s">
        <v>10</v>
      </c>
      <c r="E24" s="29"/>
      <c r="F24" s="54">
        <v>74179</v>
      </c>
      <c r="G24" s="55">
        <f t="shared" si="3"/>
        <v>21.162196242218837</v>
      </c>
      <c r="H24" s="54">
        <v>77184</v>
      </c>
      <c r="I24" s="55">
        <f t="shared" si="2"/>
        <v>-3.8932939469320083</v>
      </c>
    </row>
    <row r="25" spans="1:9" ht="18" customHeight="1">
      <c r="A25" s="104"/>
      <c r="B25" s="104"/>
      <c r="C25" s="61"/>
      <c r="D25" s="29" t="s">
        <v>28</v>
      </c>
      <c r="E25" s="29"/>
      <c r="F25" s="54">
        <v>77966</v>
      </c>
      <c r="G25" s="55">
        <f t="shared" si="3"/>
        <v>22.242572590906239</v>
      </c>
      <c r="H25" s="54">
        <v>75256</v>
      </c>
      <c r="I25" s="55">
        <f t="shared" si="2"/>
        <v>3.601041777399816</v>
      </c>
    </row>
    <row r="26" spans="1:9" ht="18" customHeight="1">
      <c r="A26" s="104"/>
      <c r="B26" s="104"/>
      <c r="C26" s="60"/>
      <c r="D26" s="29" t="s">
        <v>11</v>
      </c>
      <c r="E26" s="29"/>
      <c r="F26" s="54">
        <v>37405</v>
      </c>
      <c r="G26" s="55">
        <f t="shared" si="3"/>
        <v>10.671105709704843</v>
      </c>
      <c r="H26" s="54">
        <v>37644</v>
      </c>
      <c r="I26" s="55">
        <f t="shared" si="2"/>
        <v>-0.63489533524598851</v>
      </c>
    </row>
    <row r="27" spans="1:9" ht="18" customHeight="1">
      <c r="A27" s="104"/>
      <c r="B27" s="104"/>
      <c r="C27" s="62" t="s">
        <v>12</v>
      </c>
      <c r="D27" s="29"/>
      <c r="E27" s="29"/>
      <c r="F27" s="54">
        <v>110203</v>
      </c>
      <c r="G27" s="55">
        <f t="shared" si="3"/>
        <v>31.439322618008365</v>
      </c>
      <c r="H27" s="54">
        <v>104848</v>
      </c>
      <c r="I27" s="55">
        <f t="shared" si="2"/>
        <v>5.1073935602014453</v>
      </c>
    </row>
    <row r="28" spans="1:9" ht="18" customHeight="1">
      <c r="A28" s="104"/>
      <c r="B28" s="104"/>
      <c r="C28" s="61"/>
      <c r="D28" s="29" t="s">
        <v>13</v>
      </c>
      <c r="E28" s="29"/>
      <c r="F28" s="54">
        <v>46525</v>
      </c>
      <c r="G28" s="55">
        <f t="shared" si="3"/>
        <v>13.272909855474344</v>
      </c>
      <c r="H28" s="54">
        <v>43128</v>
      </c>
      <c r="I28" s="55">
        <f t="shared" si="2"/>
        <v>7.876553515117779</v>
      </c>
    </row>
    <row r="29" spans="1:9" ht="18" customHeight="1">
      <c r="A29" s="104"/>
      <c r="B29" s="104"/>
      <c r="C29" s="61"/>
      <c r="D29" s="29" t="s">
        <v>29</v>
      </c>
      <c r="E29" s="29"/>
      <c r="F29" s="54">
        <v>4493</v>
      </c>
      <c r="G29" s="55">
        <f t="shared" si="3"/>
        <v>1.2817879415506981</v>
      </c>
      <c r="H29" s="54">
        <v>4010</v>
      </c>
      <c r="I29" s="55">
        <f t="shared" si="2"/>
        <v>12.044887780548619</v>
      </c>
    </row>
    <row r="30" spans="1:9" ht="18" customHeight="1">
      <c r="A30" s="104"/>
      <c r="B30" s="104"/>
      <c r="C30" s="61"/>
      <c r="D30" s="29" t="s">
        <v>30</v>
      </c>
      <c r="E30" s="29"/>
      <c r="F30" s="54">
        <v>27402</v>
      </c>
      <c r="G30" s="55">
        <f t="shared" si="3"/>
        <v>7.8173944300850726</v>
      </c>
      <c r="H30" s="54">
        <v>26870</v>
      </c>
      <c r="I30" s="55">
        <f t="shared" si="2"/>
        <v>1.9799032378116754</v>
      </c>
    </row>
    <row r="31" spans="1:9" ht="18" customHeight="1">
      <c r="A31" s="104"/>
      <c r="B31" s="104"/>
      <c r="C31" s="61"/>
      <c r="D31" s="29" t="s">
        <v>31</v>
      </c>
      <c r="E31" s="29"/>
      <c r="F31" s="54">
        <v>26112</v>
      </c>
      <c r="G31" s="55">
        <f t="shared" si="3"/>
        <v>7.4493760805189924</v>
      </c>
      <c r="H31" s="54">
        <v>26133</v>
      </c>
      <c r="I31" s="55">
        <f t="shared" si="2"/>
        <v>-8.0358167833771699E-2</v>
      </c>
    </row>
    <row r="32" spans="1:9" ht="18" customHeight="1">
      <c r="A32" s="104"/>
      <c r="B32" s="104"/>
      <c r="C32" s="61"/>
      <c r="D32" s="29" t="s">
        <v>14</v>
      </c>
      <c r="E32" s="29"/>
      <c r="F32" s="54">
        <v>3332</v>
      </c>
      <c r="G32" s="55">
        <f t="shared" si="3"/>
        <v>0.95057142694122554</v>
      </c>
      <c r="H32" s="54">
        <v>960</v>
      </c>
      <c r="I32" s="55">
        <f t="shared" si="2"/>
        <v>247.08333333333331</v>
      </c>
    </row>
    <row r="33" spans="1:9" ht="18" customHeight="1">
      <c r="A33" s="104"/>
      <c r="B33" s="104"/>
      <c r="C33" s="60"/>
      <c r="D33" s="29" t="s">
        <v>32</v>
      </c>
      <c r="E33" s="29"/>
      <c r="F33" s="54">
        <v>1839</v>
      </c>
      <c r="G33" s="55">
        <f t="shared" si="3"/>
        <v>0.52464011228838947</v>
      </c>
      <c r="H33" s="54">
        <v>2747</v>
      </c>
      <c r="I33" s="55">
        <f t="shared" si="2"/>
        <v>-33.054240990171088</v>
      </c>
    </row>
    <row r="34" spans="1:9" ht="18" customHeight="1">
      <c r="A34" s="104"/>
      <c r="B34" s="104"/>
      <c r="C34" s="62" t="s">
        <v>15</v>
      </c>
      <c r="D34" s="29"/>
      <c r="E34" s="29"/>
      <c r="F34" s="54">
        <v>50773</v>
      </c>
      <c r="G34" s="55">
        <f t="shared" si="3"/>
        <v>14.484802839161718</v>
      </c>
      <c r="H34" s="54">
        <v>41284</v>
      </c>
      <c r="I34" s="55">
        <f t="shared" si="2"/>
        <v>22.984691405871516</v>
      </c>
    </row>
    <row r="35" spans="1:9" ht="18" customHeight="1">
      <c r="A35" s="104"/>
      <c r="B35" s="104"/>
      <c r="C35" s="61"/>
      <c r="D35" s="62" t="s">
        <v>16</v>
      </c>
      <c r="E35" s="29"/>
      <c r="F35" s="54">
        <v>42859</v>
      </c>
      <c r="G35" s="55">
        <f t="shared" si="3"/>
        <v>12.227053057405158</v>
      </c>
      <c r="H35" s="54">
        <v>37696</v>
      </c>
      <c r="I35" s="55">
        <f t="shared" si="2"/>
        <v>13.696413412563668</v>
      </c>
    </row>
    <row r="36" spans="1:9" ht="18" customHeight="1">
      <c r="A36" s="104"/>
      <c r="B36" s="104"/>
      <c r="C36" s="61"/>
      <c r="D36" s="61"/>
      <c r="E36" s="56" t="s">
        <v>102</v>
      </c>
      <c r="F36" s="54">
        <v>21932</v>
      </c>
      <c r="G36" s="55">
        <f t="shared" si="3"/>
        <v>6.2568825137079704</v>
      </c>
      <c r="H36" s="54">
        <v>18704</v>
      </c>
      <c r="I36" s="55">
        <f>(F36/H36-1)*100</f>
        <v>17.258340461933287</v>
      </c>
    </row>
    <row r="37" spans="1:9" ht="18" customHeight="1">
      <c r="A37" s="104"/>
      <c r="B37" s="104"/>
      <c r="C37" s="61"/>
      <c r="D37" s="60"/>
      <c r="E37" s="29" t="s">
        <v>33</v>
      </c>
      <c r="F37" s="54">
        <v>20927</v>
      </c>
      <c r="G37" s="55">
        <f t="shared" si="3"/>
        <v>5.9701705436971864</v>
      </c>
      <c r="H37" s="54">
        <v>18992</v>
      </c>
      <c r="I37" s="55">
        <f t="shared" si="2"/>
        <v>10.188500421229985</v>
      </c>
    </row>
    <row r="38" spans="1:9" ht="18" customHeight="1">
      <c r="A38" s="104"/>
      <c r="B38" s="104"/>
      <c r="C38" s="61"/>
      <c r="D38" s="53" t="s">
        <v>34</v>
      </c>
      <c r="E38" s="53"/>
      <c r="F38" s="54">
        <v>7914</v>
      </c>
      <c r="G38" s="55">
        <f>F38/$F$40*100</f>
        <v>2.2577497817565599</v>
      </c>
      <c r="H38" s="54">
        <v>3588</v>
      </c>
      <c r="I38" s="55">
        <f t="shared" si="2"/>
        <v>120.56856187290973</v>
      </c>
    </row>
    <row r="39" spans="1:9" ht="18" customHeight="1">
      <c r="A39" s="104"/>
      <c r="B39" s="104"/>
      <c r="C39" s="60"/>
      <c r="D39" s="53" t="s">
        <v>35</v>
      </c>
      <c r="E39" s="53"/>
      <c r="F39" s="54">
        <v>0</v>
      </c>
      <c r="G39" s="55">
        <f>F39/$F$40*100</f>
        <v>0</v>
      </c>
      <c r="H39" s="54">
        <v>0</v>
      </c>
      <c r="I39" s="55" t="e">
        <f t="shared" si="2"/>
        <v>#DIV/0!</v>
      </c>
    </row>
    <row r="40" spans="1:9" ht="18" customHeight="1">
      <c r="A40" s="104"/>
      <c r="B40" s="104"/>
      <c r="C40" s="29" t="s">
        <v>17</v>
      </c>
      <c r="D40" s="29"/>
      <c r="E40" s="29"/>
      <c r="F40" s="54">
        <f>SUM(F23,F27,F34)</f>
        <v>350526</v>
      </c>
      <c r="G40" s="55">
        <f>F40/$F$40*100</f>
        <v>100</v>
      </c>
      <c r="H40" s="54">
        <f>SUM(H23,H27,H34)</f>
        <v>336216</v>
      </c>
      <c r="I40" s="55">
        <f t="shared" si="2"/>
        <v>4.2561924477121815</v>
      </c>
    </row>
    <row r="41" spans="1:9" ht="18" customHeight="1">
      <c r="A41" s="25" t="s">
        <v>18</v>
      </c>
      <c r="B41" s="25"/>
    </row>
    <row r="42" spans="1:9" ht="18" customHeight="1">
      <c r="A42" s="26" t="s">
        <v>19</v>
      </c>
      <c r="B42" s="25"/>
    </row>
  </sheetData>
  <mergeCells count="5">
    <mergeCell ref="A1:D1"/>
    <mergeCell ref="A9:A40"/>
    <mergeCell ref="B9:B22"/>
    <mergeCell ref="B23:B40"/>
    <mergeCell ref="G6:I6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abSelected="1" view="pageBreakPreview" zoomScale="94" zoomScaleNormal="100" zoomScaleSheetLayoutView="94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 activeCell="H12" sqref="H12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7" t="s">
        <v>0</v>
      </c>
      <c r="B1" s="13"/>
      <c r="C1" s="13"/>
      <c r="D1" s="20" t="s">
        <v>244</v>
      </c>
      <c r="E1" s="14"/>
      <c r="F1" s="14"/>
      <c r="G1" s="14"/>
    </row>
    <row r="2" spans="1:25" ht="15" customHeight="1"/>
    <row r="3" spans="1:25" ht="15" customHeight="1">
      <c r="A3" s="15" t="s">
        <v>42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2" t="s">
        <v>234</v>
      </c>
      <c r="B5" s="12"/>
      <c r="C5" s="12"/>
      <c r="D5" s="12"/>
      <c r="K5" s="16"/>
      <c r="O5" s="16" t="s">
        <v>43</v>
      </c>
    </row>
    <row r="6" spans="1:25" ht="15.95" customHeight="1">
      <c r="A6" s="112" t="s">
        <v>44</v>
      </c>
      <c r="B6" s="111"/>
      <c r="C6" s="111"/>
      <c r="D6" s="111"/>
      <c r="E6" s="111"/>
      <c r="F6" s="118" t="s">
        <v>250</v>
      </c>
      <c r="G6" s="118"/>
      <c r="H6" s="118" t="s">
        <v>249</v>
      </c>
      <c r="I6" s="118"/>
      <c r="J6" s="119" t="s">
        <v>245</v>
      </c>
      <c r="K6" s="119"/>
      <c r="L6" s="119" t="s">
        <v>246</v>
      </c>
      <c r="M6" s="119"/>
      <c r="N6" s="116"/>
      <c r="O6" s="116"/>
    </row>
    <row r="7" spans="1:25" ht="15.95" customHeight="1">
      <c r="A7" s="111"/>
      <c r="B7" s="111"/>
      <c r="C7" s="111"/>
      <c r="D7" s="111"/>
      <c r="E7" s="111"/>
      <c r="F7" s="51" t="s">
        <v>235</v>
      </c>
      <c r="G7" s="51" t="s">
        <v>243</v>
      </c>
      <c r="H7" s="51" t="s">
        <v>235</v>
      </c>
      <c r="I7" s="51" t="s">
        <v>243</v>
      </c>
      <c r="J7" s="96" t="s">
        <v>235</v>
      </c>
      <c r="K7" s="96" t="s">
        <v>243</v>
      </c>
      <c r="L7" s="96" t="s">
        <v>235</v>
      </c>
      <c r="M7" s="96" t="s">
        <v>243</v>
      </c>
      <c r="N7" s="51" t="s">
        <v>235</v>
      </c>
      <c r="O7" s="51" t="s">
        <v>243</v>
      </c>
    </row>
    <row r="8" spans="1:25" ht="15.95" customHeight="1">
      <c r="A8" s="109" t="s">
        <v>83</v>
      </c>
      <c r="B8" s="59" t="s">
        <v>45</v>
      </c>
      <c r="C8" s="53"/>
      <c r="D8" s="53"/>
      <c r="E8" s="63" t="s">
        <v>36</v>
      </c>
      <c r="F8" s="94">
        <f>F9+F10</f>
        <v>148</v>
      </c>
      <c r="G8" s="94">
        <f>G9+G10</f>
        <v>142</v>
      </c>
      <c r="H8" s="94">
        <v>12805</v>
      </c>
      <c r="I8" s="94">
        <v>12495</v>
      </c>
      <c r="J8" s="87">
        <v>12271</v>
      </c>
      <c r="K8" s="97">
        <v>12108</v>
      </c>
      <c r="L8" s="87">
        <v>22792</v>
      </c>
      <c r="M8" s="87">
        <v>22243</v>
      </c>
      <c r="N8" s="64"/>
      <c r="O8" s="64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95" customHeight="1">
      <c r="A9" s="109"/>
      <c r="B9" s="61"/>
      <c r="C9" s="53" t="s">
        <v>46</v>
      </c>
      <c r="D9" s="53"/>
      <c r="E9" s="63" t="s">
        <v>37</v>
      </c>
      <c r="F9" s="94">
        <v>148</v>
      </c>
      <c r="G9" s="94">
        <f>ROUND((17084+124649)/1000,0)</f>
        <v>142</v>
      </c>
      <c r="H9" s="94">
        <v>12805</v>
      </c>
      <c r="I9" s="94">
        <v>12495</v>
      </c>
      <c r="J9" s="87">
        <v>12254</v>
      </c>
      <c r="K9" s="97">
        <v>12089</v>
      </c>
      <c r="L9" s="87">
        <v>22792</v>
      </c>
      <c r="M9" s="87">
        <v>22243</v>
      </c>
      <c r="N9" s="64"/>
      <c r="O9" s="64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95" customHeight="1">
      <c r="A10" s="109"/>
      <c r="B10" s="60"/>
      <c r="C10" s="53" t="s">
        <v>47</v>
      </c>
      <c r="D10" s="53"/>
      <c r="E10" s="63" t="s">
        <v>38</v>
      </c>
      <c r="F10" s="54">
        <v>0</v>
      </c>
      <c r="G10" s="54">
        <v>0</v>
      </c>
      <c r="H10" s="94">
        <v>0</v>
      </c>
      <c r="I10" s="65">
        <v>0</v>
      </c>
      <c r="J10" s="98">
        <v>17</v>
      </c>
      <c r="K10" s="97">
        <v>19</v>
      </c>
      <c r="L10" s="87">
        <v>0</v>
      </c>
      <c r="M10" s="87">
        <v>0</v>
      </c>
      <c r="N10" s="64"/>
      <c r="O10" s="64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95" customHeight="1">
      <c r="A11" s="109"/>
      <c r="B11" s="59" t="s">
        <v>48</v>
      </c>
      <c r="C11" s="53"/>
      <c r="D11" s="53"/>
      <c r="E11" s="63" t="s">
        <v>39</v>
      </c>
      <c r="F11" s="94">
        <f>F12+F13</f>
        <v>133</v>
      </c>
      <c r="G11" s="94">
        <f>G12+G13</f>
        <v>139</v>
      </c>
      <c r="H11" s="94">
        <v>12805</v>
      </c>
      <c r="I11" s="94">
        <v>12495</v>
      </c>
      <c r="J11" s="87">
        <v>10806</v>
      </c>
      <c r="K11" s="97">
        <v>10026</v>
      </c>
      <c r="L11" s="87">
        <v>22096</v>
      </c>
      <c r="M11" s="87">
        <v>21349</v>
      </c>
      <c r="N11" s="64"/>
      <c r="O11" s="64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95" customHeight="1">
      <c r="A12" s="109"/>
      <c r="B12" s="61"/>
      <c r="C12" s="53" t="s">
        <v>49</v>
      </c>
      <c r="D12" s="53"/>
      <c r="E12" s="63" t="s">
        <v>40</v>
      </c>
      <c r="F12" s="94">
        <v>133</v>
      </c>
      <c r="G12" s="94">
        <f>ROUND((125036+13164+500)/1000,0)</f>
        <v>139</v>
      </c>
      <c r="H12" s="94">
        <v>12805</v>
      </c>
      <c r="I12" s="94">
        <v>12495</v>
      </c>
      <c r="J12" s="87">
        <v>10806</v>
      </c>
      <c r="K12" s="97">
        <v>10026</v>
      </c>
      <c r="L12" s="87">
        <v>22096</v>
      </c>
      <c r="M12" s="87">
        <v>21349</v>
      </c>
      <c r="N12" s="64"/>
      <c r="O12" s="64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95" customHeight="1">
      <c r="A13" s="109"/>
      <c r="B13" s="60"/>
      <c r="C13" s="53" t="s">
        <v>50</v>
      </c>
      <c r="D13" s="53"/>
      <c r="E13" s="63" t="s">
        <v>41</v>
      </c>
      <c r="F13" s="94"/>
      <c r="G13" s="94">
        <v>0</v>
      </c>
      <c r="H13" s="65">
        <v>0</v>
      </c>
      <c r="I13" s="65">
        <v>0</v>
      </c>
      <c r="J13" s="98">
        <v>0</v>
      </c>
      <c r="K13" s="97">
        <v>0</v>
      </c>
      <c r="L13" s="87">
        <v>0</v>
      </c>
      <c r="M13" s="98">
        <v>0</v>
      </c>
      <c r="N13" s="64"/>
      <c r="O13" s="64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95" customHeight="1">
      <c r="A14" s="109"/>
      <c r="B14" s="53" t="s">
        <v>51</v>
      </c>
      <c r="C14" s="53"/>
      <c r="D14" s="53"/>
      <c r="E14" s="63" t="s">
        <v>87</v>
      </c>
      <c r="F14" s="94">
        <f t="shared" ref="F14:G15" si="0">F9-F12</f>
        <v>15</v>
      </c>
      <c r="G14" s="94">
        <f t="shared" si="0"/>
        <v>3</v>
      </c>
      <c r="H14" s="94">
        <f t="shared" ref="H14:O15" si="1">H9-H12</f>
        <v>0</v>
      </c>
      <c r="I14" s="94">
        <f t="shared" si="1"/>
        <v>0</v>
      </c>
      <c r="J14" s="127">
        <v>1448</v>
      </c>
      <c r="K14" s="97">
        <f t="shared" ref="K14:M15" si="2">K9-K12</f>
        <v>2063</v>
      </c>
      <c r="L14" s="87">
        <f>L9-L12</f>
        <v>696</v>
      </c>
      <c r="M14" s="87">
        <f t="shared" si="2"/>
        <v>894</v>
      </c>
      <c r="N14" s="64">
        <f t="shared" si="1"/>
        <v>0</v>
      </c>
      <c r="O14" s="64">
        <f t="shared" si="1"/>
        <v>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95" customHeight="1">
      <c r="A15" s="109"/>
      <c r="B15" s="53" t="s">
        <v>52</v>
      </c>
      <c r="C15" s="53"/>
      <c r="D15" s="53"/>
      <c r="E15" s="63" t="s">
        <v>88</v>
      </c>
      <c r="F15" s="94">
        <f t="shared" si="0"/>
        <v>0</v>
      </c>
      <c r="G15" s="94">
        <f t="shared" si="0"/>
        <v>0</v>
      </c>
      <c r="H15" s="94">
        <f t="shared" si="1"/>
        <v>0</v>
      </c>
      <c r="I15" s="94">
        <f t="shared" si="1"/>
        <v>0</v>
      </c>
      <c r="J15" s="87">
        <f>J10-J13</f>
        <v>17</v>
      </c>
      <c r="K15" s="97">
        <f t="shared" si="2"/>
        <v>19</v>
      </c>
      <c r="L15" s="87">
        <f t="shared" si="2"/>
        <v>0</v>
      </c>
      <c r="M15" s="87">
        <f t="shared" si="2"/>
        <v>0</v>
      </c>
      <c r="N15" s="64">
        <f t="shared" ref="N15:O15" si="3">N10-N13</f>
        <v>0</v>
      </c>
      <c r="O15" s="64">
        <f t="shared" si="3"/>
        <v>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95" customHeight="1">
      <c r="A16" s="109"/>
      <c r="B16" s="53" t="s">
        <v>53</v>
      </c>
      <c r="C16" s="53"/>
      <c r="D16" s="53"/>
      <c r="E16" s="63" t="s">
        <v>89</v>
      </c>
      <c r="F16" s="94">
        <f t="shared" ref="F16:G16" si="4">F8-F11</f>
        <v>15</v>
      </c>
      <c r="G16" s="94">
        <f t="shared" si="4"/>
        <v>3</v>
      </c>
      <c r="H16" s="94">
        <f t="shared" ref="H16:O16" si="5">H8-H11</f>
        <v>0</v>
      </c>
      <c r="I16" s="94">
        <f t="shared" si="5"/>
        <v>0</v>
      </c>
      <c r="J16" s="127">
        <v>1465</v>
      </c>
      <c r="K16" s="97">
        <f t="shared" ref="K16:M16" si="6">K8-K11</f>
        <v>2082</v>
      </c>
      <c r="L16" s="87">
        <f t="shared" si="6"/>
        <v>696</v>
      </c>
      <c r="M16" s="87">
        <f t="shared" si="6"/>
        <v>894</v>
      </c>
      <c r="N16" s="64">
        <f t="shared" si="5"/>
        <v>0</v>
      </c>
      <c r="O16" s="64">
        <f t="shared" si="5"/>
        <v>0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5.95" customHeight="1">
      <c r="A17" s="109"/>
      <c r="B17" s="53" t="s">
        <v>54</v>
      </c>
      <c r="C17" s="53"/>
      <c r="D17" s="53"/>
      <c r="E17" s="51"/>
      <c r="F17" s="94">
        <v>0</v>
      </c>
      <c r="G17" s="94">
        <v>1</v>
      </c>
      <c r="H17" s="65">
        <v>647.85968600000001</v>
      </c>
      <c r="I17" s="94">
        <v>648</v>
      </c>
      <c r="J17" s="87">
        <v>0</v>
      </c>
      <c r="K17" s="97">
        <v>0</v>
      </c>
      <c r="L17" s="87">
        <v>0</v>
      </c>
      <c r="M17" s="98">
        <v>0</v>
      </c>
      <c r="N17" s="65"/>
      <c r="O17" s="66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5.95" customHeight="1">
      <c r="A18" s="109"/>
      <c r="B18" s="53" t="s">
        <v>55</v>
      </c>
      <c r="C18" s="53"/>
      <c r="D18" s="53"/>
      <c r="E18" s="51"/>
      <c r="F18" s="66">
        <v>0</v>
      </c>
      <c r="G18" s="66">
        <v>0</v>
      </c>
      <c r="H18" s="66">
        <v>0</v>
      </c>
      <c r="I18" s="66">
        <v>0</v>
      </c>
      <c r="J18" s="99">
        <v>0</v>
      </c>
      <c r="K18" s="99">
        <v>0</v>
      </c>
      <c r="L18" s="99">
        <v>0</v>
      </c>
      <c r="M18" s="99">
        <v>0</v>
      </c>
      <c r="N18" s="66"/>
      <c r="O18" s="66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.95" customHeight="1">
      <c r="A19" s="109" t="s">
        <v>84</v>
      </c>
      <c r="B19" s="59" t="s">
        <v>56</v>
      </c>
      <c r="C19" s="53"/>
      <c r="D19" s="53"/>
      <c r="E19" s="63"/>
      <c r="F19" s="94">
        <v>30</v>
      </c>
      <c r="G19" s="94">
        <f>ROUND(30099/1000,0)</f>
        <v>30</v>
      </c>
      <c r="H19" s="94">
        <v>745.18100000000004</v>
      </c>
      <c r="I19" s="94">
        <v>552</v>
      </c>
      <c r="J19" s="87">
        <v>4092</v>
      </c>
      <c r="K19" s="97">
        <v>4086</v>
      </c>
      <c r="L19" s="87">
        <v>12682</v>
      </c>
      <c r="M19" s="87">
        <v>11504</v>
      </c>
      <c r="N19" s="64"/>
      <c r="O19" s="64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5.95" customHeight="1">
      <c r="A20" s="109"/>
      <c r="B20" s="60"/>
      <c r="C20" s="53" t="s">
        <v>57</v>
      </c>
      <c r="D20" s="53"/>
      <c r="E20" s="63"/>
      <c r="F20" s="94">
        <v>0</v>
      </c>
      <c r="G20" s="94">
        <v>0</v>
      </c>
      <c r="H20" s="94">
        <v>689</v>
      </c>
      <c r="I20" s="94">
        <v>490</v>
      </c>
      <c r="J20" s="127">
        <v>3584</v>
      </c>
      <c r="K20" s="97">
        <v>3460</v>
      </c>
      <c r="L20" s="87">
        <v>9998</v>
      </c>
      <c r="M20" s="87">
        <v>8326</v>
      </c>
      <c r="N20" s="64"/>
      <c r="O20" s="64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5.95" customHeight="1">
      <c r="A21" s="109"/>
      <c r="B21" s="53" t="s">
        <v>58</v>
      </c>
      <c r="C21" s="53"/>
      <c r="D21" s="53"/>
      <c r="E21" s="63" t="s">
        <v>90</v>
      </c>
      <c r="F21" s="94">
        <f>F19</f>
        <v>30</v>
      </c>
      <c r="G21" s="94">
        <f>G19+G20</f>
        <v>30</v>
      </c>
      <c r="H21" s="94">
        <v>745.18100000000004</v>
      </c>
      <c r="I21" s="94">
        <v>552</v>
      </c>
      <c r="J21" s="87">
        <v>4092</v>
      </c>
      <c r="K21" s="97">
        <v>4086</v>
      </c>
      <c r="L21" s="87">
        <v>12682</v>
      </c>
      <c r="M21" s="87">
        <v>11504</v>
      </c>
      <c r="N21" s="64"/>
      <c r="O21" s="64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5.95" customHeight="1">
      <c r="A22" s="109"/>
      <c r="B22" s="59" t="s">
        <v>59</v>
      </c>
      <c r="C22" s="53"/>
      <c r="D22" s="53"/>
      <c r="E22" s="63" t="s">
        <v>91</v>
      </c>
      <c r="F22" s="94">
        <v>58</v>
      </c>
      <c r="G22" s="94">
        <f>ROUND(55900/1000,0)</f>
        <v>56</v>
      </c>
      <c r="H22" s="94">
        <v>2466</v>
      </c>
      <c r="I22" s="94">
        <v>1694</v>
      </c>
      <c r="J22" s="87">
        <v>9670</v>
      </c>
      <c r="K22" s="97">
        <v>9762</v>
      </c>
      <c r="L22" s="87">
        <v>21508</v>
      </c>
      <c r="M22" s="87">
        <v>21076</v>
      </c>
      <c r="N22" s="64"/>
      <c r="O22" s="64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5.95" customHeight="1">
      <c r="A23" s="109"/>
      <c r="B23" s="60" t="s">
        <v>60</v>
      </c>
      <c r="C23" s="53" t="s">
        <v>61</v>
      </c>
      <c r="D23" s="53"/>
      <c r="E23" s="63"/>
      <c r="F23" s="94">
        <v>55</v>
      </c>
      <c r="G23" s="94">
        <f>ROUND(51717/1000,0)</f>
        <v>52</v>
      </c>
      <c r="H23" s="94">
        <v>610.36</v>
      </c>
      <c r="I23" s="94">
        <v>699</v>
      </c>
      <c r="J23" s="87">
        <v>2317</v>
      </c>
      <c r="K23" s="97">
        <v>2421</v>
      </c>
      <c r="L23" s="87">
        <v>10487</v>
      </c>
      <c r="M23" s="87">
        <v>10261</v>
      </c>
      <c r="N23" s="64"/>
      <c r="O23" s="64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5.95" customHeight="1">
      <c r="A24" s="109"/>
      <c r="B24" s="53" t="s">
        <v>92</v>
      </c>
      <c r="C24" s="53"/>
      <c r="D24" s="53"/>
      <c r="E24" s="63" t="s">
        <v>93</v>
      </c>
      <c r="F24" s="64">
        <f t="shared" ref="F24:O24" si="7">F21-F22</f>
        <v>-28</v>
      </c>
      <c r="G24" s="64">
        <f t="shared" si="7"/>
        <v>-26</v>
      </c>
      <c r="H24" s="64">
        <f t="shared" si="7"/>
        <v>-1720.819</v>
      </c>
      <c r="I24" s="64">
        <f t="shared" si="7"/>
        <v>-1142</v>
      </c>
      <c r="J24" s="87">
        <f t="shared" si="7"/>
        <v>-5578</v>
      </c>
      <c r="K24" s="87">
        <f t="shared" si="7"/>
        <v>-5676</v>
      </c>
      <c r="L24" s="87">
        <f t="shared" si="7"/>
        <v>-8826</v>
      </c>
      <c r="M24" s="87">
        <f t="shared" si="7"/>
        <v>-9572</v>
      </c>
      <c r="N24" s="64">
        <f t="shared" si="7"/>
        <v>0</v>
      </c>
      <c r="O24" s="64">
        <f t="shared" si="7"/>
        <v>0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5.95" customHeight="1">
      <c r="A25" s="109"/>
      <c r="B25" s="59" t="s">
        <v>62</v>
      </c>
      <c r="C25" s="59"/>
      <c r="D25" s="59"/>
      <c r="E25" s="113" t="s">
        <v>94</v>
      </c>
      <c r="F25" s="107">
        <v>28</v>
      </c>
      <c r="G25" s="107">
        <v>26</v>
      </c>
      <c r="H25" s="107">
        <v>1720.819</v>
      </c>
      <c r="I25" s="107">
        <v>1142</v>
      </c>
      <c r="J25" s="120">
        <v>5578</v>
      </c>
      <c r="K25" s="122">
        <v>5676</v>
      </c>
      <c r="L25" s="120">
        <v>8826</v>
      </c>
      <c r="M25" s="120">
        <v>9572</v>
      </c>
      <c r="N25" s="107"/>
      <c r="O25" s="107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5.95" customHeight="1">
      <c r="A26" s="109"/>
      <c r="B26" s="80" t="s">
        <v>63</v>
      </c>
      <c r="C26" s="80"/>
      <c r="D26" s="80"/>
      <c r="E26" s="114"/>
      <c r="F26" s="108"/>
      <c r="G26" s="108"/>
      <c r="H26" s="108"/>
      <c r="I26" s="108"/>
      <c r="J26" s="121"/>
      <c r="K26" s="123"/>
      <c r="L26" s="121"/>
      <c r="M26" s="121"/>
      <c r="N26" s="108"/>
      <c r="O26" s="10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5.95" customHeight="1">
      <c r="A27" s="109"/>
      <c r="B27" s="53" t="s">
        <v>95</v>
      </c>
      <c r="C27" s="53"/>
      <c r="D27" s="53"/>
      <c r="E27" s="63" t="s">
        <v>96</v>
      </c>
      <c r="F27" s="64">
        <f t="shared" ref="F27:O27" si="8">F24+F25</f>
        <v>0</v>
      </c>
      <c r="G27" s="64">
        <f t="shared" si="8"/>
        <v>0</v>
      </c>
      <c r="H27" s="64">
        <f t="shared" si="8"/>
        <v>0</v>
      </c>
      <c r="I27" s="64">
        <f t="shared" si="8"/>
        <v>0</v>
      </c>
      <c r="J27" s="64">
        <f t="shared" si="8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4">
        <f t="shared" si="8"/>
        <v>0</v>
      </c>
      <c r="O27" s="64">
        <f t="shared" si="8"/>
        <v>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5.95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5.95" customHeight="1">
      <c r="A29" s="12"/>
      <c r="F29" s="18"/>
      <c r="G29" s="18"/>
      <c r="H29" s="18"/>
      <c r="I29" s="18"/>
      <c r="J29" s="19"/>
      <c r="K29" s="19"/>
      <c r="L29" s="18"/>
      <c r="M29" s="18"/>
      <c r="N29" s="18"/>
      <c r="O29" s="19" t="s">
        <v>100</v>
      </c>
      <c r="P29" s="18"/>
      <c r="Q29" s="18"/>
      <c r="R29" s="18"/>
      <c r="S29" s="18"/>
      <c r="T29" s="18"/>
      <c r="U29" s="18"/>
      <c r="V29" s="18"/>
      <c r="W29" s="18"/>
      <c r="X29" s="18"/>
      <c r="Y29" s="19"/>
    </row>
    <row r="30" spans="1:25" ht="15.95" customHeight="1">
      <c r="A30" s="111" t="s">
        <v>64</v>
      </c>
      <c r="B30" s="111"/>
      <c r="C30" s="111"/>
      <c r="D30" s="111"/>
      <c r="E30" s="111"/>
      <c r="F30" s="117" t="s">
        <v>252</v>
      </c>
      <c r="G30" s="117"/>
      <c r="H30" s="117" t="s">
        <v>251</v>
      </c>
      <c r="I30" s="117"/>
      <c r="J30" s="117"/>
      <c r="K30" s="117"/>
      <c r="L30" s="117"/>
      <c r="M30" s="117"/>
      <c r="N30" s="117"/>
      <c r="O30" s="117"/>
      <c r="P30" s="24"/>
      <c r="Q30" s="18"/>
      <c r="R30" s="24"/>
      <c r="S30" s="18"/>
      <c r="T30" s="24"/>
      <c r="U30" s="18"/>
      <c r="V30" s="24"/>
      <c r="W30" s="18"/>
      <c r="X30" s="24"/>
      <c r="Y30" s="18"/>
    </row>
    <row r="31" spans="1:25" ht="15.95" customHeight="1">
      <c r="A31" s="111"/>
      <c r="B31" s="111"/>
      <c r="C31" s="111"/>
      <c r="D31" s="111"/>
      <c r="E31" s="111"/>
      <c r="F31" s="51" t="s">
        <v>235</v>
      </c>
      <c r="G31" s="51" t="s">
        <v>243</v>
      </c>
      <c r="H31" s="51" t="s">
        <v>235</v>
      </c>
      <c r="I31" s="51" t="s">
        <v>243</v>
      </c>
      <c r="J31" s="51" t="s">
        <v>235</v>
      </c>
      <c r="K31" s="51" t="s">
        <v>243</v>
      </c>
      <c r="L31" s="51" t="s">
        <v>235</v>
      </c>
      <c r="M31" s="51" t="s">
        <v>243</v>
      </c>
      <c r="N31" s="51" t="s">
        <v>235</v>
      </c>
      <c r="O31" s="51" t="s">
        <v>243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 ht="15.95" customHeight="1">
      <c r="A32" s="109" t="s">
        <v>85</v>
      </c>
      <c r="B32" s="59" t="s">
        <v>45</v>
      </c>
      <c r="C32" s="53"/>
      <c r="D32" s="53"/>
      <c r="E32" s="63" t="s">
        <v>36</v>
      </c>
      <c r="F32" s="94">
        <f>F33+F35</f>
        <v>242</v>
      </c>
      <c r="G32" s="94">
        <f>G33+G35</f>
        <v>159</v>
      </c>
      <c r="H32" s="87">
        <f>H33+H35</f>
        <v>646</v>
      </c>
      <c r="I32" s="87">
        <v>617</v>
      </c>
      <c r="J32" s="64"/>
      <c r="K32" s="64"/>
      <c r="L32" s="64"/>
      <c r="M32" s="64"/>
      <c r="N32" s="64"/>
      <c r="O32" s="64"/>
      <c r="P32" s="21"/>
      <c r="Q32" s="21"/>
      <c r="R32" s="21"/>
      <c r="S32" s="21"/>
      <c r="T32" s="23"/>
      <c r="U32" s="23"/>
      <c r="V32" s="21"/>
      <c r="W32" s="21"/>
      <c r="X32" s="23"/>
      <c r="Y32" s="23"/>
    </row>
    <row r="33" spans="1:25" ht="15.95" customHeight="1">
      <c r="A33" s="115"/>
      <c r="B33" s="61"/>
      <c r="C33" s="59" t="s">
        <v>65</v>
      </c>
      <c r="D33" s="53"/>
      <c r="E33" s="63"/>
      <c r="F33" s="94">
        <v>47</v>
      </c>
      <c r="G33" s="94">
        <v>48</v>
      </c>
      <c r="H33" s="87">
        <v>345</v>
      </c>
      <c r="I33" s="87">
        <v>340</v>
      </c>
      <c r="J33" s="64"/>
      <c r="K33" s="64"/>
      <c r="L33" s="64"/>
      <c r="M33" s="64"/>
      <c r="N33" s="64"/>
      <c r="O33" s="64"/>
      <c r="P33" s="21"/>
      <c r="Q33" s="21"/>
      <c r="R33" s="21"/>
      <c r="S33" s="21"/>
      <c r="T33" s="23"/>
      <c r="U33" s="23"/>
      <c r="V33" s="21"/>
      <c r="W33" s="21"/>
      <c r="X33" s="23"/>
      <c r="Y33" s="23"/>
    </row>
    <row r="34" spans="1:25" ht="15.95" customHeight="1">
      <c r="A34" s="115"/>
      <c r="B34" s="61"/>
      <c r="C34" s="60"/>
      <c r="D34" s="53" t="s">
        <v>66</v>
      </c>
      <c r="E34" s="63"/>
      <c r="F34" s="94">
        <v>47</v>
      </c>
      <c r="G34" s="94">
        <v>48</v>
      </c>
      <c r="H34" s="87">
        <v>345</v>
      </c>
      <c r="I34" s="87">
        <v>340</v>
      </c>
      <c r="J34" s="64"/>
      <c r="K34" s="64"/>
      <c r="L34" s="64"/>
      <c r="M34" s="64"/>
      <c r="N34" s="64"/>
      <c r="O34" s="64"/>
      <c r="P34" s="21"/>
      <c r="Q34" s="21"/>
      <c r="R34" s="21"/>
      <c r="S34" s="21"/>
      <c r="T34" s="23"/>
      <c r="U34" s="23"/>
      <c r="V34" s="21"/>
      <c r="W34" s="21"/>
      <c r="X34" s="23"/>
      <c r="Y34" s="23"/>
    </row>
    <row r="35" spans="1:25" ht="15.95" customHeight="1">
      <c r="A35" s="115"/>
      <c r="B35" s="60"/>
      <c r="C35" s="53" t="s">
        <v>67</v>
      </c>
      <c r="D35" s="53"/>
      <c r="E35" s="63"/>
      <c r="F35" s="94">
        <v>195</v>
      </c>
      <c r="G35" s="94">
        <f>110+1</f>
        <v>111</v>
      </c>
      <c r="H35" s="87">
        <v>301</v>
      </c>
      <c r="I35" s="87">
        <v>277</v>
      </c>
      <c r="J35" s="66"/>
      <c r="K35" s="66"/>
      <c r="L35" s="64"/>
      <c r="M35" s="64"/>
      <c r="N35" s="64"/>
      <c r="O35" s="64"/>
      <c r="P35" s="21"/>
      <c r="Q35" s="21"/>
      <c r="R35" s="21"/>
      <c r="S35" s="21"/>
      <c r="T35" s="23"/>
      <c r="U35" s="23"/>
      <c r="V35" s="21"/>
      <c r="W35" s="21"/>
      <c r="X35" s="23"/>
      <c r="Y35" s="23"/>
    </row>
    <row r="36" spans="1:25" ht="15.95" customHeight="1">
      <c r="A36" s="115"/>
      <c r="B36" s="59" t="s">
        <v>48</v>
      </c>
      <c r="C36" s="53"/>
      <c r="D36" s="53"/>
      <c r="E36" s="63" t="s">
        <v>37</v>
      </c>
      <c r="F36" s="94">
        <f>F37+F38</f>
        <v>242</v>
      </c>
      <c r="G36" s="94">
        <f>G37+G38</f>
        <v>159</v>
      </c>
      <c r="H36" s="87">
        <v>638</v>
      </c>
      <c r="I36" s="87">
        <v>618</v>
      </c>
      <c r="J36" s="64"/>
      <c r="K36" s="64"/>
      <c r="L36" s="64"/>
      <c r="M36" s="64"/>
      <c r="N36" s="64"/>
      <c r="O36" s="64"/>
      <c r="P36" s="21"/>
      <c r="Q36" s="21"/>
      <c r="R36" s="21"/>
      <c r="S36" s="21"/>
      <c r="T36" s="21"/>
      <c r="U36" s="21"/>
      <c r="V36" s="21"/>
      <c r="W36" s="21"/>
      <c r="X36" s="23"/>
      <c r="Y36" s="23"/>
    </row>
    <row r="37" spans="1:25" ht="15.95" customHeight="1">
      <c r="A37" s="115"/>
      <c r="B37" s="61"/>
      <c r="C37" s="53" t="s">
        <v>68</v>
      </c>
      <c r="D37" s="53"/>
      <c r="E37" s="63"/>
      <c r="F37" s="94">
        <v>213</v>
      </c>
      <c r="G37" s="94">
        <v>127</v>
      </c>
      <c r="H37" s="87">
        <v>638</v>
      </c>
      <c r="I37" s="87">
        <v>618</v>
      </c>
      <c r="J37" s="64"/>
      <c r="K37" s="64"/>
      <c r="L37" s="64"/>
      <c r="M37" s="64"/>
      <c r="N37" s="64"/>
      <c r="O37" s="64"/>
      <c r="P37" s="21"/>
      <c r="Q37" s="21"/>
      <c r="R37" s="21"/>
      <c r="S37" s="21"/>
      <c r="T37" s="21"/>
      <c r="U37" s="21"/>
      <c r="V37" s="21"/>
      <c r="W37" s="21"/>
      <c r="X37" s="23"/>
      <c r="Y37" s="23"/>
    </row>
    <row r="38" spans="1:25" ht="15.95" customHeight="1">
      <c r="A38" s="115"/>
      <c r="B38" s="60"/>
      <c r="C38" s="53" t="s">
        <v>69</v>
      </c>
      <c r="D38" s="53"/>
      <c r="E38" s="63"/>
      <c r="F38" s="94">
        <v>29</v>
      </c>
      <c r="G38" s="94">
        <v>32</v>
      </c>
      <c r="H38" s="87">
        <v>0</v>
      </c>
      <c r="I38" s="87">
        <v>0</v>
      </c>
      <c r="J38" s="64"/>
      <c r="K38" s="66"/>
      <c r="L38" s="64"/>
      <c r="M38" s="64"/>
      <c r="N38" s="64"/>
      <c r="O38" s="64"/>
      <c r="P38" s="21"/>
      <c r="Q38" s="21"/>
      <c r="R38" s="23"/>
      <c r="S38" s="23"/>
      <c r="T38" s="21"/>
      <c r="U38" s="21"/>
      <c r="V38" s="21"/>
      <c r="W38" s="21"/>
      <c r="X38" s="23"/>
      <c r="Y38" s="23"/>
    </row>
    <row r="39" spans="1:25" ht="15.95" customHeight="1">
      <c r="A39" s="115"/>
      <c r="B39" s="29" t="s">
        <v>70</v>
      </c>
      <c r="C39" s="29"/>
      <c r="D39" s="29"/>
      <c r="E39" s="63" t="s">
        <v>97</v>
      </c>
      <c r="F39" s="94">
        <f t="shared" ref="F39" si="9">F32-F36</f>
        <v>0</v>
      </c>
      <c r="G39" s="94">
        <f>G32-G36</f>
        <v>0</v>
      </c>
      <c r="H39" s="87">
        <f t="shared" ref="H39:O39" si="10">H32-H36</f>
        <v>8</v>
      </c>
      <c r="I39" s="87">
        <f t="shared" si="10"/>
        <v>-1</v>
      </c>
      <c r="J39" s="64">
        <f t="shared" si="10"/>
        <v>0</v>
      </c>
      <c r="K39" s="64">
        <f t="shared" si="10"/>
        <v>0</v>
      </c>
      <c r="L39" s="64">
        <f t="shared" si="10"/>
        <v>0</v>
      </c>
      <c r="M39" s="64">
        <f t="shared" si="10"/>
        <v>0</v>
      </c>
      <c r="N39" s="64">
        <f t="shared" si="10"/>
        <v>0</v>
      </c>
      <c r="O39" s="64">
        <f t="shared" si="10"/>
        <v>0</v>
      </c>
      <c r="P39" s="21"/>
      <c r="Q39" s="21"/>
      <c r="R39" s="21"/>
      <c r="S39" s="21"/>
      <c r="T39" s="21"/>
      <c r="U39" s="21"/>
      <c r="V39" s="21"/>
      <c r="W39" s="21"/>
      <c r="X39" s="23"/>
      <c r="Y39" s="23"/>
    </row>
    <row r="40" spans="1:25" ht="15.95" customHeight="1">
      <c r="A40" s="109" t="s">
        <v>86</v>
      </c>
      <c r="B40" s="59" t="s">
        <v>71</v>
      </c>
      <c r="C40" s="53"/>
      <c r="D40" s="53"/>
      <c r="E40" s="63" t="s">
        <v>39</v>
      </c>
      <c r="F40" s="94">
        <v>156</v>
      </c>
      <c r="G40" s="94">
        <f>123+17</f>
        <v>140</v>
      </c>
      <c r="H40" s="87">
        <v>29</v>
      </c>
      <c r="I40" s="87">
        <v>1</v>
      </c>
      <c r="J40" s="64"/>
      <c r="K40" s="64"/>
      <c r="L40" s="64"/>
      <c r="M40" s="64"/>
      <c r="N40" s="64"/>
      <c r="O40" s="64"/>
      <c r="P40" s="21"/>
      <c r="Q40" s="21"/>
      <c r="R40" s="21"/>
      <c r="S40" s="21"/>
      <c r="T40" s="23"/>
      <c r="U40" s="23"/>
      <c r="V40" s="23"/>
      <c r="W40" s="23"/>
      <c r="X40" s="21"/>
      <c r="Y40" s="21"/>
    </row>
    <row r="41" spans="1:25" ht="15.95" customHeight="1">
      <c r="A41" s="110"/>
      <c r="B41" s="60"/>
      <c r="C41" s="53" t="s">
        <v>72</v>
      </c>
      <c r="D41" s="53"/>
      <c r="E41" s="63"/>
      <c r="F41" s="66">
        <v>18</v>
      </c>
      <c r="G41" s="66">
        <v>17</v>
      </c>
      <c r="H41" s="99">
        <v>0</v>
      </c>
      <c r="I41" s="99">
        <v>0</v>
      </c>
      <c r="J41" s="64"/>
      <c r="K41" s="64"/>
      <c r="L41" s="64"/>
      <c r="M41" s="64"/>
      <c r="N41" s="64"/>
      <c r="O41" s="64"/>
      <c r="P41" s="23"/>
      <c r="Q41" s="23"/>
      <c r="R41" s="23"/>
      <c r="S41" s="23"/>
      <c r="T41" s="23"/>
      <c r="U41" s="23"/>
      <c r="V41" s="23"/>
      <c r="W41" s="23"/>
      <c r="X41" s="21"/>
      <c r="Y41" s="21"/>
    </row>
    <row r="42" spans="1:25" ht="15.95" customHeight="1">
      <c r="A42" s="110"/>
      <c r="B42" s="59" t="s">
        <v>59</v>
      </c>
      <c r="C42" s="53"/>
      <c r="D42" s="53"/>
      <c r="E42" s="63" t="s">
        <v>40</v>
      </c>
      <c r="F42" s="94">
        <v>156</v>
      </c>
      <c r="G42" s="94">
        <v>140</v>
      </c>
      <c r="H42" s="87">
        <v>56</v>
      </c>
      <c r="I42" s="87">
        <v>0</v>
      </c>
      <c r="J42" s="64"/>
      <c r="K42" s="64"/>
      <c r="L42" s="64"/>
      <c r="M42" s="64"/>
      <c r="N42" s="64"/>
      <c r="O42" s="64"/>
      <c r="P42" s="21"/>
      <c r="Q42" s="21"/>
      <c r="R42" s="21"/>
      <c r="S42" s="21"/>
      <c r="T42" s="23"/>
      <c r="U42" s="23"/>
      <c r="V42" s="21"/>
      <c r="W42" s="21"/>
      <c r="X42" s="21"/>
      <c r="Y42" s="21"/>
    </row>
    <row r="43" spans="1:25" ht="15.95" customHeight="1">
      <c r="A43" s="110"/>
      <c r="B43" s="60"/>
      <c r="C43" s="53" t="s">
        <v>73</v>
      </c>
      <c r="D43" s="53"/>
      <c r="E43" s="63"/>
      <c r="F43" s="94">
        <v>120</v>
      </c>
      <c r="G43" s="94">
        <v>115</v>
      </c>
      <c r="H43" s="87">
        <v>0</v>
      </c>
      <c r="I43" s="87">
        <v>0</v>
      </c>
      <c r="J43" s="66"/>
      <c r="K43" s="66"/>
      <c r="L43" s="64"/>
      <c r="M43" s="64"/>
      <c r="N43" s="64"/>
      <c r="O43" s="64"/>
      <c r="P43" s="21"/>
      <c r="Q43" s="21"/>
      <c r="R43" s="23"/>
      <c r="S43" s="21"/>
      <c r="T43" s="23"/>
      <c r="U43" s="23"/>
      <c r="V43" s="21"/>
      <c r="W43" s="21"/>
      <c r="X43" s="23"/>
      <c r="Y43" s="23"/>
    </row>
    <row r="44" spans="1:25" ht="15.95" customHeight="1">
      <c r="A44" s="110"/>
      <c r="B44" s="53" t="s">
        <v>70</v>
      </c>
      <c r="C44" s="53"/>
      <c r="D44" s="53"/>
      <c r="E44" s="63" t="s">
        <v>98</v>
      </c>
      <c r="F44" s="66">
        <f t="shared" ref="F44:O44" si="11">F40-F42</f>
        <v>0</v>
      </c>
      <c r="G44" s="66">
        <f t="shared" si="11"/>
        <v>0</v>
      </c>
      <c r="H44" s="66">
        <f t="shared" si="11"/>
        <v>-27</v>
      </c>
      <c r="I44" s="66">
        <f t="shared" si="11"/>
        <v>1</v>
      </c>
      <c r="J44" s="66">
        <f t="shared" si="11"/>
        <v>0</v>
      </c>
      <c r="K44" s="66">
        <f t="shared" si="11"/>
        <v>0</v>
      </c>
      <c r="L44" s="66">
        <f t="shared" si="11"/>
        <v>0</v>
      </c>
      <c r="M44" s="66">
        <f t="shared" si="11"/>
        <v>0</v>
      </c>
      <c r="N44" s="66">
        <f t="shared" si="11"/>
        <v>0</v>
      </c>
      <c r="O44" s="66">
        <f t="shared" si="11"/>
        <v>0</v>
      </c>
      <c r="P44" s="23"/>
      <c r="Q44" s="23"/>
      <c r="R44" s="21"/>
      <c r="S44" s="21"/>
      <c r="T44" s="23"/>
      <c r="U44" s="23"/>
      <c r="V44" s="21"/>
      <c r="W44" s="21"/>
      <c r="X44" s="21"/>
      <c r="Y44" s="21"/>
    </row>
    <row r="45" spans="1:25" ht="15.95" customHeight="1">
      <c r="A45" s="109" t="s">
        <v>78</v>
      </c>
      <c r="B45" s="29" t="s">
        <v>74</v>
      </c>
      <c r="C45" s="29"/>
      <c r="D45" s="29"/>
      <c r="E45" s="63" t="s">
        <v>99</v>
      </c>
      <c r="F45" s="64">
        <f t="shared" ref="F45:O45" si="12">F39+F44</f>
        <v>0</v>
      </c>
      <c r="G45" s="64">
        <f t="shared" si="12"/>
        <v>0</v>
      </c>
      <c r="H45" s="64">
        <f t="shared" si="12"/>
        <v>-19</v>
      </c>
      <c r="I45" s="64">
        <f t="shared" si="12"/>
        <v>0</v>
      </c>
      <c r="J45" s="64">
        <f t="shared" si="12"/>
        <v>0</v>
      </c>
      <c r="K45" s="64">
        <f t="shared" si="12"/>
        <v>0</v>
      </c>
      <c r="L45" s="64">
        <f t="shared" si="12"/>
        <v>0</v>
      </c>
      <c r="M45" s="64">
        <f t="shared" si="12"/>
        <v>0</v>
      </c>
      <c r="N45" s="64">
        <f t="shared" si="12"/>
        <v>0</v>
      </c>
      <c r="O45" s="64">
        <f t="shared" si="12"/>
        <v>0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15.95" customHeight="1">
      <c r="A46" s="110"/>
      <c r="B46" s="53" t="s">
        <v>75</v>
      </c>
      <c r="C46" s="53"/>
      <c r="D46" s="53"/>
      <c r="E46" s="53"/>
      <c r="F46" s="66">
        <v>0</v>
      </c>
      <c r="G46" s="66">
        <v>0</v>
      </c>
      <c r="H46" s="99">
        <v>0.2</v>
      </c>
      <c r="I46" s="99">
        <v>0</v>
      </c>
      <c r="J46" s="66"/>
      <c r="K46" s="66"/>
      <c r="L46" s="64"/>
      <c r="M46" s="64"/>
      <c r="N46" s="66"/>
      <c r="O46" s="66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5" ht="15.95" customHeight="1">
      <c r="A47" s="110"/>
      <c r="B47" s="53" t="s">
        <v>76</v>
      </c>
      <c r="C47" s="53"/>
      <c r="D47" s="53"/>
      <c r="E47" s="53"/>
      <c r="F47" s="94">
        <v>0</v>
      </c>
      <c r="G47" s="94">
        <v>0</v>
      </c>
      <c r="H47" s="87">
        <v>21</v>
      </c>
      <c r="I47" s="87">
        <v>21</v>
      </c>
      <c r="J47" s="64"/>
      <c r="K47" s="64"/>
      <c r="L47" s="64"/>
      <c r="M47" s="64"/>
      <c r="N47" s="64"/>
      <c r="O47" s="64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15.95" customHeight="1">
      <c r="A48" s="110"/>
      <c r="B48" s="53" t="s">
        <v>77</v>
      </c>
      <c r="C48" s="53"/>
      <c r="D48" s="53"/>
      <c r="E48" s="53"/>
      <c r="F48" s="94">
        <v>0</v>
      </c>
      <c r="G48" s="94">
        <v>0</v>
      </c>
      <c r="H48" s="87">
        <v>21</v>
      </c>
      <c r="I48" s="87">
        <v>21</v>
      </c>
      <c r="J48" s="64"/>
      <c r="K48" s="64"/>
      <c r="L48" s="64"/>
      <c r="M48" s="64"/>
      <c r="N48" s="64"/>
      <c r="O48" s="64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1" ht="15.95" customHeight="1">
      <c r="A49" s="11" t="s">
        <v>82</v>
      </c>
    </row>
    <row r="50" spans="1:1" ht="15.95" customHeight="1">
      <c r="A50" s="11"/>
    </row>
  </sheetData>
  <mergeCells count="28"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25:N26"/>
    <mergeCell ref="O25:O26"/>
    <mergeCell ref="J25:J26"/>
    <mergeCell ref="K25:K26"/>
    <mergeCell ref="L25:L26"/>
    <mergeCell ref="M25:M26"/>
    <mergeCell ref="I25:I26"/>
    <mergeCell ref="A45:A48"/>
    <mergeCell ref="A30:E31"/>
    <mergeCell ref="A6:E7"/>
    <mergeCell ref="A8:A18"/>
    <mergeCell ref="A19:A27"/>
    <mergeCell ref="E25:E26"/>
    <mergeCell ref="F25:F26"/>
    <mergeCell ref="A32:A39"/>
    <mergeCell ref="G25:G26"/>
    <mergeCell ref="H25:H26"/>
    <mergeCell ref="A40:A44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scale="75" firstPageNumber="3" orientation="landscape" useFirstPageNumber="1" horizontalDpi="4294967292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view="pageBreakPreview" zoomScaleNormal="100" zoomScaleSheetLayoutView="100" workbookViewId="0">
      <pane xSplit="5" ySplit="8" topLeftCell="F9" activePane="bottomRight" state="frozen"/>
      <selection activeCell="G46" sqref="G46"/>
      <selection pane="topRight" activeCell="G46" sqref="G46"/>
      <selection pane="bottomLeft" activeCell="G46" sqref="G46"/>
      <selection pane="bottomRight" activeCell="F24" sqref="F24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4" width="10.625" style="1" customWidth="1"/>
    <col min="25" max="16384" width="9" style="1"/>
  </cols>
  <sheetData>
    <row r="1" spans="1:24" ht="33.950000000000003" customHeight="1">
      <c r="A1" s="103" t="s">
        <v>0</v>
      </c>
      <c r="B1" s="103"/>
      <c r="C1" s="103"/>
      <c r="D1" s="103"/>
      <c r="E1" s="20" t="s">
        <v>244</v>
      </c>
      <c r="F1" s="2"/>
    </row>
    <row r="3" spans="1:24" ht="14.25">
      <c r="A3" s="10" t="s">
        <v>105</v>
      </c>
    </row>
    <row r="5" spans="1:24" ht="14.25">
      <c r="A5" s="9" t="s">
        <v>236</v>
      </c>
      <c r="E5" s="3"/>
    </row>
    <row r="6" spans="1:24" ht="14.25">
      <c r="A6" s="3"/>
      <c r="G6" s="105" t="s">
        <v>106</v>
      </c>
      <c r="H6" s="106"/>
      <c r="I6" s="106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:24" ht="27" customHeight="1">
      <c r="A7" s="8"/>
      <c r="B7" s="4"/>
      <c r="C7" s="4"/>
      <c r="D7" s="4"/>
      <c r="E7" s="57"/>
      <c r="F7" s="49" t="s">
        <v>237</v>
      </c>
      <c r="G7" s="49"/>
      <c r="H7" s="49" t="s">
        <v>240</v>
      </c>
      <c r="I7" s="67" t="s">
        <v>20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7.100000000000001" customHeight="1">
      <c r="A8" s="5"/>
      <c r="B8" s="6"/>
      <c r="C8" s="6"/>
      <c r="D8" s="6"/>
      <c r="E8" s="58"/>
      <c r="F8" s="51" t="s">
        <v>231</v>
      </c>
      <c r="G8" s="51" t="s">
        <v>1</v>
      </c>
      <c r="H8" s="51" t="s">
        <v>231</v>
      </c>
      <c r="I8" s="52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18" customHeight="1">
      <c r="A9" s="104" t="s">
        <v>79</v>
      </c>
      <c r="B9" s="104" t="s">
        <v>80</v>
      </c>
      <c r="C9" s="59" t="s">
        <v>2</v>
      </c>
      <c r="D9" s="53"/>
      <c r="E9" s="53"/>
      <c r="F9" s="54">
        <v>137875</v>
      </c>
      <c r="G9" s="55">
        <f t="shared" ref="G9:G22" si="0">F9/$F$22*100</f>
        <v>37.976548878538395</v>
      </c>
      <c r="H9" s="54">
        <v>139759</v>
      </c>
      <c r="I9" s="55">
        <f t="shared" ref="I9:I40" si="1">(F9/H9-1)*100</f>
        <v>-1.3480348313883228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spans="1:24" ht="18" customHeight="1">
      <c r="A10" s="104"/>
      <c r="B10" s="104"/>
      <c r="C10" s="61"/>
      <c r="D10" s="59" t="s">
        <v>21</v>
      </c>
      <c r="E10" s="53"/>
      <c r="F10" s="54">
        <v>64872</v>
      </c>
      <c r="G10" s="55">
        <f t="shared" si="0"/>
        <v>17.868465485755522</v>
      </c>
      <c r="H10" s="54">
        <v>65373</v>
      </c>
      <c r="I10" s="55">
        <f t="shared" si="1"/>
        <v>-0.76637143774952454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</row>
    <row r="11" spans="1:24" ht="18" customHeight="1">
      <c r="A11" s="104"/>
      <c r="B11" s="104"/>
      <c r="C11" s="48"/>
      <c r="D11" s="48"/>
      <c r="E11" s="29" t="s">
        <v>22</v>
      </c>
      <c r="F11" s="54">
        <v>55463</v>
      </c>
      <c r="G11" s="55">
        <f t="shared" si="0"/>
        <v>15.276832859114235</v>
      </c>
      <c r="H11" s="54">
        <v>55686</v>
      </c>
      <c r="I11" s="55">
        <f t="shared" si="1"/>
        <v>-0.40045972057608514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1:24" ht="18" customHeight="1">
      <c r="A12" s="104"/>
      <c r="B12" s="104"/>
      <c r="C12" s="48"/>
      <c r="D12" s="28"/>
      <c r="E12" s="29" t="s">
        <v>23</v>
      </c>
      <c r="F12" s="54">
        <v>5469</v>
      </c>
      <c r="G12" s="55">
        <f t="shared" si="0"/>
        <v>1.5063916287704548</v>
      </c>
      <c r="H12" s="54">
        <v>6001</v>
      </c>
      <c r="I12" s="55">
        <f t="shared" si="1"/>
        <v>-8.8651891351441474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24" ht="18" customHeight="1">
      <c r="A13" s="104"/>
      <c r="B13" s="104"/>
      <c r="C13" s="60"/>
      <c r="D13" s="53" t="s">
        <v>24</v>
      </c>
      <c r="E13" s="53"/>
      <c r="F13" s="54">
        <v>52187</v>
      </c>
      <c r="G13" s="55">
        <f t="shared" si="0"/>
        <v>14.374485267991174</v>
      </c>
      <c r="H13" s="54">
        <v>53840</v>
      </c>
      <c r="I13" s="55">
        <f t="shared" si="1"/>
        <v>-3.0702080237741458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1:24" ht="18" customHeight="1">
      <c r="A14" s="104"/>
      <c r="B14" s="104"/>
      <c r="C14" s="53" t="s">
        <v>3</v>
      </c>
      <c r="D14" s="53"/>
      <c r="E14" s="53"/>
      <c r="F14" s="54">
        <v>2436</v>
      </c>
      <c r="G14" s="55">
        <f t="shared" si="0"/>
        <v>0.67097641391201834</v>
      </c>
      <c r="H14" s="54">
        <v>2377</v>
      </c>
      <c r="I14" s="55">
        <f t="shared" si="1"/>
        <v>2.4821203197307629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1:24" ht="18" customHeight="1">
      <c r="A15" s="104"/>
      <c r="B15" s="104"/>
      <c r="C15" s="53" t="s">
        <v>4</v>
      </c>
      <c r="D15" s="53"/>
      <c r="E15" s="53"/>
      <c r="F15" s="54">
        <v>26238</v>
      </c>
      <c r="G15" s="55">
        <f t="shared" si="0"/>
        <v>7.2270439853134389</v>
      </c>
      <c r="H15" s="54">
        <v>17935</v>
      </c>
      <c r="I15" s="55">
        <f t="shared" si="1"/>
        <v>46.294954000557567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1:24" ht="18" customHeight="1">
      <c r="A16" s="104"/>
      <c r="B16" s="104"/>
      <c r="C16" s="53" t="s">
        <v>25</v>
      </c>
      <c r="D16" s="53"/>
      <c r="E16" s="53"/>
      <c r="F16" s="54">
        <v>4733</v>
      </c>
      <c r="G16" s="55">
        <f t="shared" si="0"/>
        <v>1.303666406833162</v>
      </c>
      <c r="H16" s="54">
        <v>4787</v>
      </c>
      <c r="I16" s="55">
        <f t="shared" si="1"/>
        <v>-1.128055149362861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1:24" ht="18" customHeight="1">
      <c r="A17" s="104"/>
      <c r="B17" s="104"/>
      <c r="C17" s="53" t="s">
        <v>5</v>
      </c>
      <c r="D17" s="53"/>
      <c r="E17" s="53"/>
      <c r="F17" s="54">
        <v>85266</v>
      </c>
      <c r="G17" s="55">
        <f t="shared" si="0"/>
        <v>23.485827138186437</v>
      </c>
      <c r="H17" s="54">
        <v>136608</v>
      </c>
      <c r="I17" s="55">
        <f t="shared" si="1"/>
        <v>-37.583450456781456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</row>
    <row r="18" spans="1:24" ht="18" customHeight="1">
      <c r="A18" s="104"/>
      <c r="B18" s="104"/>
      <c r="C18" s="53" t="s">
        <v>26</v>
      </c>
      <c r="D18" s="53"/>
      <c r="E18" s="53"/>
      <c r="F18" s="54">
        <v>18080</v>
      </c>
      <c r="G18" s="55">
        <f t="shared" si="0"/>
        <v>4.9799891475900218</v>
      </c>
      <c r="H18" s="54">
        <v>18749</v>
      </c>
      <c r="I18" s="55">
        <f t="shared" si="1"/>
        <v>-3.5681903034828544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1:24" ht="18" customHeight="1">
      <c r="A19" s="104"/>
      <c r="B19" s="104"/>
      <c r="C19" s="53" t="s">
        <v>27</v>
      </c>
      <c r="D19" s="53"/>
      <c r="E19" s="53"/>
      <c r="F19" s="54">
        <v>895</v>
      </c>
      <c r="G19" s="55">
        <f t="shared" si="0"/>
        <v>0.24652048048081132</v>
      </c>
      <c r="H19" s="54">
        <v>1010</v>
      </c>
      <c r="I19" s="55">
        <f t="shared" si="1"/>
        <v>-11.386138613861386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18" customHeight="1">
      <c r="A20" s="104"/>
      <c r="B20" s="104"/>
      <c r="C20" s="53" t="s">
        <v>6</v>
      </c>
      <c r="D20" s="53"/>
      <c r="E20" s="53"/>
      <c r="F20" s="54">
        <v>36044</v>
      </c>
      <c r="G20" s="55">
        <f t="shared" si="0"/>
        <v>9.9280270373747079</v>
      </c>
      <c r="H20" s="54">
        <v>42151</v>
      </c>
      <c r="I20" s="55">
        <f t="shared" si="1"/>
        <v>-14.488386989632506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 ht="18" customHeight="1">
      <c r="A21" s="104"/>
      <c r="B21" s="104"/>
      <c r="C21" s="53" t="s">
        <v>7</v>
      </c>
      <c r="D21" s="53"/>
      <c r="E21" s="53"/>
      <c r="F21" s="54">
        <v>51486</v>
      </c>
      <c r="G21" s="55">
        <f t="shared" si="0"/>
        <v>14.181400511771008</v>
      </c>
      <c r="H21" s="54">
        <v>46389</v>
      </c>
      <c r="I21" s="55">
        <f t="shared" si="1"/>
        <v>10.987518592769829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spans="1:24" ht="18" customHeight="1">
      <c r="A22" s="104"/>
      <c r="B22" s="104"/>
      <c r="C22" s="53" t="s">
        <v>8</v>
      </c>
      <c r="D22" s="53"/>
      <c r="E22" s="53"/>
      <c r="F22" s="54">
        <f>SUM(F9,F14:F21)</f>
        <v>363053</v>
      </c>
      <c r="G22" s="55">
        <f t="shared" si="0"/>
        <v>100</v>
      </c>
      <c r="H22" s="54">
        <f>SUM(H9,H14:H21)</f>
        <v>409765</v>
      </c>
      <c r="I22" s="55">
        <f t="shared" si="1"/>
        <v>-11.399704708796509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1:24" ht="18" customHeight="1">
      <c r="A23" s="104"/>
      <c r="B23" s="104" t="s">
        <v>81</v>
      </c>
      <c r="C23" s="62" t="s">
        <v>9</v>
      </c>
      <c r="D23" s="29"/>
      <c r="E23" s="29"/>
      <c r="F23" s="54">
        <v>197539</v>
      </c>
      <c r="G23" s="55">
        <f t="shared" ref="G23:G40" si="2">F23/$F$40*100</f>
        <v>55.90779158293946</v>
      </c>
      <c r="H23" s="54">
        <v>182264</v>
      </c>
      <c r="I23" s="55">
        <f t="shared" si="1"/>
        <v>8.3807005223192732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4" ht="18" customHeight="1">
      <c r="A24" s="104"/>
      <c r="B24" s="104"/>
      <c r="C24" s="61"/>
      <c r="D24" s="29" t="s">
        <v>10</v>
      </c>
      <c r="E24" s="29"/>
      <c r="F24" s="54">
        <v>74434</v>
      </c>
      <c r="G24" s="55">
        <f t="shared" si="2"/>
        <v>21.066425154954292</v>
      </c>
      <c r="H24" s="54">
        <v>74014</v>
      </c>
      <c r="I24" s="55">
        <f t="shared" si="1"/>
        <v>0.56746021023048598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 ht="18" customHeight="1">
      <c r="A25" s="104"/>
      <c r="B25" s="104"/>
      <c r="C25" s="61"/>
      <c r="D25" s="29" t="s">
        <v>28</v>
      </c>
      <c r="E25" s="29"/>
      <c r="F25" s="54">
        <v>86729</v>
      </c>
      <c r="G25" s="55">
        <f t="shared" si="2"/>
        <v>24.546174963914755</v>
      </c>
      <c r="H25" s="54">
        <v>70467</v>
      </c>
      <c r="I25" s="55">
        <f t="shared" si="1"/>
        <v>23.077468886145279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4" ht="18" customHeight="1">
      <c r="A26" s="104"/>
      <c r="B26" s="104"/>
      <c r="C26" s="60"/>
      <c r="D26" s="29" t="s">
        <v>11</v>
      </c>
      <c r="E26" s="29"/>
      <c r="F26" s="54">
        <v>36376</v>
      </c>
      <c r="G26" s="55">
        <f t="shared" si="2"/>
        <v>10.295191464070417</v>
      </c>
      <c r="H26" s="54">
        <v>37783</v>
      </c>
      <c r="I26" s="55">
        <f t="shared" si="1"/>
        <v>-3.7238969907101072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:24" ht="18" customHeight="1">
      <c r="A27" s="104"/>
      <c r="B27" s="104"/>
      <c r="C27" s="62" t="s">
        <v>12</v>
      </c>
      <c r="D27" s="29"/>
      <c r="E27" s="29"/>
      <c r="F27" s="54">
        <v>116027</v>
      </c>
      <c r="G27" s="55">
        <f t="shared" si="2"/>
        <v>32.83813998245266</v>
      </c>
      <c r="H27" s="54">
        <v>171824</v>
      </c>
      <c r="I27" s="55">
        <f t="shared" si="1"/>
        <v>-32.473344817953254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1:24" ht="18" customHeight="1">
      <c r="A28" s="104"/>
      <c r="B28" s="104"/>
      <c r="C28" s="61"/>
      <c r="D28" s="29" t="s">
        <v>13</v>
      </c>
      <c r="E28" s="29"/>
      <c r="F28" s="54">
        <v>44525</v>
      </c>
      <c r="G28" s="55">
        <f t="shared" si="2"/>
        <v>12.601533976735629</v>
      </c>
      <c r="H28" s="54">
        <v>35804</v>
      </c>
      <c r="I28" s="55">
        <f t="shared" si="1"/>
        <v>24.357613674449773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1:24" ht="18" customHeight="1">
      <c r="A29" s="104"/>
      <c r="B29" s="104"/>
      <c r="C29" s="61"/>
      <c r="D29" s="29" t="s">
        <v>29</v>
      </c>
      <c r="E29" s="29"/>
      <c r="F29" s="54">
        <v>5747</v>
      </c>
      <c r="G29" s="55">
        <f t="shared" si="2"/>
        <v>1.6265247785356465</v>
      </c>
      <c r="H29" s="54">
        <v>5112</v>
      </c>
      <c r="I29" s="55">
        <f t="shared" si="1"/>
        <v>12.421752738654156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24" ht="18" customHeight="1">
      <c r="A30" s="104"/>
      <c r="B30" s="104"/>
      <c r="C30" s="61"/>
      <c r="D30" s="29" t="s">
        <v>30</v>
      </c>
      <c r="E30" s="29"/>
      <c r="F30" s="54">
        <v>27302</v>
      </c>
      <c r="G30" s="55">
        <f t="shared" si="2"/>
        <v>7.7270540288115921</v>
      </c>
      <c r="H30" s="54">
        <v>99900</v>
      </c>
      <c r="I30" s="55">
        <f t="shared" si="1"/>
        <v>-72.670670670670674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1:24" ht="18" customHeight="1">
      <c r="A31" s="104"/>
      <c r="B31" s="104"/>
      <c r="C31" s="61"/>
      <c r="D31" s="29" t="s">
        <v>31</v>
      </c>
      <c r="E31" s="29"/>
      <c r="F31" s="54">
        <v>25447</v>
      </c>
      <c r="G31" s="55">
        <f t="shared" si="2"/>
        <v>7.2020490759346787</v>
      </c>
      <c r="H31" s="54">
        <v>24843</v>
      </c>
      <c r="I31" s="55">
        <f t="shared" si="1"/>
        <v>2.4312683653342937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1:24" ht="18" customHeight="1">
      <c r="A32" s="104"/>
      <c r="B32" s="104"/>
      <c r="C32" s="61"/>
      <c r="D32" s="29" t="s">
        <v>14</v>
      </c>
      <c r="E32" s="29"/>
      <c r="F32" s="54">
        <v>11546</v>
      </c>
      <c r="G32" s="55">
        <f t="shared" si="2"/>
        <v>3.2677666770441234</v>
      </c>
      <c r="H32" s="54">
        <v>4623</v>
      </c>
      <c r="I32" s="55">
        <f t="shared" si="1"/>
        <v>149.75124378109453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1:24" ht="18" customHeight="1">
      <c r="A33" s="104"/>
      <c r="B33" s="104"/>
      <c r="C33" s="60"/>
      <c r="D33" s="29" t="s">
        <v>32</v>
      </c>
      <c r="E33" s="29"/>
      <c r="F33" s="54">
        <v>1460</v>
      </c>
      <c r="G33" s="55">
        <f t="shared" si="2"/>
        <v>0.41321144539099425</v>
      </c>
      <c r="H33" s="54">
        <v>1542</v>
      </c>
      <c r="I33" s="55">
        <f t="shared" si="1"/>
        <v>-5.3177691309987063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4" ht="18" customHeight="1">
      <c r="A34" s="104"/>
      <c r="B34" s="104"/>
      <c r="C34" s="62" t="s">
        <v>15</v>
      </c>
      <c r="D34" s="29"/>
      <c r="E34" s="29"/>
      <c r="F34" s="54">
        <v>39764</v>
      </c>
      <c r="G34" s="55">
        <f t="shared" si="2"/>
        <v>11.254068434607873</v>
      </c>
      <c r="H34" s="54">
        <v>47302</v>
      </c>
      <c r="I34" s="55">
        <f t="shared" si="1"/>
        <v>-15.935901230391947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1:24" ht="18" customHeight="1">
      <c r="A35" s="104"/>
      <c r="B35" s="104"/>
      <c r="C35" s="61"/>
      <c r="D35" s="62" t="s">
        <v>16</v>
      </c>
      <c r="E35" s="29"/>
      <c r="F35" s="54">
        <v>38121</v>
      </c>
      <c r="G35" s="55">
        <f t="shared" si="2"/>
        <v>10.789064047774035</v>
      </c>
      <c r="H35" s="54">
        <v>45552</v>
      </c>
      <c r="I35" s="55">
        <f t="shared" si="1"/>
        <v>-16.313224446786091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:24" ht="18" customHeight="1">
      <c r="A36" s="104"/>
      <c r="B36" s="104"/>
      <c r="C36" s="61"/>
      <c r="D36" s="61"/>
      <c r="E36" s="56" t="s">
        <v>102</v>
      </c>
      <c r="F36" s="54">
        <v>20872</v>
      </c>
      <c r="G36" s="55">
        <f t="shared" si="2"/>
        <v>5.9072255398635836</v>
      </c>
      <c r="H36" s="54">
        <v>23750</v>
      </c>
      <c r="I36" s="55">
        <f t="shared" si="1"/>
        <v>-12.117894736842105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spans="1:24" ht="18" customHeight="1">
      <c r="A37" s="104"/>
      <c r="B37" s="104"/>
      <c r="C37" s="61"/>
      <c r="D37" s="60"/>
      <c r="E37" s="29" t="s">
        <v>33</v>
      </c>
      <c r="F37" s="54">
        <v>17249</v>
      </c>
      <c r="G37" s="55">
        <f t="shared" si="2"/>
        <v>4.8818385079104516</v>
      </c>
      <c r="H37" s="54">
        <v>21802</v>
      </c>
      <c r="I37" s="55">
        <f t="shared" si="1"/>
        <v>-20.883405192184203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ht="18" customHeight="1">
      <c r="A38" s="104"/>
      <c r="B38" s="104"/>
      <c r="C38" s="61"/>
      <c r="D38" s="53" t="s">
        <v>34</v>
      </c>
      <c r="E38" s="53"/>
      <c r="F38" s="54">
        <v>1643</v>
      </c>
      <c r="G38" s="55">
        <f t="shared" si="2"/>
        <v>0.4650043868338381</v>
      </c>
      <c r="H38" s="54">
        <v>1750</v>
      </c>
      <c r="I38" s="55">
        <f t="shared" si="1"/>
        <v>-6.1142857142857165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4" ht="18" customHeight="1">
      <c r="A39" s="104"/>
      <c r="B39" s="104"/>
      <c r="C39" s="60"/>
      <c r="D39" s="53" t="s">
        <v>35</v>
      </c>
      <c r="E39" s="53"/>
      <c r="F39" s="54"/>
      <c r="G39" s="55">
        <f t="shared" si="2"/>
        <v>0</v>
      </c>
      <c r="H39" s="54">
        <v>0</v>
      </c>
      <c r="I39" s="55" t="e">
        <f t="shared" si="1"/>
        <v>#DIV/0!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4" ht="18" customHeight="1">
      <c r="A40" s="104"/>
      <c r="B40" s="104"/>
      <c r="C40" s="29" t="s">
        <v>17</v>
      </c>
      <c r="D40" s="29"/>
      <c r="E40" s="29"/>
      <c r="F40" s="54">
        <f>SUM(F23,F27,F34)</f>
        <v>353330</v>
      </c>
      <c r="G40" s="55">
        <f t="shared" si="2"/>
        <v>100</v>
      </c>
      <c r="H40" s="54">
        <f>SUM(H23,H27,H34)</f>
        <v>401390</v>
      </c>
      <c r="I40" s="55">
        <f t="shared" si="1"/>
        <v>-11.97339246119734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4" ht="18" customHeight="1">
      <c r="A41" s="25" t="s">
        <v>18</v>
      </c>
    </row>
    <row r="42" spans="1:24" ht="18" customHeight="1">
      <c r="A42" s="26" t="s">
        <v>19</v>
      </c>
    </row>
  </sheetData>
  <mergeCells count="5">
    <mergeCell ref="B23:B40"/>
    <mergeCell ref="A9:A40"/>
    <mergeCell ref="B9:B22"/>
    <mergeCell ref="G6:I6"/>
    <mergeCell ref="A1:D1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G46" sqref="G46"/>
      <selection pane="topRight" activeCell="G46" sqref="G46"/>
      <selection pane="bottomLeft" activeCell="G46" sqref="G46"/>
      <selection pane="bottomRight" activeCell="H16" sqref="H16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16384" width="9" style="1"/>
  </cols>
  <sheetData>
    <row r="1" spans="1:9" ht="33.950000000000003" customHeight="1">
      <c r="A1" s="35" t="s">
        <v>0</v>
      </c>
      <c r="B1" s="35"/>
      <c r="C1" s="20" t="s">
        <v>244</v>
      </c>
      <c r="D1" s="36"/>
      <c r="E1" s="36"/>
    </row>
    <row r="4" spans="1:9">
      <c r="A4" s="9" t="s">
        <v>107</v>
      </c>
    </row>
    <row r="5" spans="1:9">
      <c r="I5" s="37" t="s">
        <v>108</v>
      </c>
    </row>
    <row r="6" spans="1:9" s="31" customFormat="1" ht="29.25" customHeight="1">
      <c r="A6" s="68" t="s">
        <v>109</v>
      </c>
      <c r="B6" s="49"/>
      <c r="C6" s="49"/>
      <c r="D6" s="49"/>
      <c r="E6" s="27" t="s">
        <v>226</v>
      </c>
      <c r="F6" s="27" t="s">
        <v>227</v>
      </c>
      <c r="G6" s="27" t="s">
        <v>228</v>
      </c>
      <c r="H6" s="27" t="s">
        <v>229</v>
      </c>
      <c r="I6" s="27" t="s">
        <v>241</v>
      </c>
    </row>
    <row r="7" spans="1:9" ht="27" customHeight="1">
      <c r="A7" s="104" t="s">
        <v>110</v>
      </c>
      <c r="B7" s="59" t="s">
        <v>111</v>
      </c>
      <c r="C7" s="53"/>
      <c r="D7" s="63" t="s">
        <v>112</v>
      </c>
      <c r="E7" s="91">
        <v>314840</v>
      </c>
      <c r="F7" s="91">
        <v>312971</v>
      </c>
      <c r="G7" s="91">
        <v>321728</v>
      </c>
      <c r="H7" s="91">
        <v>409766</v>
      </c>
      <c r="I7" s="27">
        <v>363053</v>
      </c>
    </row>
    <row r="8" spans="1:9" ht="27" customHeight="1">
      <c r="A8" s="104"/>
      <c r="B8" s="80"/>
      <c r="C8" s="53" t="s">
        <v>113</v>
      </c>
      <c r="D8" s="63" t="s">
        <v>37</v>
      </c>
      <c r="E8" s="92">
        <v>211217</v>
      </c>
      <c r="F8" s="92">
        <v>216449</v>
      </c>
      <c r="G8" s="92">
        <v>215763</v>
      </c>
      <c r="H8" s="70">
        <v>220974</v>
      </c>
      <c r="I8" s="70">
        <v>231224</v>
      </c>
    </row>
    <row r="9" spans="1:9" ht="27" customHeight="1">
      <c r="A9" s="104"/>
      <c r="B9" s="53" t="s">
        <v>114</v>
      </c>
      <c r="C9" s="53"/>
      <c r="D9" s="63"/>
      <c r="E9" s="92">
        <v>308114</v>
      </c>
      <c r="F9" s="92">
        <v>304712</v>
      </c>
      <c r="G9" s="92">
        <v>313613</v>
      </c>
      <c r="H9" s="71">
        <v>401390</v>
      </c>
      <c r="I9" s="71">
        <v>353331</v>
      </c>
    </row>
    <row r="10" spans="1:9" ht="27" customHeight="1">
      <c r="A10" s="104"/>
      <c r="B10" s="53" t="s">
        <v>115</v>
      </c>
      <c r="C10" s="53"/>
      <c r="D10" s="63"/>
      <c r="E10" s="92">
        <v>6726</v>
      </c>
      <c r="F10" s="92">
        <v>8259</v>
      </c>
      <c r="G10" s="92">
        <v>8115</v>
      </c>
      <c r="H10" s="71">
        <v>8376</v>
      </c>
      <c r="I10" s="71">
        <v>9723</v>
      </c>
    </row>
    <row r="11" spans="1:9" ht="27" customHeight="1">
      <c r="A11" s="104"/>
      <c r="B11" s="53" t="s">
        <v>116</v>
      </c>
      <c r="C11" s="53"/>
      <c r="D11" s="63"/>
      <c r="E11" s="92">
        <v>2155</v>
      </c>
      <c r="F11" s="92">
        <v>2905</v>
      </c>
      <c r="G11" s="92">
        <v>3009</v>
      </c>
      <c r="H11" s="71">
        <v>3033</v>
      </c>
      <c r="I11" s="71">
        <v>3131</v>
      </c>
    </row>
    <row r="12" spans="1:9" ht="27" customHeight="1">
      <c r="A12" s="104"/>
      <c r="B12" s="53" t="s">
        <v>117</v>
      </c>
      <c r="C12" s="53"/>
      <c r="D12" s="63"/>
      <c r="E12" s="92">
        <v>4571</v>
      </c>
      <c r="F12" s="92">
        <v>5354</v>
      </c>
      <c r="G12" s="92">
        <v>5106</v>
      </c>
      <c r="H12" s="71">
        <v>5343</v>
      </c>
      <c r="I12" s="71">
        <v>6592</v>
      </c>
    </row>
    <row r="13" spans="1:9" ht="27" customHeight="1">
      <c r="A13" s="104"/>
      <c r="B13" s="53" t="s">
        <v>118</v>
      </c>
      <c r="C13" s="53"/>
      <c r="D13" s="63"/>
      <c r="E13" s="92">
        <v>1175</v>
      </c>
      <c r="F13" s="92">
        <v>783</v>
      </c>
      <c r="G13" s="92">
        <v>-248</v>
      </c>
      <c r="H13" s="71">
        <v>237</v>
      </c>
      <c r="I13" s="71">
        <v>1249</v>
      </c>
    </row>
    <row r="14" spans="1:9" ht="27" customHeight="1">
      <c r="A14" s="104"/>
      <c r="B14" s="53" t="s">
        <v>119</v>
      </c>
      <c r="C14" s="53"/>
      <c r="D14" s="63"/>
      <c r="E14" s="92">
        <v>0</v>
      </c>
      <c r="F14" s="92">
        <v>0</v>
      </c>
      <c r="G14" s="92">
        <v>0</v>
      </c>
      <c r="H14" s="71">
        <v>0</v>
      </c>
      <c r="I14" s="71">
        <v>0</v>
      </c>
    </row>
    <row r="15" spans="1:9" ht="27" customHeight="1">
      <c r="A15" s="104"/>
      <c r="B15" s="53" t="s">
        <v>120</v>
      </c>
      <c r="C15" s="53"/>
      <c r="D15" s="63"/>
      <c r="E15" s="92">
        <v>1176</v>
      </c>
      <c r="F15" s="92">
        <v>755</v>
      </c>
      <c r="G15" s="92">
        <v>-213</v>
      </c>
      <c r="H15" s="71">
        <v>258</v>
      </c>
      <c r="I15" s="71">
        <v>4240</v>
      </c>
    </row>
    <row r="16" spans="1:9" ht="27" customHeight="1">
      <c r="A16" s="104"/>
      <c r="B16" s="53" t="s">
        <v>121</v>
      </c>
      <c r="C16" s="53"/>
      <c r="D16" s="63" t="s">
        <v>38</v>
      </c>
      <c r="E16" s="92">
        <v>8592</v>
      </c>
      <c r="F16" s="92">
        <v>28440</v>
      </c>
      <c r="G16" s="92">
        <v>27623</v>
      </c>
      <c r="H16" s="71">
        <v>29359</v>
      </c>
      <c r="I16" s="71">
        <v>37700</v>
      </c>
    </row>
    <row r="17" spans="1:9" ht="27" customHeight="1">
      <c r="A17" s="104"/>
      <c r="B17" s="53" t="s">
        <v>122</v>
      </c>
      <c r="C17" s="53"/>
      <c r="D17" s="63" t="s">
        <v>39</v>
      </c>
      <c r="E17" s="92">
        <v>26145</v>
      </c>
      <c r="F17" s="92">
        <v>27993</v>
      </c>
      <c r="G17" s="92">
        <v>26031</v>
      </c>
      <c r="H17" s="71">
        <v>22608</v>
      </c>
      <c r="I17" s="71">
        <v>23966</v>
      </c>
    </row>
    <row r="18" spans="1:9" ht="27" customHeight="1">
      <c r="A18" s="104"/>
      <c r="B18" s="53" t="s">
        <v>123</v>
      </c>
      <c r="C18" s="53"/>
      <c r="D18" s="63" t="s">
        <v>40</v>
      </c>
      <c r="E18" s="92">
        <v>426794</v>
      </c>
      <c r="F18" s="92">
        <v>428903</v>
      </c>
      <c r="G18" s="92">
        <v>433627</v>
      </c>
      <c r="H18" s="71">
        <v>440435</v>
      </c>
      <c r="I18" s="71">
        <v>442133</v>
      </c>
    </row>
    <row r="19" spans="1:9" ht="27" customHeight="1">
      <c r="A19" s="104"/>
      <c r="B19" s="53" t="s">
        <v>124</v>
      </c>
      <c r="C19" s="53"/>
      <c r="D19" s="63" t="s">
        <v>125</v>
      </c>
      <c r="E19" s="92">
        <f>E17+E18-E16</f>
        <v>444347</v>
      </c>
      <c r="F19" s="92">
        <f>F17+F18-F16</f>
        <v>428456</v>
      </c>
      <c r="G19" s="92">
        <f>G17+G18-G16</f>
        <v>432035</v>
      </c>
      <c r="H19" s="92">
        <f>H17+H18-H16</f>
        <v>433684</v>
      </c>
      <c r="I19" s="69">
        <f>I17+I18-I16</f>
        <v>428399</v>
      </c>
    </row>
    <row r="20" spans="1:9" ht="27" customHeight="1">
      <c r="A20" s="104"/>
      <c r="B20" s="53" t="s">
        <v>126</v>
      </c>
      <c r="C20" s="53"/>
      <c r="D20" s="63" t="s">
        <v>127</v>
      </c>
      <c r="E20" s="72">
        <f>E18/E8</f>
        <v>2.0206422778469535</v>
      </c>
      <c r="F20" s="72">
        <f>F18/F8</f>
        <v>1.9815429962716391</v>
      </c>
      <c r="G20" s="72">
        <f>G18/G8</f>
        <v>2.0097375360928424</v>
      </c>
      <c r="H20" s="72">
        <f>H18/H8</f>
        <v>1.9931530406292144</v>
      </c>
      <c r="I20" s="72">
        <f>I18/I8</f>
        <v>1.9121414732034736</v>
      </c>
    </row>
    <row r="21" spans="1:9" ht="27" customHeight="1">
      <c r="A21" s="104"/>
      <c r="B21" s="53" t="s">
        <v>128</v>
      </c>
      <c r="C21" s="53"/>
      <c r="D21" s="63" t="s">
        <v>129</v>
      </c>
      <c r="E21" s="72">
        <f>E19/E8</f>
        <v>2.1037463840505262</v>
      </c>
      <c r="F21" s="72">
        <f>F19/F8</f>
        <v>1.979477844665487</v>
      </c>
      <c r="G21" s="72">
        <f>G19/G8</f>
        <v>2.0023590699054057</v>
      </c>
      <c r="H21" s="72">
        <f>H19/H8</f>
        <v>1.9626019350692843</v>
      </c>
      <c r="I21" s="72">
        <f>I19/I8</f>
        <v>1.8527445247898142</v>
      </c>
    </row>
    <row r="22" spans="1:9" ht="27" customHeight="1">
      <c r="A22" s="104"/>
      <c r="B22" s="53" t="s">
        <v>130</v>
      </c>
      <c r="C22" s="53"/>
      <c r="D22" s="63" t="s">
        <v>131</v>
      </c>
      <c r="E22" s="69">
        <f>E18/E24*1000000</f>
        <v>605391.00610080443</v>
      </c>
      <c r="F22" s="69">
        <f>F18/F24*1000000</f>
        <v>608382.54213895532</v>
      </c>
      <c r="G22" s="69">
        <f>G18/G24*1000000</f>
        <v>615083.35591051774</v>
      </c>
      <c r="H22" s="69">
        <f>H18/H24*1000000</f>
        <v>635191.78988994635</v>
      </c>
      <c r="I22" s="69">
        <f>I18/I24*1000000</f>
        <v>637640.63173774036</v>
      </c>
    </row>
    <row r="23" spans="1:9" ht="27" customHeight="1">
      <c r="A23" s="104"/>
      <c r="B23" s="53" t="s">
        <v>132</v>
      </c>
      <c r="C23" s="53"/>
      <c r="D23" s="63" t="s">
        <v>133</v>
      </c>
      <c r="E23" s="69">
        <f>E19/E24*1000000</f>
        <v>630289.26692473225</v>
      </c>
      <c r="F23" s="69">
        <f>F19/F24*1000000</f>
        <v>607748.48969274701</v>
      </c>
      <c r="G23" s="69">
        <f>G19/G24*1000000</f>
        <v>612825.16464795894</v>
      </c>
      <c r="H23" s="69">
        <f>H19/H24*1000000</f>
        <v>625455.55236670899</v>
      </c>
      <c r="I23" s="69">
        <f>I19/I24*1000000</f>
        <v>617833.56817024783</v>
      </c>
    </row>
    <row r="24" spans="1:9" ht="27" customHeight="1">
      <c r="A24" s="104"/>
      <c r="B24" s="73" t="s">
        <v>134</v>
      </c>
      <c r="C24" s="74"/>
      <c r="D24" s="63" t="s">
        <v>135</v>
      </c>
      <c r="E24" s="69">
        <v>704989</v>
      </c>
      <c r="F24" s="69">
        <v>704989</v>
      </c>
      <c r="G24" s="69">
        <v>704989</v>
      </c>
      <c r="H24" s="69">
        <v>693389</v>
      </c>
      <c r="I24" s="71">
        <v>693389</v>
      </c>
    </row>
    <row r="25" spans="1:9" ht="27" customHeight="1">
      <c r="A25" s="104"/>
      <c r="B25" s="29" t="s">
        <v>136</v>
      </c>
      <c r="C25" s="29"/>
      <c r="D25" s="29"/>
      <c r="E25" s="69">
        <v>180501</v>
      </c>
      <c r="F25" s="69">
        <v>188209</v>
      </c>
      <c r="G25" s="69">
        <v>187789</v>
      </c>
      <c r="H25" s="69">
        <v>190502</v>
      </c>
      <c r="I25" s="64">
        <v>199939</v>
      </c>
    </row>
    <row r="26" spans="1:9" ht="27" customHeight="1">
      <c r="A26" s="104"/>
      <c r="B26" s="29" t="s">
        <v>137</v>
      </c>
      <c r="C26" s="29"/>
      <c r="D26" s="29"/>
      <c r="E26" s="75">
        <v>0.91</v>
      </c>
      <c r="F26" s="75">
        <v>0.90300000000000002</v>
      </c>
      <c r="G26" s="75">
        <v>0.89100000000000001</v>
      </c>
      <c r="H26" s="75">
        <v>0.88800000000000001</v>
      </c>
      <c r="I26" s="76">
        <v>0.86599999999999999</v>
      </c>
    </row>
    <row r="27" spans="1:9" ht="27" customHeight="1">
      <c r="A27" s="104"/>
      <c r="B27" s="29" t="s">
        <v>138</v>
      </c>
      <c r="C27" s="29"/>
      <c r="D27" s="29"/>
      <c r="E27" s="77">
        <v>2.5</v>
      </c>
      <c r="F27" s="77">
        <v>2.8</v>
      </c>
      <c r="G27" s="77">
        <v>2.7</v>
      </c>
      <c r="H27" s="77">
        <v>2.8</v>
      </c>
      <c r="I27" s="78">
        <v>3.3</v>
      </c>
    </row>
    <row r="28" spans="1:9" ht="27" customHeight="1">
      <c r="A28" s="104"/>
      <c r="B28" s="29" t="s">
        <v>139</v>
      </c>
      <c r="C28" s="29"/>
      <c r="D28" s="29"/>
      <c r="E28" s="77">
        <v>94</v>
      </c>
      <c r="F28" s="77">
        <v>92.6</v>
      </c>
      <c r="G28" s="77">
        <v>94.7</v>
      </c>
      <c r="H28" s="77">
        <v>94.6</v>
      </c>
      <c r="I28" s="78">
        <v>90</v>
      </c>
    </row>
    <row r="29" spans="1:9" ht="27" customHeight="1">
      <c r="A29" s="104"/>
      <c r="B29" s="29" t="s">
        <v>140</v>
      </c>
      <c r="C29" s="29"/>
      <c r="D29" s="29"/>
      <c r="E29" s="77">
        <v>47.6</v>
      </c>
      <c r="F29" s="77">
        <v>53.4</v>
      </c>
      <c r="G29" s="77">
        <v>53.1</v>
      </c>
      <c r="H29" s="77">
        <v>40.6</v>
      </c>
      <c r="I29" s="78">
        <v>45.5</v>
      </c>
    </row>
    <row r="30" spans="1:9" ht="27" customHeight="1">
      <c r="A30" s="104"/>
      <c r="B30" s="104" t="s">
        <v>141</v>
      </c>
      <c r="C30" s="29" t="s">
        <v>142</v>
      </c>
      <c r="D30" s="29"/>
      <c r="E30" s="77">
        <v>0</v>
      </c>
      <c r="F30" s="77">
        <v>0</v>
      </c>
      <c r="G30" s="77">
        <v>0</v>
      </c>
      <c r="H30" s="77">
        <v>0</v>
      </c>
      <c r="I30" s="78"/>
    </row>
    <row r="31" spans="1:9" ht="27" customHeight="1">
      <c r="A31" s="104"/>
      <c r="B31" s="104"/>
      <c r="C31" s="29" t="s">
        <v>143</v>
      </c>
      <c r="D31" s="29"/>
      <c r="E31" s="77">
        <v>0</v>
      </c>
      <c r="F31" s="77">
        <v>0</v>
      </c>
      <c r="G31" s="77">
        <v>0</v>
      </c>
      <c r="H31" s="77">
        <v>0</v>
      </c>
      <c r="I31" s="78"/>
    </row>
    <row r="32" spans="1:9" ht="27" customHeight="1">
      <c r="A32" s="104"/>
      <c r="B32" s="104"/>
      <c r="C32" s="29" t="s">
        <v>144</v>
      </c>
      <c r="D32" s="29"/>
      <c r="E32" s="77">
        <v>7.3</v>
      </c>
      <c r="F32" s="77">
        <v>6.7</v>
      </c>
      <c r="G32" s="77">
        <v>6.4</v>
      </c>
      <c r="H32" s="77">
        <v>6.5</v>
      </c>
      <c r="I32" s="78">
        <v>6.2</v>
      </c>
    </row>
    <row r="33" spans="1:9" ht="27" customHeight="1">
      <c r="A33" s="104"/>
      <c r="B33" s="104"/>
      <c r="C33" s="29" t="s">
        <v>145</v>
      </c>
      <c r="D33" s="29"/>
      <c r="E33" s="77">
        <v>56.9</v>
      </c>
      <c r="F33" s="77">
        <v>48.8</v>
      </c>
      <c r="G33" s="77">
        <v>48.9</v>
      </c>
      <c r="H33" s="77">
        <v>48.8</v>
      </c>
      <c r="I33" s="79">
        <v>37.1</v>
      </c>
    </row>
    <row r="34" spans="1:9" ht="27" customHeight="1">
      <c r="A34" s="1" t="s">
        <v>242</v>
      </c>
      <c r="E34" s="38"/>
      <c r="F34" s="38"/>
      <c r="G34" s="38"/>
      <c r="H34" s="38"/>
      <c r="I34" s="39"/>
    </row>
    <row r="35" spans="1:9" ht="27" customHeight="1">
      <c r="A35" s="11" t="s">
        <v>146</v>
      </c>
    </row>
    <row r="36" spans="1:9">
      <c r="A36" s="40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 activeCell="G22" sqref="G22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7" t="s">
        <v>0</v>
      </c>
      <c r="B1" s="13"/>
      <c r="C1" s="13"/>
      <c r="D1" s="20" t="s">
        <v>244</v>
      </c>
      <c r="E1" s="14"/>
      <c r="F1" s="14"/>
      <c r="G1" s="14"/>
    </row>
    <row r="2" spans="1:25" ht="15" customHeight="1"/>
    <row r="3" spans="1:25" ht="15" customHeight="1">
      <c r="A3" s="15" t="s">
        <v>147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2" t="s">
        <v>238</v>
      </c>
      <c r="B5" s="12"/>
      <c r="C5" s="12"/>
      <c r="D5" s="12"/>
      <c r="K5" s="16"/>
      <c r="O5" s="16" t="s">
        <v>43</v>
      </c>
    </row>
    <row r="6" spans="1:25" ht="15.95" customHeight="1">
      <c r="A6" s="112" t="s">
        <v>44</v>
      </c>
      <c r="B6" s="111"/>
      <c r="C6" s="111"/>
      <c r="D6" s="111"/>
      <c r="E6" s="111"/>
      <c r="F6" s="118" t="s">
        <v>250</v>
      </c>
      <c r="G6" s="118"/>
      <c r="H6" s="118" t="s">
        <v>249</v>
      </c>
      <c r="I6" s="118"/>
      <c r="J6" s="119" t="s">
        <v>245</v>
      </c>
      <c r="K6" s="119"/>
      <c r="L6" s="119" t="s">
        <v>246</v>
      </c>
      <c r="M6" s="119"/>
      <c r="N6" s="116"/>
      <c r="O6" s="116"/>
    </row>
    <row r="7" spans="1:25" ht="15.95" customHeight="1">
      <c r="A7" s="111"/>
      <c r="B7" s="111"/>
      <c r="C7" s="111"/>
      <c r="D7" s="111"/>
      <c r="E7" s="111"/>
      <c r="F7" s="51" t="s">
        <v>247</v>
      </c>
      <c r="G7" s="81" t="s">
        <v>248</v>
      </c>
      <c r="H7" s="51" t="s">
        <v>247</v>
      </c>
      <c r="I7" s="93" t="s">
        <v>248</v>
      </c>
      <c r="J7" s="96" t="s">
        <v>247</v>
      </c>
      <c r="K7" s="100" t="s">
        <v>248</v>
      </c>
      <c r="L7" s="96" t="s">
        <v>247</v>
      </c>
      <c r="M7" s="100" t="s">
        <v>248</v>
      </c>
      <c r="N7" s="51" t="s">
        <v>237</v>
      </c>
      <c r="O7" s="82" t="s">
        <v>240</v>
      </c>
    </row>
    <row r="8" spans="1:25" ht="15.95" customHeight="1">
      <c r="A8" s="109" t="s">
        <v>83</v>
      </c>
      <c r="B8" s="59" t="s">
        <v>45</v>
      </c>
      <c r="C8" s="53"/>
      <c r="D8" s="53"/>
      <c r="E8" s="63" t="s">
        <v>36</v>
      </c>
      <c r="F8" s="94">
        <v>135</v>
      </c>
      <c r="G8" s="94">
        <f>G9</f>
        <v>131</v>
      </c>
      <c r="H8" s="94">
        <v>13297</v>
      </c>
      <c r="I8" s="97">
        <v>12144</v>
      </c>
      <c r="J8" s="87">
        <v>11131</v>
      </c>
      <c r="K8" s="97">
        <v>10521</v>
      </c>
      <c r="L8" s="87">
        <v>21026</v>
      </c>
      <c r="M8" s="87">
        <v>21160</v>
      </c>
      <c r="N8" s="64"/>
      <c r="O8" s="64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95" customHeight="1">
      <c r="A9" s="109"/>
      <c r="B9" s="61"/>
      <c r="C9" s="53" t="s">
        <v>46</v>
      </c>
      <c r="D9" s="53"/>
      <c r="E9" s="63" t="s">
        <v>37</v>
      </c>
      <c r="F9" s="94">
        <v>134</v>
      </c>
      <c r="G9" s="94">
        <v>131</v>
      </c>
      <c r="H9" s="94">
        <v>13297</v>
      </c>
      <c r="I9" s="97">
        <v>12033</v>
      </c>
      <c r="J9" s="87">
        <v>11131</v>
      </c>
      <c r="K9" s="97">
        <v>10501</v>
      </c>
      <c r="L9" s="87">
        <v>21026</v>
      </c>
      <c r="M9" s="87">
        <v>21160</v>
      </c>
      <c r="N9" s="64"/>
      <c r="O9" s="64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95" customHeight="1">
      <c r="A10" s="109"/>
      <c r="B10" s="60"/>
      <c r="C10" s="53" t="s">
        <v>47</v>
      </c>
      <c r="D10" s="53"/>
      <c r="E10" s="63" t="s">
        <v>38</v>
      </c>
      <c r="F10" s="94">
        <v>1</v>
      </c>
      <c r="G10" s="94">
        <v>0</v>
      </c>
      <c r="H10" s="94">
        <v>0</v>
      </c>
      <c r="I10" s="101">
        <v>111</v>
      </c>
      <c r="J10" s="98">
        <v>0</v>
      </c>
      <c r="K10" s="97">
        <v>20</v>
      </c>
      <c r="L10" s="87">
        <v>0</v>
      </c>
      <c r="M10" s="87">
        <v>0</v>
      </c>
      <c r="N10" s="64"/>
      <c r="O10" s="64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95" customHeight="1">
      <c r="A11" s="109"/>
      <c r="B11" s="59" t="s">
        <v>48</v>
      </c>
      <c r="C11" s="53"/>
      <c r="D11" s="53"/>
      <c r="E11" s="63" t="s">
        <v>39</v>
      </c>
      <c r="F11" s="94">
        <v>134</v>
      </c>
      <c r="G11" s="94">
        <f>G12+G13</f>
        <v>136</v>
      </c>
      <c r="H11" s="94">
        <v>12574</v>
      </c>
      <c r="I11" s="97">
        <v>12193</v>
      </c>
      <c r="J11" s="87">
        <v>8628</v>
      </c>
      <c r="K11" s="97">
        <v>8991</v>
      </c>
      <c r="L11" s="87">
        <v>19627</v>
      </c>
      <c r="M11" s="87">
        <v>19855</v>
      </c>
      <c r="N11" s="64"/>
      <c r="O11" s="64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95" customHeight="1">
      <c r="A12" s="109"/>
      <c r="B12" s="61"/>
      <c r="C12" s="53" t="s">
        <v>49</v>
      </c>
      <c r="D12" s="53"/>
      <c r="E12" s="63" t="s">
        <v>40</v>
      </c>
      <c r="F12" s="94">
        <v>134</v>
      </c>
      <c r="G12" s="94">
        <v>134</v>
      </c>
      <c r="H12" s="94">
        <v>12574</v>
      </c>
      <c r="I12" s="97">
        <v>12053</v>
      </c>
      <c r="J12" s="87">
        <v>8628</v>
      </c>
      <c r="K12" s="97">
        <v>8956</v>
      </c>
      <c r="L12" s="87">
        <v>19627</v>
      </c>
      <c r="M12" s="87">
        <v>19855</v>
      </c>
      <c r="N12" s="64"/>
      <c r="O12" s="64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95" customHeight="1">
      <c r="A13" s="109"/>
      <c r="B13" s="60"/>
      <c r="C13" s="53" t="s">
        <v>50</v>
      </c>
      <c r="D13" s="53"/>
      <c r="E13" s="63" t="s">
        <v>41</v>
      </c>
      <c r="F13" s="94">
        <v>0</v>
      </c>
      <c r="G13" s="94">
        <v>2</v>
      </c>
      <c r="H13" s="65">
        <v>0</v>
      </c>
      <c r="I13" s="101">
        <v>140</v>
      </c>
      <c r="J13" s="98">
        <v>0</v>
      </c>
      <c r="K13" s="97">
        <v>35</v>
      </c>
      <c r="L13" s="87">
        <v>0</v>
      </c>
      <c r="M13" s="98">
        <v>1</v>
      </c>
      <c r="N13" s="64"/>
      <c r="O13" s="64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95" customHeight="1">
      <c r="A14" s="109"/>
      <c r="B14" s="53" t="s">
        <v>51</v>
      </c>
      <c r="C14" s="53"/>
      <c r="D14" s="53"/>
      <c r="E14" s="63" t="s">
        <v>148</v>
      </c>
      <c r="F14" s="94">
        <f>F9-F12</f>
        <v>0</v>
      </c>
      <c r="G14" s="94">
        <f t="shared" ref="G14:G15" si="0">G9-G12</f>
        <v>-3</v>
      </c>
      <c r="H14" s="94">
        <f t="shared" ref="H14:O15" si="1">H9-H12</f>
        <v>723</v>
      </c>
      <c r="I14" s="97">
        <v>-20</v>
      </c>
      <c r="J14" s="87">
        <f t="shared" si="1"/>
        <v>2503</v>
      </c>
      <c r="K14" s="97">
        <f>K9-K12</f>
        <v>1545</v>
      </c>
      <c r="L14" s="87">
        <f t="shared" si="1"/>
        <v>1399</v>
      </c>
      <c r="M14" s="87">
        <f t="shared" si="1"/>
        <v>1305</v>
      </c>
      <c r="N14" s="64">
        <f t="shared" si="1"/>
        <v>0</v>
      </c>
      <c r="O14" s="64">
        <f t="shared" si="1"/>
        <v>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95" customHeight="1">
      <c r="A15" s="109"/>
      <c r="B15" s="53" t="s">
        <v>52</v>
      </c>
      <c r="C15" s="53"/>
      <c r="D15" s="53"/>
      <c r="E15" s="63" t="s">
        <v>149</v>
      </c>
      <c r="F15" s="94">
        <f t="shared" ref="F15" si="2">F10-F13</f>
        <v>1</v>
      </c>
      <c r="G15" s="94">
        <f t="shared" si="0"/>
        <v>-2</v>
      </c>
      <c r="H15" s="94">
        <f t="shared" si="1"/>
        <v>0</v>
      </c>
      <c r="I15" s="97">
        <v>-29</v>
      </c>
      <c r="J15" s="87">
        <f>J10-J13</f>
        <v>0</v>
      </c>
      <c r="K15" s="97">
        <f t="shared" si="1"/>
        <v>-15</v>
      </c>
      <c r="L15" s="87">
        <f t="shared" si="1"/>
        <v>0</v>
      </c>
      <c r="M15" s="87">
        <f t="shared" si="1"/>
        <v>-1</v>
      </c>
      <c r="N15" s="64">
        <f t="shared" si="1"/>
        <v>0</v>
      </c>
      <c r="O15" s="64">
        <f t="shared" si="1"/>
        <v>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95" customHeight="1">
      <c r="A16" s="109"/>
      <c r="B16" s="53" t="s">
        <v>53</v>
      </c>
      <c r="C16" s="53"/>
      <c r="D16" s="53"/>
      <c r="E16" s="63" t="s">
        <v>150</v>
      </c>
      <c r="F16" s="94">
        <f t="shared" ref="F16:G16" si="3">F8-F11</f>
        <v>1</v>
      </c>
      <c r="G16" s="94">
        <f t="shared" si="3"/>
        <v>-5</v>
      </c>
      <c r="H16" s="94">
        <f t="shared" ref="H16:O16" si="4">H8-H11</f>
        <v>723</v>
      </c>
      <c r="I16" s="97">
        <f t="shared" si="4"/>
        <v>-49</v>
      </c>
      <c r="J16" s="87">
        <f>J8-J11</f>
        <v>2503</v>
      </c>
      <c r="K16" s="97">
        <f t="shared" ref="K16" si="5">K8-K11</f>
        <v>1530</v>
      </c>
      <c r="L16" s="87">
        <f>L8-L11</f>
        <v>1399</v>
      </c>
      <c r="M16" s="87">
        <f>M14+M15</f>
        <v>1304</v>
      </c>
      <c r="N16" s="64">
        <f t="shared" si="4"/>
        <v>0</v>
      </c>
      <c r="O16" s="64">
        <f t="shared" si="4"/>
        <v>0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5.95" customHeight="1">
      <c r="A17" s="109"/>
      <c r="B17" s="53" t="s">
        <v>54</v>
      </c>
      <c r="C17" s="53"/>
      <c r="D17" s="53"/>
      <c r="E17" s="51"/>
      <c r="F17" s="65">
        <v>4</v>
      </c>
      <c r="G17" s="94">
        <v>5</v>
      </c>
      <c r="H17" s="65">
        <v>648</v>
      </c>
      <c r="I17" s="97">
        <v>1362</v>
      </c>
      <c r="J17" s="87">
        <v>0</v>
      </c>
      <c r="K17" s="101">
        <v>0</v>
      </c>
      <c r="L17" s="87">
        <v>0</v>
      </c>
      <c r="M17" s="98">
        <v>0</v>
      </c>
      <c r="N17" s="65"/>
      <c r="O17" s="66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5.95" customHeight="1">
      <c r="A18" s="109"/>
      <c r="B18" s="53" t="s">
        <v>55</v>
      </c>
      <c r="C18" s="53"/>
      <c r="D18" s="53"/>
      <c r="E18" s="51"/>
      <c r="F18" s="66">
        <v>1</v>
      </c>
      <c r="G18" s="66">
        <v>1</v>
      </c>
      <c r="H18" s="66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66"/>
      <c r="O18" s="66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.95" customHeight="1">
      <c r="A19" s="109" t="s">
        <v>84</v>
      </c>
      <c r="B19" s="59" t="s">
        <v>56</v>
      </c>
      <c r="C19" s="53"/>
      <c r="D19" s="53"/>
      <c r="E19" s="63"/>
      <c r="F19" s="94">
        <v>28</v>
      </c>
      <c r="G19" s="94">
        <v>4</v>
      </c>
      <c r="H19" s="94">
        <v>427</v>
      </c>
      <c r="I19" s="94">
        <v>305</v>
      </c>
      <c r="J19" s="87">
        <v>2989</v>
      </c>
      <c r="K19" s="97">
        <v>2357</v>
      </c>
      <c r="L19" s="87">
        <v>12430</v>
      </c>
      <c r="M19" s="87">
        <v>12787</v>
      </c>
      <c r="N19" s="64"/>
      <c r="O19" s="64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5.95" customHeight="1">
      <c r="A20" s="109"/>
      <c r="B20" s="60"/>
      <c r="C20" s="53" t="s">
        <v>57</v>
      </c>
      <c r="D20" s="53"/>
      <c r="E20" s="63"/>
      <c r="F20" s="94">
        <v>0</v>
      </c>
      <c r="G20" s="94">
        <v>0</v>
      </c>
      <c r="H20" s="94">
        <v>210</v>
      </c>
      <c r="I20" s="94">
        <v>151</v>
      </c>
      <c r="J20" s="87">
        <v>2600</v>
      </c>
      <c r="K20" s="97">
        <v>2138</v>
      </c>
      <c r="L20" s="87">
        <v>8574</v>
      </c>
      <c r="M20" s="87">
        <v>8960</v>
      </c>
      <c r="N20" s="64"/>
      <c r="O20" s="64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5.95" customHeight="1">
      <c r="A21" s="109"/>
      <c r="B21" s="53" t="s">
        <v>58</v>
      </c>
      <c r="C21" s="53"/>
      <c r="D21" s="53"/>
      <c r="E21" s="63" t="s">
        <v>151</v>
      </c>
      <c r="F21" s="94">
        <v>28</v>
      </c>
      <c r="G21" s="94">
        <f>G19</f>
        <v>4</v>
      </c>
      <c r="H21" s="94">
        <v>427</v>
      </c>
      <c r="I21" s="94">
        <v>305</v>
      </c>
      <c r="J21" s="87">
        <v>2989</v>
      </c>
      <c r="K21" s="97">
        <v>2357</v>
      </c>
      <c r="L21" s="87">
        <v>12430</v>
      </c>
      <c r="M21" s="87">
        <v>12787</v>
      </c>
      <c r="N21" s="64"/>
      <c r="O21" s="64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5.95" customHeight="1">
      <c r="A22" s="109"/>
      <c r="B22" s="59" t="s">
        <v>59</v>
      </c>
      <c r="C22" s="53"/>
      <c r="D22" s="53"/>
      <c r="E22" s="63" t="s">
        <v>152</v>
      </c>
      <c r="F22" s="94">
        <v>52</v>
      </c>
      <c r="G22" s="94">
        <v>48</v>
      </c>
      <c r="H22" s="94">
        <v>1200</v>
      </c>
      <c r="I22" s="94">
        <v>1121</v>
      </c>
      <c r="J22" s="87">
        <v>7570</v>
      </c>
      <c r="K22" s="97">
        <v>6052</v>
      </c>
      <c r="L22" s="87">
        <v>22587</v>
      </c>
      <c r="M22" s="87">
        <v>21264</v>
      </c>
      <c r="N22" s="64"/>
      <c r="O22" s="64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5.95" customHeight="1">
      <c r="A23" s="109"/>
      <c r="B23" s="60" t="s">
        <v>60</v>
      </c>
      <c r="C23" s="53" t="s">
        <v>61</v>
      </c>
      <c r="D23" s="53"/>
      <c r="E23" s="63"/>
      <c r="F23" s="94">
        <v>49</v>
      </c>
      <c r="G23" s="94">
        <v>45</v>
      </c>
      <c r="H23" s="94">
        <v>574</v>
      </c>
      <c r="I23" s="94">
        <v>645</v>
      </c>
      <c r="J23" s="87">
        <v>2357</v>
      </c>
      <c r="K23" s="97">
        <v>2344</v>
      </c>
      <c r="L23" s="87">
        <v>10517</v>
      </c>
      <c r="M23" s="87">
        <v>10596</v>
      </c>
      <c r="N23" s="64"/>
      <c r="O23" s="64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5.95" customHeight="1">
      <c r="A24" s="109"/>
      <c r="B24" s="53" t="s">
        <v>153</v>
      </c>
      <c r="C24" s="53"/>
      <c r="D24" s="53"/>
      <c r="E24" s="63" t="s">
        <v>154</v>
      </c>
      <c r="F24" s="64">
        <f>F21-F22</f>
        <v>-24</v>
      </c>
      <c r="G24" s="64">
        <f t="shared" ref="G24:O24" si="6">G21-G22</f>
        <v>-44</v>
      </c>
      <c r="H24" s="64">
        <f t="shared" si="6"/>
        <v>-773</v>
      </c>
      <c r="I24" s="64">
        <f t="shared" si="6"/>
        <v>-816</v>
      </c>
      <c r="J24" s="87">
        <f t="shared" si="6"/>
        <v>-4581</v>
      </c>
      <c r="K24" s="87">
        <f t="shared" si="6"/>
        <v>-3695</v>
      </c>
      <c r="L24" s="87">
        <f t="shared" si="6"/>
        <v>-10157</v>
      </c>
      <c r="M24" s="87">
        <f t="shared" si="6"/>
        <v>-8477</v>
      </c>
      <c r="N24" s="64">
        <f t="shared" si="6"/>
        <v>0</v>
      </c>
      <c r="O24" s="64">
        <f t="shared" si="6"/>
        <v>0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5.95" customHeight="1">
      <c r="A25" s="109"/>
      <c r="B25" s="59" t="s">
        <v>62</v>
      </c>
      <c r="C25" s="59"/>
      <c r="D25" s="59"/>
      <c r="E25" s="113" t="s">
        <v>155</v>
      </c>
      <c r="F25" s="107">
        <v>24</v>
      </c>
      <c r="G25" s="107">
        <v>44</v>
      </c>
      <c r="H25" s="107">
        <v>773</v>
      </c>
      <c r="I25" s="107">
        <v>816</v>
      </c>
      <c r="J25" s="120">
        <v>4581</v>
      </c>
      <c r="K25" s="122">
        <v>3695</v>
      </c>
      <c r="L25" s="120">
        <v>10157</v>
      </c>
      <c r="M25" s="120">
        <v>8477</v>
      </c>
      <c r="N25" s="107"/>
      <c r="O25" s="107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5.95" customHeight="1">
      <c r="A26" s="109"/>
      <c r="B26" s="80" t="s">
        <v>63</v>
      </c>
      <c r="C26" s="80"/>
      <c r="D26" s="80"/>
      <c r="E26" s="114"/>
      <c r="F26" s="108"/>
      <c r="G26" s="108"/>
      <c r="H26" s="108"/>
      <c r="I26" s="108"/>
      <c r="J26" s="121"/>
      <c r="K26" s="123"/>
      <c r="L26" s="121"/>
      <c r="M26" s="121"/>
      <c r="N26" s="108"/>
      <c r="O26" s="10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5.95" customHeight="1">
      <c r="A27" s="109"/>
      <c r="B27" s="53" t="s">
        <v>156</v>
      </c>
      <c r="C27" s="53"/>
      <c r="D27" s="53"/>
      <c r="E27" s="63" t="s">
        <v>157</v>
      </c>
      <c r="F27" s="64">
        <f t="shared" ref="F27:O27" si="7">F24+F25</f>
        <v>0</v>
      </c>
      <c r="G27" s="64">
        <f t="shared" si="7"/>
        <v>0</v>
      </c>
      <c r="H27" s="64">
        <f t="shared" si="7"/>
        <v>0</v>
      </c>
      <c r="I27" s="64">
        <f t="shared" si="7"/>
        <v>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7"/>
        <v>0</v>
      </c>
      <c r="N27" s="64">
        <f t="shared" si="7"/>
        <v>0</v>
      </c>
      <c r="O27" s="64">
        <f t="shared" si="7"/>
        <v>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5.95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5.95" customHeight="1">
      <c r="A29" s="12"/>
      <c r="F29" s="18"/>
      <c r="G29" s="18"/>
      <c r="H29" s="18"/>
      <c r="I29" s="18"/>
      <c r="J29" s="19"/>
      <c r="K29" s="19"/>
      <c r="L29" s="18"/>
      <c r="M29" s="18"/>
      <c r="N29" s="18"/>
      <c r="O29" s="19" t="s">
        <v>158</v>
      </c>
      <c r="P29" s="18"/>
      <c r="Q29" s="18"/>
      <c r="R29" s="18"/>
      <c r="S29" s="18"/>
      <c r="T29" s="18"/>
      <c r="U29" s="18"/>
      <c r="V29" s="18"/>
      <c r="W29" s="18"/>
      <c r="X29" s="18"/>
      <c r="Y29" s="19"/>
    </row>
    <row r="30" spans="1:25" ht="15.95" customHeight="1">
      <c r="A30" s="111" t="s">
        <v>64</v>
      </c>
      <c r="B30" s="111"/>
      <c r="C30" s="111"/>
      <c r="D30" s="111"/>
      <c r="E30" s="111"/>
      <c r="F30" s="117" t="s">
        <v>252</v>
      </c>
      <c r="G30" s="117"/>
      <c r="H30" s="124" t="s">
        <v>251</v>
      </c>
      <c r="I30" s="124"/>
      <c r="J30" s="117"/>
      <c r="K30" s="117"/>
      <c r="L30" s="117"/>
      <c r="M30" s="117"/>
      <c r="N30" s="117"/>
      <c r="O30" s="117"/>
      <c r="P30" s="24"/>
      <c r="Q30" s="18"/>
      <c r="R30" s="24"/>
      <c r="S30" s="18"/>
      <c r="T30" s="24"/>
      <c r="U30" s="18"/>
      <c r="V30" s="24"/>
      <c r="W30" s="18"/>
      <c r="X30" s="24"/>
      <c r="Y30" s="18"/>
    </row>
    <row r="31" spans="1:25" ht="15.95" customHeight="1">
      <c r="A31" s="111"/>
      <c r="B31" s="111"/>
      <c r="C31" s="111"/>
      <c r="D31" s="111"/>
      <c r="E31" s="111"/>
      <c r="F31" s="51" t="s">
        <v>247</v>
      </c>
      <c r="G31" s="93" t="s">
        <v>248</v>
      </c>
      <c r="H31" s="51" t="s">
        <v>247</v>
      </c>
      <c r="I31" s="93" t="s">
        <v>248</v>
      </c>
      <c r="J31" s="51" t="s">
        <v>237</v>
      </c>
      <c r="K31" s="82" t="s">
        <v>240</v>
      </c>
      <c r="L31" s="51" t="s">
        <v>237</v>
      </c>
      <c r="M31" s="82" t="s">
        <v>240</v>
      </c>
      <c r="N31" s="51" t="s">
        <v>237</v>
      </c>
      <c r="O31" s="82" t="s">
        <v>240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 ht="15.95" customHeight="1">
      <c r="A32" s="109" t="s">
        <v>85</v>
      </c>
      <c r="B32" s="59" t="s">
        <v>45</v>
      </c>
      <c r="C32" s="53"/>
      <c r="D32" s="53"/>
      <c r="E32" s="63" t="s">
        <v>36</v>
      </c>
      <c r="F32" s="94">
        <f>F33+F35</f>
        <v>167</v>
      </c>
      <c r="G32" s="94">
        <f>G33+G35</f>
        <v>145</v>
      </c>
      <c r="H32" s="87">
        <f>H33+H35</f>
        <v>631</v>
      </c>
      <c r="I32" s="87">
        <v>598</v>
      </c>
      <c r="J32" s="64"/>
      <c r="K32" s="64"/>
      <c r="L32" s="64"/>
      <c r="M32" s="64"/>
      <c r="N32" s="64"/>
      <c r="O32" s="64"/>
      <c r="P32" s="21"/>
      <c r="Q32" s="21"/>
      <c r="R32" s="21"/>
      <c r="S32" s="21"/>
      <c r="T32" s="23"/>
      <c r="U32" s="23"/>
      <c r="V32" s="21"/>
      <c r="W32" s="21"/>
      <c r="X32" s="23"/>
      <c r="Y32" s="23"/>
    </row>
    <row r="33" spans="1:25" ht="15.95" customHeight="1">
      <c r="A33" s="115"/>
      <c r="B33" s="61"/>
      <c r="C33" s="59" t="s">
        <v>65</v>
      </c>
      <c r="D33" s="53"/>
      <c r="E33" s="63"/>
      <c r="F33" s="94">
        <v>48</v>
      </c>
      <c r="G33" s="94">
        <v>48</v>
      </c>
      <c r="H33" s="87">
        <v>342</v>
      </c>
      <c r="I33" s="87">
        <v>336</v>
      </c>
      <c r="J33" s="64"/>
      <c r="K33" s="64"/>
      <c r="L33" s="64"/>
      <c r="M33" s="64"/>
      <c r="N33" s="64"/>
      <c r="O33" s="64"/>
      <c r="P33" s="21"/>
      <c r="Q33" s="21"/>
      <c r="R33" s="21"/>
      <c r="S33" s="21"/>
      <c r="T33" s="23"/>
      <c r="U33" s="23"/>
      <c r="V33" s="21"/>
      <c r="W33" s="21"/>
      <c r="X33" s="23"/>
      <c r="Y33" s="23"/>
    </row>
    <row r="34" spans="1:25" ht="15.95" customHeight="1">
      <c r="A34" s="115"/>
      <c r="B34" s="61"/>
      <c r="C34" s="60"/>
      <c r="D34" s="53" t="s">
        <v>66</v>
      </c>
      <c r="E34" s="63"/>
      <c r="F34" s="94">
        <v>48</v>
      </c>
      <c r="G34" s="94">
        <v>48</v>
      </c>
      <c r="H34" s="87">
        <v>342</v>
      </c>
      <c r="I34" s="87">
        <v>336</v>
      </c>
      <c r="J34" s="64"/>
      <c r="K34" s="64"/>
      <c r="L34" s="64"/>
      <c r="M34" s="64"/>
      <c r="N34" s="64"/>
      <c r="O34" s="64"/>
      <c r="P34" s="21"/>
      <c r="Q34" s="21"/>
      <c r="R34" s="21"/>
      <c r="S34" s="21"/>
      <c r="T34" s="23"/>
      <c r="U34" s="23"/>
      <c r="V34" s="21"/>
      <c r="W34" s="21"/>
      <c r="X34" s="23"/>
      <c r="Y34" s="23"/>
    </row>
    <row r="35" spans="1:25" ht="15.95" customHeight="1">
      <c r="A35" s="115"/>
      <c r="B35" s="60"/>
      <c r="C35" s="53" t="s">
        <v>67</v>
      </c>
      <c r="D35" s="53"/>
      <c r="E35" s="63"/>
      <c r="F35" s="94">
        <v>119</v>
      </c>
      <c r="G35" s="94">
        <v>97</v>
      </c>
      <c r="H35" s="87">
        <v>289</v>
      </c>
      <c r="I35" s="87">
        <v>261</v>
      </c>
      <c r="J35" s="66"/>
      <c r="K35" s="66"/>
      <c r="L35" s="64"/>
      <c r="M35" s="64"/>
      <c r="N35" s="64"/>
      <c r="O35" s="64"/>
      <c r="P35" s="21"/>
      <c r="Q35" s="21"/>
      <c r="R35" s="21"/>
      <c r="S35" s="21"/>
      <c r="T35" s="23"/>
      <c r="U35" s="23"/>
      <c r="V35" s="21"/>
      <c r="W35" s="21"/>
      <c r="X35" s="23"/>
      <c r="Y35" s="23"/>
    </row>
    <row r="36" spans="1:25" ht="15.95" customHeight="1">
      <c r="A36" s="115"/>
      <c r="B36" s="59" t="s">
        <v>48</v>
      </c>
      <c r="C36" s="53"/>
      <c r="D36" s="53"/>
      <c r="E36" s="63" t="s">
        <v>37</v>
      </c>
      <c r="F36" s="94">
        <f>F37+F38</f>
        <v>167</v>
      </c>
      <c r="G36" s="94">
        <f>G37+G38</f>
        <v>145</v>
      </c>
      <c r="H36" s="87">
        <f>H37</f>
        <v>581</v>
      </c>
      <c r="I36" s="87">
        <v>580</v>
      </c>
      <c r="J36" s="64"/>
      <c r="K36" s="64"/>
      <c r="L36" s="64"/>
      <c r="M36" s="64"/>
      <c r="N36" s="64"/>
      <c r="O36" s="64"/>
      <c r="P36" s="21"/>
      <c r="Q36" s="21"/>
      <c r="R36" s="21"/>
      <c r="S36" s="21"/>
      <c r="T36" s="21"/>
      <c r="U36" s="21"/>
      <c r="V36" s="21"/>
      <c r="W36" s="21"/>
      <c r="X36" s="23"/>
      <c r="Y36" s="23"/>
    </row>
    <row r="37" spans="1:25" ht="15.95" customHeight="1">
      <c r="A37" s="115"/>
      <c r="B37" s="61"/>
      <c r="C37" s="53" t="s">
        <v>68</v>
      </c>
      <c r="D37" s="53"/>
      <c r="E37" s="63"/>
      <c r="F37" s="94">
        <v>137</v>
      </c>
      <c r="G37" s="94">
        <v>110</v>
      </c>
      <c r="H37" s="87">
        <v>581</v>
      </c>
      <c r="I37" s="87">
        <v>580</v>
      </c>
      <c r="J37" s="64"/>
      <c r="K37" s="64"/>
      <c r="L37" s="64"/>
      <c r="M37" s="64"/>
      <c r="N37" s="64"/>
      <c r="O37" s="64"/>
      <c r="P37" s="21"/>
      <c r="Q37" s="21"/>
      <c r="R37" s="21"/>
      <c r="S37" s="21"/>
      <c r="T37" s="21"/>
      <c r="U37" s="21"/>
      <c r="V37" s="21"/>
      <c r="W37" s="21"/>
      <c r="X37" s="23"/>
      <c r="Y37" s="23"/>
    </row>
    <row r="38" spans="1:25" ht="15.95" customHeight="1">
      <c r="A38" s="115"/>
      <c r="B38" s="60"/>
      <c r="C38" s="53" t="s">
        <v>69</v>
      </c>
      <c r="D38" s="53"/>
      <c r="E38" s="63"/>
      <c r="F38" s="94">
        <v>30</v>
      </c>
      <c r="G38" s="94">
        <v>35</v>
      </c>
      <c r="H38" s="87">
        <v>0</v>
      </c>
      <c r="I38" s="87">
        <v>0</v>
      </c>
      <c r="J38" s="64"/>
      <c r="K38" s="66"/>
      <c r="L38" s="64"/>
      <c r="M38" s="64"/>
      <c r="N38" s="64"/>
      <c r="O38" s="64"/>
      <c r="P38" s="21"/>
      <c r="Q38" s="21"/>
      <c r="R38" s="23"/>
      <c r="S38" s="23"/>
      <c r="T38" s="21"/>
      <c r="U38" s="21"/>
      <c r="V38" s="21"/>
      <c r="W38" s="21"/>
      <c r="X38" s="23"/>
      <c r="Y38" s="23"/>
    </row>
    <row r="39" spans="1:25" ht="15.95" customHeight="1">
      <c r="A39" s="115"/>
      <c r="B39" s="29" t="s">
        <v>70</v>
      </c>
      <c r="C39" s="29"/>
      <c r="D39" s="29"/>
      <c r="E39" s="63" t="s">
        <v>159</v>
      </c>
      <c r="F39" s="94">
        <f t="shared" ref="F39:G39" si="8">F32-F36</f>
        <v>0</v>
      </c>
      <c r="G39" s="94">
        <f t="shared" si="8"/>
        <v>0</v>
      </c>
      <c r="H39" s="87">
        <f t="shared" ref="H39:O39" si="9">H32-H36</f>
        <v>50</v>
      </c>
      <c r="I39" s="87">
        <f t="shared" si="9"/>
        <v>18</v>
      </c>
      <c r="J39" s="64">
        <f t="shared" si="9"/>
        <v>0</v>
      </c>
      <c r="K39" s="64">
        <f t="shared" si="9"/>
        <v>0</v>
      </c>
      <c r="L39" s="64">
        <f t="shared" si="9"/>
        <v>0</v>
      </c>
      <c r="M39" s="64">
        <f t="shared" si="9"/>
        <v>0</v>
      </c>
      <c r="N39" s="64">
        <f t="shared" si="9"/>
        <v>0</v>
      </c>
      <c r="O39" s="64">
        <f t="shared" si="9"/>
        <v>0</v>
      </c>
      <c r="P39" s="21"/>
      <c r="Q39" s="21"/>
      <c r="R39" s="21"/>
      <c r="S39" s="21"/>
      <c r="T39" s="21"/>
      <c r="U39" s="21"/>
      <c r="V39" s="21"/>
      <c r="W39" s="21"/>
      <c r="X39" s="23"/>
      <c r="Y39" s="23"/>
    </row>
    <row r="40" spans="1:25" ht="15.95" customHeight="1">
      <c r="A40" s="109" t="s">
        <v>86</v>
      </c>
      <c r="B40" s="59" t="s">
        <v>71</v>
      </c>
      <c r="C40" s="53"/>
      <c r="D40" s="53"/>
      <c r="E40" s="63" t="s">
        <v>39</v>
      </c>
      <c r="F40" s="94">
        <v>137</v>
      </c>
      <c r="G40" s="94">
        <v>185</v>
      </c>
      <c r="H40" s="87">
        <v>0</v>
      </c>
      <c r="I40" s="87">
        <v>12</v>
      </c>
      <c r="J40" s="64"/>
      <c r="K40" s="64"/>
      <c r="L40" s="64"/>
      <c r="M40" s="64"/>
      <c r="N40" s="64"/>
      <c r="O40" s="64"/>
      <c r="P40" s="21"/>
      <c r="Q40" s="21"/>
      <c r="R40" s="21"/>
      <c r="S40" s="21"/>
      <c r="T40" s="23"/>
      <c r="U40" s="23"/>
      <c r="V40" s="23"/>
      <c r="W40" s="23"/>
      <c r="X40" s="21"/>
      <c r="Y40" s="21"/>
    </row>
    <row r="41" spans="1:25" ht="15.95" customHeight="1">
      <c r="A41" s="110"/>
      <c r="B41" s="60"/>
      <c r="C41" s="53" t="s">
        <v>72</v>
      </c>
      <c r="D41" s="53"/>
      <c r="E41" s="63"/>
      <c r="F41" s="66">
        <v>15</v>
      </c>
      <c r="G41" s="66">
        <v>25</v>
      </c>
      <c r="H41" s="99">
        <v>0</v>
      </c>
      <c r="I41" s="99">
        <v>0</v>
      </c>
      <c r="J41" s="64"/>
      <c r="K41" s="64"/>
      <c r="L41" s="64"/>
      <c r="M41" s="64"/>
      <c r="N41" s="64"/>
      <c r="O41" s="64"/>
      <c r="P41" s="23"/>
      <c r="Q41" s="23"/>
      <c r="R41" s="23"/>
      <c r="S41" s="23"/>
      <c r="T41" s="23"/>
      <c r="U41" s="23"/>
      <c r="V41" s="23"/>
      <c r="W41" s="23"/>
      <c r="X41" s="21"/>
      <c r="Y41" s="21"/>
    </row>
    <row r="42" spans="1:25" ht="15.95" customHeight="1">
      <c r="A42" s="110"/>
      <c r="B42" s="59" t="s">
        <v>59</v>
      </c>
      <c r="C42" s="53"/>
      <c r="D42" s="53"/>
      <c r="E42" s="63" t="s">
        <v>40</v>
      </c>
      <c r="F42" s="94">
        <v>138</v>
      </c>
      <c r="G42" s="94">
        <v>185</v>
      </c>
      <c r="H42" s="87">
        <v>35</v>
      </c>
      <c r="I42" s="87">
        <v>28</v>
      </c>
      <c r="J42" s="64"/>
      <c r="K42" s="64"/>
      <c r="L42" s="64"/>
      <c r="M42" s="64"/>
      <c r="N42" s="64"/>
      <c r="O42" s="64"/>
      <c r="P42" s="21"/>
      <c r="Q42" s="21"/>
      <c r="R42" s="21"/>
      <c r="S42" s="21"/>
      <c r="T42" s="23"/>
      <c r="U42" s="23"/>
      <c r="V42" s="21"/>
      <c r="W42" s="21"/>
      <c r="X42" s="21"/>
      <c r="Y42" s="21"/>
    </row>
    <row r="43" spans="1:25" ht="15.95" customHeight="1">
      <c r="A43" s="110"/>
      <c r="B43" s="60"/>
      <c r="C43" s="53" t="s">
        <v>73</v>
      </c>
      <c r="D43" s="53"/>
      <c r="E43" s="63"/>
      <c r="F43" s="94">
        <v>116</v>
      </c>
      <c r="G43" s="94">
        <v>111</v>
      </c>
      <c r="H43" s="87">
        <v>0</v>
      </c>
      <c r="I43" s="87">
        <v>0</v>
      </c>
      <c r="J43" s="66"/>
      <c r="K43" s="66"/>
      <c r="L43" s="64"/>
      <c r="M43" s="64"/>
      <c r="N43" s="64"/>
      <c r="O43" s="64"/>
      <c r="P43" s="21"/>
      <c r="Q43" s="21"/>
      <c r="R43" s="23"/>
      <c r="S43" s="21"/>
      <c r="T43" s="23"/>
      <c r="U43" s="23"/>
      <c r="V43" s="21"/>
      <c r="W43" s="21"/>
      <c r="X43" s="23"/>
      <c r="Y43" s="23"/>
    </row>
    <row r="44" spans="1:25" ht="15.95" customHeight="1">
      <c r="A44" s="110"/>
      <c r="B44" s="53" t="s">
        <v>70</v>
      </c>
      <c r="C44" s="53"/>
      <c r="D44" s="53"/>
      <c r="E44" s="63" t="s">
        <v>160</v>
      </c>
      <c r="F44" s="66">
        <f t="shared" ref="F44:O44" si="10">F40-F42</f>
        <v>-1</v>
      </c>
      <c r="G44" s="66">
        <f t="shared" si="10"/>
        <v>0</v>
      </c>
      <c r="H44" s="66">
        <f t="shared" si="10"/>
        <v>-35</v>
      </c>
      <c r="I44" s="66">
        <f t="shared" si="10"/>
        <v>-16</v>
      </c>
      <c r="J44" s="66">
        <f t="shared" si="10"/>
        <v>0</v>
      </c>
      <c r="K44" s="66">
        <f t="shared" si="10"/>
        <v>0</v>
      </c>
      <c r="L44" s="66">
        <f t="shared" si="10"/>
        <v>0</v>
      </c>
      <c r="M44" s="66">
        <f t="shared" si="10"/>
        <v>0</v>
      </c>
      <c r="N44" s="66">
        <f t="shared" si="10"/>
        <v>0</v>
      </c>
      <c r="O44" s="66">
        <f t="shared" si="10"/>
        <v>0</v>
      </c>
      <c r="P44" s="23"/>
      <c r="Q44" s="23"/>
      <c r="R44" s="21"/>
      <c r="S44" s="21"/>
      <c r="T44" s="23"/>
      <c r="U44" s="23"/>
      <c r="V44" s="21"/>
      <c r="W44" s="21"/>
      <c r="X44" s="21"/>
      <c r="Y44" s="21"/>
    </row>
    <row r="45" spans="1:25" ht="15.95" customHeight="1">
      <c r="A45" s="109" t="s">
        <v>78</v>
      </c>
      <c r="B45" s="29" t="s">
        <v>74</v>
      </c>
      <c r="C45" s="29"/>
      <c r="D45" s="29"/>
      <c r="E45" s="63" t="s">
        <v>161</v>
      </c>
      <c r="F45" s="64">
        <f t="shared" ref="F45:O45" si="11">F39+F44</f>
        <v>-1</v>
      </c>
      <c r="G45" s="64">
        <f t="shared" si="11"/>
        <v>0</v>
      </c>
      <c r="H45" s="64">
        <f t="shared" si="11"/>
        <v>15</v>
      </c>
      <c r="I45" s="64">
        <f t="shared" si="11"/>
        <v>2</v>
      </c>
      <c r="J45" s="64">
        <f t="shared" si="11"/>
        <v>0</v>
      </c>
      <c r="K45" s="64">
        <f t="shared" si="11"/>
        <v>0</v>
      </c>
      <c r="L45" s="64">
        <f t="shared" si="11"/>
        <v>0</v>
      </c>
      <c r="M45" s="64">
        <f t="shared" si="11"/>
        <v>0</v>
      </c>
      <c r="N45" s="64">
        <f t="shared" si="11"/>
        <v>0</v>
      </c>
      <c r="O45" s="64">
        <f t="shared" si="11"/>
        <v>0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15.95" customHeight="1">
      <c r="A46" s="110"/>
      <c r="B46" s="53" t="s">
        <v>75</v>
      </c>
      <c r="C46" s="53"/>
      <c r="D46" s="53"/>
      <c r="E46" s="53"/>
      <c r="F46" s="66">
        <v>0</v>
      </c>
      <c r="G46" s="66">
        <v>0</v>
      </c>
      <c r="H46" s="99">
        <v>16</v>
      </c>
      <c r="I46" s="99">
        <v>0</v>
      </c>
      <c r="J46" s="66"/>
      <c r="K46" s="66"/>
      <c r="L46" s="64"/>
      <c r="M46" s="64"/>
      <c r="N46" s="66"/>
      <c r="O46" s="66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5" ht="15.95" customHeight="1">
      <c r="A47" s="110"/>
      <c r="B47" s="53" t="s">
        <v>76</v>
      </c>
      <c r="C47" s="53"/>
      <c r="D47" s="53"/>
      <c r="E47" s="53"/>
      <c r="F47" s="94">
        <v>1</v>
      </c>
      <c r="G47" s="94">
        <v>2</v>
      </c>
      <c r="H47" s="87">
        <v>50</v>
      </c>
      <c r="I47" s="87">
        <v>41</v>
      </c>
      <c r="J47" s="64"/>
      <c r="K47" s="64"/>
      <c r="L47" s="64"/>
      <c r="M47" s="64"/>
      <c r="N47" s="64"/>
      <c r="O47" s="64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15.95" customHeight="1">
      <c r="A48" s="110"/>
      <c r="B48" s="53" t="s">
        <v>77</v>
      </c>
      <c r="C48" s="53"/>
      <c r="D48" s="53"/>
      <c r="E48" s="53"/>
      <c r="F48" s="94">
        <v>1</v>
      </c>
      <c r="G48" s="94">
        <v>2</v>
      </c>
      <c r="H48" s="87">
        <v>50</v>
      </c>
      <c r="I48" s="87">
        <v>41</v>
      </c>
      <c r="J48" s="64"/>
      <c r="K48" s="64"/>
      <c r="L48" s="64"/>
      <c r="M48" s="64"/>
      <c r="N48" s="64"/>
      <c r="O48" s="64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15" ht="15.95" customHeight="1">
      <c r="A49" s="11" t="s">
        <v>162</v>
      </c>
      <c r="O49" s="4"/>
    </row>
    <row r="50" spans="1:15" ht="15.95" customHeight="1">
      <c r="A50" s="11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75" firstPageNumber="3" orientation="landscape" useFirstPageNumber="1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zoomScale="85" zoomScaleNormal="100" zoomScaleSheetLayoutView="85" workbookViewId="0">
      <pane xSplit="4" ySplit="7" topLeftCell="E20" activePane="bottomRight" state="frozen"/>
      <selection activeCell="G46" sqref="G46"/>
      <selection pane="topRight" activeCell="G46" sqref="G46"/>
      <selection pane="bottomLeft" activeCell="G46" sqref="G46"/>
      <selection pane="bottomRight" activeCell="E49" sqref="E49"/>
    </sheetView>
  </sheetViews>
  <sheetFormatPr defaultRowHeight="13.5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6384" width="9" style="1"/>
  </cols>
  <sheetData>
    <row r="1" spans="1:14" ht="33.950000000000003" customHeight="1">
      <c r="A1" s="35" t="s">
        <v>0</v>
      </c>
      <c r="B1" s="35"/>
      <c r="C1" s="20" t="s">
        <v>244</v>
      </c>
      <c r="D1" s="41"/>
    </row>
    <row r="3" spans="1:14" ht="15" customHeight="1">
      <c r="A3" s="15" t="s">
        <v>163</v>
      </c>
      <c r="B3" s="15"/>
      <c r="C3" s="15"/>
      <c r="D3" s="15"/>
      <c r="E3" s="15"/>
      <c r="F3" s="15"/>
      <c r="I3" s="15"/>
      <c r="J3" s="15"/>
    </row>
    <row r="4" spans="1:14" ht="15" customHeight="1">
      <c r="A4" s="15"/>
      <c r="B4" s="15"/>
      <c r="C4" s="15"/>
      <c r="D4" s="15"/>
      <c r="E4" s="15"/>
      <c r="F4" s="15"/>
      <c r="I4" s="15"/>
      <c r="J4" s="15"/>
    </row>
    <row r="5" spans="1:14" ht="15" customHeight="1">
      <c r="A5" s="42"/>
      <c r="B5" s="42" t="s">
        <v>239</v>
      </c>
      <c r="C5" s="42"/>
      <c r="D5" s="42"/>
      <c r="H5" s="16"/>
      <c r="L5" s="16"/>
      <c r="N5" s="16" t="s">
        <v>164</v>
      </c>
    </row>
    <row r="6" spans="1:14" ht="15" customHeight="1">
      <c r="A6" s="43"/>
      <c r="B6" s="44"/>
      <c r="C6" s="44"/>
      <c r="D6" s="89"/>
      <c r="E6" s="125" t="s">
        <v>253</v>
      </c>
      <c r="F6" s="125"/>
      <c r="G6" s="125" t="s">
        <v>254</v>
      </c>
      <c r="H6" s="125"/>
      <c r="I6" s="125"/>
      <c r="J6" s="125"/>
      <c r="K6" s="125"/>
      <c r="L6" s="125"/>
      <c r="M6" s="125"/>
      <c r="N6" s="125"/>
    </row>
    <row r="7" spans="1:14" ht="15" customHeight="1">
      <c r="A7" s="45"/>
      <c r="B7" s="46"/>
      <c r="C7" s="46"/>
      <c r="D7" s="90"/>
      <c r="E7" s="95" t="s">
        <v>247</v>
      </c>
      <c r="F7" s="83" t="s">
        <v>248</v>
      </c>
      <c r="G7" s="95" t="s">
        <v>247</v>
      </c>
      <c r="H7" s="95" t="s">
        <v>248</v>
      </c>
      <c r="I7" s="27" t="s">
        <v>237</v>
      </c>
      <c r="J7" s="27" t="s">
        <v>240</v>
      </c>
      <c r="K7" s="27" t="s">
        <v>237</v>
      </c>
      <c r="L7" s="27" t="s">
        <v>240</v>
      </c>
      <c r="M7" s="27" t="s">
        <v>237</v>
      </c>
      <c r="N7" s="27" t="s">
        <v>240</v>
      </c>
    </row>
    <row r="8" spans="1:14" ht="18" customHeight="1">
      <c r="A8" s="104" t="s">
        <v>165</v>
      </c>
      <c r="B8" s="84" t="s">
        <v>166</v>
      </c>
      <c r="C8" s="85"/>
      <c r="D8" s="85"/>
      <c r="E8" s="86">
        <v>1</v>
      </c>
      <c r="F8" s="86">
        <v>1</v>
      </c>
      <c r="G8" s="86">
        <v>6</v>
      </c>
      <c r="H8" s="86">
        <v>6</v>
      </c>
      <c r="I8" s="86"/>
      <c r="J8" s="86"/>
      <c r="K8" s="86"/>
      <c r="L8" s="86"/>
      <c r="M8" s="86"/>
      <c r="N8" s="86"/>
    </row>
    <row r="9" spans="1:14" ht="18" customHeight="1">
      <c r="A9" s="104"/>
      <c r="B9" s="104" t="s">
        <v>167</v>
      </c>
      <c r="C9" s="53" t="s">
        <v>168</v>
      </c>
      <c r="D9" s="53"/>
      <c r="E9" s="86">
        <v>20</v>
      </c>
      <c r="F9" s="86">
        <v>20</v>
      </c>
      <c r="G9" s="86">
        <v>50</v>
      </c>
      <c r="H9" s="86">
        <v>50</v>
      </c>
      <c r="I9" s="86"/>
      <c r="J9" s="86"/>
      <c r="K9" s="86"/>
      <c r="L9" s="86"/>
      <c r="M9" s="86"/>
      <c r="N9" s="86"/>
    </row>
    <row r="10" spans="1:14" ht="18" customHeight="1">
      <c r="A10" s="104"/>
      <c r="B10" s="104"/>
      <c r="C10" s="53" t="s">
        <v>169</v>
      </c>
      <c r="D10" s="53"/>
      <c r="E10" s="86">
        <v>20</v>
      </c>
      <c r="F10" s="86">
        <v>20</v>
      </c>
      <c r="G10" s="86">
        <v>26</v>
      </c>
      <c r="H10" s="86">
        <v>25.5</v>
      </c>
      <c r="I10" s="86"/>
      <c r="J10" s="86"/>
      <c r="K10" s="86"/>
      <c r="L10" s="86"/>
      <c r="M10" s="86"/>
      <c r="N10" s="86"/>
    </row>
    <row r="11" spans="1:14" ht="18" customHeight="1">
      <c r="A11" s="104"/>
      <c r="B11" s="104"/>
      <c r="C11" s="53" t="s">
        <v>170</v>
      </c>
      <c r="D11" s="53"/>
      <c r="E11" s="86">
        <v>0</v>
      </c>
      <c r="F11" s="86">
        <v>0</v>
      </c>
      <c r="G11" s="102">
        <v>0</v>
      </c>
      <c r="H11" s="86">
        <v>0</v>
      </c>
      <c r="I11" s="86"/>
      <c r="J11" s="86"/>
      <c r="K11" s="86"/>
      <c r="L11" s="86"/>
      <c r="M11" s="86"/>
      <c r="N11" s="86"/>
    </row>
    <row r="12" spans="1:14" ht="18" customHeight="1">
      <c r="A12" s="104"/>
      <c r="B12" s="104"/>
      <c r="C12" s="53" t="s">
        <v>171</v>
      </c>
      <c r="D12" s="53"/>
      <c r="E12" s="86">
        <v>0</v>
      </c>
      <c r="F12" s="86">
        <v>0</v>
      </c>
      <c r="G12" s="86">
        <v>24</v>
      </c>
      <c r="H12" s="86">
        <v>24</v>
      </c>
      <c r="I12" s="86"/>
      <c r="J12" s="86"/>
      <c r="K12" s="86"/>
      <c r="L12" s="86"/>
      <c r="M12" s="86"/>
      <c r="N12" s="86"/>
    </row>
    <row r="13" spans="1:14" ht="18" customHeight="1">
      <c r="A13" s="104"/>
      <c r="B13" s="104"/>
      <c r="C13" s="53" t="s">
        <v>172</v>
      </c>
      <c r="D13" s="53"/>
      <c r="E13" s="86">
        <v>0</v>
      </c>
      <c r="F13" s="86">
        <v>0</v>
      </c>
      <c r="G13" s="86">
        <v>0</v>
      </c>
      <c r="H13" s="86">
        <v>0</v>
      </c>
      <c r="I13" s="86"/>
      <c r="J13" s="86"/>
      <c r="K13" s="86"/>
      <c r="L13" s="86"/>
      <c r="M13" s="86"/>
      <c r="N13" s="86"/>
    </row>
    <row r="14" spans="1:14" ht="18" customHeight="1">
      <c r="A14" s="104"/>
      <c r="B14" s="104"/>
      <c r="C14" s="53" t="s">
        <v>78</v>
      </c>
      <c r="D14" s="53"/>
      <c r="E14" s="86">
        <v>0</v>
      </c>
      <c r="F14" s="86">
        <v>0</v>
      </c>
      <c r="G14" s="86">
        <v>0</v>
      </c>
      <c r="H14" s="86">
        <v>0</v>
      </c>
      <c r="I14" s="86"/>
      <c r="J14" s="86"/>
      <c r="K14" s="86"/>
      <c r="L14" s="86"/>
      <c r="M14" s="86"/>
      <c r="N14" s="86"/>
    </row>
    <row r="15" spans="1:14" ht="18" customHeight="1">
      <c r="A15" s="104" t="s">
        <v>173</v>
      </c>
      <c r="B15" s="104" t="s">
        <v>174</v>
      </c>
      <c r="C15" s="53" t="s">
        <v>175</v>
      </c>
      <c r="D15" s="53"/>
      <c r="E15" s="94">
        <v>2788</v>
      </c>
      <c r="F15" s="94">
        <v>3452</v>
      </c>
      <c r="G15" s="94">
        <v>100</v>
      </c>
      <c r="H15" s="94">
        <v>146.6</v>
      </c>
      <c r="I15" s="64"/>
      <c r="J15" s="64"/>
      <c r="K15" s="64"/>
      <c r="L15" s="64"/>
      <c r="M15" s="64"/>
      <c r="N15" s="64"/>
    </row>
    <row r="16" spans="1:14" ht="18" customHeight="1">
      <c r="A16" s="104"/>
      <c r="B16" s="104"/>
      <c r="C16" s="53" t="s">
        <v>176</v>
      </c>
      <c r="D16" s="53"/>
      <c r="E16" s="94">
        <v>0</v>
      </c>
      <c r="F16" s="94">
        <v>0</v>
      </c>
      <c r="G16" s="94">
        <v>4</v>
      </c>
      <c r="H16" s="94">
        <v>4</v>
      </c>
      <c r="I16" s="64"/>
      <c r="J16" s="64"/>
      <c r="K16" s="64"/>
      <c r="L16" s="64"/>
      <c r="M16" s="64"/>
      <c r="N16" s="64"/>
    </row>
    <row r="17" spans="1:15" ht="18" customHeight="1">
      <c r="A17" s="104"/>
      <c r="B17" s="104"/>
      <c r="C17" s="53" t="s">
        <v>177</v>
      </c>
      <c r="D17" s="53"/>
      <c r="E17" s="94">
        <v>0</v>
      </c>
      <c r="F17" s="94">
        <v>0</v>
      </c>
      <c r="G17" s="94">
        <v>0</v>
      </c>
      <c r="H17" s="94">
        <v>0</v>
      </c>
      <c r="I17" s="64"/>
      <c r="J17" s="64"/>
      <c r="K17" s="64"/>
      <c r="L17" s="64"/>
      <c r="M17" s="64"/>
      <c r="N17" s="64"/>
    </row>
    <row r="18" spans="1:15" ht="18" customHeight="1">
      <c r="A18" s="104"/>
      <c r="B18" s="104"/>
      <c r="C18" s="53" t="s">
        <v>178</v>
      </c>
      <c r="D18" s="53"/>
      <c r="E18" s="94">
        <v>2788</v>
      </c>
      <c r="F18" s="94">
        <v>3452</v>
      </c>
      <c r="G18" s="94">
        <v>104</v>
      </c>
      <c r="H18" s="94">
        <v>150.69999999999999</v>
      </c>
      <c r="I18" s="64"/>
      <c r="J18" s="64"/>
      <c r="K18" s="64"/>
      <c r="L18" s="64"/>
      <c r="M18" s="64"/>
      <c r="N18" s="64"/>
    </row>
    <row r="19" spans="1:15" ht="18" customHeight="1">
      <c r="A19" s="104"/>
      <c r="B19" s="104" t="s">
        <v>179</v>
      </c>
      <c r="C19" s="53" t="s">
        <v>180</v>
      </c>
      <c r="D19" s="53"/>
      <c r="E19" s="94">
        <v>2601</v>
      </c>
      <c r="F19" s="94">
        <v>3266</v>
      </c>
      <c r="G19" s="94">
        <v>15</v>
      </c>
      <c r="H19" s="94">
        <v>56</v>
      </c>
      <c r="I19" s="64"/>
      <c r="J19" s="64"/>
      <c r="K19" s="64"/>
      <c r="L19" s="64"/>
      <c r="M19" s="64"/>
      <c r="N19" s="64"/>
    </row>
    <row r="20" spans="1:15" ht="18" customHeight="1">
      <c r="A20" s="104"/>
      <c r="B20" s="104"/>
      <c r="C20" s="53" t="s">
        <v>181</v>
      </c>
      <c r="D20" s="53"/>
      <c r="E20" s="94">
        <v>0</v>
      </c>
      <c r="F20" s="94">
        <v>0</v>
      </c>
      <c r="G20" s="94">
        <v>8</v>
      </c>
      <c r="H20" s="94">
        <v>13.5</v>
      </c>
      <c r="I20" s="64"/>
      <c r="J20" s="64"/>
      <c r="K20" s="64"/>
      <c r="L20" s="64"/>
      <c r="M20" s="64"/>
      <c r="N20" s="64"/>
    </row>
    <row r="21" spans="1:15" ht="18" customHeight="1">
      <c r="A21" s="104"/>
      <c r="B21" s="104"/>
      <c r="C21" s="53" t="s">
        <v>182</v>
      </c>
      <c r="D21" s="53"/>
      <c r="E21" s="87">
        <v>0</v>
      </c>
      <c r="F21" s="87">
        <v>0</v>
      </c>
      <c r="G21" s="87">
        <v>0</v>
      </c>
      <c r="H21" s="87">
        <v>0</v>
      </c>
      <c r="I21" s="87"/>
      <c r="J21" s="87"/>
      <c r="K21" s="87"/>
      <c r="L21" s="87"/>
      <c r="M21" s="87"/>
      <c r="N21" s="87"/>
    </row>
    <row r="22" spans="1:15" ht="18" customHeight="1">
      <c r="A22" s="104"/>
      <c r="B22" s="104"/>
      <c r="C22" s="29" t="s">
        <v>183</v>
      </c>
      <c r="D22" s="29"/>
      <c r="E22" s="94">
        <v>2601</v>
      </c>
      <c r="F22" s="94">
        <v>3266</v>
      </c>
      <c r="G22" s="94">
        <v>23</v>
      </c>
      <c r="H22" s="94">
        <v>69.599999999999994</v>
      </c>
      <c r="I22" s="64"/>
      <c r="J22" s="64"/>
      <c r="K22" s="64"/>
      <c r="L22" s="64"/>
      <c r="M22" s="64"/>
      <c r="N22" s="64"/>
    </row>
    <row r="23" spans="1:15" ht="18" customHeight="1">
      <c r="A23" s="104"/>
      <c r="B23" s="104" t="s">
        <v>184</v>
      </c>
      <c r="C23" s="53" t="s">
        <v>185</v>
      </c>
      <c r="D23" s="53"/>
      <c r="E23" s="94">
        <v>20</v>
      </c>
      <c r="F23" s="94">
        <v>20</v>
      </c>
      <c r="G23" s="94">
        <v>50</v>
      </c>
      <c r="H23" s="94">
        <v>50</v>
      </c>
      <c r="I23" s="64"/>
      <c r="J23" s="64"/>
      <c r="K23" s="64"/>
      <c r="L23" s="64"/>
      <c r="M23" s="64"/>
      <c r="N23" s="64"/>
    </row>
    <row r="24" spans="1:15" ht="18" customHeight="1">
      <c r="A24" s="104"/>
      <c r="B24" s="104"/>
      <c r="C24" s="53" t="s">
        <v>186</v>
      </c>
      <c r="D24" s="53"/>
      <c r="E24" s="94">
        <v>0</v>
      </c>
      <c r="F24" s="94">
        <v>0</v>
      </c>
      <c r="G24" s="94">
        <v>31</v>
      </c>
      <c r="H24" s="94">
        <v>31.1</v>
      </c>
      <c r="I24" s="64"/>
      <c r="J24" s="64"/>
      <c r="K24" s="64"/>
      <c r="L24" s="64"/>
      <c r="M24" s="64"/>
      <c r="N24" s="64"/>
    </row>
    <row r="25" spans="1:15" ht="18" customHeight="1">
      <c r="A25" s="104"/>
      <c r="B25" s="104"/>
      <c r="C25" s="53" t="s">
        <v>187</v>
      </c>
      <c r="D25" s="53"/>
      <c r="E25" s="94">
        <v>166</v>
      </c>
      <c r="F25" s="94">
        <v>166</v>
      </c>
      <c r="G25" s="94">
        <v>0</v>
      </c>
      <c r="H25" s="94">
        <v>0</v>
      </c>
      <c r="I25" s="64"/>
      <c r="J25" s="64"/>
      <c r="K25" s="64"/>
      <c r="L25" s="64"/>
      <c r="M25" s="64"/>
      <c r="N25" s="64"/>
    </row>
    <row r="26" spans="1:15" ht="18" customHeight="1">
      <c r="A26" s="104"/>
      <c r="B26" s="104"/>
      <c r="C26" s="53" t="s">
        <v>188</v>
      </c>
      <c r="D26" s="53"/>
      <c r="E26" s="94">
        <v>186</v>
      </c>
      <c r="F26" s="94">
        <v>186</v>
      </c>
      <c r="G26" s="94">
        <v>81</v>
      </c>
      <c r="H26" s="94">
        <v>81.099999999999994</v>
      </c>
      <c r="I26" s="64"/>
      <c r="J26" s="64"/>
      <c r="K26" s="64"/>
      <c r="L26" s="64"/>
      <c r="M26" s="64"/>
      <c r="N26" s="64"/>
    </row>
    <row r="27" spans="1:15" ht="18" customHeight="1">
      <c r="A27" s="104"/>
      <c r="B27" s="53" t="s">
        <v>189</v>
      </c>
      <c r="C27" s="53"/>
      <c r="D27" s="53"/>
      <c r="E27" s="94">
        <v>2788</v>
      </c>
      <c r="F27" s="94">
        <v>3452</v>
      </c>
      <c r="G27" s="94">
        <v>104</v>
      </c>
      <c r="H27" s="94">
        <v>150.69999999999999</v>
      </c>
      <c r="I27" s="64"/>
      <c r="J27" s="64"/>
      <c r="K27" s="64"/>
      <c r="L27" s="64"/>
      <c r="M27" s="64"/>
      <c r="N27" s="64"/>
    </row>
    <row r="28" spans="1:15" ht="18" customHeight="1">
      <c r="A28" s="104" t="s">
        <v>190</v>
      </c>
      <c r="B28" s="104" t="s">
        <v>191</v>
      </c>
      <c r="C28" s="53" t="s">
        <v>192</v>
      </c>
      <c r="D28" s="88" t="s">
        <v>36</v>
      </c>
      <c r="E28" s="94">
        <v>759</v>
      </c>
      <c r="F28" s="94">
        <v>1082</v>
      </c>
      <c r="G28" s="94">
        <v>68</v>
      </c>
      <c r="H28" s="94">
        <v>279.3</v>
      </c>
      <c r="I28" s="64"/>
      <c r="J28" s="64"/>
      <c r="K28" s="64"/>
      <c r="L28" s="64"/>
      <c r="M28" s="64"/>
      <c r="N28" s="64"/>
    </row>
    <row r="29" spans="1:15" ht="18" customHeight="1">
      <c r="A29" s="104"/>
      <c r="B29" s="104"/>
      <c r="C29" s="53" t="s">
        <v>193</v>
      </c>
      <c r="D29" s="88" t="s">
        <v>37</v>
      </c>
      <c r="E29" s="94">
        <v>744</v>
      </c>
      <c r="F29" s="94">
        <v>1071</v>
      </c>
      <c r="G29" s="94">
        <v>77</v>
      </c>
      <c r="H29" s="94">
        <v>285.5</v>
      </c>
      <c r="I29" s="64"/>
      <c r="J29" s="64"/>
      <c r="K29" s="64"/>
      <c r="L29" s="64"/>
      <c r="M29" s="64"/>
      <c r="N29" s="64"/>
    </row>
    <row r="30" spans="1:15" ht="18" customHeight="1">
      <c r="A30" s="104"/>
      <c r="B30" s="104"/>
      <c r="C30" s="53" t="s">
        <v>194</v>
      </c>
      <c r="D30" s="88" t="s">
        <v>195</v>
      </c>
      <c r="E30" s="94">
        <v>29</v>
      </c>
      <c r="F30" s="94">
        <v>29</v>
      </c>
      <c r="G30" s="94">
        <v>0</v>
      </c>
      <c r="H30" s="94">
        <v>0</v>
      </c>
      <c r="I30" s="64"/>
      <c r="J30" s="64"/>
      <c r="K30" s="64"/>
      <c r="L30" s="64"/>
      <c r="M30" s="64"/>
      <c r="N30" s="64"/>
    </row>
    <row r="31" spans="1:15" ht="18" customHeight="1">
      <c r="A31" s="104"/>
      <c r="B31" s="104"/>
      <c r="C31" s="29" t="s">
        <v>196</v>
      </c>
      <c r="D31" s="88" t="s">
        <v>197</v>
      </c>
      <c r="E31" s="64">
        <f t="shared" ref="E31:N31" si="0">E28-E29-E30</f>
        <v>-14</v>
      </c>
      <c r="F31" s="64">
        <f t="shared" si="0"/>
        <v>-18</v>
      </c>
      <c r="G31" s="94">
        <f t="shared" si="0"/>
        <v>-9</v>
      </c>
      <c r="H31" s="94">
        <f>H28-H29-H30</f>
        <v>-6.1999999999999886</v>
      </c>
      <c r="I31" s="64">
        <f t="shared" si="0"/>
        <v>0</v>
      </c>
      <c r="J31" s="64">
        <f t="shared" si="0"/>
        <v>0</v>
      </c>
      <c r="K31" s="64">
        <f t="shared" si="0"/>
        <v>0</v>
      </c>
      <c r="L31" s="64">
        <f t="shared" si="0"/>
        <v>0</v>
      </c>
      <c r="M31" s="64">
        <f t="shared" si="0"/>
        <v>0</v>
      </c>
      <c r="N31" s="64">
        <f t="shared" si="0"/>
        <v>0</v>
      </c>
      <c r="O31" s="7"/>
    </row>
    <row r="32" spans="1:15" ht="18" customHeight="1">
      <c r="A32" s="104"/>
      <c r="B32" s="104"/>
      <c r="C32" s="53" t="s">
        <v>198</v>
      </c>
      <c r="D32" s="88" t="s">
        <v>199</v>
      </c>
      <c r="E32" s="94">
        <v>14</v>
      </c>
      <c r="F32" s="94">
        <v>18</v>
      </c>
      <c r="G32" s="94">
        <v>10</v>
      </c>
      <c r="H32" s="94">
        <v>25.6</v>
      </c>
      <c r="I32" s="64"/>
      <c r="J32" s="64"/>
      <c r="K32" s="64"/>
      <c r="L32" s="64"/>
      <c r="M32" s="64"/>
      <c r="N32" s="64"/>
    </row>
    <row r="33" spans="1:14" ht="18" customHeight="1">
      <c r="A33" s="104"/>
      <c r="B33" s="104"/>
      <c r="C33" s="53" t="s">
        <v>200</v>
      </c>
      <c r="D33" s="88" t="s">
        <v>201</v>
      </c>
      <c r="E33" s="64">
        <v>0</v>
      </c>
      <c r="F33" s="64">
        <v>0</v>
      </c>
      <c r="G33" s="94">
        <v>1</v>
      </c>
      <c r="H33" s="94">
        <v>0.3</v>
      </c>
      <c r="I33" s="64"/>
      <c r="J33" s="64"/>
      <c r="K33" s="64"/>
      <c r="L33" s="64"/>
      <c r="M33" s="64"/>
      <c r="N33" s="64"/>
    </row>
    <row r="34" spans="1:14" ht="18" customHeight="1">
      <c r="A34" s="104"/>
      <c r="B34" s="104"/>
      <c r="C34" s="29" t="s">
        <v>202</v>
      </c>
      <c r="D34" s="88" t="s">
        <v>203</v>
      </c>
      <c r="E34" s="64">
        <f t="shared" ref="E34:N34" si="1">E31+E32-E33</f>
        <v>0</v>
      </c>
      <c r="F34" s="64">
        <f t="shared" si="1"/>
        <v>0</v>
      </c>
      <c r="G34" s="94">
        <f t="shared" si="1"/>
        <v>0</v>
      </c>
      <c r="H34" s="94">
        <f t="shared" si="1"/>
        <v>19.100000000000012</v>
      </c>
      <c r="I34" s="64">
        <f t="shared" si="1"/>
        <v>0</v>
      </c>
      <c r="J34" s="64">
        <f t="shared" si="1"/>
        <v>0</v>
      </c>
      <c r="K34" s="64">
        <f t="shared" si="1"/>
        <v>0</v>
      </c>
      <c r="L34" s="64">
        <f t="shared" si="1"/>
        <v>0</v>
      </c>
      <c r="M34" s="64">
        <f t="shared" si="1"/>
        <v>0</v>
      </c>
      <c r="N34" s="64">
        <f t="shared" si="1"/>
        <v>0</v>
      </c>
    </row>
    <row r="35" spans="1:14" ht="18" customHeight="1">
      <c r="A35" s="104"/>
      <c r="B35" s="104" t="s">
        <v>204</v>
      </c>
      <c r="C35" s="53" t="s">
        <v>205</v>
      </c>
      <c r="D35" s="88" t="s">
        <v>206</v>
      </c>
      <c r="E35" s="94">
        <v>0</v>
      </c>
      <c r="F35" s="94">
        <v>0</v>
      </c>
      <c r="G35" s="94">
        <v>0</v>
      </c>
      <c r="H35" s="94">
        <v>0</v>
      </c>
      <c r="I35" s="64"/>
      <c r="J35" s="64"/>
      <c r="K35" s="64"/>
      <c r="L35" s="64"/>
      <c r="M35" s="64"/>
      <c r="N35" s="64"/>
    </row>
    <row r="36" spans="1:14" ht="18" customHeight="1">
      <c r="A36" s="104"/>
      <c r="B36" s="104"/>
      <c r="C36" s="53" t="s">
        <v>207</v>
      </c>
      <c r="D36" s="88" t="s">
        <v>208</v>
      </c>
      <c r="E36" s="94">
        <v>0</v>
      </c>
      <c r="F36" s="94">
        <v>0</v>
      </c>
      <c r="G36" s="94">
        <v>0</v>
      </c>
      <c r="H36" s="94">
        <v>3.4</v>
      </c>
      <c r="I36" s="64"/>
      <c r="J36" s="64"/>
      <c r="K36" s="64"/>
      <c r="L36" s="64"/>
      <c r="M36" s="64"/>
      <c r="N36" s="64"/>
    </row>
    <row r="37" spans="1:14" ht="18" customHeight="1">
      <c r="A37" s="104"/>
      <c r="B37" s="104"/>
      <c r="C37" s="53" t="s">
        <v>209</v>
      </c>
      <c r="D37" s="88" t="s">
        <v>210</v>
      </c>
      <c r="E37" s="64">
        <f t="shared" ref="E37:N37" si="2">E34+E35-E36</f>
        <v>0</v>
      </c>
      <c r="F37" s="64">
        <f t="shared" si="2"/>
        <v>0</v>
      </c>
      <c r="G37" s="94">
        <f t="shared" ref="G37:H37" si="3">G34+G35-G36</f>
        <v>0</v>
      </c>
      <c r="H37" s="94">
        <f t="shared" si="3"/>
        <v>15.700000000000012</v>
      </c>
      <c r="I37" s="64">
        <f t="shared" si="2"/>
        <v>0</v>
      </c>
      <c r="J37" s="64">
        <f t="shared" si="2"/>
        <v>0</v>
      </c>
      <c r="K37" s="64">
        <f t="shared" si="2"/>
        <v>0</v>
      </c>
      <c r="L37" s="64">
        <f t="shared" si="2"/>
        <v>0</v>
      </c>
      <c r="M37" s="64">
        <f t="shared" si="2"/>
        <v>0</v>
      </c>
      <c r="N37" s="64">
        <f t="shared" si="2"/>
        <v>0</v>
      </c>
    </row>
    <row r="38" spans="1:14" ht="18" customHeight="1">
      <c r="A38" s="104"/>
      <c r="B38" s="104"/>
      <c r="C38" s="53" t="s">
        <v>211</v>
      </c>
      <c r="D38" s="88" t="s">
        <v>212</v>
      </c>
      <c r="E38" s="94">
        <v>0</v>
      </c>
      <c r="F38" s="94">
        <v>0</v>
      </c>
      <c r="G38" s="94">
        <v>0</v>
      </c>
      <c r="H38" s="94">
        <v>0</v>
      </c>
      <c r="I38" s="64"/>
      <c r="J38" s="64"/>
      <c r="K38" s="64"/>
      <c r="L38" s="64"/>
      <c r="M38" s="64"/>
      <c r="N38" s="64"/>
    </row>
    <row r="39" spans="1:14" ht="18" customHeight="1">
      <c r="A39" s="104"/>
      <c r="B39" s="104"/>
      <c r="C39" s="53" t="s">
        <v>213</v>
      </c>
      <c r="D39" s="88" t="s">
        <v>214</v>
      </c>
      <c r="E39" s="94">
        <v>0</v>
      </c>
      <c r="F39" s="94">
        <v>0</v>
      </c>
      <c r="G39" s="94">
        <v>0</v>
      </c>
      <c r="H39" s="94">
        <v>0</v>
      </c>
      <c r="I39" s="64"/>
      <c r="J39" s="64"/>
      <c r="K39" s="64"/>
      <c r="L39" s="64"/>
      <c r="M39" s="64"/>
      <c r="N39" s="64"/>
    </row>
    <row r="40" spans="1:14" ht="18" customHeight="1">
      <c r="A40" s="104"/>
      <c r="B40" s="104"/>
      <c r="C40" s="53" t="s">
        <v>215</v>
      </c>
      <c r="D40" s="88" t="s">
        <v>216</v>
      </c>
      <c r="E40" s="94">
        <v>0</v>
      </c>
      <c r="F40" s="94">
        <v>0</v>
      </c>
      <c r="G40" s="94">
        <v>0.2</v>
      </c>
      <c r="H40" s="94">
        <v>1</v>
      </c>
      <c r="I40" s="64"/>
      <c r="J40" s="64"/>
      <c r="K40" s="64"/>
      <c r="L40" s="64"/>
      <c r="M40" s="64"/>
      <c r="N40" s="64"/>
    </row>
    <row r="41" spans="1:14" ht="18" customHeight="1">
      <c r="A41" s="104"/>
      <c r="B41" s="104"/>
      <c r="C41" s="29" t="s">
        <v>217</v>
      </c>
      <c r="D41" s="88" t="s">
        <v>218</v>
      </c>
      <c r="E41" s="64">
        <f t="shared" ref="E41:N41" si="4">E34+E35-E36-E40</f>
        <v>0</v>
      </c>
      <c r="F41" s="64">
        <f t="shared" si="4"/>
        <v>0</v>
      </c>
      <c r="G41" s="64">
        <f t="shared" si="4"/>
        <v>-0.2</v>
      </c>
      <c r="H41" s="64">
        <f>H34+H35-H36-H40</f>
        <v>14.700000000000012</v>
      </c>
      <c r="I41" s="64">
        <f t="shared" si="4"/>
        <v>0</v>
      </c>
      <c r="J41" s="64">
        <f t="shared" si="4"/>
        <v>0</v>
      </c>
      <c r="K41" s="64">
        <f t="shared" si="4"/>
        <v>0</v>
      </c>
      <c r="L41" s="64">
        <f t="shared" si="4"/>
        <v>0</v>
      </c>
      <c r="M41" s="64">
        <f t="shared" si="4"/>
        <v>0</v>
      </c>
      <c r="N41" s="64">
        <f t="shared" si="4"/>
        <v>0</v>
      </c>
    </row>
    <row r="42" spans="1:14" ht="18" customHeight="1">
      <c r="A42" s="104"/>
      <c r="B42" s="104"/>
      <c r="C42" s="126" t="s">
        <v>219</v>
      </c>
      <c r="D42" s="126"/>
      <c r="E42" s="64">
        <f t="shared" ref="E42:N42" si="5">E37+E38-E39-E40</f>
        <v>0</v>
      </c>
      <c r="F42" s="64">
        <f t="shared" si="5"/>
        <v>0</v>
      </c>
      <c r="G42" s="64">
        <f t="shared" si="5"/>
        <v>-0.2</v>
      </c>
      <c r="H42" s="64">
        <f t="shared" si="5"/>
        <v>14.700000000000012</v>
      </c>
      <c r="I42" s="64">
        <f t="shared" si="5"/>
        <v>0</v>
      </c>
      <c r="J42" s="64">
        <f t="shared" si="5"/>
        <v>0</v>
      </c>
      <c r="K42" s="64">
        <f t="shared" si="5"/>
        <v>0</v>
      </c>
      <c r="L42" s="64">
        <f t="shared" si="5"/>
        <v>0</v>
      </c>
      <c r="M42" s="64">
        <f t="shared" si="5"/>
        <v>0</v>
      </c>
      <c r="N42" s="64">
        <f t="shared" si="5"/>
        <v>0</v>
      </c>
    </row>
    <row r="43" spans="1:14" ht="18" customHeight="1">
      <c r="A43" s="104"/>
      <c r="B43" s="104"/>
      <c r="C43" s="53" t="s">
        <v>220</v>
      </c>
      <c r="D43" s="88" t="s">
        <v>221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</row>
    <row r="44" spans="1:14" ht="18" customHeight="1">
      <c r="A44" s="104"/>
      <c r="B44" s="104"/>
      <c r="C44" s="29" t="s">
        <v>222</v>
      </c>
      <c r="D44" s="63" t="s">
        <v>223</v>
      </c>
      <c r="E44" s="64">
        <f t="shared" ref="E44:N44" si="6">E41+E43</f>
        <v>0</v>
      </c>
      <c r="F44" s="64">
        <f t="shared" si="6"/>
        <v>0</v>
      </c>
      <c r="G44" s="64">
        <f t="shared" si="6"/>
        <v>-0.2</v>
      </c>
      <c r="H44" s="64">
        <f t="shared" si="6"/>
        <v>14.700000000000012</v>
      </c>
      <c r="I44" s="64">
        <f t="shared" si="6"/>
        <v>0</v>
      </c>
      <c r="J44" s="64">
        <f t="shared" si="6"/>
        <v>0</v>
      </c>
      <c r="K44" s="64">
        <f t="shared" si="6"/>
        <v>0</v>
      </c>
      <c r="L44" s="64">
        <f t="shared" si="6"/>
        <v>0</v>
      </c>
      <c r="M44" s="64">
        <f t="shared" si="6"/>
        <v>0</v>
      </c>
      <c r="N44" s="64">
        <f t="shared" si="6"/>
        <v>0</v>
      </c>
    </row>
    <row r="45" spans="1:14" ht="14.1" customHeight="1">
      <c r="A45" s="11" t="s">
        <v>224</v>
      </c>
    </row>
    <row r="46" spans="1:14" ht="14.1" customHeight="1">
      <c r="A46" s="11" t="s">
        <v>225</v>
      </c>
    </row>
    <row r="47" spans="1:14">
      <c r="A47" s="47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5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76" firstPageNumber="5" orientation="landscape" useFirstPageNumber="1" horizontalDpi="4294967292" r:id="rId1"/>
  <headerFooter alignWithMargins="0">
    <oddHeader>&amp;R&amp;"明朝,斜体"&amp;9指定都市－5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1.普通会計予算（R4-5年度）</vt:lpstr>
      <vt:lpstr>2.公営企業会計予算（R4-5年度）</vt:lpstr>
      <vt:lpstr>3.(1)普通会計決算（R2-3年度）</vt:lpstr>
      <vt:lpstr>3.(2)財政指標等（H29‐R3年度）</vt:lpstr>
      <vt:lpstr>4.公営企業会計決算（R2-3年度）</vt:lpstr>
      <vt:lpstr>5.三セク決算（R2-3年度）</vt:lpstr>
      <vt:lpstr>'1.普通会計予算（R4-5年度）'!Print_Area</vt:lpstr>
      <vt:lpstr>'2.公営企業会計予算（R4-5年度）'!Print_Area</vt:lpstr>
      <vt:lpstr>'3.(1)普通会計決算（R2-3年度）'!Print_Area</vt:lpstr>
      <vt:lpstr>'3.(2)財政指標等（H29‐R3年度）'!Print_Area</vt:lpstr>
      <vt:lpstr>'4.公営企業会計決算（R2-3年度）'!Print_Area</vt:lpstr>
      <vt:lpstr>'5.三セク決算（R2-3年度）'!Print_Area</vt:lpstr>
      <vt:lpstr>'2.公営企業会計予算（R4-5年度）'!Print_Titles</vt:lpstr>
      <vt:lpstr>'4.公営企業会計決算（R2-3年度）'!Print_Titles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Administrator</cp:lastModifiedBy>
  <cp:lastPrinted>2023-08-07T11:13:14Z</cp:lastPrinted>
  <dcterms:created xsi:type="dcterms:W3CDTF">1999-07-06T05:17:05Z</dcterms:created>
  <dcterms:modified xsi:type="dcterms:W3CDTF">2023-08-14T08:28:00Z</dcterms:modified>
</cp:coreProperties>
</file>