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6.189\財政課\Ⅵ-財源調整係\★★H１５～財源調整係\8-地方債協会\R5照会・通知\230706_※※予算総括へ振る※※【地方債協会】都道府県及び指定都市の財政状況について（照会）（8.25〆）\回答\"/>
    </mc:Choice>
  </mc:AlternateContent>
  <bookViews>
    <workbookView xWindow="0" yWindow="0" windowWidth="20490" windowHeight="7305" firstSheet="3" activeTab="3"/>
  </bookViews>
  <sheets>
    <sheet name="1.普通会計予算（R4-5年度）" sheetId="2" r:id="rId1"/>
    <sheet name="2.公営企業会計予算（R4-5年度）" sheetId="6" r:id="rId2"/>
    <sheet name="3.(1)普通会計決算（R2-3年度）" sheetId="7" r:id="rId3"/>
    <sheet name="3.(2)財政指標等（H29‐R3年度）" sheetId="8" r:id="rId4"/>
    <sheet name="4.公営企業会計決算（R2-3年度）" sheetId="9" r:id="rId5"/>
    <sheet name="5.三セク決算（R2-3年度）" sheetId="10" r:id="rId6"/>
  </sheets>
  <definedNames>
    <definedName name="_xlnm.Print_Area" localSheetId="0">'1.普通会計予算（R4-5年度）'!$A$1:$I$42</definedName>
    <definedName name="_xlnm.Print_Area" localSheetId="1">'2.公営企業会計予算（R4-5年度）'!$A$1:$Q$70</definedName>
    <definedName name="_xlnm.Print_Area" localSheetId="2">'3.(1)普通会計決算（R2-3年度）'!$A$1:$I$42</definedName>
    <definedName name="_xlnm.Print_Area" localSheetId="3">'3.(2)財政指標等（H29‐R3年度）'!$A$1:$I$35</definedName>
    <definedName name="_xlnm.Print_Area" localSheetId="4">'4.公営企業会計決算（R2-3年度）'!$A$1:$O$70</definedName>
    <definedName name="_xlnm.Print_Area" localSheetId="5">'5.三セク決算（R2-3年度）'!$A$1:$R$46</definedName>
    <definedName name="_xlnm.Print_Titles" localSheetId="1">'2.公営企業会計予算（R4-5年度）'!$1:$4</definedName>
    <definedName name="_xlnm.Print_Titles" localSheetId="4">'4.公営企業会計決算（R2-3年度）'!$1:$4</definedName>
  </definedNames>
  <calcPr calcId="162913"/>
</workbook>
</file>

<file path=xl/calcChain.xml><?xml version="1.0" encoding="utf-8"?>
<calcChain xmlns="http://schemas.openxmlformats.org/spreadsheetml/2006/main">
  <c r="F24" i="8" l="1"/>
  <c r="I22" i="8" l="1"/>
  <c r="F44" i="6" l="1"/>
  <c r="F39" i="6"/>
  <c r="F45" i="6" s="1"/>
  <c r="L24" i="6"/>
  <c r="L27" i="6" s="1"/>
  <c r="L16" i="6"/>
  <c r="L15" i="6"/>
  <c r="L14" i="6"/>
  <c r="J24" i="6" l="1"/>
  <c r="J27" i="6" s="1"/>
  <c r="J16" i="6"/>
  <c r="J15" i="6"/>
  <c r="J14" i="6"/>
  <c r="J24" i="9"/>
  <c r="J27" i="9" s="1"/>
  <c r="J16" i="9"/>
  <c r="J15" i="9"/>
  <c r="J14" i="9"/>
  <c r="Q31" i="10" l="1"/>
  <c r="Q34" i="10" s="1"/>
  <c r="N24" i="9"/>
  <c r="N27" i="9" s="1"/>
  <c r="N16" i="9"/>
  <c r="N15" i="9"/>
  <c r="N14" i="9"/>
  <c r="H24" i="9"/>
  <c r="H27" i="9" s="1"/>
  <c r="H16" i="9"/>
  <c r="H15" i="9"/>
  <c r="H14" i="9"/>
  <c r="F24" i="9"/>
  <c r="F27" i="9" s="1"/>
  <c r="F16" i="9"/>
  <c r="F15" i="9"/>
  <c r="F14" i="9"/>
  <c r="N24" i="6"/>
  <c r="N27" i="6" s="1"/>
  <c r="N16" i="6"/>
  <c r="N15" i="6"/>
  <c r="N14" i="6"/>
  <c r="H24" i="6"/>
  <c r="H27" i="6" s="1"/>
  <c r="H16" i="6"/>
  <c r="H15" i="6"/>
  <c r="H14" i="6"/>
  <c r="F24" i="6"/>
  <c r="F27" i="6" s="1"/>
  <c r="F16" i="6"/>
  <c r="F15" i="6"/>
  <c r="F14" i="6"/>
  <c r="Q41" i="10" l="1"/>
  <c r="Q44" i="10" s="1"/>
  <c r="Q37" i="10"/>
  <c r="Q42" i="10" s="1"/>
  <c r="F43" i="10"/>
  <c r="F39" i="9" l="1"/>
  <c r="O31" i="10" l="1"/>
  <c r="O34" i="10" s="1"/>
  <c r="M31" i="10"/>
  <c r="M34" i="10" s="1"/>
  <c r="M26" i="10"/>
  <c r="M27" i="10" s="1"/>
  <c r="M22" i="10"/>
  <c r="M18" i="10"/>
  <c r="K31" i="10"/>
  <c r="K34" i="10" s="1"/>
  <c r="I31" i="10"/>
  <c r="I34" i="10" s="1"/>
  <c r="F66" i="6"/>
  <c r="O41" i="10" l="1"/>
  <c r="O44" i="10" s="1"/>
  <c r="O37" i="10"/>
  <c r="O42" i="10" s="1"/>
  <c r="M41" i="10"/>
  <c r="M44" i="10" s="1"/>
  <c r="M37" i="10"/>
  <c r="M42" i="10" s="1"/>
  <c r="K41" i="10"/>
  <c r="K44" i="10" s="1"/>
  <c r="K37" i="10"/>
  <c r="K42" i="10" s="1"/>
  <c r="I41" i="10"/>
  <c r="I44" i="10" s="1"/>
  <c r="I37" i="10"/>
  <c r="I42" i="10" s="1"/>
  <c r="G31" i="10" l="1"/>
  <c r="G34" i="10" s="1"/>
  <c r="H65" i="9"/>
  <c r="H60" i="9"/>
  <c r="H66" i="9" s="1"/>
  <c r="N44" i="9"/>
  <c r="N39" i="9"/>
  <c r="L44" i="9"/>
  <c r="L39" i="9"/>
  <c r="L45" i="9" s="1"/>
  <c r="H44" i="9"/>
  <c r="H39" i="9"/>
  <c r="H65" i="6"/>
  <c r="H60" i="6"/>
  <c r="H66" i="6" s="1"/>
  <c r="N44" i="6"/>
  <c r="N39" i="6"/>
  <c r="N45" i="6" s="1"/>
  <c r="L44" i="6"/>
  <c r="L39" i="6"/>
  <c r="L45" i="6" s="1"/>
  <c r="H44" i="6"/>
  <c r="H39" i="6"/>
  <c r="H45" i="6" l="1"/>
  <c r="H45" i="9"/>
  <c r="N45" i="9"/>
  <c r="G41" i="10"/>
  <c r="G44" i="10" s="1"/>
  <c r="G37" i="10"/>
  <c r="G42" i="10" s="1"/>
  <c r="Q65" i="6" l="1"/>
  <c r="P65" i="6"/>
  <c r="Q60" i="6"/>
  <c r="Q66" i="6" s="1"/>
  <c r="P60" i="6"/>
  <c r="P66" i="6" s="1"/>
  <c r="R31" i="10" l="1"/>
  <c r="R34" i="10" s="1"/>
  <c r="P31" i="10"/>
  <c r="P34" i="10" s="1"/>
  <c r="N31" i="10"/>
  <c r="N34" i="10" s="1"/>
  <c r="N26" i="10"/>
  <c r="N27" i="10" s="1"/>
  <c r="N22" i="10"/>
  <c r="N18" i="10"/>
  <c r="L31" i="10"/>
  <c r="L34" i="10" s="1"/>
  <c r="J31" i="10"/>
  <c r="J34" i="10" s="1"/>
  <c r="H31" i="10"/>
  <c r="H34" i="10" s="1"/>
  <c r="F31" i="10"/>
  <c r="F34" i="10" s="1"/>
  <c r="O65" i="9"/>
  <c r="O60" i="9"/>
  <c r="O66" i="9" s="1"/>
  <c r="M65" i="9"/>
  <c r="M60" i="9"/>
  <c r="M66" i="9" s="1"/>
  <c r="K65" i="9"/>
  <c r="K60" i="9"/>
  <c r="K66" i="9" s="1"/>
  <c r="I65" i="9"/>
  <c r="I60" i="9"/>
  <c r="I66" i="9" s="1"/>
  <c r="G65" i="9"/>
  <c r="G60" i="9"/>
  <c r="G66" i="9" s="1"/>
  <c r="N65" i="9"/>
  <c r="L65" i="9"/>
  <c r="F65" i="9"/>
  <c r="N60" i="9"/>
  <c r="L60" i="9"/>
  <c r="J60" i="9"/>
  <c r="J66" i="9" s="1"/>
  <c r="F60" i="9"/>
  <c r="F66" i="9" s="1"/>
  <c r="O44" i="9"/>
  <c r="O39" i="9"/>
  <c r="O45" i="9" s="1"/>
  <c r="M44" i="9"/>
  <c r="M39" i="9"/>
  <c r="M45" i="9" s="1"/>
  <c r="K44" i="9"/>
  <c r="K39" i="9"/>
  <c r="K45" i="9" s="1"/>
  <c r="I44" i="9"/>
  <c r="I39" i="9"/>
  <c r="I45" i="9" s="1"/>
  <c r="G44" i="9"/>
  <c r="G39" i="9"/>
  <c r="G45" i="9" s="1"/>
  <c r="O24" i="9"/>
  <c r="O27" i="9" s="1"/>
  <c r="O16" i="9"/>
  <c r="O15" i="9"/>
  <c r="O14" i="9"/>
  <c r="M24" i="9"/>
  <c r="M27" i="9" s="1"/>
  <c r="M16" i="9"/>
  <c r="M15" i="9"/>
  <c r="M14" i="9"/>
  <c r="K24" i="9"/>
  <c r="K27" i="9" s="1"/>
  <c r="K16" i="9"/>
  <c r="K15" i="9"/>
  <c r="K14" i="9"/>
  <c r="I24" i="9"/>
  <c r="I27" i="9" s="1"/>
  <c r="I16" i="9"/>
  <c r="I15" i="9"/>
  <c r="I14" i="9"/>
  <c r="G24" i="9"/>
  <c r="G27" i="9" s="1"/>
  <c r="G16" i="9"/>
  <c r="G15" i="9"/>
  <c r="G14" i="9"/>
  <c r="H22" i="8"/>
  <c r="H20" i="8"/>
  <c r="G20" i="8"/>
  <c r="F20" i="8"/>
  <c r="E20" i="8"/>
  <c r="H19" i="8"/>
  <c r="H23" i="8" s="1"/>
  <c r="G19" i="8"/>
  <c r="F19" i="8"/>
  <c r="F23" i="8" s="1"/>
  <c r="E19" i="8"/>
  <c r="H40" i="7"/>
  <c r="H22" i="7"/>
  <c r="O66" i="6"/>
  <c r="O65" i="6"/>
  <c r="O60" i="6"/>
  <c r="M65" i="6"/>
  <c r="M60" i="6"/>
  <c r="M66" i="6" s="1"/>
  <c r="K65" i="6"/>
  <c r="K60" i="6"/>
  <c r="K66" i="6" s="1"/>
  <c r="I65" i="6"/>
  <c r="I60" i="6"/>
  <c r="I66" i="6" s="1"/>
  <c r="G65" i="6"/>
  <c r="G60" i="6"/>
  <c r="G66" i="6" s="1"/>
  <c r="G44" i="6"/>
  <c r="G45" i="6" s="1"/>
  <c r="G39" i="6"/>
  <c r="I44" i="6"/>
  <c r="I39" i="6"/>
  <c r="I45" i="6" s="1"/>
  <c r="K44" i="6"/>
  <c r="K39" i="6"/>
  <c r="M44" i="6"/>
  <c r="M39" i="6"/>
  <c r="M45" i="6" s="1"/>
  <c r="O44" i="6"/>
  <c r="O39" i="6"/>
  <c r="O24" i="6"/>
  <c r="O27" i="6" s="1"/>
  <c r="O16" i="6"/>
  <c r="O15" i="6"/>
  <c r="O14" i="6"/>
  <c r="M24" i="6"/>
  <c r="M27" i="6" s="1"/>
  <c r="M16" i="6"/>
  <c r="M15" i="6"/>
  <c r="M14" i="6"/>
  <c r="K24" i="6"/>
  <c r="K27" i="6" s="1"/>
  <c r="K16" i="6"/>
  <c r="K15" i="6"/>
  <c r="K14" i="6"/>
  <c r="I24" i="6"/>
  <c r="I27" i="6" s="1"/>
  <c r="I16" i="6"/>
  <c r="I15" i="6"/>
  <c r="I14" i="6"/>
  <c r="G24" i="6"/>
  <c r="G27" i="6" s="1"/>
  <c r="G16" i="6"/>
  <c r="G15" i="6"/>
  <c r="G14" i="6"/>
  <c r="N65" i="6"/>
  <c r="F65" i="6"/>
  <c r="N60" i="6"/>
  <c r="N66" i="6" s="1"/>
  <c r="F60" i="6"/>
  <c r="H22" i="2"/>
  <c r="L66" i="9" l="1"/>
  <c r="N66" i="9"/>
  <c r="O45" i="6"/>
  <c r="K45" i="6"/>
  <c r="E23" i="8"/>
  <c r="R41" i="10"/>
  <c r="R44" i="10" s="1"/>
  <c r="R37" i="10"/>
  <c r="R42" i="10" s="1"/>
  <c r="P41" i="10"/>
  <c r="P44" i="10" s="1"/>
  <c r="P37" i="10"/>
  <c r="P42" i="10" s="1"/>
  <c r="N41" i="10"/>
  <c r="N44" i="10" s="1"/>
  <c r="N37" i="10"/>
  <c r="N42" i="10" s="1"/>
  <c r="L41" i="10"/>
  <c r="L44" i="10" s="1"/>
  <c r="L37" i="10"/>
  <c r="L42" i="10" s="1"/>
  <c r="J41" i="10"/>
  <c r="J44" i="10" s="1"/>
  <c r="J37" i="10"/>
  <c r="J42" i="10" s="1"/>
  <c r="H41" i="10"/>
  <c r="H44" i="10" s="1"/>
  <c r="H37" i="10"/>
  <c r="H42" i="10" s="1"/>
  <c r="F41" i="10"/>
  <c r="F44" i="10" s="1"/>
  <c r="F37" i="10"/>
  <c r="F42" i="10" s="1"/>
  <c r="G24" i="8"/>
  <c r="F22" i="8"/>
  <c r="H21" i="8"/>
  <c r="E21" i="8"/>
  <c r="E22" i="8"/>
  <c r="F21" i="8"/>
  <c r="G21" i="8"/>
  <c r="G22" i="8" l="1"/>
  <c r="G23" i="8"/>
  <c r="I20" i="8"/>
  <c r="I16" i="2"/>
  <c r="F40" i="7"/>
  <c r="F22" i="7"/>
  <c r="G9" i="7" s="1"/>
  <c r="H40" i="2"/>
  <c r="F40" i="2"/>
  <c r="G38" i="2" s="1"/>
  <c r="F22" i="2"/>
  <c r="G20" i="2" s="1"/>
  <c r="I36" i="2"/>
  <c r="E31" i="10"/>
  <c r="E34" i="10" s="1"/>
  <c r="E37" i="10" s="1"/>
  <c r="E42" i="10" s="1"/>
  <c r="J44" i="9"/>
  <c r="F44" i="9"/>
  <c r="J39" i="9"/>
  <c r="L24" i="9"/>
  <c r="L27" i="9" s="1"/>
  <c r="L16" i="9"/>
  <c r="L15" i="9"/>
  <c r="L14" i="9"/>
  <c r="I19" i="8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39" i="2"/>
  <c r="I38" i="2"/>
  <c r="I37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1" i="2"/>
  <c r="I20" i="2"/>
  <c r="I17" i="2"/>
  <c r="I15" i="2"/>
  <c r="I14" i="2"/>
  <c r="I13" i="2"/>
  <c r="I10" i="2"/>
  <c r="I9" i="2"/>
  <c r="I11" i="2"/>
  <c r="I12" i="2"/>
  <c r="I18" i="2"/>
  <c r="I19" i="2"/>
  <c r="G31" i="2" l="1"/>
  <c r="G34" i="2"/>
  <c r="I23" i="8"/>
  <c r="I21" i="8"/>
  <c r="G40" i="2"/>
  <c r="G21" i="2"/>
  <c r="I40" i="7"/>
  <c r="G13" i="2"/>
  <c r="J45" i="9"/>
  <c r="G31" i="7"/>
  <c r="G39" i="7"/>
  <c r="G20" i="7"/>
  <c r="G10" i="7"/>
  <c r="G24" i="7"/>
  <c r="G28" i="7"/>
  <c r="G32" i="7"/>
  <c r="G36" i="7"/>
  <c r="G40" i="7"/>
  <c r="G21" i="7"/>
  <c r="G25" i="7"/>
  <c r="G29" i="7"/>
  <c r="G33" i="7"/>
  <c r="G37" i="7"/>
  <c r="G26" i="2"/>
  <c r="G26" i="7"/>
  <c r="G30" i="7"/>
  <c r="G34" i="7"/>
  <c r="G38" i="7"/>
  <c r="G17" i="7"/>
  <c r="E41" i="10"/>
  <c r="E44" i="10" s="1"/>
  <c r="G19" i="7"/>
  <c r="G23" i="7"/>
  <c r="G14" i="7"/>
  <c r="G12" i="7"/>
  <c r="G27" i="7"/>
  <c r="G35" i="7"/>
  <c r="F45" i="9"/>
  <c r="G9" i="2"/>
  <c r="I22" i="2"/>
  <c r="G22" i="2"/>
  <c r="G10" i="2"/>
  <c r="G16" i="2"/>
  <c r="G14" i="2"/>
  <c r="G19" i="2"/>
  <c r="G29" i="2"/>
  <c r="G30" i="2"/>
  <c r="I40" i="2"/>
  <c r="G17" i="2"/>
  <c r="G24" i="2"/>
  <c r="G35" i="2"/>
  <c r="G37" i="2"/>
  <c r="G39" i="2"/>
  <c r="G11" i="7"/>
  <c r="G28" i="2"/>
  <c r="G16" i="7"/>
  <c r="G18" i="7"/>
  <c r="I22" i="7"/>
  <c r="G15" i="2"/>
  <c r="G32" i="2"/>
  <c r="G27" i="2"/>
  <c r="G12" i="2"/>
  <c r="G13" i="7"/>
  <c r="G18" i="2"/>
  <c r="G15" i="7"/>
  <c r="G22" i="7"/>
  <c r="G11" i="2"/>
  <c r="G33" i="2"/>
  <c r="G23" i="2"/>
  <c r="G25" i="2"/>
  <c r="G36" i="2"/>
</calcChain>
</file>

<file path=xl/comments1.xml><?xml version="1.0" encoding="utf-8"?>
<comments xmlns="http://schemas.openxmlformats.org/spreadsheetml/2006/main">
  <authors>
    <author>北九州市</author>
  </authors>
  <commentList>
    <comment ref="I33" authorId="0" shapeId="0">
      <text>
        <r>
          <rPr>
            <sz val="10"/>
            <color indexed="81"/>
            <rFont val="MS P ゴシック"/>
            <family val="3"/>
            <charset val="128"/>
          </rPr>
          <t>0.007914百万円</t>
        </r>
      </text>
    </comment>
  </commentList>
</comments>
</file>

<file path=xl/sharedStrings.xml><?xml version="1.0" encoding="utf-8"?>
<sst xmlns="http://schemas.openxmlformats.org/spreadsheetml/2006/main" count="562" uniqueCount="283">
  <si>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</si>
  <si>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</si>
  <si>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</si>
  <si>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</si>
  <si>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</si>
  <si>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</si>
  <si>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</si>
  <si>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</si>
  <si>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</si>
  <si>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</si>
  <si>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</si>
  <si>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</si>
  <si>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</si>
  <si>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</si>
  <si>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</si>
  <si>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</si>
  <si>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</si>
  <si>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</si>
  <si>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</si>
  <si>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</si>
  <si>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</si>
  <si>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</si>
  <si>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</si>
  <si>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</si>
  <si>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</si>
  <si>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</si>
  <si>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</si>
  <si>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</si>
  <si>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</si>
  <si>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</si>
  <si>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</si>
  <si>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</si>
  <si>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</si>
  <si>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</si>
  <si>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</si>
  <si>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</si>
  <si>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</si>
  <si>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</si>
  <si>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</si>
  <si>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</si>
  <si>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</si>
  <si>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</si>
  <si>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</si>
  <si>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</si>
  <si>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</si>
  <si>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</si>
  <si>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</si>
  <si>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</si>
  <si>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</si>
  <si>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</si>
  <si>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</si>
  <si>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</si>
  <si>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</si>
  <si>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</si>
  <si>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</si>
  <si>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</si>
  <si>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</si>
  <si>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</si>
  <si>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</si>
  <si>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</si>
  <si>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</si>
  <si>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</si>
  <si>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</si>
  <si>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</si>
  <si>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</si>
  <si>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</si>
  <si>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</si>
  <si>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</si>
  <si>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</si>
  <si>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</si>
  <si>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</si>
  <si>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</si>
  <si>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</si>
  <si>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</si>
  <si>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</si>
  <si>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</si>
  <si>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</si>
  <si>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</si>
  <si>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</si>
  <si>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</si>
  <si>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</si>
  <si>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</si>
  <si>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</si>
  <si>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</si>
  <si>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</si>
  <si>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</si>
  <si>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</si>
  <si>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</si>
  <si>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</si>
  <si>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</si>
  <si>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</si>
  <si>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</si>
  <si>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</si>
  <si>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</si>
  <si>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</si>
  <si>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</si>
  <si>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</si>
  <si>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</si>
  <si>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</si>
  <si>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</si>
  <si>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</si>
  <si>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</si>
  <si>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</si>
  <si>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</si>
  <si>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（単位：百万円、％）</t>
    <phoneticPr fontId="7"/>
  </si>
  <si>
    <t>３.普通会計の状況</t>
    <phoneticPr fontId="7"/>
  </si>
  <si>
    <t>（単位：百万円、％）</t>
    <phoneticPr fontId="7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</si>
  <si>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</si>
  <si>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</si>
  <si>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</si>
  <si>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</si>
  <si>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</si>
  <si>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</si>
  <si>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</si>
  <si>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</si>
  <si>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</si>
  <si>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</si>
  <si>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</si>
  <si>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</si>
  <si>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</si>
  <si>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</si>
  <si>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</si>
  <si>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</si>
  <si>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</si>
  <si>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</si>
  <si>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</si>
  <si>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</si>
  <si>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</si>
  <si>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</si>
  <si>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</si>
  <si>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</si>
  <si>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</si>
  <si>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</si>
  <si>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</si>
  <si>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</si>
  <si>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</si>
  <si>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</si>
  <si>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</si>
  <si>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</si>
  <si>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</si>
  <si>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</si>
  <si>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</si>
  <si>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</si>
  <si>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</si>
  <si>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</si>
  <si>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</si>
  <si>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</si>
  <si>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</si>
  <si>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</si>
  <si>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</si>
  <si>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</si>
  <si>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</si>
  <si>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</si>
  <si>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</si>
  <si>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</si>
  <si>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</si>
  <si>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</si>
  <si>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</si>
  <si>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</si>
  <si>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</si>
  <si>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</si>
  <si>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</si>
  <si>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</si>
  <si>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</si>
  <si>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</si>
  <si>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</si>
  <si>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</si>
  <si>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</si>
  <si>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</si>
  <si>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</si>
  <si>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</si>
  <si>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</si>
  <si>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</si>
  <si>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</si>
  <si>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</si>
  <si>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</si>
  <si>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</si>
  <si>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</si>
  <si>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</si>
  <si>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</si>
  <si>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</si>
  <si>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</si>
  <si>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</si>
  <si>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</si>
  <si>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</si>
  <si>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</si>
  <si>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</si>
  <si>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</si>
  <si>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</si>
  <si>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</si>
  <si>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</si>
  <si>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</si>
  <si>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</si>
  <si>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</si>
  <si>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</si>
  <si>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</si>
  <si>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</si>
  <si>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</si>
  <si>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</si>
  <si>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</si>
  <si>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</si>
  <si>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</si>
  <si>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</si>
  <si>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</si>
  <si>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</si>
  <si>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</si>
  <si>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</si>
  <si>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</si>
  <si>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</si>
  <si>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</si>
  <si>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</si>
  <si>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</si>
  <si>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</si>
  <si>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</si>
  <si>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</si>
  <si>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</si>
  <si>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</si>
  <si>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</si>
  <si>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</si>
  <si>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</si>
  <si>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</si>
  <si>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</si>
  <si>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</si>
  <si>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</si>
  <si>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</si>
  <si>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</si>
  <si>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</si>
  <si>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</si>
  <si>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</si>
  <si>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２年度</t>
    <rPh sb="1" eb="3">
      <t>ネンド</t>
    </rPh>
    <phoneticPr fontId="7"/>
  </si>
  <si>
    <t>予算額</t>
    <phoneticPr fontId="7"/>
  </si>
  <si>
    <t>決算額</t>
    <phoneticPr fontId="15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</si>
  <si>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7"/>
  </si>
  <si>
    <t>令和５年度</t>
    <rPh sb="3" eb="5">
      <t>ネンド</t>
    </rPh>
    <phoneticPr fontId="7"/>
  </si>
  <si>
    <t>(令和５年度予算ﾍﾞｰｽ）</t>
    <rPh sb="6" eb="8">
      <t>ヨサン</t>
    </rPh>
    <phoneticPr fontId="7"/>
  </si>
  <si>
    <t>令和５年度</t>
    <phoneticPr fontId="7"/>
  </si>
  <si>
    <t>（1）令和３年度普通会計決算の状況</t>
    <phoneticPr fontId="7"/>
  </si>
  <si>
    <t>令和３年度</t>
    <rPh sb="3" eb="5">
      <t>ネンド</t>
    </rPh>
    <phoneticPr fontId="15"/>
  </si>
  <si>
    <t>(令和３年度決算ﾍﾞｰｽ）</t>
    <rPh sb="4" eb="6">
      <t>ネンド</t>
    </rPh>
    <phoneticPr fontId="15"/>
  </si>
  <si>
    <t>(令和３年度決算額）</t>
    <rPh sb="4" eb="6">
      <t>ネンド</t>
    </rPh>
    <phoneticPr fontId="15"/>
  </si>
  <si>
    <t>令和２年度</t>
    <phoneticPr fontId="15"/>
  </si>
  <si>
    <t>３年度</t>
    <rPh sb="1" eb="3">
      <t>ネンド</t>
    </rPh>
    <phoneticPr fontId="7"/>
  </si>
  <si>
    <r>
      <t>（注1）平成29年度～令和元年度は平成27年度国勢調査、令和</t>
    </r>
    <r>
      <rPr>
        <sz val="11"/>
        <rFont val="Meiryo UI"/>
        <family val="1"/>
        <charset val="128"/>
      </rPr>
      <t>2年度～令和3年度は令和2年度国勢調査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40" eb="42">
      <t>レイワ</t>
    </rPh>
    <rPh sb="43" eb="45">
      <t>ネンド</t>
    </rPh>
    <rPh sb="45" eb="49">
      <t>コクセイチョウサ</t>
    </rPh>
    <rPh sb="50" eb="51">
      <t>モト</t>
    </rPh>
    <rPh sb="52" eb="54">
      <t>ケイジョウ</t>
    </rPh>
    <phoneticPr fontId="9"/>
  </si>
  <si>
    <t>令和４年度</t>
    <rPh sb="3" eb="5">
      <t>ネンド</t>
    </rPh>
    <phoneticPr fontId="7"/>
  </si>
  <si>
    <t>北九州市</t>
    <rPh sb="0" eb="4">
      <t>キタキュウシュウシ</t>
    </rPh>
    <phoneticPr fontId="7"/>
  </si>
  <si>
    <t>上水道事業会計</t>
    <rPh sb="0" eb="3">
      <t>ジョウスイドウ</t>
    </rPh>
    <rPh sb="3" eb="5">
      <t>ジギョウ</t>
    </rPh>
    <rPh sb="5" eb="7">
      <t>カイケイ</t>
    </rPh>
    <phoneticPr fontId="20"/>
  </si>
  <si>
    <t>上水道事業会計</t>
  </si>
  <si>
    <t>工業用水道事業会計</t>
    <rPh sb="0" eb="2">
      <t>コウギョウ</t>
    </rPh>
    <rPh sb="2" eb="4">
      <t>ヨウスイ</t>
    </rPh>
    <rPh sb="4" eb="5">
      <t>ドウ</t>
    </rPh>
    <rPh sb="5" eb="7">
      <t>ジギョウ</t>
    </rPh>
    <rPh sb="7" eb="9">
      <t>カイケイ</t>
    </rPh>
    <phoneticPr fontId="20"/>
  </si>
  <si>
    <t>工業用水道事業会計</t>
  </si>
  <si>
    <t>交通事業会計</t>
    <rPh sb="0" eb="2">
      <t>コウツウ</t>
    </rPh>
    <rPh sb="2" eb="4">
      <t>ジギョウ</t>
    </rPh>
    <rPh sb="4" eb="6">
      <t>カイケイ</t>
    </rPh>
    <phoneticPr fontId="20"/>
  </si>
  <si>
    <t>交通事業会計</t>
  </si>
  <si>
    <t>病院事業会計</t>
    <rPh sb="0" eb="2">
      <t>ビョウイン</t>
    </rPh>
    <rPh sb="2" eb="4">
      <t>ジギョウ</t>
    </rPh>
    <rPh sb="4" eb="6">
      <t>カイケイ</t>
    </rPh>
    <phoneticPr fontId="20"/>
  </si>
  <si>
    <t>病院事業会計</t>
  </si>
  <si>
    <t>下水道事業会計</t>
    <rPh sb="0" eb="3">
      <t>ゲスイドウ</t>
    </rPh>
    <rPh sb="3" eb="5">
      <t>ジギョウ</t>
    </rPh>
    <rPh sb="5" eb="7">
      <t>カイケイ</t>
    </rPh>
    <phoneticPr fontId="20"/>
  </si>
  <si>
    <t>下水道事業会計</t>
  </si>
  <si>
    <t>食肉センター特別会計</t>
    <rPh sb="0" eb="2">
      <t>ショクニク</t>
    </rPh>
    <rPh sb="6" eb="8">
      <t>トクベツ</t>
    </rPh>
    <rPh sb="8" eb="10">
      <t>カイケイ</t>
    </rPh>
    <phoneticPr fontId="20"/>
  </si>
  <si>
    <t>食肉センター特別会計</t>
  </si>
  <si>
    <t>渡船特別会計</t>
    <rPh sb="0" eb="2">
      <t>トセン</t>
    </rPh>
    <rPh sb="2" eb="4">
      <t>トクベツ</t>
    </rPh>
    <rPh sb="4" eb="6">
      <t>カイケイ</t>
    </rPh>
    <phoneticPr fontId="20"/>
  </si>
  <si>
    <t>渡船特別会計</t>
  </si>
  <si>
    <t>港湾整備特別会計</t>
    <rPh sb="0" eb="2">
      <t>コウワン</t>
    </rPh>
    <rPh sb="2" eb="4">
      <t>セイビ</t>
    </rPh>
    <rPh sb="4" eb="6">
      <t>トクベツ</t>
    </rPh>
    <rPh sb="6" eb="8">
      <t>カイケイ</t>
    </rPh>
    <phoneticPr fontId="20"/>
  </si>
  <si>
    <t>港湾整備特別会計</t>
  </si>
  <si>
    <t>卸売市場特別会計</t>
    <rPh sb="0" eb="2">
      <t>オロシウリ</t>
    </rPh>
    <rPh sb="2" eb="4">
      <t>シジョウ</t>
    </rPh>
    <rPh sb="4" eb="6">
      <t>トクベツ</t>
    </rPh>
    <rPh sb="6" eb="8">
      <t>カイケイ</t>
    </rPh>
    <phoneticPr fontId="20"/>
  </si>
  <si>
    <t>卸売市場特別会計</t>
  </si>
  <si>
    <t>産業用地整備特別会計</t>
    <rPh sb="0" eb="2">
      <t>サンギョウ</t>
    </rPh>
    <rPh sb="2" eb="4">
      <t>ヨウチ</t>
    </rPh>
    <rPh sb="4" eb="6">
      <t>セイビ</t>
    </rPh>
    <rPh sb="6" eb="8">
      <t>トクベツ</t>
    </rPh>
    <rPh sb="8" eb="10">
      <t>カイケイ</t>
    </rPh>
    <phoneticPr fontId="20"/>
  </si>
  <si>
    <t>産業用地整備特別会計</t>
  </si>
  <si>
    <t>駐車場特別会計</t>
    <rPh sb="0" eb="3">
      <t>チュウシャジョウ</t>
    </rPh>
    <rPh sb="3" eb="5">
      <t>トクベツ</t>
    </rPh>
    <rPh sb="5" eb="7">
      <t>カイケイ</t>
    </rPh>
    <phoneticPr fontId="20"/>
  </si>
  <si>
    <t>駐車場特別会計</t>
  </si>
  <si>
    <t>漁業集落排水特別会計</t>
    <rPh sb="0" eb="2">
      <t>ギョギョウ</t>
    </rPh>
    <rPh sb="2" eb="4">
      <t>シュウラク</t>
    </rPh>
    <rPh sb="4" eb="6">
      <t>ハイスイ</t>
    </rPh>
    <rPh sb="6" eb="8">
      <t>トクベツ</t>
    </rPh>
    <rPh sb="8" eb="10">
      <t>カイケイ</t>
    </rPh>
    <phoneticPr fontId="20"/>
  </si>
  <si>
    <t>漁業集落排水特別会計</t>
  </si>
  <si>
    <t>空港関連用地整備特別会計</t>
    <rPh sb="0" eb="2">
      <t>クウコウ</t>
    </rPh>
    <rPh sb="2" eb="4">
      <t>カンレン</t>
    </rPh>
    <rPh sb="4" eb="6">
      <t>ヨウチ</t>
    </rPh>
    <rPh sb="6" eb="8">
      <t>セイビ</t>
    </rPh>
    <rPh sb="8" eb="10">
      <t>トクベツ</t>
    </rPh>
    <rPh sb="10" eb="12">
      <t>カイケイ</t>
    </rPh>
    <phoneticPr fontId="20"/>
  </si>
  <si>
    <t>空港関連用地整備特別会計</t>
  </si>
  <si>
    <t>市民太陽光発電所特別会計</t>
    <rPh sb="0" eb="2">
      <t>シミン</t>
    </rPh>
    <rPh sb="2" eb="5">
      <t>タイヨウコウ</t>
    </rPh>
    <rPh sb="5" eb="7">
      <t>ハツデン</t>
    </rPh>
    <rPh sb="7" eb="8">
      <t>ショ</t>
    </rPh>
    <rPh sb="8" eb="10">
      <t>トクベツ</t>
    </rPh>
    <rPh sb="10" eb="12">
      <t>カイケイ</t>
    </rPh>
    <phoneticPr fontId="20"/>
  </si>
  <si>
    <t>市民太陽光発電所特別会計</t>
  </si>
  <si>
    <t>学術研究都市土地区画整理</t>
    <rPh sb="0" eb="2">
      <t>ガクジュツ</t>
    </rPh>
    <rPh sb="2" eb="4">
      <t>ケンキュウ</t>
    </rPh>
    <rPh sb="4" eb="6">
      <t>トシ</t>
    </rPh>
    <rPh sb="6" eb="8">
      <t>トチ</t>
    </rPh>
    <rPh sb="8" eb="10">
      <t>クカク</t>
    </rPh>
    <rPh sb="10" eb="12">
      <t>セイリ</t>
    </rPh>
    <phoneticPr fontId="20"/>
  </si>
  <si>
    <t>学術研究都市土地区画整理</t>
  </si>
  <si>
    <t>北九州埠頭株式会社</t>
  </si>
  <si>
    <t>皿倉登山鉄道株式会社</t>
  </si>
  <si>
    <t>北九州市住宅供給公社</t>
  </si>
  <si>
    <t>福岡北九州高速道路公社</t>
  </si>
  <si>
    <t>北九州市道路公社</t>
  </si>
  <si>
    <t>北九州高速鉄道株式会社</t>
    <phoneticPr fontId="7"/>
  </si>
  <si>
    <t>株式会社北九州ｳｫｰﾀｰｻｰﾋﾞｽ</t>
    <rPh sb="0" eb="2">
      <t>カブシキ</t>
    </rPh>
    <rPh sb="2" eb="4">
      <t>カイシャ</t>
    </rPh>
    <rPh sb="4" eb="7">
      <t>キタキュウシュウ</t>
    </rPh>
    <phoneticPr fontId="20"/>
  </si>
  <si>
    <t>土地区画整理</t>
    <rPh sb="0" eb="2">
      <t>トチ</t>
    </rPh>
    <rPh sb="2" eb="4">
      <t>クカク</t>
    </rPh>
    <rPh sb="4" eb="6">
      <t>セイリ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</si>
</sst>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;[Red]&quot;△&quot;#,##0"/>
    <numFmt numFmtId="180" formatCode="_ * #,##0.00_ ;_ * &quot;▲ &quot;#,##0.00_ ;_ * &quot;－&quot;_ ;_ @_ "/>
    <numFmt numFmtId="181" formatCode="_ * #,##0.000_ ;_ * &quot;▲ &quot;#,##0.000_ ;_ * &quot;－&quot;_ ;_ @_ "/>
  </numFmts>
  <fonts count="22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  <font>
      <sz val="18"/>
      <color theme="3"/>
      <name val="ＭＳ Ｐゴシック"/>
      <family val="2"/>
      <charset val="128"/>
      <scheme val="major"/>
    </font>
    <font>
      <sz val="10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37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7" fontId="2" fillId="0" borderId="0" xfId="1" applyNumberForma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0" fontId="0" fillId="0" borderId="0" xfId="0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178" fontId="0" fillId="0" borderId="0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1" xfId="0" applyNumberFormat="1" applyBorder="1" applyAlignment="1">
      <alignment horizontal="center"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0" fillId="0" borderId="8" xfId="1" applyNumberFormat="1" applyFont="1" applyBorder="1" applyAlignment="1">
      <alignment vertical="center"/>
    </xf>
    <xf numFmtId="178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0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1" fontId="0" fillId="0" borderId="8" xfId="0" applyNumberFormat="1" applyBorder="1" applyAlignment="1">
      <alignment vertical="center"/>
    </xf>
    <xf numFmtId="181" fontId="2" fillId="0" borderId="8" xfId="1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8" xfId="0" applyNumberForma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41" fontId="0" fillId="0" borderId="8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7" fontId="2" fillId="0" borderId="8" xfId="1" applyNumberForma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 justifyLastLine="1"/>
    </xf>
    <xf numFmtId="41" fontId="0" fillId="2" borderId="12" xfId="0" applyNumberFormat="1" applyFill="1" applyBorder="1" applyAlignment="1">
      <alignment horizontal="centerContinuous" vertical="center"/>
    </xf>
    <xf numFmtId="41" fontId="0" fillId="2" borderId="14" xfId="0" applyNumberFormat="1" applyFill="1" applyBorder="1" applyAlignment="1">
      <alignment horizontal="centerContinuous" vertical="center"/>
    </xf>
    <xf numFmtId="177" fontId="2" fillId="0" borderId="8" xfId="1" applyNumberFormat="1" applyFont="1" applyBorder="1" applyAlignment="1">
      <alignment vertical="center"/>
    </xf>
    <xf numFmtId="176" fontId="2" fillId="0" borderId="0" xfId="0" quotePrefix="1" applyNumberFormat="1" applyFont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7" fontId="2" fillId="0" borderId="8" xfId="1" applyNumberFormat="1" applyFill="1" applyBorder="1" applyAlignment="1">
      <alignment horizontal="center" vertical="center"/>
    </xf>
    <xf numFmtId="177" fontId="0" fillId="0" borderId="8" xfId="1" applyNumberFormat="1" applyFont="1" applyFill="1" applyBorder="1" applyAlignment="1">
      <alignment horizontal="center" vertical="center"/>
    </xf>
    <xf numFmtId="177" fontId="0" fillId="0" borderId="8" xfId="1" applyNumberFormat="1" applyFont="1" applyFill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7" fontId="2" fillId="3" borderId="8" xfId="1" applyNumberFormat="1" applyFill="1" applyBorder="1" applyAlignment="1">
      <alignment vertical="center"/>
    </xf>
    <xf numFmtId="177" fontId="17" fillId="0" borderId="8" xfId="1" applyNumberFormat="1" applyFont="1" applyBorder="1" applyAlignment="1">
      <alignment vertical="center"/>
    </xf>
    <xf numFmtId="177" fontId="0" fillId="0" borderId="8" xfId="0" quotePrefix="1" applyNumberFormat="1" applyFill="1" applyBorder="1" applyAlignment="1">
      <alignment horizontal="right" vertical="center"/>
    </xf>
    <xf numFmtId="177" fontId="2" fillId="0" borderId="8" xfId="1" quotePrefix="1" applyNumberFormat="1" applyFont="1" applyFill="1" applyBorder="1" applyAlignment="1">
      <alignment horizontal="right" vertical="center"/>
    </xf>
    <xf numFmtId="177" fontId="2" fillId="0" borderId="8" xfId="1" applyNumberFormat="1" applyBorder="1" applyAlignment="1">
      <alignment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6" fontId="0" fillId="2" borderId="15" xfId="0" applyNumberFormat="1" applyFont="1" applyFill="1" applyBorder="1" applyAlignment="1">
      <alignment horizontal="center" vertical="center"/>
    </xf>
    <xf numFmtId="176" fontId="0" fillId="2" borderId="16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176" fontId="0" fillId="2" borderId="12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177" fontId="2" fillId="0" borderId="8" xfId="1" applyNumberFormat="1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9" fontId="9" fillId="0" borderId="8" xfId="1" applyNumberFormat="1" applyFont="1" applyBorder="1" applyAlignment="1">
      <alignment vertical="center" textRotation="255"/>
    </xf>
    <xf numFmtId="0" fontId="12" fillId="0" borderId="8" xfId="3" applyBorder="1" applyAlignment="1">
      <alignment vertical="center"/>
    </xf>
    <xf numFmtId="0" fontId="10" fillId="0" borderId="8" xfId="0" applyFont="1" applyBorder="1" applyAlignment="1">
      <alignment horizontal="distributed" vertical="center" justifyLastLine="1"/>
    </xf>
    <xf numFmtId="0" fontId="10" fillId="0" borderId="8" xfId="2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2" fillId="0" borderId="8" xfId="3" applyBorder="1" applyAlignment="1">
      <alignment vertical="center" textRotation="255"/>
    </xf>
    <xf numFmtId="41" fontId="16" fillId="0" borderId="8" xfId="0" applyNumberFormat="1" applyFont="1" applyBorder="1" applyAlignment="1">
      <alignment horizontal="right" vertical="center"/>
    </xf>
    <xf numFmtId="41" fontId="0" fillId="2" borderId="12" xfId="0" applyNumberFormat="1" applyFill="1" applyBorder="1" applyAlignment="1">
      <alignment horizontal="center" vertical="center"/>
    </xf>
    <xf numFmtId="41" fontId="0" fillId="2" borderId="13" xfId="0" applyNumberForma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Normal="100" zoomScaleSheetLayoutView="100" workbookViewId="0">
      <pane xSplit="5" ySplit="8" topLeftCell="F22" activePane="bottomRight" state="frozen"/>
      <selection activeCell="G38" sqref="G38"/>
      <selection pane="topRight" activeCell="G38" sqref="G38"/>
      <selection pane="bottomLeft" activeCell="G38" sqref="G38"/>
      <selection pane="bottomRight" activeCell="G38" sqref="G38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16384" width="9" style="1"/>
  </cols>
  <sheetData>
    <row r="1" spans="1:9" ht="33.950000000000003" customHeight="1">
      <c r="A1" s="112" t="s">
        <v>0</v>
      </c>
      <c r="B1" s="112"/>
      <c r="C1" s="112"/>
      <c r="D1" s="112"/>
      <c r="E1" s="96" t="s">
        <v>244</v>
      </c>
      <c r="F1" s="2"/>
    </row>
    <row r="3" spans="1:9" ht="14.25">
      <c r="A3" s="10" t="s">
        <v>103</v>
      </c>
    </row>
    <row r="5" spans="1:9">
      <c r="A5" s="9" t="s">
        <v>232</v>
      </c>
    </row>
    <row r="6" spans="1:9" ht="14.25">
      <c r="A6" s="3"/>
      <c r="G6" s="114" t="s">
        <v>104</v>
      </c>
      <c r="H6" s="115"/>
      <c r="I6" s="115"/>
    </row>
    <row r="7" spans="1:9" ht="27" customHeight="1">
      <c r="A7" s="8"/>
      <c r="B7" s="4"/>
      <c r="C7" s="4"/>
      <c r="D7" s="4"/>
      <c r="E7" s="57"/>
      <c r="F7" s="49" t="s">
        <v>233</v>
      </c>
      <c r="G7" s="49"/>
      <c r="H7" s="49" t="s">
        <v>243</v>
      </c>
      <c r="I7" s="50" t="s">
        <v>20</v>
      </c>
    </row>
    <row r="8" spans="1:9" ht="17.100000000000001" customHeight="1">
      <c r="A8" s="5"/>
      <c r="B8" s="6"/>
      <c r="C8" s="6"/>
      <c r="D8" s="6"/>
      <c r="E8" s="58"/>
      <c r="F8" s="51" t="s">
        <v>101</v>
      </c>
      <c r="G8" s="51" t="s">
        <v>1</v>
      </c>
      <c r="H8" s="51" t="s">
        <v>230</v>
      </c>
      <c r="I8" s="52"/>
    </row>
    <row r="9" spans="1:9" ht="18" customHeight="1">
      <c r="A9" s="113" t="s">
        <v>79</v>
      </c>
      <c r="B9" s="113" t="s">
        <v>80</v>
      </c>
      <c r="C9" s="59" t="s">
        <v>2</v>
      </c>
      <c r="D9" s="53"/>
      <c r="E9" s="53"/>
      <c r="F9" s="54">
        <v>181425</v>
      </c>
      <c r="G9" s="55">
        <f t="shared" ref="G9:G22" si="0">F9/$F$22*100</f>
        <v>29.26049216655861</v>
      </c>
      <c r="H9" s="54">
        <v>177993</v>
      </c>
      <c r="I9" s="55">
        <f t="shared" ref="I9:I21" si="1">(F9/H9-1)*100</f>
        <v>1.9281657143820352</v>
      </c>
    </row>
    <row r="10" spans="1:9" ht="18" customHeight="1">
      <c r="A10" s="113"/>
      <c r="B10" s="113"/>
      <c r="C10" s="61"/>
      <c r="D10" s="59" t="s">
        <v>21</v>
      </c>
      <c r="E10" s="53"/>
      <c r="F10" s="54">
        <v>77899</v>
      </c>
      <c r="G10" s="55">
        <f t="shared" si="0"/>
        <v>12.563665863484905</v>
      </c>
      <c r="H10" s="54">
        <v>75489</v>
      </c>
      <c r="I10" s="55">
        <f t="shared" si="1"/>
        <v>3.1925181152220761</v>
      </c>
    </row>
    <row r="11" spans="1:9" ht="18" customHeight="1">
      <c r="A11" s="113"/>
      <c r="B11" s="113"/>
      <c r="C11" s="48"/>
      <c r="D11" s="48"/>
      <c r="E11" s="28" t="s">
        <v>22</v>
      </c>
      <c r="F11" s="54">
        <v>63674</v>
      </c>
      <c r="G11" s="55">
        <f t="shared" si="0"/>
        <v>10.269436837334727</v>
      </c>
      <c r="H11" s="54">
        <v>61885</v>
      </c>
      <c r="I11" s="55">
        <f t="shared" si="1"/>
        <v>2.8908459238910833</v>
      </c>
    </row>
    <row r="12" spans="1:9" ht="18" customHeight="1">
      <c r="A12" s="113"/>
      <c r="B12" s="113"/>
      <c r="C12" s="48"/>
      <c r="D12" s="27"/>
      <c r="E12" s="28" t="s">
        <v>23</v>
      </c>
      <c r="F12" s="54">
        <v>8326</v>
      </c>
      <c r="G12" s="55">
        <f>F12/$F$22*100</f>
        <v>1.3428295867645967</v>
      </c>
      <c r="H12" s="54">
        <v>7779</v>
      </c>
      <c r="I12" s="55">
        <f t="shared" si="1"/>
        <v>7.0317521532330618</v>
      </c>
    </row>
    <row r="13" spans="1:9" ht="18" customHeight="1">
      <c r="A13" s="113"/>
      <c r="B13" s="113"/>
      <c r="C13" s="60"/>
      <c r="D13" s="53" t="s">
        <v>24</v>
      </c>
      <c r="E13" s="53"/>
      <c r="F13" s="54">
        <v>72726</v>
      </c>
      <c r="G13" s="55">
        <f t="shared" si="0"/>
        <v>11.729356777208992</v>
      </c>
      <c r="H13" s="54">
        <v>72183</v>
      </c>
      <c r="I13" s="55">
        <f t="shared" si="1"/>
        <v>0.75225468600639278</v>
      </c>
    </row>
    <row r="14" spans="1:9" ht="18" customHeight="1">
      <c r="A14" s="113"/>
      <c r="B14" s="113"/>
      <c r="C14" s="53" t="s">
        <v>3</v>
      </c>
      <c r="D14" s="53"/>
      <c r="E14" s="53"/>
      <c r="F14" s="54">
        <v>3165</v>
      </c>
      <c r="G14" s="55">
        <f t="shared" si="0"/>
        <v>0.51045587822603278</v>
      </c>
      <c r="H14" s="54">
        <v>3205</v>
      </c>
      <c r="I14" s="55">
        <f t="shared" si="1"/>
        <v>-1.2480499219968744</v>
      </c>
    </row>
    <row r="15" spans="1:9" ht="18" customHeight="1">
      <c r="A15" s="113"/>
      <c r="B15" s="113"/>
      <c r="C15" s="53" t="s">
        <v>4</v>
      </c>
      <c r="D15" s="53"/>
      <c r="E15" s="53"/>
      <c r="F15" s="54">
        <v>69000</v>
      </c>
      <c r="G15" s="55">
        <f t="shared" si="0"/>
        <v>11.128421989761851</v>
      </c>
      <c r="H15" s="54">
        <v>67500</v>
      </c>
      <c r="I15" s="55">
        <f t="shared" si="1"/>
        <v>2.2222222222222143</v>
      </c>
    </row>
    <row r="16" spans="1:9" ht="18" customHeight="1">
      <c r="A16" s="113"/>
      <c r="B16" s="113"/>
      <c r="C16" s="53" t="s">
        <v>25</v>
      </c>
      <c r="D16" s="53"/>
      <c r="E16" s="53"/>
      <c r="F16" s="54">
        <v>15675</v>
      </c>
      <c r="G16" s="55">
        <f t="shared" si="0"/>
        <v>2.5280871694132903</v>
      </c>
      <c r="H16" s="54">
        <v>16171</v>
      </c>
      <c r="I16" s="55">
        <f>(F16/H16-1)*100</f>
        <v>-3.0672190959124324</v>
      </c>
    </row>
    <row r="17" spans="1:9" ht="18" customHeight="1">
      <c r="A17" s="113"/>
      <c r="B17" s="113"/>
      <c r="C17" s="53" t="s">
        <v>5</v>
      </c>
      <c r="D17" s="53"/>
      <c r="E17" s="53"/>
      <c r="F17" s="54">
        <v>126946</v>
      </c>
      <c r="G17" s="55">
        <f t="shared" si="0"/>
        <v>20.474038520468234</v>
      </c>
      <c r="H17" s="54">
        <v>114742</v>
      </c>
      <c r="I17" s="55">
        <f t="shared" si="1"/>
        <v>10.63603562775619</v>
      </c>
    </row>
    <row r="18" spans="1:9" ht="18" customHeight="1">
      <c r="A18" s="113"/>
      <c r="B18" s="113"/>
      <c r="C18" s="53" t="s">
        <v>26</v>
      </c>
      <c r="D18" s="53"/>
      <c r="E18" s="53"/>
      <c r="F18" s="54">
        <v>32578</v>
      </c>
      <c r="G18" s="55">
        <f t="shared" si="0"/>
        <v>5.2542279939487191</v>
      </c>
      <c r="H18" s="54">
        <v>31132</v>
      </c>
      <c r="I18" s="55">
        <f t="shared" si="1"/>
        <v>4.6447385326994661</v>
      </c>
    </row>
    <row r="19" spans="1:9" ht="18" customHeight="1">
      <c r="A19" s="113"/>
      <c r="B19" s="113"/>
      <c r="C19" s="53" t="s">
        <v>27</v>
      </c>
      <c r="D19" s="53"/>
      <c r="E19" s="53"/>
      <c r="F19" s="54">
        <v>9362</v>
      </c>
      <c r="G19" s="55">
        <f t="shared" si="0"/>
        <v>1.509917198089137</v>
      </c>
      <c r="H19" s="54">
        <v>3684</v>
      </c>
      <c r="I19" s="55">
        <f t="shared" si="1"/>
        <v>154.12595005428881</v>
      </c>
    </row>
    <row r="20" spans="1:9" ht="18" customHeight="1">
      <c r="A20" s="113"/>
      <c r="B20" s="113"/>
      <c r="C20" s="53" t="s">
        <v>6</v>
      </c>
      <c r="D20" s="53"/>
      <c r="E20" s="53"/>
      <c r="F20" s="54">
        <v>57988</v>
      </c>
      <c r="G20" s="55">
        <f t="shared" si="0"/>
        <v>9.352390352787106</v>
      </c>
      <c r="H20" s="54">
        <v>51284</v>
      </c>
      <c r="I20" s="55">
        <f t="shared" si="1"/>
        <v>13.072303252476413</v>
      </c>
    </row>
    <row r="21" spans="1:9" ht="18" customHeight="1">
      <c r="A21" s="113"/>
      <c r="B21" s="113"/>
      <c r="C21" s="53" t="s">
        <v>7</v>
      </c>
      <c r="D21" s="53"/>
      <c r="E21" s="53"/>
      <c r="F21" s="54">
        <v>123895</v>
      </c>
      <c r="G21" s="55">
        <f t="shared" si="0"/>
        <v>19.981968730747024</v>
      </c>
      <c r="H21" s="54">
        <v>149479</v>
      </c>
      <c r="I21" s="55">
        <f t="shared" si="1"/>
        <v>-17.115447654854531</v>
      </c>
    </row>
    <row r="22" spans="1:9" ht="18" customHeight="1">
      <c r="A22" s="113"/>
      <c r="B22" s="113"/>
      <c r="C22" s="53" t="s">
        <v>8</v>
      </c>
      <c r="D22" s="53"/>
      <c r="E22" s="53"/>
      <c r="F22" s="54">
        <f>SUM(F9,F14:F21)</f>
        <v>620034</v>
      </c>
      <c r="G22" s="55">
        <f t="shared" si="0"/>
        <v>100</v>
      </c>
      <c r="H22" s="54">
        <f>SUM(H9,H14:H21)</f>
        <v>615190</v>
      </c>
      <c r="I22" s="55">
        <f t="shared" ref="I22:I40" si="2">(F22/H22-1)*100</f>
        <v>0.78739901493847242</v>
      </c>
    </row>
    <row r="23" spans="1:9" ht="18" customHeight="1">
      <c r="A23" s="113"/>
      <c r="B23" s="113" t="s">
        <v>81</v>
      </c>
      <c r="C23" s="62" t="s">
        <v>9</v>
      </c>
      <c r="D23" s="28"/>
      <c r="E23" s="28"/>
      <c r="F23" s="54">
        <v>336745</v>
      </c>
      <c r="G23" s="55">
        <f t="shared" ref="G23:G37" si="3">F23/$F$40*100</f>
        <v>54.31073134699065</v>
      </c>
      <c r="H23" s="54">
        <v>333887</v>
      </c>
      <c r="I23" s="55">
        <f t="shared" si="2"/>
        <v>0.85597822017628999</v>
      </c>
    </row>
    <row r="24" spans="1:9" ht="18" customHeight="1">
      <c r="A24" s="113"/>
      <c r="B24" s="113"/>
      <c r="C24" s="61"/>
      <c r="D24" s="28" t="s">
        <v>10</v>
      </c>
      <c r="E24" s="28"/>
      <c r="F24" s="54">
        <v>104532</v>
      </c>
      <c r="G24" s="55">
        <f t="shared" si="3"/>
        <v>16.859075470054869</v>
      </c>
      <c r="H24" s="54">
        <v>110748</v>
      </c>
      <c r="I24" s="55">
        <f t="shared" si="2"/>
        <v>-5.6127424423014443</v>
      </c>
    </row>
    <row r="25" spans="1:9" ht="18" customHeight="1">
      <c r="A25" s="113"/>
      <c r="B25" s="113"/>
      <c r="C25" s="61"/>
      <c r="D25" s="28" t="s">
        <v>28</v>
      </c>
      <c r="E25" s="28"/>
      <c r="F25" s="54">
        <v>161633</v>
      </c>
      <c r="G25" s="55">
        <f t="shared" si="3"/>
        <v>26.068409151756196</v>
      </c>
      <c r="H25" s="54">
        <v>152518</v>
      </c>
      <c r="I25" s="55">
        <f t="shared" si="2"/>
        <v>5.9763437758166171</v>
      </c>
    </row>
    <row r="26" spans="1:9" ht="18" customHeight="1">
      <c r="A26" s="113"/>
      <c r="B26" s="113"/>
      <c r="C26" s="60"/>
      <c r="D26" s="28" t="s">
        <v>11</v>
      </c>
      <c r="E26" s="28"/>
      <c r="F26" s="54">
        <v>70580</v>
      </c>
      <c r="G26" s="55">
        <f t="shared" si="3"/>
        <v>11.383246725179587</v>
      </c>
      <c r="H26" s="54">
        <v>70621</v>
      </c>
      <c r="I26" s="55">
        <f t="shared" si="2"/>
        <v>-5.8056385494398288E-2</v>
      </c>
    </row>
    <row r="27" spans="1:9" ht="18" customHeight="1">
      <c r="A27" s="113"/>
      <c r="B27" s="113"/>
      <c r="C27" s="62" t="s">
        <v>12</v>
      </c>
      <c r="D27" s="28"/>
      <c r="E27" s="28"/>
      <c r="F27" s="54">
        <v>217453</v>
      </c>
      <c r="G27" s="55">
        <f t="shared" si="3"/>
        <v>35.071141259995422</v>
      </c>
      <c r="H27" s="54">
        <v>231958</v>
      </c>
      <c r="I27" s="55">
        <f t="shared" si="2"/>
        <v>-6.253287233033566</v>
      </c>
    </row>
    <row r="28" spans="1:9" ht="18" customHeight="1">
      <c r="A28" s="113"/>
      <c r="B28" s="113"/>
      <c r="C28" s="61"/>
      <c r="D28" s="28" t="s">
        <v>13</v>
      </c>
      <c r="E28" s="28"/>
      <c r="F28" s="54">
        <v>69870</v>
      </c>
      <c r="G28" s="55">
        <f t="shared" si="3"/>
        <v>11.268736875719719</v>
      </c>
      <c r="H28" s="54">
        <v>64627</v>
      </c>
      <c r="I28" s="55">
        <f t="shared" si="2"/>
        <v>8.1127083107679354</v>
      </c>
    </row>
    <row r="29" spans="1:9" ht="18" customHeight="1">
      <c r="A29" s="113"/>
      <c r="B29" s="113"/>
      <c r="C29" s="61"/>
      <c r="D29" s="28" t="s">
        <v>29</v>
      </c>
      <c r="E29" s="28"/>
      <c r="F29" s="54">
        <v>8995</v>
      </c>
      <c r="G29" s="55">
        <f t="shared" si="3"/>
        <v>1.4507268956218531</v>
      </c>
      <c r="H29" s="54">
        <v>8653</v>
      </c>
      <c r="I29" s="55">
        <f t="shared" si="2"/>
        <v>3.9523864555645494</v>
      </c>
    </row>
    <row r="30" spans="1:9" ht="18" customHeight="1">
      <c r="A30" s="113"/>
      <c r="B30" s="113"/>
      <c r="C30" s="61"/>
      <c r="D30" s="28" t="s">
        <v>30</v>
      </c>
      <c r="E30" s="28"/>
      <c r="F30" s="54">
        <v>29911</v>
      </c>
      <c r="G30" s="55">
        <f t="shared" si="3"/>
        <v>4.8240902918227064</v>
      </c>
      <c r="H30" s="54">
        <v>29845</v>
      </c>
      <c r="I30" s="55">
        <f t="shared" si="2"/>
        <v>0.22114256994472115</v>
      </c>
    </row>
    <row r="31" spans="1:9" ht="18" customHeight="1">
      <c r="A31" s="113"/>
      <c r="B31" s="113"/>
      <c r="C31" s="61"/>
      <c r="D31" s="28" t="s">
        <v>31</v>
      </c>
      <c r="E31" s="28"/>
      <c r="F31" s="54">
        <v>47782</v>
      </c>
      <c r="G31" s="55">
        <f t="shared" si="3"/>
        <v>7.7063515871710262</v>
      </c>
      <c r="H31" s="54">
        <v>47003</v>
      </c>
      <c r="I31" s="55">
        <f t="shared" si="2"/>
        <v>1.6573410207858963</v>
      </c>
    </row>
    <row r="32" spans="1:9" ht="18" customHeight="1">
      <c r="A32" s="113"/>
      <c r="B32" s="113"/>
      <c r="C32" s="61"/>
      <c r="D32" s="28" t="s">
        <v>14</v>
      </c>
      <c r="E32" s="28"/>
      <c r="F32" s="54">
        <v>5074</v>
      </c>
      <c r="G32" s="55">
        <f t="shared" si="3"/>
        <v>0.81834221994277734</v>
      </c>
      <c r="H32" s="54">
        <v>2291</v>
      </c>
      <c r="I32" s="55">
        <f t="shared" si="2"/>
        <v>121.47533828022699</v>
      </c>
    </row>
    <row r="33" spans="1:9" ht="18" customHeight="1">
      <c r="A33" s="113"/>
      <c r="B33" s="113"/>
      <c r="C33" s="60"/>
      <c r="D33" s="28" t="s">
        <v>32</v>
      </c>
      <c r="E33" s="28"/>
      <c r="F33" s="54">
        <v>55521</v>
      </c>
      <c r="G33" s="55">
        <f t="shared" si="3"/>
        <v>8.9545089462835907</v>
      </c>
      <c r="H33" s="54">
        <v>77239</v>
      </c>
      <c r="I33" s="55">
        <f t="shared" si="2"/>
        <v>-28.117919703776593</v>
      </c>
    </row>
    <row r="34" spans="1:9" ht="18" customHeight="1">
      <c r="A34" s="113"/>
      <c r="B34" s="113"/>
      <c r="C34" s="62" t="s">
        <v>15</v>
      </c>
      <c r="D34" s="28"/>
      <c r="E34" s="28"/>
      <c r="F34" s="54">
        <v>65836</v>
      </c>
      <c r="G34" s="55">
        <f t="shared" si="3"/>
        <v>10.618127393013932</v>
      </c>
      <c r="H34" s="54">
        <v>49345</v>
      </c>
      <c r="I34" s="55">
        <f t="shared" si="2"/>
        <v>33.419799371770196</v>
      </c>
    </row>
    <row r="35" spans="1:9" ht="18" customHeight="1">
      <c r="A35" s="113"/>
      <c r="B35" s="113"/>
      <c r="C35" s="61"/>
      <c r="D35" s="62" t="s">
        <v>16</v>
      </c>
      <c r="E35" s="28"/>
      <c r="F35" s="54">
        <v>65836</v>
      </c>
      <c r="G35" s="55">
        <f t="shared" si="3"/>
        <v>10.618127393013932</v>
      </c>
      <c r="H35" s="54">
        <v>49345</v>
      </c>
      <c r="I35" s="55">
        <f t="shared" si="2"/>
        <v>33.419799371770196</v>
      </c>
    </row>
    <row r="36" spans="1:9" ht="18" customHeight="1">
      <c r="A36" s="113"/>
      <c r="B36" s="113"/>
      <c r="C36" s="61"/>
      <c r="D36" s="61"/>
      <c r="E36" s="56" t="s">
        <v>102</v>
      </c>
      <c r="F36" s="54">
        <v>32879</v>
      </c>
      <c r="G36" s="55">
        <f t="shared" si="3"/>
        <v>5.3027737188605792</v>
      </c>
      <c r="H36" s="54">
        <v>24947</v>
      </c>
      <c r="I36" s="55">
        <f>(F36/H36-1)*100</f>
        <v>31.795406261273907</v>
      </c>
    </row>
    <row r="37" spans="1:9" ht="18" customHeight="1">
      <c r="A37" s="113"/>
      <c r="B37" s="113"/>
      <c r="C37" s="61"/>
      <c r="D37" s="60"/>
      <c r="E37" s="28" t="s">
        <v>33</v>
      </c>
      <c r="F37" s="54">
        <v>32957</v>
      </c>
      <c r="G37" s="55">
        <f t="shared" si="3"/>
        <v>5.3153536741533527</v>
      </c>
      <c r="H37" s="54">
        <v>24398</v>
      </c>
      <c r="I37" s="55">
        <f t="shared" si="2"/>
        <v>35.08074432330519</v>
      </c>
    </row>
    <row r="38" spans="1:9" ht="18" customHeight="1">
      <c r="A38" s="113"/>
      <c r="B38" s="113"/>
      <c r="C38" s="61"/>
      <c r="D38" s="53" t="s">
        <v>34</v>
      </c>
      <c r="E38" s="53"/>
      <c r="F38" s="54">
        <v>0</v>
      </c>
      <c r="G38" s="55">
        <f>F38/$F$40*100</f>
        <v>0</v>
      </c>
      <c r="H38" s="54">
        <v>0</v>
      </c>
      <c r="I38" s="55" t="e">
        <f t="shared" si="2"/>
        <v>#DIV/0!</v>
      </c>
    </row>
    <row r="39" spans="1:9" ht="18" customHeight="1">
      <c r="A39" s="113"/>
      <c r="B39" s="113"/>
      <c r="C39" s="60"/>
      <c r="D39" s="53" t="s">
        <v>35</v>
      </c>
      <c r="E39" s="53"/>
      <c r="F39" s="54">
        <v>0</v>
      </c>
      <c r="G39" s="55">
        <f>F39/$F$40*100</f>
        <v>0</v>
      </c>
      <c r="H39" s="54">
        <v>0</v>
      </c>
      <c r="I39" s="55" t="e">
        <f t="shared" si="2"/>
        <v>#DIV/0!</v>
      </c>
    </row>
    <row r="40" spans="1:9" ht="18" customHeight="1">
      <c r="A40" s="113"/>
      <c r="B40" s="113"/>
      <c r="C40" s="28" t="s">
        <v>17</v>
      </c>
      <c r="D40" s="28"/>
      <c r="E40" s="28"/>
      <c r="F40" s="54">
        <f>SUM(F23,F27,F34)</f>
        <v>620034</v>
      </c>
      <c r="G40" s="55">
        <f>F40/$F$40*100</f>
        <v>100</v>
      </c>
      <c r="H40" s="54">
        <f>SUM(H23,H27,H34)</f>
        <v>615190</v>
      </c>
      <c r="I40" s="55">
        <f t="shared" si="2"/>
        <v>0.78739901493847242</v>
      </c>
    </row>
    <row r="41" spans="1:9" ht="18" customHeight="1">
      <c r="A41" s="24" t="s">
        <v>18</v>
      </c>
      <c r="B41" s="24"/>
    </row>
    <row r="42" spans="1:9" ht="18" customHeight="1">
      <c r="A42" s="25" t="s">
        <v>19</v>
      </c>
      <c r="B42" s="24"/>
    </row>
  </sheetData>
  <mergeCells count="5">
    <mergeCell ref="A1:D1"/>
    <mergeCell ref="A9:A40"/>
    <mergeCell ref="B9:B22"/>
    <mergeCell ref="B23:B40"/>
    <mergeCell ref="G6:I6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view="pageBreakPreview" zoomScale="70" zoomScaleNormal="100" zoomScaleSheetLayoutView="70" workbookViewId="0">
      <pane xSplit="5" ySplit="7" topLeftCell="F35" activePane="bottomRight" state="frozen"/>
      <selection activeCell="G38" sqref="G38"/>
      <selection pane="topRight" activeCell="G38" sqref="G38"/>
      <selection pane="bottomLeft" activeCell="G38" sqref="G38"/>
      <selection pane="bottomRight" activeCell="G38" sqref="G38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96" t="s">
        <v>244</v>
      </c>
      <c r="E1" s="14"/>
      <c r="F1" s="14"/>
      <c r="G1" s="14"/>
    </row>
    <row r="2" spans="1:25" ht="15" customHeight="1"/>
    <row r="3" spans="1:25" ht="15" customHeight="1">
      <c r="A3" s="15" t="s">
        <v>42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234</v>
      </c>
      <c r="B5" s="12"/>
      <c r="C5" s="12"/>
      <c r="D5" s="12"/>
      <c r="K5" s="16"/>
      <c r="O5" s="16" t="s">
        <v>43</v>
      </c>
    </row>
    <row r="6" spans="1:25" ht="15.95" customHeight="1">
      <c r="A6" s="130" t="s">
        <v>44</v>
      </c>
      <c r="B6" s="129"/>
      <c r="C6" s="129"/>
      <c r="D6" s="129"/>
      <c r="E6" s="129"/>
      <c r="F6" s="118" t="s">
        <v>245</v>
      </c>
      <c r="G6" s="119" t="s">
        <v>246</v>
      </c>
      <c r="H6" s="118" t="s">
        <v>247</v>
      </c>
      <c r="I6" s="119" t="s">
        <v>248</v>
      </c>
      <c r="J6" s="118" t="s">
        <v>249</v>
      </c>
      <c r="K6" s="119" t="s">
        <v>250</v>
      </c>
      <c r="L6" s="118" t="s">
        <v>251</v>
      </c>
      <c r="M6" s="119" t="s">
        <v>252</v>
      </c>
      <c r="N6" s="118" t="s">
        <v>253</v>
      </c>
      <c r="O6" s="119" t="s">
        <v>254</v>
      </c>
    </row>
    <row r="7" spans="1:25" ht="15.95" customHeight="1">
      <c r="A7" s="129"/>
      <c r="B7" s="129"/>
      <c r="C7" s="129"/>
      <c r="D7" s="129"/>
      <c r="E7" s="129"/>
      <c r="F7" s="51" t="s">
        <v>235</v>
      </c>
      <c r="G7" s="51" t="s">
        <v>243</v>
      </c>
      <c r="H7" s="51" t="s">
        <v>235</v>
      </c>
      <c r="I7" s="51" t="s">
        <v>243</v>
      </c>
      <c r="J7" s="51" t="s">
        <v>235</v>
      </c>
      <c r="K7" s="51" t="s">
        <v>243</v>
      </c>
      <c r="L7" s="51" t="s">
        <v>235</v>
      </c>
      <c r="M7" s="51" t="s">
        <v>243</v>
      </c>
      <c r="N7" s="51" t="s">
        <v>235</v>
      </c>
      <c r="O7" s="51" t="s">
        <v>243</v>
      </c>
    </row>
    <row r="8" spans="1:25" ht="15.95" customHeight="1">
      <c r="A8" s="127" t="s">
        <v>83</v>
      </c>
      <c r="B8" s="59" t="s">
        <v>45</v>
      </c>
      <c r="C8" s="53"/>
      <c r="D8" s="53"/>
      <c r="E8" s="63" t="s">
        <v>36</v>
      </c>
      <c r="F8" s="106">
        <v>20990</v>
      </c>
      <c r="G8" s="64">
        <v>20900</v>
      </c>
      <c r="H8" s="106">
        <v>1999</v>
      </c>
      <c r="I8" s="64">
        <v>2001</v>
      </c>
      <c r="J8" s="106">
        <v>2006</v>
      </c>
      <c r="K8" s="64">
        <v>2184</v>
      </c>
      <c r="L8" s="111">
        <v>314</v>
      </c>
      <c r="M8" s="64">
        <v>308</v>
      </c>
      <c r="N8" s="106">
        <v>27467</v>
      </c>
      <c r="O8" s="64">
        <v>27235</v>
      </c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27"/>
      <c r="B9" s="61"/>
      <c r="C9" s="53" t="s">
        <v>46</v>
      </c>
      <c r="D9" s="53"/>
      <c r="E9" s="63" t="s">
        <v>37</v>
      </c>
      <c r="F9" s="106">
        <v>20935</v>
      </c>
      <c r="G9" s="64">
        <v>20899</v>
      </c>
      <c r="H9" s="106">
        <v>1999</v>
      </c>
      <c r="I9" s="64">
        <v>2001</v>
      </c>
      <c r="J9" s="106">
        <v>2006</v>
      </c>
      <c r="K9" s="64">
        <v>2184</v>
      </c>
      <c r="L9" s="111">
        <v>314</v>
      </c>
      <c r="M9" s="64">
        <v>308</v>
      </c>
      <c r="N9" s="106">
        <v>27467</v>
      </c>
      <c r="O9" s="64">
        <v>27235</v>
      </c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27"/>
      <c r="B10" s="60"/>
      <c r="C10" s="53" t="s">
        <v>47</v>
      </c>
      <c r="D10" s="53"/>
      <c r="E10" s="63" t="s">
        <v>38</v>
      </c>
      <c r="F10" s="106">
        <v>55</v>
      </c>
      <c r="G10" s="64">
        <v>1</v>
      </c>
      <c r="H10" s="106">
        <v>0</v>
      </c>
      <c r="I10" s="64">
        <v>0</v>
      </c>
      <c r="J10" s="65">
        <v>0</v>
      </c>
      <c r="K10" s="65">
        <v>0</v>
      </c>
      <c r="L10" s="111">
        <v>0</v>
      </c>
      <c r="M10" s="64">
        <v>0</v>
      </c>
      <c r="N10" s="108">
        <v>0</v>
      </c>
      <c r="O10" s="64">
        <v>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27"/>
      <c r="B11" s="59" t="s">
        <v>48</v>
      </c>
      <c r="C11" s="53"/>
      <c r="D11" s="53"/>
      <c r="E11" s="63" t="s">
        <v>39</v>
      </c>
      <c r="F11" s="106">
        <v>21356</v>
      </c>
      <c r="G11" s="64">
        <v>20487</v>
      </c>
      <c r="H11" s="106">
        <v>1909</v>
      </c>
      <c r="I11" s="64">
        <v>1723</v>
      </c>
      <c r="J11" s="106">
        <v>2009</v>
      </c>
      <c r="K11" s="64">
        <v>2151</v>
      </c>
      <c r="L11" s="111">
        <v>455</v>
      </c>
      <c r="M11" s="64">
        <v>452</v>
      </c>
      <c r="N11" s="106">
        <v>27725</v>
      </c>
      <c r="O11" s="64">
        <v>26836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27"/>
      <c r="B12" s="61"/>
      <c r="C12" s="53" t="s">
        <v>49</v>
      </c>
      <c r="D12" s="53"/>
      <c r="E12" s="63" t="s">
        <v>40</v>
      </c>
      <c r="F12" s="106">
        <v>21334</v>
      </c>
      <c r="G12" s="64">
        <v>20468</v>
      </c>
      <c r="H12" s="106">
        <v>1909</v>
      </c>
      <c r="I12" s="64">
        <v>1723</v>
      </c>
      <c r="J12" s="106">
        <v>2009</v>
      </c>
      <c r="K12" s="64">
        <v>2151</v>
      </c>
      <c r="L12" s="111">
        <v>455</v>
      </c>
      <c r="M12" s="64">
        <v>452</v>
      </c>
      <c r="N12" s="106">
        <v>27710</v>
      </c>
      <c r="O12" s="64">
        <v>26821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27"/>
      <c r="B13" s="60"/>
      <c r="C13" s="53" t="s">
        <v>50</v>
      </c>
      <c r="D13" s="53"/>
      <c r="E13" s="63" t="s">
        <v>41</v>
      </c>
      <c r="F13" s="106">
        <v>22</v>
      </c>
      <c r="G13" s="64">
        <v>19</v>
      </c>
      <c r="H13" s="65">
        <v>0</v>
      </c>
      <c r="I13" s="65">
        <v>0</v>
      </c>
      <c r="J13" s="65">
        <v>0</v>
      </c>
      <c r="K13" s="65">
        <v>0</v>
      </c>
      <c r="L13" s="111">
        <v>0</v>
      </c>
      <c r="M13" s="64">
        <v>0</v>
      </c>
      <c r="N13" s="106">
        <v>15</v>
      </c>
      <c r="O13" s="64">
        <v>15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27"/>
      <c r="B14" s="53" t="s">
        <v>51</v>
      </c>
      <c r="C14" s="53"/>
      <c r="D14" s="53"/>
      <c r="E14" s="63" t="s">
        <v>87</v>
      </c>
      <c r="F14" s="106">
        <f>F9-F12</f>
        <v>-399</v>
      </c>
      <c r="G14" s="64">
        <f t="shared" ref="G14:O15" si="0">G9-G12</f>
        <v>431</v>
      </c>
      <c r="H14" s="106">
        <f t="shared" si="0"/>
        <v>90</v>
      </c>
      <c r="I14" s="64">
        <f t="shared" si="0"/>
        <v>278</v>
      </c>
      <c r="J14" s="106">
        <f t="shared" si="0"/>
        <v>-3</v>
      </c>
      <c r="K14" s="64">
        <f t="shared" si="0"/>
        <v>33</v>
      </c>
      <c r="L14" s="111">
        <f t="shared" si="0"/>
        <v>-141</v>
      </c>
      <c r="M14" s="64">
        <f t="shared" si="0"/>
        <v>-144</v>
      </c>
      <c r="N14" s="106">
        <f t="shared" si="0"/>
        <v>-243</v>
      </c>
      <c r="O14" s="64">
        <f t="shared" si="0"/>
        <v>414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27"/>
      <c r="B15" s="53" t="s">
        <v>52</v>
      </c>
      <c r="C15" s="53"/>
      <c r="D15" s="53"/>
      <c r="E15" s="63" t="s">
        <v>88</v>
      </c>
      <c r="F15" s="106">
        <f t="shared" ref="F15" si="1">F10-F13</f>
        <v>33</v>
      </c>
      <c r="G15" s="64">
        <f t="shared" si="0"/>
        <v>-18</v>
      </c>
      <c r="H15" s="106">
        <f t="shared" si="0"/>
        <v>0</v>
      </c>
      <c r="I15" s="64">
        <f t="shared" si="0"/>
        <v>0</v>
      </c>
      <c r="J15" s="106">
        <f t="shared" si="0"/>
        <v>0</v>
      </c>
      <c r="K15" s="64">
        <f t="shared" si="0"/>
        <v>0</v>
      </c>
      <c r="L15" s="111">
        <f t="shared" si="0"/>
        <v>0</v>
      </c>
      <c r="M15" s="64">
        <f t="shared" si="0"/>
        <v>0</v>
      </c>
      <c r="N15" s="106">
        <f t="shared" si="0"/>
        <v>-15</v>
      </c>
      <c r="O15" s="64">
        <f t="shared" si="0"/>
        <v>-15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27"/>
      <c r="B16" s="53" t="s">
        <v>53</v>
      </c>
      <c r="C16" s="53"/>
      <c r="D16" s="53"/>
      <c r="E16" s="63" t="s">
        <v>89</v>
      </c>
      <c r="F16" s="106">
        <f t="shared" ref="F16" si="2">F8-F11</f>
        <v>-366</v>
      </c>
      <c r="G16" s="64">
        <f t="shared" ref="G16:O16" si="3">G8-G11</f>
        <v>413</v>
      </c>
      <c r="H16" s="106">
        <f t="shared" si="3"/>
        <v>90</v>
      </c>
      <c r="I16" s="64">
        <f t="shared" si="3"/>
        <v>278</v>
      </c>
      <c r="J16" s="106">
        <f t="shared" si="3"/>
        <v>-3</v>
      </c>
      <c r="K16" s="64">
        <f t="shared" si="3"/>
        <v>33</v>
      </c>
      <c r="L16" s="111">
        <f t="shared" si="3"/>
        <v>-141</v>
      </c>
      <c r="M16" s="64">
        <f t="shared" si="3"/>
        <v>-144</v>
      </c>
      <c r="N16" s="106">
        <f t="shared" si="3"/>
        <v>-258</v>
      </c>
      <c r="O16" s="64">
        <f t="shared" si="3"/>
        <v>399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27"/>
      <c r="B17" s="53" t="s">
        <v>54</v>
      </c>
      <c r="C17" s="53"/>
      <c r="D17" s="53"/>
      <c r="E17" s="51"/>
      <c r="F17" s="65">
        <v>0</v>
      </c>
      <c r="G17" s="64">
        <v>0</v>
      </c>
      <c r="H17" s="65">
        <v>0</v>
      </c>
      <c r="I17" s="65">
        <v>0</v>
      </c>
      <c r="J17" s="106">
        <v>2353</v>
      </c>
      <c r="K17" s="64">
        <v>2027</v>
      </c>
      <c r="L17" s="111">
        <v>12116</v>
      </c>
      <c r="M17" s="64">
        <v>11963</v>
      </c>
      <c r="N17" s="65">
        <v>0</v>
      </c>
      <c r="O17" s="66">
        <v>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27"/>
      <c r="B18" s="53" t="s">
        <v>55</v>
      </c>
      <c r="C18" s="53"/>
      <c r="D18" s="53"/>
      <c r="E18" s="51"/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27" t="s">
        <v>84</v>
      </c>
      <c r="B19" s="59" t="s">
        <v>56</v>
      </c>
      <c r="C19" s="53"/>
      <c r="D19" s="53"/>
      <c r="E19" s="63"/>
      <c r="F19" s="106">
        <v>5404</v>
      </c>
      <c r="G19" s="64">
        <v>5739</v>
      </c>
      <c r="H19" s="106">
        <v>1063</v>
      </c>
      <c r="I19" s="64">
        <v>296</v>
      </c>
      <c r="J19" s="106">
        <v>54</v>
      </c>
      <c r="K19" s="64">
        <v>108</v>
      </c>
      <c r="L19" s="111">
        <v>354</v>
      </c>
      <c r="M19" s="64">
        <v>363</v>
      </c>
      <c r="N19" s="106">
        <v>13951</v>
      </c>
      <c r="O19" s="64">
        <v>12713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27"/>
      <c r="B20" s="60"/>
      <c r="C20" s="53" t="s">
        <v>57</v>
      </c>
      <c r="D20" s="53"/>
      <c r="E20" s="63"/>
      <c r="F20" s="106">
        <v>4370</v>
      </c>
      <c r="G20" s="64">
        <v>3878</v>
      </c>
      <c r="H20" s="106">
        <v>798</v>
      </c>
      <c r="I20" s="64">
        <v>143</v>
      </c>
      <c r="J20" s="106">
        <v>51</v>
      </c>
      <c r="K20" s="65">
        <v>96</v>
      </c>
      <c r="L20" s="111">
        <v>3</v>
      </c>
      <c r="M20" s="64">
        <v>12</v>
      </c>
      <c r="N20" s="106">
        <v>6451</v>
      </c>
      <c r="O20" s="64">
        <v>6091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27"/>
      <c r="B21" s="53" t="s">
        <v>58</v>
      </c>
      <c r="C21" s="53"/>
      <c r="D21" s="53"/>
      <c r="E21" s="63" t="s">
        <v>90</v>
      </c>
      <c r="F21" s="106">
        <v>5404</v>
      </c>
      <c r="G21" s="64">
        <v>5739</v>
      </c>
      <c r="H21" s="106">
        <v>1063</v>
      </c>
      <c r="I21" s="64">
        <v>296</v>
      </c>
      <c r="J21" s="106">
        <v>54</v>
      </c>
      <c r="K21" s="64">
        <v>108</v>
      </c>
      <c r="L21" s="111">
        <v>354</v>
      </c>
      <c r="M21" s="64">
        <v>363</v>
      </c>
      <c r="N21" s="106">
        <v>13951</v>
      </c>
      <c r="O21" s="64">
        <v>12713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27"/>
      <c r="B22" s="59" t="s">
        <v>59</v>
      </c>
      <c r="C22" s="53"/>
      <c r="D22" s="53"/>
      <c r="E22" s="63" t="s">
        <v>91</v>
      </c>
      <c r="F22" s="106">
        <v>14366</v>
      </c>
      <c r="G22" s="64">
        <v>14709</v>
      </c>
      <c r="H22" s="106">
        <v>1957</v>
      </c>
      <c r="I22" s="64">
        <v>1155</v>
      </c>
      <c r="J22" s="106">
        <v>126</v>
      </c>
      <c r="K22" s="64">
        <v>202</v>
      </c>
      <c r="L22" s="111">
        <v>354</v>
      </c>
      <c r="M22" s="64">
        <v>363</v>
      </c>
      <c r="N22" s="106">
        <v>24517</v>
      </c>
      <c r="O22" s="64">
        <v>23966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27"/>
      <c r="B23" s="60" t="s">
        <v>60</v>
      </c>
      <c r="C23" s="53" t="s">
        <v>61</v>
      </c>
      <c r="D23" s="53"/>
      <c r="E23" s="63"/>
      <c r="F23" s="106">
        <v>3493</v>
      </c>
      <c r="G23" s="64">
        <v>3539</v>
      </c>
      <c r="H23" s="106">
        <v>144</v>
      </c>
      <c r="I23" s="64">
        <v>140</v>
      </c>
      <c r="J23" s="106">
        <v>51</v>
      </c>
      <c r="K23" s="64">
        <v>64</v>
      </c>
      <c r="L23" s="111">
        <v>324</v>
      </c>
      <c r="M23" s="64">
        <v>321</v>
      </c>
      <c r="N23" s="106">
        <v>8698</v>
      </c>
      <c r="O23" s="64">
        <v>8737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27"/>
      <c r="B24" s="53" t="s">
        <v>92</v>
      </c>
      <c r="C24" s="53"/>
      <c r="D24" s="53"/>
      <c r="E24" s="63" t="s">
        <v>93</v>
      </c>
      <c r="F24" s="106">
        <f>F21-F22</f>
        <v>-8962</v>
      </c>
      <c r="G24" s="64">
        <f t="shared" ref="G24:O24" si="4">G21-G22</f>
        <v>-8970</v>
      </c>
      <c r="H24" s="106">
        <f t="shared" si="4"/>
        <v>-894</v>
      </c>
      <c r="I24" s="64">
        <f t="shared" si="4"/>
        <v>-859</v>
      </c>
      <c r="J24" s="106">
        <f t="shared" si="4"/>
        <v>-72</v>
      </c>
      <c r="K24" s="64">
        <f t="shared" si="4"/>
        <v>-94</v>
      </c>
      <c r="L24" s="111">
        <f t="shared" si="4"/>
        <v>0</v>
      </c>
      <c r="M24" s="64">
        <f t="shared" si="4"/>
        <v>0</v>
      </c>
      <c r="N24" s="106">
        <f t="shared" si="4"/>
        <v>-10566</v>
      </c>
      <c r="O24" s="64">
        <f t="shared" si="4"/>
        <v>-11253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27"/>
      <c r="B25" s="59" t="s">
        <v>62</v>
      </c>
      <c r="C25" s="59"/>
      <c r="D25" s="59"/>
      <c r="E25" s="131" t="s">
        <v>94</v>
      </c>
      <c r="F25" s="125">
        <v>7233</v>
      </c>
      <c r="G25" s="125">
        <v>7645</v>
      </c>
      <c r="H25" s="125">
        <v>594</v>
      </c>
      <c r="I25" s="125">
        <v>760</v>
      </c>
      <c r="J25" s="125">
        <v>62</v>
      </c>
      <c r="K25" s="125">
        <v>23</v>
      </c>
      <c r="L25" s="125">
        <v>0</v>
      </c>
      <c r="M25" s="125">
        <v>0</v>
      </c>
      <c r="N25" s="123">
        <v>10053</v>
      </c>
      <c r="O25" s="125">
        <v>11253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27"/>
      <c r="B26" s="80" t="s">
        <v>63</v>
      </c>
      <c r="C26" s="80"/>
      <c r="D26" s="80"/>
      <c r="E26" s="132"/>
      <c r="F26" s="126"/>
      <c r="G26" s="126"/>
      <c r="H26" s="126"/>
      <c r="I26" s="126"/>
      <c r="J26" s="126"/>
      <c r="K26" s="126"/>
      <c r="L26" s="126"/>
      <c r="M26" s="126"/>
      <c r="N26" s="124"/>
      <c r="O26" s="126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27"/>
      <c r="B27" s="53" t="s">
        <v>95</v>
      </c>
      <c r="C27" s="53"/>
      <c r="D27" s="53"/>
      <c r="E27" s="63" t="s">
        <v>96</v>
      </c>
      <c r="F27" s="106">
        <f t="shared" ref="F27" si="5">F24+F25</f>
        <v>-1729</v>
      </c>
      <c r="G27" s="64">
        <f t="shared" ref="G27:O27" si="6">G24+G25</f>
        <v>-1325</v>
      </c>
      <c r="H27" s="106">
        <f t="shared" si="6"/>
        <v>-300</v>
      </c>
      <c r="I27" s="64">
        <f t="shared" si="6"/>
        <v>-99</v>
      </c>
      <c r="J27" s="106">
        <f>J24+J25</f>
        <v>-10</v>
      </c>
      <c r="K27" s="64">
        <f t="shared" si="6"/>
        <v>-71</v>
      </c>
      <c r="L27" s="111">
        <f t="shared" si="6"/>
        <v>0</v>
      </c>
      <c r="M27" s="64">
        <f t="shared" si="6"/>
        <v>0</v>
      </c>
      <c r="N27" s="87">
        <f t="shared" si="6"/>
        <v>-513</v>
      </c>
      <c r="O27" s="64">
        <f t="shared" si="6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100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29" t="s">
        <v>64</v>
      </c>
      <c r="B30" s="129"/>
      <c r="C30" s="129"/>
      <c r="D30" s="129"/>
      <c r="E30" s="129"/>
      <c r="F30" s="120" t="s">
        <v>255</v>
      </c>
      <c r="G30" s="121" t="s">
        <v>256</v>
      </c>
      <c r="H30" s="122" t="s">
        <v>257</v>
      </c>
      <c r="I30" s="121" t="s">
        <v>258</v>
      </c>
      <c r="J30" s="122" t="s">
        <v>259</v>
      </c>
      <c r="K30" s="121" t="s">
        <v>260</v>
      </c>
      <c r="L30" s="122" t="s">
        <v>261</v>
      </c>
      <c r="M30" s="121" t="s">
        <v>262</v>
      </c>
      <c r="N30" s="122" t="s">
        <v>263</v>
      </c>
      <c r="O30" s="121" t="s">
        <v>264</v>
      </c>
      <c r="P30" s="23"/>
      <c r="Q30" s="18"/>
      <c r="R30" s="23"/>
      <c r="S30" s="18"/>
      <c r="T30" s="23"/>
      <c r="U30" s="18"/>
      <c r="V30" s="23"/>
      <c r="W30" s="18"/>
      <c r="X30" s="23"/>
      <c r="Y30" s="18"/>
    </row>
    <row r="31" spans="1:25" ht="15.95" customHeight="1">
      <c r="A31" s="129"/>
      <c r="B31" s="129"/>
      <c r="C31" s="129"/>
      <c r="D31" s="129"/>
      <c r="E31" s="129"/>
      <c r="F31" s="51" t="s">
        <v>235</v>
      </c>
      <c r="G31" s="51" t="s">
        <v>243</v>
      </c>
      <c r="H31" s="51" t="s">
        <v>235</v>
      </c>
      <c r="I31" s="51" t="s">
        <v>243</v>
      </c>
      <c r="J31" s="51" t="s">
        <v>235</v>
      </c>
      <c r="K31" s="51" t="s">
        <v>243</v>
      </c>
      <c r="L31" s="51" t="s">
        <v>235</v>
      </c>
      <c r="M31" s="51" t="s">
        <v>243</v>
      </c>
      <c r="N31" s="51" t="s">
        <v>235</v>
      </c>
      <c r="O31" s="51" t="s">
        <v>243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5.95" customHeight="1">
      <c r="A32" s="127" t="s">
        <v>85</v>
      </c>
      <c r="B32" s="59" t="s">
        <v>45</v>
      </c>
      <c r="C32" s="53"/>
      <c r="D32" s="53"/>
      <c r="E32" s="63" t="s">
        <v>36</v>
      </c>
      <c r="F32" s="111">
        <v>319</v>
      </c>
      <c r="G32" s="64">
        <v>259</v>
      </c>
      <c r="H32" s="64">
        <v>332</v>
      </c>
      <c r="I32" s="64">
        <v>321</v>
      </c>
      <c r="J32" s="64">
        <v>3188</v>
      </c>
      <c r="K32" s="64">
        <v>2989</v>
      </c>
      <c r="L32" s="64">
        <v>720</v>
      </c>
      <c r="M32" s="64">
        <v>564</v>
      </c>
      <c r="N32" s="64">
        <v>440</v>
      </c>
      <c r="O32" s="64">
        <v>490</v>
      </c>
      <c r="P32" s="20"/>
      <c r="Q32" s="20"/>
      <c r="R32" s="20"/>
      <c r="S32" s="20"/>
      <c r="T32" s="22"/>
      <c r="U32" s="22"/>
      <c r="V32" s="20"/>
      <c r="W32" s="20"/>
      <c r="X32" s="22"/>
      <c r="Y32" s="22"/>
    </row>
    <row r="33" spans="1:25" ht="15.95" customHeight="1">
      <c r="A33" s="133"/>
      <c r="B33" s="61"/>
      <c r="C33" s="59" t="s">
        <v>65</v>
      </c>
      <c r="D33" s="53"/>
      <c r="E33" s="63"/>
      <c r="F33" s="99">
        <v>192</v>
      </c>
      <c r="G33" s="99">
        <v>173</v>
      </c>
      <c r="H33" s="99">
        <v>60</v>
      </c>
      <c r="I33" s="99">
        <v>62</v>
      </c>
      <c r="J33" s="99">
        <v>3114</v>
      </c>
      <c r="K33" s="99">
        <v>2989</v>
      </c>
      <c r="L33" s="99">
        <v>652</v>
      </c>
      <c r="M33" s="99">
        <v>564</v>
      </c>
      <c r="N33" s="99">
        <v>440</v>
      </c>
      <c r="O33" s="99">
        <v>490</v>
      </c>
      <c r="P33" s="20"/>
      <c r="Q33" s="20"/>
      <c r="R33" s="20"/>
      <c r="S33" s="20"/>
      <c r="T33" s="22"/>
      <c r="U33" s="22"/>
      <c r="V33" s="20"/>
      <c r="W33" s="20"/>
      <c r="X33" s="22"/>
      <c r="Y33" s="22"/>
    </row>
    <row r="34" spans="1:25" ht="15.95" customHeight="1">
      <c r="A34" s="133"/>
      <c r="B34" s="61"/>
      <c r="C34" s="60"/>
      <c r="D34" s="53" t="s">
        <v>66</v>
      </c>
      <c r="E34" s="63"/>
      <c r="F34" s="99">
        <v>131</v>
      </c>
      <c r="G34" s="99">
        <v>121</v>
      </c>
      <c r="H34" s="99">
        <v>58</v>
      </c>
      <c r="I34" s="99">
        <v>60</v>
      </c>
      <c r="J34" s="99">
        <v>2878</v>
      </c>
      <c r="K34" s="99">
        <v>2703</v>
      </c>
      <c r="L34" s="99">
        <v>413</v>
      </c>
      <c r="M34" s="99">
        <v>425</v>
      </c>
      <c r="N34" s="99">
        <v>420</v>
      </c>
      <c r="O34" s="99">
        <v>471</v>
      </c>
      <c r="P34" s="20"/>
      <c r="Q34" s="20"/>
      <c r="R34" s="20"/>
      <c r="S34" s="20"/>
      <c r="T34" s="22"/>
      <c r="U34" s="22"/>
      <c r="V34" s="20"/>
      <c r="W34" s="20"/>
      <c r="X34" s="22"/>
      <c r="Y34" s="22"/>
    </row>
    <row r="35" spans="1:25" ht="15.95" customHeight="1">
      <c r="A35" s="133"/>
      <c r="B35" s="60"/>
      <c r="C35" s="53" t="s">
        <v>67</v>
      </c>
      <c r="D35" s="53"/>
      <c r="E35" s="63"/>
      <c r="F35" s="99">
        <v>126</v>
      </c>
      <c r="G35" s="99">
        <v>86</v>
      </c>
      <c r="H35" s="99">
        <v>272</v>
      </c>
      <c r="I35" s="99">
        <v>259</v>
      </c>
      <c r="J35" s="66">
        <v>74</v>
      </c>
      <c r="K35" s="66">
        <v>0</v>
      </c>
      <c r="L35" s="99">
        <v>69</v>
      </c>
      <c r="M35" s="99">
        <v>0</v>
      </c>
      <c r="N35" s="99">
        <v>0</v>
      </c>
      <c r="O35" s="99">
        <v>0</v>
      </c>
      <c r="P35" s="20"/>
      <c r="Q35" s="20"/>
      <c r="R35" s="20"/>
      <c r="S35" s="20"/>
      <c r="T35" s="22"/>
      <c r="U35" s="22"/>
      <c r="V35" s="20"/>
      <c r="W35" s="20"/>
      <c r="X35" s="22"/>
      <c r="Y35" s="22"/>
    </row>
    <row r="36" spans="1:25" ht="15.95" customHeight="1">
      <c r="A36" s="133"/>
      <c r="B36" s="59" t="s">
        <v>48</v>
      </c>
      <c r="C36" s="53"/>
      <c r="D36" s="53"/>
      <c r="E36" s="63" t="s">
        <v>37</v>
      </c>
      <c r="F36" s="99">
        <v>299</v>
      </c>
      <c r="G36" s="99">
        <v>287</v>
      </c>
      <c r="H36" s="99">
        <v>408</v>
      </c>
      <c r="I36" s="99">
        <v>391</v>
      </c>
      <c r="J36" s="99">
        <v>2009</v>
      </c>
      <c r="K36" s="99">
        <v>2147</v>
      </c>
      <c r="L36" s="99">
        <v>773</v>
      </c>
      <c r="M36" s="99">
        <v>1049</v>
      </c>
      <c r="N36" s="99">
        <v>3</v>
      </c>
      <c r="O36" s="99">
        <v>30</v>
      </c>
      <c r="P36" s="20"/>
      <c r="Q36" s="20"/>
      <c r="R36" s="20"/>
      <c r="S36" s="20"/>
      <c r="T36" s="20"/>
      <c r="U36" s="20"/>
      <c r="V36" s="20"/>
      <c r="W36" s="20"/>
      <c r="X36" s="22"/>
      <c r="Y36" s="22"/>
    </row>
    <row r="37" spans="1:25" ht="15.95" customHeight="1">
      <c r="A37" s="133"/>
      <c r="B37" s="61"/>
      <c r="C37" s="53" t="s">
        <v>68</v>
      </c>
      <c r="D37" s="53"/>
      <c r="E37" s="63"/>
      <c r="F37" s="99">
        <v>294</v>
      </c>
      <c r="G37" s="99">
        <v>274</v>
      </c>
      <c r="H37" s="99">
        <v>402</v>
      </c>
      <c r="I37" s="99">
        <v>385</v>
      </c>
      <c r="J37" s="99">
        <v>1849</v>
      </c>
      <c r="K37" s="99">
        <v>2039</v>
      </c>
      <c r="L37" s="99">
        <v>755</v>
      </c>
      <c r="M37" s="99">
        <v>1031</v>
      </c>
      <c r="N37" s="99">
        <v>0</v>
      </c>
      <c r="O37" s="99">
        <v>0</v>
      </c>
      <c r="P37" s="20"/>
      <c r="Q37" s="20"/>
      <c r="R37" s="20"/>
      <c r="S37" s="20"/>
      <c r="T37" s="20"/>
      <c r="U37" s="20"/>
      <c r="V37" s="20"/>
      <c r="W37" s="20"/>
      <c r="X37" s="22"/>
      <c r="Y37" s="22"/>
    </row>
    <row r="38" spans="1:25" ht="15.95" customHeight="1">
      <c r="A38" s="133"/>
      <c r="B38" s="60"/>
      <c r="C38" s="53" t="s">
        <v>69</v>
      </c>
      <c r="D38" s="53"/>
      <c r="E38" s="63"/>
      <c r="F38" s="99">
        <v>5</v>
      </c>
      <c r="G38" s="99">
        <v>14</v>
      </c>
      <c r="H38" s="99">
        <v>6</v>
      </c>
      <c r="I38" s="99">
        <v>6</v>
      </c>
      <c r="J38" s="99">
        <v>160</v>
      </c>
      <c r="K38" s="66">
        <v>108</v>
      </c>
      <c r="L38" s="99">
        <v>18</v>
      </c>
      <c r="M38" s="99">
        <v>18</v>
      </c>
      <c r="N38" s="99">
        <v>3</v>
      </c>
      <c r="O38" s="99">
        <v>30</v>
      </c>
      <c r="P38" s="20"/>
      <c r="Q38" s="20"/>
      <c r="R38" s="22"/>
      <c r="S38" s="22"/>
      <c r="T38" s="20"/>
      <c r="U38" s="20"/>
      <c r="V38" s="20"/>
      <c r="W38" s="20"/>
      <c r="X38" s="22"/>
      <c r="Y38" s="22"/>
    </row>
    <row r="39" spans="1:25" ht="15.95" customHeight="1">
      <c r="A39" s="133"/>
      <c r="B39" s="28" t="s">
        <v>70</v>
      </c>
      <c r="C39" s="28"/>
      <c r="D39" s="28"/>
      <c r="E39" s="63" t="s">
        <v>97</v>
      </c>
      <c r="F39" s="99">
        <f t="shared" ref="F39" si="7">F32-F36</f>
        <v>20</v>
      </c>
      <c r="G39" s="99">
        <f t="shared" ref="G39:O39" si="8">G32-G36</f>
        <v>-28</v>
      </c>
      <c r="H39" s="99">
        <f t="shared" si="8"/>
        <v>-76</v>
      </c>
      <c r="I39" s="99">
        <f t="shared" si="8"/>
        <v>-70</v>
      </c>
      <c r="J39" s="99">
        <v>1179</v>
      </c>
      <c r="K39" s="99">
        <f t="shared" si="8"/>
        <v>842</v>
      </c>
      <c r="L39" s="99">
        <f t="shared" si="8"/>
        <v>-53</v>
      </c>
      <c r="M39" s="99">
        <f t="shared" si="8"/>
        <v>-485</v>
      </c>
      <c r="N39" s="99">
        <f t="shared" si="8"/>
        <v>437</v>
      </c>
      <c r="O39" s="99">
        <f t="shared" si="8"/>
        <v>460</v>
      </c>
      <c r="P39" s="20"/>
      <c r="Q39" s="20"/>
      <c r="R39" s="20"/>
      <c r="S39" s="20"/>
      <c r="T39" s="20"/>
      <c r="U39" s="20"/>
      <c r="V39" s="20"/>
      <c r="W39" s="20"/>
      <c r="X39" s="22"/>
      <c r="Y39" s="22"/>
    </row>
    <row r="40" spans="1:25" ht="15.95" customHeight="1">
      <c r="A40" s="127" t="s">
        <v>86</v>
      </c>
      <c r="B40" s="59" t="s">
        <v>71</v>
      </c>
      <c r="C40" s="53"/>
      <c r="D40" s="53"/>
      <c r="E40" s="63" t="s">
        <v>39</v>
      </c>
      <c r="F40" s="99">
        <v>22</v>
      </c>
      <c r="G40" s="99">
        <v>43</v>
      </c>
      <c r="H40" s="99">
        <v>39</v>
      </c>
      <c r="I40" s="99">
        <v>39</v>
      </c>
      <c r="J40" s="99">
        <v>1001</v>
      </c>
      <c r="K40" s="99">
        <v>2146</v>
      </c>
      <c r="L40" s="99">
        <v>361</v>
      </c>
      <c r="M40" s="99">
        <v>756</v>
      </c>
      <c r="N40" s="99">
        <v>0</v>
      </c>
      <c r="O40" s="99">
        <v>0</v>
      </c>
      <c r="P40" s="20"/>
      <c r="Q40" s="20"/>
      <c r="R40" s="20"/>
      <c r="S40" s="20"/>
      <c r="T40" s="22"/>
      <c r="U40" s="22"/>
      <c r="V40" s="22"/>
      <c r="W40" s="22"/>
      <c r="X40" s="20"/>
      <c r="Y40" s="20"/>
    </row>
    <row r="41" spans="1:25" ht="15.95" customHeight="1">
      <c r="A41" s="128"/>
      <c r="B41" s="60"/>
      <c r="C41" s="53" t="s">
        <v>72</v>
      </c>
      <c r="D41" s="53"/>
      <c r="E41" s="63"/>
      <c r="F41" s="66">
        <v>0</v>
      </c>
      <c r="G41" s="66">
        <v>0</v>
      </c>
      <c r="H41" s="66">
        <v>0</v>
      </c>
      <c r="I41" s="66">
        <v>0</v>
      </c>
      <c r="J41" s="99">
        <v>771</v>
      </c>
      <c r="K41" s="99">
        <v>1825</v>
      </c>
      <c r="L41" s="99">
        <v>274</v>
      </c>
      <c r="M41" s="99">
        <v>179</v>
      </c>
      <c r="N41" s="99">
        <v>0</v>
      </c>
      <c r="O41" s="99">
        <v>0</v>
      </c>
      <c r="P41" s="22"/>
      <c r="Q41" s="22"/>
      <c r="R41" s="22"/>
      <c r="S41" s="22"/>
      <c r="T41" s="22"/>
      <c r="U41" s="22"/>
      <c r="V41" s="22"/>
      <c r="W41" s="22"/>
      <c r="X41" s="20"/>
      <c r="Y41" s="20"/>
    </row>
    <row r="42" spans="1:25" ht="15.95" customHeight="1">
      <c r="A42" s="128"/>
      <c r="B42" s="59" t="s">
        <v>59</v>
      </c>
      <c r="C42" s="53"/>
      <c r="D42" s="53"/>
      <c r="E42" s="63" t="s">
        <v>40</v>
      </c>
      <c r="F42" s="99">
        <v>22</v>
      </c>
      <c r="G42" s="99">
        <v>43</v>
      </c>
      <c r="H42" s="99">
        <v>39</v>
      </c>
      <c r="I42" s="99">
        <v>39</v>
      </c>
      <c r="J42" s="99">
        <v>1585</v>
      </c>
      <c r="K42" s="99">
        <v>2988</v>
      </c>
      <c r="L42" s="99">
        <v>282</v>
      </c>
      <c r="M42" s="99">
        <v>253</v>
      </c>
      <c r="N42" s="99">
        <v>437</v>
      </c>
      <c r="O42" s="99">
        <v>466</v>
      </c>
      <c r="P42" s="20"/>
      <c r="Q42" s="20"/>
      <c r="R42" s="20"/>
      <c r="S42" s="20"/>
      <c r="T42" s="22"/>
      <c r="U42" s="22"/>
      <c r="V42" s="20"/>
      <c r="W42" s="20"/>
      <c r="X42" s="20"/>
      <c r="Y42" s="20"/>
    </row>
    <row r="43" spans="1:25" ht="15.95" customHeight="1">
      <c r="A43" s="128"/>
      <c r="B43" s="60"/>
      <c r="C43" s="53" t="s">
        <v>73</v>
      </c>
      <c r="D43" s="53"/>
      <c r="E43" s="63"/>
      <c r="F43" s="99">
        <v>21</v>
      </c>
      <c r="G43" s="99">
        <v>42</v>
      </c>
      <c r="H43" s="99">
        <v>22</v>
      </c>
      <c r="I43" s="99">
        <v>22</v>
      </c>
      <c r="J43" s="66">
        <v>1313</v>
      </c>
      <c r="K43" s="66">
        <v>1790</v>
      </c>
      <c r="L43" s="99">
        <v>30</v>
      </c>
      <c r="M43" s="99">
        <v>72</v>
      </c>
      <c r="N43" s="99">
        <v>0</v>
      </c>
      <c r="O43" s="99">
        <v>90</v>
      </c>
      <c r="P43" s="20"/>
      <c r="Q43" s="20"/>
      <c r="R43" s="22"/>
      <c r="S43" s="20"/>
      <c r="T43" s="22"/>
      <c r="U43" s="22"/>
      <c r="V43" s="20"/>
      <c r="W43" s="20"/>
      <c r="X43" s="22"/>
      <c r="Y43" s="22"/>
    </row>
    <row r="44" spans="1:25" ht="15.95" customHeight="1">
      <c r="A44" s="128"/>
      <c r="B44" s="53" t="s">
        <v>70</v>
      </c>
      <c r="C44" s="53"/>
      <c r="D44" s="53"/>
      <c r="E44" s="63" t="s">
        <v>98</v>
      </c>
      <c r="F44" s="66">
        <f t="shared" ref="F44" si="9">F40-F42</f>
        <v>0</v>
      </c>
      <c r="G44" s="66">
        <f t="shared" ref="G44:O44" si="10">G40-G42</f>
        <v>0</v>
      </c>
      <c r="H44" s="66">
        <f t="shared" si="10"/>
        <v>0</v>
      </c>
      <c r="I44" s="66">
        <f t="shared" si="10"/>
        <v>0</v>
      </c>
      <c r="J44" s="66">
        <v>-584</v>
      </c>
      <c r="K44" s="66">
        <f t="shared" si="10"/>
        <v>-842</v>
      </c>
      <c r="L44" s="66">
        <f t="shared" si="10"/>
        <v>79</v>
      </c>
      <c r="M44" s="66">
        <f t="shared" si="10"/>
        <v>503</v>
      </c>
      <c r="N44" s="66">
        <f t="shared" si="10"/>
        <v>-437</v>
      </c>
      <c r="O44" s="66">
        <f t="shared" si="10"/>
        <v>-466</v>
      </c>
      <c r="P44" s="22"/>
      <c r="Q44" s="22"/>
      <c r="R44" s="20"/>
      <c r="S44" s="20"/>
      <c r="T44" s="22"/>
      <c r="U44" s="22"/>
      <c r="V44" s="20"/>
      <c r="W44" s="20"/>
      <c r="X44" s="20"/>
      <c r="Y44" s="20"/>
    </row>
    <row r="45" spans="1:25" ht="15.95" customHeight="1">
      <c r="A45" s="127" t="s">
        <v>78</v>
      </c>
      <c r="B45" s="28" t="s">
        <v>74</v>
      </c>
      <c r="C45" s="28"/>
      <c r="D45" s="28"/>
      <c r="E45" s="63" t="s">
        <v>99</v>
      </c>
      <c r="F45" s="99">
        <f t="shared" ref="F45" si="11">F39+F44</f>
        <v>20</v>
      </c>
      <c r="G45" s="99">
        <f t="shared" ref="G45:O45" si="12">G39+G44</f>
        <v>-28</v>
      </c>
      <c r="H45" s="99">
        <f t="shared" si="12"/>
        <v>-76</v>
      </c>
      <c r="I45" s="99">
        <f t="shared" si="12"/>
        <v>-70</v>
      </c>
      <c r="J45" s="99">
        <v>595</v>
      </c>
      <c r="K45" s="99">
        <f t="shared" si="12"/>
        <v>0</v>
      </c>
      <c r="L45" s="99">
        <f t="shared" si="12"/>
        <v>26</v>
      </c>
      <c r="M45" s="99">
        <f t="shared" si="12"/>
        <v>18</v>
      </c>
      <c r="N45" s="99">
        <f t="shared" si="12"/>
        <v>0</v>
      </c>
      <c r="O45" s="99">
        <f t="shared" si="12"/>
        <v>-6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.95" customHeight="1">
      <c r="A46" s="128"/>
      <c r="B46" s="53" t="s">
        <v>75</v>
      </c>
      <c r="C46" s="53"/>
      <c r="D46" s="53"/>
      <c r="E46" s="53"/>
      <c r="F46" s="66">
        <v>12</v>
      </c>
      <c r="G46" s="66">
        <v>12</v>
      </c>
      <c r="H46" s="66">
        <v>0</v>
      </c>
      <c r="I46" s="66">
        <v>0</v>
      </c>
      <c r="J46" s="66">
        <v>595</v>
      </c>
      <c r="K46" s="66">
        <v>535</v>
      </c>
      <c r="L46" s="99">
        <v>45</v>
      </c>
      <c r="M46" s="99">
        <v>35</v>
      </c>
      <c r="N46" s="66">
        <v>0</v>
      </c>
      <c r="O46" s="66">
        <v>0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15.95" customHeight="1">
      <c r="A47" s="128"/>
      <c r="B47" s="53" t="s">
        <v>76</v>
      </c>
      <c r="C47" s="53"/>
      <c r="D47" s="53"/>
      <c r="E47" s="53"/>
      <c r="F47" s="99">
        <v>0</v>
      </c>
      <c r="G47" s="99">
        <v>0</v>
      </c>
      <c r="H47" s="99">
        <v>-6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5.95" customHeight="1">
      <c r="A48" s="128"/>
      <c r="B48" s="53" t="s">
        <v>77</v>
      </c>
      <c r="C48" s="53"/>
      <c r="D48" s="53"/>
      <c r="E48" s="53"/>
      <c r="F48" s="99">
        <v>0</v>
      </c>
      <c r="G48" s="99">
        <v>0</v>
      </c>
      <c r="H48" s="99">
        <v>-6</v>
      </c>
      <c r="I48" s="99">
        <v>0</v>
      </c>
      <c r="J48" s="99">
        <v>0</v>
      </c>
      <c r="K48" s="99">
        <v>0</v>
      </c>
      <c r="L48" s="99">
        <v>0</v>
      </c>
      <c r="M48" s="99">
        <v>0</v>
      </c>
      <c r="N48" s="99">
        <v>0</v>
      </c>
      <c r="O48" s="99">
        <v>0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ht="15.95" customHeight="1">
      <c r="A49" s="11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15.95" customHeight="1">
      <c r="A50" s="12"/>
      <c r="F50" s="23"/>
      <c r="G50" s="23"/>
      <c r="H50" s="23"/>
      <c r="I50" s="23"/>
      <c r="J50" s="100"/>
      <c r="K50" s="100"/>
      <c r="L50" s="23"/>
      <c r="M50" s="23"/>
      <c r="N50" s="23"/>
      <c r="O50" s="100"/>
      <c r="P50" s="23"/>
      <c r="Q50" s="100" t="s">
        <v>100</v>
      </c>
      <c r="R50" s="18"/>
      <c r="S50" s="18"/>
      <c r="T50" s="18"/>
      <c r="U50" s="18"/>
      <c r="V50" s="18"/>
      <c r="W50" s="18"/>
      <c r="X50" s="18"/>
      <c r="Y50" s="19"/>
    </row>
    <row r="51" spans="1:25" ht="15.95" customHeight="1">
      <c r="A51" s="129" t="s">
        <v>64</v>
      </c>
      <c r="B51" s="129"/>
      <c r="C51" s="129"/>
      <c r="D51" s="129"/>
      <c r="E51" s="129"/>
      <c r="F51" s="122" t="s">
        <v>265</v>
      </c>
      <c r="G51" s="121" t="s">
        <v>266</v>
      </c>
      <c r="H51" s="122" t="s">
        <v>267</v>
      </c>
      <c r="I51" s="121" t="s">
        <v>268</v>
      </c>
      <c r="J51" s="122" t="s">
        <v>269</v>
      </c>
      <c r="K51" s="121" t="s">
        <v>270</v>
      </c>
      <c r="L51" s="122" t="s">
        <v>271</v>
      </c>
      <c r="M51" s="121" t="s">
        <v>272</v>
      </c>
      <c r="N51" s="122" t="s">
        <v>273</v>
      </c>
      <c r="O51" s="121" t="s">
        <v>274</v>
      </c>
      <c r="P51" s="116" t="s">
        <v>282</v>
      </c>
      <c r="Q51" s="117"/>
      <c r="R51" s="23"/>
      <c r="S51" s="18"/>
      <c r="T51" s="23"/>
      <c r="U51" s="18"/>
      <c r="V51" s="23"/>
      <c r="W51" s="18"/>
      <c r="X51" s="23"/>
      <c r="Y51" s="18"/>
    </row>
    <row r="52" spans="1:25" ht="15.95" customHeight="1">
      <c r="A52" s="129"/>
      <c r="B52" s="129"/>
      <c r="C52" s="129"/>
      <c r="D52" s="129"/>
      <c r="E52" s="129"/>
      <c r="F52" s="94" t="s">
        <v>235</v>
      </c>
      <c r="G52" s="94" t="s">
        <v>243</v>
      </c>
      <c r="H52" s="94" t="s">
        <v>235</v>
      </c>
      <c r="I52" s="94" t="s">
        <v>243</v>
      </c>
      <c r="J52" s="94" t="s">
        <v>235</v>
      </c>
      <c r="K52" s="94" t="s">
        <v>243</v>
      </c>
      <c r="L52" s="94" t="s">
        <v>235</v>
      </c>
      <c r="M52" s="94" t="s">
        <v>243</v>
      </c>
      <c r="N52" s="94" t="s">
        <v>235</v>
      </c>
      <c r="O52" s="94" t="s">
        <v>243</v>
      </c>
      <c r="P52" s="94" t="s">
        <v>235</v>
      </c>
      <c r="Q52" s="94" t="s">
        <v>243</v>
      </c>
      <c r="R52" s="21"/>
      <c r="S52" s="21"/>
      <c r="T52" s="21"/>
      <c r="U52" s="21"/>
      <c r="V52" s="21"/>
      <c r="W52" s="21"/>
      <c r="X52" s="21"/>
      <c r="Y52" s="21"/>
    </row>
    <row r="53" spans="1:25" ht="15.95" customHeight="1">
      <c r="A53" s="127" t="s">
        <v>85</v>
      </c>
      <c r="B53" s="59" t="s">
        <v>45</v>
      </c>
      <c r="C53" s="53"/>
      <c r="D53" s="53"/>
      <c r="E53" s="93" t="s">
        <v>36</v>
      </c>
      <c r="F53" s="99">
        <v>348</v>
      </c>
      <c r="G53" s="99">
        <v>321</v>
      </c>
      <c r="H53" s="99">
        <v>17</v>
      </c>
      <c r="I53" s="99">
        <v>29</v>
      </c>
      <c r="J53" s="99">
        <v>0</v>
      </c>
      <c r="K53" s="99">
        <v>0</v>
      </c>
      <c r="L53" s="99">
        <v>62</v>
      </c>
      <c r="M53" s="99">
        <v>63</v>
      </c>
      <c r="N53" s="99">
        <v>0</v>
      </c>
      <c r="O53" s="99">
        <v>0</v>
      </c>
      <c r="P53" s="99">
        <v>125</v>
      </c>
      <c r="Q53" s="99">
        <v>135</v>
      </c>
      <c r="R53" s="20"/>
      <c r="S53" s="20"/>
      <c r="T53" s="22"/>
      <c r="U53" s="22"/>
      <c r="V53" s="20"/>
      <c r="W53" s="20"/>
      <c r="X53" s="22"/>
      <c r="Y53" s="22"/>
    </row>
    <row r="54" spans="1:25" ht="15.95" customHeight="1">
      <c r="A54" s="133"/>
      <c r="B54" s="61"/>
      <c r="C54" s="59" t="s">
        <v>65</v>
      </c>
      <c r="D54" s="53"/>
      <c r="E54" s="93"/>
      <c r="F54" s="99">
        <v>347</v>
      </c>
      <c r="G54" s="99">
        <v>321</v>
      </c>
      <c r="H54" s="99">
        <v>3</v>
      </c>
      <c r="I54" s="99">
        <v>3</v>
      </c>
      <c r="J54" s="99">
        <v>0</v>
      </c>
      <c r="K54" s="99">
        <v>0</v>
      </c>
      <c r="L54" s="99">
        <v>62</v>
      </c>
      <c r="M54" s="99">
        <v>63</v>
      </c>
      <c r="N54" s="99">
        <v>0</v>
      </c>
      <c r="O54" s="99">
        <v>0</v>
      </c>
      <c r="P54" s="99">
        <v>0</v>
      </c>
      <c r="Q54" s="99">
        <v>0</v>
      </c>
      <c r="R54" s="20"/>
      <c r="S54" s="20"/>
      <c r="T54" s="22"/>
      <c r="U54" s="22"/>
      <c r="V54" s="20"/>
      <c r="W54" s="20"/>
      <c r="X54" s="22"/>
      <c r="Y54" s="22"/>
    </row>
    <row r="55" spans="1:25" ht="15.95" customHeight="1">
      <c r="A55" s="133"/>
      <c r="B55" s="61"/>
      <c r="C55" s="60"/>
      <c r="D55" s="53" t="s">
        <v>66</v>
      </c>
      <c r="E55" s="93"/>
      <c r="F55" s="99">
        <v>347</v>
      </c>
      <c r="G55" s="99">
        <v>321</v>
      </c>
      <c r="H55" s="99">
        <v>3</v>
      </c>
      <c r="I55" s="99">
        <v>3</v>
      </c>
      <c r="J55" s="99">
        <v>0</v>
      </c>
      <c r="K55" s="99">
        <v>0</v>
      </c>
      <c r="L55" s="99">
        <v>62</v>
      </c>
      <c r="M55" s="99">
        <v>63</v>
      </c>
      <c r="N55" s="99">
        <v>0</v>
      </c>
      <c r="O55" s="99">
        <v>0</v>
      </c>
      <c r="P55" s="99">
        <v>0</v>
      </c>
      <c r="Q55" s="99">
        <v>0</v>
      </c>
      <c r="R55" s="20"/>
      <c r="S55" s="20"/>
      <c r="T55" s="22"/>
      <c r="U55" s="22"/>
      <c r="V55" s="20"/>
      <c r="W55" s="20"/>
      <c r="X55" s="22"/>
      <c r="Y55" s="22"/>
    </row>
    <row r="56" spans="1:25" ht="15.95" customHeight="1">
      <c r="A56" s="133"/>
      <c r="B56" s="60"/>
      <c r="C56" s="53" t="s">
        <v>67</v>
      </c>
      <c r="D56" s="53"/>
      <c r="E56" s="93"/>
      <c r="F56" s="99">
        <v>1</v>
      </c>
      <c r="G56" s="99">
        <v>0.5</v>
      </c>
      <c r="H56" s="99">
        <v>15</v>
      </c>
      <c r="I56" s="99">
        <v>26</v>
      </c>
      <c r="J56" s="66">
        <v>0</v>
      </c>
      <c r="K56" s="66">
        <v>0</v>
      </c>
      <c r="L56" s="99">
        <v>0</v>
      </c>
      <c r="M56" s="99">
        <v>0</v>
      </c>
      <c r="N56" s="99">
        <v>0</v>
      </c>
      <c r="O56" s="99">
        <v>0</v>
      </c>
      <c r="P56" s="99">
        <v>125</v>
      </c>
      <c r="Q56" s="99">
        <v>135</v>
      </c>
      <c r="R56" s="20"/>
      <c r="S56" s="20"/>
      <c r="T56" s="22"/>
      <c r="U56" s="22"/>
      <c r="V56" s="20"/>
      <c r="W56" s="20"/>
      <c r="X56" s="22"/>
      <c r="Y56" s="22"/>
    </row>
    <row r="57" spans="1:25" ht="15.95" customHeight="1">
      <c r="A57" s="133"/>
      <c r="B57" s="59" t="s">
        <v>48</v>
      </c>
      <c r="C57" s="53"/>
      <c r="D57" s="53"/>
      <c r="E57" s="93" t="s">
        <v>37</v>
      </c>
      <c r="F57" s="99">
        <v>195</v>
      </c>
      <c r="G57" s="99">
        <v>182</v>
      </c>
      <c r="H57" s="99">
        <v>18</v>
      </c>
      <c r="I57" s="99">
        <v>30</v>
      </c>
      <c r="J57" s="99">
        <v>4</v>
      </c>
      <c r="K57" s="99">
        <v>4</v>
      </c>
      <c r="L57" s="99">
        <v>87</v>
      </c>
      <c r="M57" s="99">
        <v>28</v>
      </c>
      <c r="N57" s="99">
        <v>0</v>
      </c>
      <c r="O57" s="99">
        <v>18</v>
      </c>
      <c r="P57" s="99">
        <v>0</v>
      </c>
      <c r="Q57" s="99">
        <v>0</v>
      </c>
      <c r="R57" s="20"/>
      <c r="S57" s="20"/>
      <c r="T57" s="20"/>
      <c r="U57" s="20"/>
      <c r="V57" s="20"/>
      <c r="W57" s="20"/>
      <c r="X57" s="22"/>
      <c r="Y57" s="22"/>
    </row>
    <row r="58" spans="1:25" ht="15.95" customHeight="1">
      <c r="A58" s="133"/>
      <c r="B58" s="61"/>
      <c r="C58" s="53" t="s">
        <v>68</v>
      </c>
      <c r="D58" s="53"/>
      <c r="E58" s="93"/>
      <c r="F58" s="99">
        <v>179</v>
      </c>
      <c r="G58" s="99">
        <v>167</v>
      </c>
      <c r="H58" s="99">
        <v>17</v>
      </c>
      <c r="I58" s="99">
        <v>28</v>
      </c>
      <c r="J58" s="99">
        <v>3</v>
      </c>
      <c r="K58" s="99">
        <v>4</v>
      </c>
      <c r="L58" s="99">
        <v>30</v>
      </c>
      <c r="M58" s="99">
        <v>21</v>
      </c>
      <c r="N58" s="99">
        <v>0</v>
      </c>
      <c r="O58" s="99">
        <v>0</v>
      </c>
      <c r="P58" s="99">
        <v>0</v>
      </c>
      <c r="Q58" s="99">
        <v>0</v>
      </c>
      <c r="R58" s="20"/>
      <c r="S58" s="20"/>
      <c r="T58" s="20"/>
      <c r="U58" s="20"/>
      <c r="V58" s="20"/>
      <c r="W58" s="20"/>
      <c r="X58" s="22"/>
      <c r="Y58" s="22"/>
    </row>
    <row r="59" spans="1:25" ht="15.95" customHeight="1">
      <c r="A59" s="133"/>
      <c r="B59" s="60"/>
      <c r="C59" s="53" t="s">
        <v>69</v>
      </c>
      <c r="D59" s="53"/>
      <c r="E59" s="93"/>
      <c r="F59" s="99">
        <v>16</v>
      </c>
      <c r="G59" s="99">
        <v>14</v>
      </c>
      <c r="H59" s="99">
        <v>1</v>
      </c>
      <c r="I59" s="99">
        <v>2</v>
      </c>
      <c r="J59" s="99">
        <v>1</v>
      </c>
      <c r="K59" s="66"/>
      <c r="L59" s="99">
        <v>57</v>
      </c>
      <c r="M59" s="99">
        <v>7</v>
      </c>
      <c r="N59" s="99">
        <v>0</v>
      </c>
      <c r="O59" s="99">
        <v>17.794</v>
      </c>
      <c r="P59" s="99">
        <v>0</v>
      </c>
      <c r="Q59" s="99">
        <v>0</v>
      </c>
      <c r="R59" s="22"/>
      <c r="S59" s="22"/>
      <c r="T59" s="20"/>
      <c r="U59" s="20"/>
      <c r="V59" s="20"/>
      <c r="W59" s="20"/>
      <c r="X59" s="22"/>
      <c r="Y59" s="22"/>
    </row>
    <row r="60" spans="1:25" ht="15.95" customHeight="1">
      <c r="A60" s="133"/>
      <c r="B60" s="28" t="s">
        <v>70</v>
      </c>
      <c r="C60" s="28"/>
      <c r="D60" s="28"/>
      <c r="E60" s="93" t="s">
        <v>97</v>
      </c>
      <c r="F60" s="99">
        <f t="shared" ref="F60:O60" si="13">F53-F57</f>
        <v>153</v>
      </c>
      <c r="G60" s="99">
        <f t="shared" si="13"/>
        <v>139</v>
      </c>
      <c r="H60" s="99">
        <f t="shared" si="13"/>
        <v>-1</v>
      </c>
      <c r="I60" s="99">
        <f t="shared" si="13"/>
        <v>-1</v>
      </c>
      <c r="J60" s="99">
        <v>-4</v>
      </c>
      <c r="K60" s="99">
        <f t="shared" si="13"/>
        <v>-4</v>
      </c>
      <c r="L60" s="99">
        <v>-25</v>
      </c>
      <c r="M60" s="99">
        <f t="shared" si="13"/>
        <v>35</v>
      </c>
      <c r="N60" s="99">
        <f t="shared" si="13"/>
        <v>0</v>
      </c>
      <c r="O60" s="99">
        <f t="shared" si="13"/>
        <v>-18</v>
      </c>
      <c r="P60" s="99">
        <f t="shared" ref="P60:Q60" si="14">P53-P57</f>
        <v>125</v>
      </c>
      <c r="Q60" s="99">
        <f t="shared" si="14"/>
        <v>135</v>
      </c>
      <c r="R60" s="20"/>
      <c r="S60" s="20"/>
      <c r="T60" s="20"/>
      <c r="U60" s="20"/>
      <c r="V60" s="20"/>
      <c r="W60" s="20"/>
      <c r="X60" s="22"/>
      <c r="Y60" s="22"/>
    </row>
    <row r="61" spans="1:25" ht="15.95" customHeight="1">
      <c r="A61" s="127" t="s">
        <v>86</v>
      </c>
      <c r="B61" s="59" t="s">
        <v>71</v>
      </c>
      <c r="C61" s="53"/>
      <c r="D61" s="53"/>
      <c r="E61" s="93" t="s">
        <v>39</v>
      </c>
      <c r="F61" s="99">
        <v>0</v>
      </c>
      <c r="G61" s="99">
        <v>0</v>
      </c>
      <c r="H61" s="99">
        <v>14</v>
      </c>
      <c r="I61" s="99">
        <v>14</v>
      </c>
      <c r="J61" s="99">
        <v>0</v>
      </c>
      <c r="K61" s="99">
        <v>0</v>
      </c>
      <c r="L61" s="99">
        <v>0</v>
      </c>
      <c r="M61" s="99">
        <v>0</v>
      </c>
      <c r="N61" s="99">
        <v>0</v>
      </c>
      <c r="O61" s="99">
        <v>0</v>
      </c>
      <c r="P61" s="99">
        <v>0</v>
      </c>
      <c r="Q61" s="99">
        <v>0</v>
      </c>
      <c r="R61" s="20"/>
      <c r="S61" s="20"/>
      <c r="T61" s="22"/>
      <c r="U61" s="22"/>
      <c r="V61" s="22"/>
      <c r="W61" s="22"/>
      <c r="X61" s="20"/>
      <c r="Y61" s="20"/>
    </row>
    <row r="62" spans="1:25" ht="15.95" customHeight="1">
      <c r="A62" s="128"/>
      <c r="B62" s="60"/>
      <c r="C62" s="53" t="s">
        <v>72</v>
      </c>
      <c r="D62" s="53"/>
      <c r="E62" s="93"/>
      <c r="F62" s="66">
        <v>0</v>
      </c>
      <c r="G62" s="66">
        <v>0</v>
      </c>
      <c r="H62" s="66">
        <v>0</v>
      </c>
      <c r="I62" s="66">
        <v>0</v>
      </c>
      <c r="J62" s="92">
        <v>0</v>
      </c>
      <c r="K62" s="92">
        <v>0</v>
      </c>
      <c r="L62" s="92">
        <v>0</v>
      </c>
      <c r="M62" s="92">
        <v>0</v>
      </c>
      <c r="N62" s="99">
        <v>0</v>
      </c>
      <c r="O62" s="92">
        <v>0</v>
      </c>
      <c r="P62" s="99">
        <v>0</v>
      </c>
      <c r="Q62" s="111">
        <v>0</v>
      </c>
      <c r="R62" s="22"/>
      <c r="S62" s="22"/>
      <c r="T62" s="22"/>
      <c r="U62" s="22"/>
      <c r="V62" s="22"/>
      <c r="W62" s="22"/>
      <c r="X62" s="20"/>
      <c r="Y62" s="20"/>
    </row>
    <row r="63" spans="1:25" ht="15.95" customHeight="1">
      <c r="A63" s="128"/>
      <c r="B63" s="59" t="s">
        <v>59</v>
      </c>
      <c r="C63" s="53"/>
      <c r="D63" s="53"/>
      <c r="E63" s="93" t="s">
        <v>40</v>
      </c>
      <c r="F63" s="92">
        <v>153</v>
      </c>
      <c r="G63" s="92">
        <v>264</v>
      </c>
      <c r="H63" s="92">
        <v>14</v>
      </c>
      <c r="I63" s="92">
        <v>14</v>
      </c>
      <c r="J63" s="92">
        <v>0</v>
      </c>
      <c r="K63" s="92">
        <v>0</v>
      </c>
      <c r="L63" s="92">
        <v>0</v>
      </c>
      <c r="M63" s="92">
        <v>50</v>
      </c>
      <c r="N63" s="99">
        <v>0</v>
      </c>
      <c r="O63" s="92">
        <v>27.084</v>
      </c>
      <c r="P63" s="95">
        <v>127</v>
      </c>
      <c r="Q63" s="95">
        <v>135</v>
      </c>
      <c r="R63" s="20"/>
      <c r="S63" s="20"/>
      <c r="T63" s="22"/>
      <c r="U63" s="22"/>
      <c r="V63" s="20"/>
      <c r="W63" s="20"/>
      <c r="X63" s="20"/>
      <c r="Y63" s="20"/>
    </row>
    <row r="64" spans="1:25" ht="15.95" customHeight="1">
      <c r="A64" s="128"/>
      <c r="B64" s="60"/>
      <c r="C64" s="53" t="s">
        <v>73</v>
      </c>
      <c r="D64" s="53"/>
      <c r="E64" s="93"/>
      <c r="F64" s="92">
        <v>7</v>
      </c>
      <c r="G64" s="92">
        <v>24</v>
      </c>
      <c r="H64" s="92">
        <v>14</v>
      </c>
      <c r="I64" s="92">
        <v>14</v>
      </c>
      <c r="J64" s="66">
        <v>0</v>
      </c>
      <c r="K64" s="66">
        <v>0</v>
      </c>
      <c r="L64" s="92">
        <v>0</v>
      </c>
      <c r="M64" s="92">
        <v>0</v>
      </c>
      <c r="N64" s="99">
        <v>0</v>
      </c>
      <c r="O64" s="92">
        <v>0</v>
      </c>
      <c r="P64" s="99">
        <v>0</v>
      </c>
      <c r="Q64" s="111">
        <v>0</v>
      </c>
      <c r="R64" s="22"/>
      <c r="S64" s="20"/>
      <c r="T64" s="22"/>
      <c r="U64" s="22"/>
      <c r="V64" s="20"/>
      <c r="W64" s="20"/>
      <c r="X64" s="22"/>
      <c r="Y64" s="22"/>
    </row>
    <row r="65" spans="1:25" ht="15.95" customHeight="1">
      <c r="A65" s="128"/>
      <c r="B65" s="53" t="s">
        <v>70</v>
      </c>
      <c r="C65" s="53"/>
      <c r="D65" s="53"/>
      <c r="E65" s="93" t="s">
        <v>98</v>
      </c>
      <c r="F65" s="66">
        <f t="shared" ref="F65:O65" si="15">F61-F63</f>
        <v>-153</v>
      </c>
      <c r="G65" s="66">
        <f t="shared" si="15"/>
        <v>-264</v>
      </c>
      <c r="H65" s="66">
        <f>H61-H63</f>
        <v>0</v>
      </c>
      <c r="I65" s="66">
        <f t="shared" si="15"/>
        <v>0</v>
      </c>
      <c r="J65" s="66">
        <v>0</v>
      </c>
      <c r="K65" s="66">
        <f t="shared" si="15"/>
        <v>0</v>
      </c>
      <c r="L65" s="66">
        <v>0</v>
      </c>
      <c r="M65" s="66">
        <f t="shared" si="15"/>
        <v>-50</v>
      </c>
      <c r="N65" s="66">
        <f t="shared" si="15"/>
        <v>0</v>
      </c>
      <c r="O65" s="66">
        <f t="shared" si="15"/>
        <v>-27.084</v>
      </c>
      <c r="P65" s="66">
        <f t="shared" ref="P65:Q65" si="16">P61-P63</f>
        <v>-127</v>
      </c>
      <c r="Q65" s="66">
        <f t="shared" si="16"/>
        <v>-135</v>
      </c>
      <c r="R65" s="20"/>
      <c r="S65" s="20"/>
      <c r="T65" s="22"/>
      <c r="U65" s="22"/>
      <c r="V65" s="20"/>
      <c r="W65" s="20"/>
      <c r="X65" s="20"/>
      <c r="Y65" s="20"/>
    </row>
    <row r="66" spans="1:25" ht="15.95" customHeight="1">
      <c r="A66" s="127" t="s">
        <v>78</v>
      </c>
      <c r="B66" s="28" t="s">
        <v>74</v>
      </c>
      <c r="C66" s="28"/>
      <c r="D66" s="28"/>
      <c r="E66" s="93" t="s">
        <v>99</v>
      </c>
      <c r="F66" s="92">
        <f>F60+F65</f>
        <v>0</v>
      </c>
      <c r="G66" s="92">
        <f t="shared" ref="G66:O66" si="17">G60+G65</f>
        <v>-125</v>
      </c>
      <c r="H66" s="92">
        <f>H60+H65</f>
        <v>-1</v>
      </c>
      <c r="I66" s="92">
        <f t="shared" si="17"/>
        <v>-1</v>
      </c>
      <c r="J66" s="92">
        <v>-4</v>
      </c>
      <c r="K66" s="92">
        <f t="shared" si="17"/>
        <v>-4</v>
      </c>
      <c r="L66" s="92">
        <v>-25</v>
      </c>
      <c r="M66" s="92">
        <f t="shared" si="17"/>
        <v>-15</v>
      </c>
      <c r="N66" s="92">
        <f t="shared" si="17"/>
        <v>0</v>
      </c>
      <c r="O66" s="92">
        <f t="shared" si="17"/>
        <v>-45.084000000000003</v>
      </c>
      <c r="P66" s="95">
        <f t="shared" ref="P66:Q66" si="18">P60+P65</f>
        <v>-2</v>
      </c>
      <c r="Q66" s="95">
        <f t="shared" si="18"/>
        <v>0</v>
      </c>
      <c r="R66" s="20"/>
      <c r="S66" s="20"/>
      <c r="T66" s="20"/>
      <c r="U66" s="20"/>
      <c r="V66" s="20"/>
      <c r="W66" s="20"/>
      <c r="X66" s="20"/>
      <c r="Y66" s="20"/>
    </row>
    <row r="67" spans="1:25" ht="15.95" customHeight="1">
      <c r="A67" s="128"/>
      <c r="B67" s="53" t="s">
        <v>75</v>
      </c>
      <c r="C67" s="53"/>
      <c r="D67" s="53"/>
      <c r="E67" s="53"/>
      <c r="F67" s="66">
        <v>0</v>
      </c>
      <c r="G67" s="66">
        <v>0</v>
      </c>
      <c r="H67" s="66">
        <v>2</v>
      </c>
      <c r="I67" s="66">
        <v>2</v>
      </c>
      <c r="J67" s="66">
        <v>0</v>
      </c>
      <c r="K67" s="66">
        <v>0</v>
      </c>
      <c r="L67" s="92">
        <v>25</v>
      </c>
      <c r="M67" s="92">
        <v>25</v>
      </c>
      <c r="N67" s="99">
        <v>0</v>
      </c>
      <c r="O67" s="66">
        <v>0</v>
      </c>
      <c r="P67" s="99">
        <v>0</v>
      </c>
      <c r="Q67" s="99">
        <v>0</v>
      </c>
      <c r="R67" s="22"/>
      <c r="S67" s="22"/>
      <c r="T67" s="22"/>
      <c r="U67" s="22"/>
      <c r="V67" s="22"/>
      <c r="W67" s="22"/>
      <c r="X67" s="22"/>
      <c r="Y67" s="22"/>
    </row>
    <row r="68" spans="1:25" ht="15.95" customHeight="1">
      <c r="A68" s="128"/>
      <c r="B68" s="53" t="s">
        <v>76</v>
      </c>
      <c r="C68" s="53"/>
      <c r="D68" s="53"/>
      <c r="E68" s="53"/>
      <c r="F68" s="101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9">
        <v>0</v>
      </c>
      <c r="O68" s="92">
        <v>0</v>
      </c>
      <c r="P68" s="99">
        <v>0</v>
      </c>
      <c r="Q68" s="111">
        <v>0</v>
      </c>
      <c r="R68" s="20"/>
      <c r="S68" s="20"/>
      <c r="T68" s="20"/>
      <c r="U68" s="20"/>
      <c r="V68" s="20"/>
      <c r="W68" s="20"/>
      <c r="X68" s="20"/>
      <c r="Y68" s="20"/>
    </row>
    <row r="69" spans="1:25" ht="15.95" customHeight="1">
      <c r="A69" s="128"/>
      <c r="B69" s="53" t="s">
        <v>77</v>
      </c>
      <c r="C69" s="53"/>
      <c r="D69" s="53"/>
      <c r="E69" s="53"/>
      <c r="F69" s="101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9">
        <v>0</v>
      </c>
      <c r="O69" s="92">
        <v>0</v>
      </c>
      <c r="P69" s="99">
        <v>0</v>
      </c>
      <c r="Q69" s="111">
        <v>0</v>
      </c>
      <c r="R69" s="20"/>
      <c r="S69" s="20"/>
      <c r="T69" s="20"/>
      <c r="U69" s="20"/>
      <c r="V69" s="20"/>
      <c r="W69" s="20"/>
      <c r="X69" s="20"/>
      <c r="Y69" s="20"/>
    </row>
    <row r="70" spans="1:25" ht="15.95" customHeight="1">
      <c r="A70" s="11" t="s">
        <v>82</v>
      </c>
    </row>
    <row r="71" spans="1:25" ht="15.95" customHeight="1">
      <c r="A71" s="11"/>
    </row>
  </sheetData>
  <mergeCells count="38">
    <mergeCell ref="N51:O51"/>
    <mergeCell ref="A53:A60"/>
    <mergeCell ref="A61:A65"/>
    <mergeCell ref="A66:A69"/>
    <mergeCell ref="A51:E52"/>
    <mergeCell ref="F51:G51"/>
    <mergeCell ref="H51:I51"/>
    <mergeCell ref="J51:K51"/>
    <mergeCell ref="L51:M51"/>
    <mergeCell ref="M25:M26"/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  <mergeCell ref="P51:Q51"/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49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view="pageBreakPreview" zoomScaleNormal="100" zoomScaleSheetLayoutView="100" workbookViewId="0">
      <pane xSplit="5" ySplit="8" topLeftCell="F9" activePane="bottomRight" state="frozen"/>
      <selection activeCell="E22" sqref="E22"/>
      <selection pane="topRight" activeCell="E22" sqref="E22"/>
      <selection pane="bottomLeft" activeCell="E22" sqref="E22"/>
      <selection pane="bottomRight" activeCell="G38" sqref="G38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4" width="10.625" style="1" customWidth="1"/>
    <col min="25" max="16384" width="9" style="1"/>
  </cols>
  <sheetData>
    <row r="1" spans="1:24" ht="33.950000000000003" customHeight="1">
      <c r="A1" s="112" t="s">
        <v>0</v>
      </c>
      <c r="B1" s="112"/>
      <c r="C1" s="112"/>
      <c r="D1" s="112"/>
      <c r="E1" s="96" t="s">
        <v>244</v>
      </c>
      <c r="F1" s="2"/>
    </row>
    <row r="3" spans="1:24" ht="14.25">
      <c r="A3" s="10" t="s">
        <v>105</v>
      </c>
    </row>
    <row r="5" spans="1:24" ht="14.25">
      <c r="A5" s="9" t="s">
        <v>236</v>
      </c>
      <c r="E5" s="3"/>
    </row>
    <row r="6" spans="1:24" ht="14.25">
      <c r="A6" s="3"/>
      <c r="G6" s="114" t="s">
        <v>106</v>
      </c>
      <c r="H6" s="115"/>
      <c r="I6" s="115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4" ht="27" customHeight="1">
      <c r="A7" s="8"/>
      <c r="B7" s="4"/>
      <c r="C7" s="4"/>
      <c r="D7" s="4"/>
      <c r="E7" s="57"/>
      <c r="F7" s="49" t="s">
        <v>237</v>
      </c>
      <c r="G7" s="49"/>
      <c r="H7" s="49" t="s">
        <v>240</v>
      </c>
      <c r="I7" s="67" t="s">
        <v>20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7.100000000000001" customHeight="1">
      <c r="A8" s="5"/>
      <c r="B8" s="6"/>
      <c r="C8" s="6"/>
      <c r="D8" s="6"/>
      <c r="E8" s="58"/>
      <c r="F8" s="51" t="s">
        <v>231</v>
      </c>
      <c r="G8" s="51" t="s">
        <v>1</v>
      </c>
      <c r="H8" s="51" t="s">
        <v>231</v>
      </c>
      <c r="I8" s="52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8" customHeight="1">
      <c r="A9" s="113" t="s">
        <v>79</v>
      </c>
      <c r="B9" s="113" t="s">
        <v>80</v>
      </c>
      <c r="C9" s="59" t="s">
        <v>2</v>
      </c>
      <c r="D9" s="53"/>
      <c r="E9" s="53"/>
      <c r="F9" s="54">
        <v>174939</v>
      </c>
      <c r="G9" s="55">
        <f t="shared" ref="G9:G22" si="0">F9/$F$22*100</f>
        <v>26.852839641857763</v>
      </c>
      <c r="H9" s="54">
        <v>174596</v>
      </c>
      <c r="I9" s="55">
        <f t="shared" ref="I9:I40" si="1">(F9/H9-1)*100</f>
        <v>0.19645352699946272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</row>
    <row r="10" spans="1:24" ht="18" customHeight="1">
      <c r="A10" s="113"/>
      <c r="B10" s="113"/>
      <c r="C10" s="61"/>
      <c r="D10" s="59" t="s">
        <v>21</v>
      </c>
      <c r="E10" s="53"/>
      <c r="F10" s="54">
        <v>74259</v>
      </c>
      <c r="G10" s="55">
        <f t="shared" si="0"/>
        <v>11.398630488139954</v>
      </c>
      <c r="H10" s="54">
        <v>74952</v>
      </c>
      <c r="I10" s="55">
        <f t="shared" si="1"/>
        <v>-0.92459173871277667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</row>
    <row r="11" spans="1:24" ht="18" customHeight="1">
      <c r="A11" s="113"/>
      <c r="B11" s="113"/>
      <c r="C11" s="48"/>
      <c r="D11" s="48"/>
      <c r="E11" s="28" t="s">
        <v>22</v>
      </c>
      <c r="F11" s="54">
        <v>61598</v>
      </c>
      <c r="G11" s="55">
        <f t="shared" si="0"/>
        <v>9.4551884728914324</v>
      </c>
      <c r="H11" s="54">
        <v>62925</v>
      </c>
      <c r="I11" s="55">
        <f t="shared" si="1"/>
        <v>-2.1088597536750076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</row>
    <row r="12" spans="1:24" ht="18" customHeight="1">
      <c r="A12" s="113"/>
      <c r="B12" s="113"/>
      <c r="C12" s="48"/>
      <c r="D12" s="27"/>
      <c r="E12" s="28" t="s">
        <v>23</v>
      </c>
      <c r="F12" s="54">
        <v>7496</v>
      </c>
      <c r="G12" s="55">
        <f t="shared" si="0"/>
        <v>1.1506232798596412</v>
      </c>
      <c r="H12" s="54">
        <v>6974</v>
      </c>
      <c r="I12" s="55">
        <f t="shared" si="1"/>
        <v>7.4849440780040188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24" ht="18" customHeight="1">
      <c r="A13" s="113"/>
      <c r="B13" s="113"/>
      <c r="C13" s="60"/>
      <c r="D13" s="53" t="s">
        <v>24</v>
      </c>
      <c r="E13" s="53"/>
      <c r="F13" s="54">
        <v>70670</v>
      </c>
      <c r="G13" s="55">
        <f t="shared" si="0"/>
        <v>10.847725078399257</v>
      </c>
      <c r="H13" s="54">
        <v>70602</v>
      </c>
      <c r="I13" s="55">
        <f t="shared" si="1"/>
        <v>9.6314551995702047E-2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1:24" ht="18" customHeight="1">
      <c r="A14" s="113"/>
      <c r="B14" s="113"/>
      <c r="C14" s="53" t="s">
        <v>3</v>
      </c>
      <c r="D14" s="53"/>
      <c r="E14" s="53"/>
      <c r="F14" s="54">
        <v>3089</v>
      </c>
      <c r="G14" s="55">
        <f t="shared" si="0"/>
        <v>0.47415625820256557</v>
      </c>
      <c r="H14" s="54">
        <v>3031</v>
      </c>
      <c r="I14" s="55">
        <f t="shared" si="1"/>
        <v>1.9135598812273225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1:24" ht="18" customHeight="1">
      <c r="A15" s="113"/>
      <c r="B15" s="113"/>
      <c r="C15" s="53" t="s">
        <v>4</v>
      </c>
      <c r="D15" s="53"/>
      <c r="E15" s="53"/>
      <c r="F15" s="54">
        <v>73509</v>
      </c>
      <c r="G15" s="55">
        <f t="shared" si="0"/>
        <v>11.283506760832759</v>
      </c>
      <c r="H15" s="54">
        <v>63660</v>
      </c>
      <c r="I15" s="55">
        <f t="shared" si="1"/>
        <v>15.471253534401509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1:24" ht="18" customHeight="1">
      <c r="A16" s="113"/>
      <c r="B16" s="113"/>
      <c r="C16" s="53" t="s">
        <v>25</v>
      </c>
      <c r="D16" s="53"/>
      <c r="E16" s="53"/>
      <c r="F16" s="54">
        <v>14646</v>
      </c>
      <c r="G16" s="55">
        <f t="shared" si="0"/>
        <v>2.2481361468548964</v>
      </c>
      <c r="H16" s="54">
        <v>14740</v>
      </c>
      <c r="I16" s="55">
        <f t="shared" si="1"/>
        <v>-0.63772048846675311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1:24" ht="18" customHeight="1">
      <c r="A17" s="113"/>
      <c r="B17" s="113"/>
      <c r="C17" s="53" t="s">
        <v>5</v>
      </c>
      <c r="D17" s="53"/>
      <c r="E17" s="53"/>
      <c r="F17" s="54">
        <v>163108</v>
      </c>
      <c r="G17" s="55">
        <f t="shared" si="0"/>
        <v>25.036801218162534</v>
      </c>
      <c r="H17" s="54">
        <v>227843</v>
      </c>
      <c r="I17" s="55">
        <f t="shared" si="1"/>
        <v>-28.412108337758891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1:24" ht="18" customHeight="1">
      <c r="A18" s="113"/>
      <c r="B18" s="113"/>
      <c r="C18" s="53" t="s">
        <v>26</v>
      </c>
      <c r="D18" s="53"/>
      <c r="E18" s="53"/>
      <c r="F18" s="54">
        <v>32163</v>
      </c>
      <c r="G18" s="55">
        <f t="shared" si="0"/>
        <v>4.9369659218417343</v>
      </c>
      <c r="H18" s="54">
        <v>29564</v>
      </c>
      <c r="I18" s="55">
        <f t="shared" si="1"/>
        <v>8.7910972804762455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ht="18" customHeight="1">
      <c r="A19" s="113"/>
      <c r="B19" s="113"/>
      <c r="C19" s="53" t="s">
        <v>27</v>
      </c>
      <c r="D19" s="53"/>
      <c r="E19" s="53"/>
      <c r="F19" s="54">
        <v>9986</v>
      </c>
      <c r="G19" s="55">
        <f t="shared" si="0"/>
        <v>1.5328340545195274</v>
      </c>
      <c r="H19" s="54">
        <v>5946</v>
      </c>
      <c r="I19" s="55">
        <f t="shared" si="1"/>
        <v>67.944836865119413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1:24" ht="18" customHeight="1">
      <c r="A20" s="113"/>
      <c r="B20" s="113"/>
      <c r="C20" s="53" t="s">
        <v>6</v>
      </c>
      <c r="D20" s="53"/>
      <c r="E20" s="53"/>
      <c r="F20" s="54">
        <v>62752</v>
      </c>
      <c r="G20" s="55">
        <f t="shared" si="0"/>
        <v>9.6323255146414368</v>
      </c>
      <c r="H20" s="54">
        <v>67584</v>
      </c>
      <c r="I20" s="55">
        <f t="shared" si="1"/>
        <v>-7.1496212121212155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18" customHeight="1">
      <c r="A21" s="113"/>
      <c r="B21" s="113"/>
      <c r="C21" s="53" t="s">
        <v>7</v>
      </c>
      <c r="D21" s="53"/>
      <c r="E21" s="53"/>
      <c r="F21" s="54">
        <v>117281</v>
      </c>
      <c r="G21" s="55">
        <f t="shared" si="0"/>
        <v>18.002434483086791</v>
      </c>
      <c r="H21" s="54">
        <v>95375</v>
      </c>
      <c r="I21" s="55">
        <f t="shared" si="1"/>
        <v>22.968283093053742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1:24" ht="18" customHeight="1">
      <c r="A22" s="113"/>
      <c r="B22" s="113"/>
      <c r="C22" s="53" t="s">
        <v>8</v>
      </c>
      <c r="D22" s="53"/>
      <c r="E22" s="53"/>
      <c r="F22" s="54">
        <f>SUM(F9,F14:F21)</f>
        <v>651473</v>
      </c>
      <c r="G22" s="55">
        <f t="shared" si="0"/>
        <v>100</v>
      </c>
      <c r="H22" s="54">
        <f>SUM(H9,H14:H21)</f>
        <v>682339</v>
      </c>
      <c r="I22" s="55">
        <f t="shared" si="1"/>
        <v>-4.5235579382095992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ht="18" customHeight="1">
      <c r="A23" s="113"/>
      <c r="B23" s="113" t="s">
        <v>81</v>
      </c>
      <c r="C23" s="62" t="s">
        <v>9</v>
      </c>
      <c r="D23" s="28"/>
      <c r="E23" s="28"/>
      <c r="F23" s="54">
        <v>348743</v>
      </c>
      <c r="G23" s="55">
        <f t="shared" ref="G23:G40" si="2">F23/$F$40*100</f>
        <v>54.234581129563765</v>
      </c>
      <c r="H23" s="54">
        <v>322320</v>
      </c>
      <c r="I23" s="55">
        <f t="shared" si="1"/>
        <v>8.1977537850583371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18" customHeight="1">
      <c r="A24" s="113"/>
      <c r="B24" s="113"/>
      <c r="C24" s="61"/>
      <c r="D24" s="28" t="s">
        <v>10</v>
      </c>
      <c r="E24" s="28"/>
      <c r="F24" s="54">
        <v>107928</v>
      </c>
      <c r="G24" s="55">
        <f t="shared" si="2"/>
        <v>16.784365197728867</v>
      </c>
      <c r="H24" s="54">
        <v>109322</v>
      </c>
      <c r="I24" s="55">
        <f t="shared" si="1"/>
        <v>-1.2751321783355585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1:24" ht="18" customHeight="1">
      <c r="A25" s="113"/>
      <c r="B25" s="113"/>
      <c r="C25" s="61"/>
      <c r="D25" s="28" t="s">
        <v>28</v>
      </c>
      <c r="E25" s="28"/>
      <c r="F25" s="54">
        <v>171385</v>
      </c>
      <c r="G25" s="55">
        <f t="shared" si="2"/>
        <v>26.652846614527846</v>
      </c>
      <c r="H25" s="54">
        <v>141874</v>
      </c>
      <c r="I25" s="55">
        <f t="shared" si="1"/>
        <v>20.800851459745971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ht="18" customHeight="1">
      <c r="A26" s="113"/>
      <c r="B26" s="113"/>
      <c r="C26" s="60"/>
      <c r="D26" s="28" t="s">
        <v>11</v>
      </c>
      <c r="E26" s="28"/>
      <c r="F26" s="54">
        <v>69430</v>
      </c>
      <c r="G26" s="55">
        <f t="shared" si="2"/>
        <v>10.79736931730705</v>
      </c>
      <c r="H26" s="54">
        <v>71124</v>
      </c>
      <c r="I26" s="55">
        <f t="shared" si="1"/>
        <v>-2.381755806760022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ht="18" customHeight="1">
      <c r="A27" s="113"/>
      <c r="B27" s="113"/>
      <c r="C27" s="62" t="s">
        <v>12</v>
      </c>
      <c r="D27" s="28"/>
      <c r="E27" s="28"/>
      <c r="F27" s="54">
        <v>226121</v>
      </c>
      <c r="G27" s="55">
        <f t="shared" si="2"/>
        <v>35.165086380509685</v>
      </c>
      <c r="H27" s="54">
        <v>285928</v>
      </c>
      <c r="I27" s="55">
        <f t="shared" si="1"/>
        <v>-20.916804230435638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1:24" ht="18" customHeight="1">
      <c r="A28" s="113"/>
      <c r="B28" s="113"/>
      <c r="C28" s="61"/>
      <c r="D28" s="28" t="s">
        <v>13</v>
      </c>
      <c r="E28" s="28"/>
      <c r="F28" s="54">
        <v>75133</v>
      </c>
      <c r="G28" s="55">
        <f t="shared" si="2"/>
        <v>11.684268312217061</v>
      </c>
      <c r="H28" s="54">
        <v>61328</v>
      </c>
      <c r="I28" s="55">
        <f t="shared" si="1"/>
        <v>22.510109574745641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ht="18" customHeight="1">
      <c r="A29" s="113"/>
      <c r="B29" s="113"/>
      <c r="C29" s="61"/>
      <c r="D29" s="28" t="s">
        <v>29</v>
      </c>
      <c r="E29" s="28"/>
      <c r="F29" s="54">
        <v>7380</v>
      </c>
      <c r="G29" s="55">
        <f t="shared" si="2"/>
        <v>1.1476967530134816</v>
      </c>
      <c r="H29" s="54">
        <v>7387</v>
      </c>
      <c r="I29" s="55">
        <f t="shared" si="1"/>
        <v>-9.4761066738868749E-2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4" ht="18" customHeight="1">
      <c r="A30" s="113"/>
      <c r="B30" s="113"/>
      <c r="C30" s="61"/>
      <c r="D30" s="28" t="s">
        <v>30</v>
      </c>
      <c r="E30" s="28"/>
      <c r="F30" s="54">
        <v>35668</v>
      </c>
      <c r="G30" s="55">
        <f t="shared" si="2"/>
        <v>5.5468899439681385</v>
      </c>
      <c r="H30" s="54">
        <v>131972</v>
      </c>
      <c r="I30" s="55">
        <f t="shared" si="1"/>
        <v>-72.973054890431314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1:24" ht="18" customHeight="1">
      <c r="A31" s="113"/>
      <c r="B31" s="113"/>
      <c r="C31" s="61"/>
      <c r="D31" s="28" t="s">
        <v>31</v>
      </c>
      <c r="E31" s="28"/>
      <c r="F31" s="54">
        <v>46322</v>
      </c>
      <c r="G31" s="55">
        <f t="shared" si="2"/>
        <v>7.203741055974322</v>
      </c>
      <c r="H31" s="54">
        <v>45198</v>
      </c>
      <c r="I31" s="55">
        <f t="shared" si="1"/>
        <v>2.4868357006947228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1:24" ht="18" customHeight="1">
      <c r="A32" s="113"/>
      <c r="B32" s="113"/>
      <c r="C32" s="61"/>
      <c r="D32" s="28" t="s">
        <v>14</v>
      </c>
      <c r="E32" s="28"/>
      <c r="F32" s="54">
        <v>13245</v>
      </c>
      <c r="G32" s="55">
        <f t="shared" si="2"/>
        <v>2.0597890912823256</v>
      </c>
      <c r="H32" s="54">
        <v>4852</v>
      </c>
      <c r="I32" s="55">
        <f t="shared" si="1"/>
        <v>172.98021434460017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ht="18" customHeight="1">
      <c r="A33" s="113"/>
      <c r="B33" s="113"/>
      <c r="C33" s="60"/>
      <c r="D33" s="28" t="s">
        <v>32</v>
      </c>
      <c r="E33" s="28"/>
      <c r="F33" s="54">
        <v>48373</v>
      </c>
      <c r="G33" s="55">
        <f t="shared" si="2"/>
        <v>7.5227012240543552</v>
      </c>
      <c r="H33" s="54">
        <v>35191</v>
      </c>
      <c r="I33" s="55">
        <f t="shared" si="1"/>
        <v>37.458441078684899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ht="18" customHeight="1">
      <c r="A34" s="113"/>
      <c r="B34" s="113"/>
      <c r="C34" s="62" t="s">
        <v>15</v>
      </c>
      <c r="D34" s="28"/>
      <c r="E34" s="28"/>
      <c r="F34" s="54">
        <v>68163</v>
      </c>
      <c r="G34" s="55">
        <f t="shared" si="2"/>
        <v>10.600332489926551</v>
      </c>
      <c r="H34" s="54">
        <v>68889</v>
      </c>
      <c r="I34" s="55">
        <f t="shared" si="1"/>
        <v>-1.0538692679527895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</row>
    <row r="35" spans="1:24" ht="18" customHeight="1">
      <c r="A35" s="113"/>
      <c r="B35" s="113"/>
      <c r="C35" s="61"/>
      <c r="D35" s="62" t="s">
        <v>16</v>
      </c>
      <c r="E35" s="28"/>
      <c r="F35" s="54">
        <v>68128</v>
      </c>
      <c r="G35" s="55">
        <f t="shared" si="2"/>
        <v>10.594889483645321</v>
      </c>
      <c r="H35" s="54">
        <v>68889</v>
      </c>
      <c r="I35" s="55">
        <f t="shared" si="1"/>
        <v>-1.104675637619934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</row>
    <row r="36" spans="1:24" ht="18" customHeight="1">
      <c r="A36" s="113"/>
      <c r="B36" s="113"/>
      <c r="C36" s="61"/>
      <c r="D36" s="61"/>
      <c r="E36" s="56" t="s">
        <v>102</v>
      </c>
      <c r="F36" s="54">
        <v>43103</v>
      </c>
      <c r="G36" s="55">
        <f t="shared" si="2"/>
        <v>6.7031399925664097</v>
      </c>
      <c r="H36" s="54">
        <v>48352</v>
      </c>
      <c r="I36" s="55">
        <f t="shared" si="1"/>
        <v>-10.855807412309726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</row>
    <row r="37" spans="1:24" ht="18" customHeight="1">
      <c r="A37" s="113"/>
      <c r="B37" s="113"/>
      <c r="C37" s="61"/>
      <c r="D37" s="60"/>
      <c r="E37" s="28" t="s">
        <v>33</v>
      </c>
      <c r="F37" s="54">
        <v>25115</v>
      </c>
      <c r="G37" s="55">
        <f t="shared" si="2"/>
        <v>3.9057457929449306</v>
      </c>
      <c r="H37" s="54">
        <v>20537</v>
      </c>
      <c r="I37" s="55">
        <f t="shared" si="1"/>
        <v>22.291473925110772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24" ht="18" customHeight="1">
      <c r="A38" s="113"/>
      <c r="B38" s="113"/>
      <c r="C38" s="61"/>
      <c r="D38" s="53" t="s">
        <v>34</v>
      </c>
      <c r="E38" s="53"/>
      <c r="F38" s="54">
        <v>35</v>
      </c>
      <c r="G38" s="55">
        <f t="shared" si="2"/>
        <v>5.4430062812292485E-3</v>
      </c>
      <c r="H38" s="54">
        <v>0</v>
      </c>
      <c r="I38" s="55" t="e">
        <f t="shared" si="1"/>
        <v>#DIV/0!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1:24" ht="18" customHeight="1">
      <c r="A39" s="113"/>
      <c r="B39" s="113"/>
      <c r="C39" s="60"/>
      <c r="D39" s="53" t="s">
        <v>35</v>
      </c>
      <c r="E39" s="53"/>
      <c r="F39" s="54">
        <v>0</v>
      </c>
      <c r="G39" s="55">
        <f t="shared" si="2"/>
        <v>0</v>
      </c>
      <c r="H39" s="54">
        <v>0</v>
      </c>
      <c r="I39" s="55" t="e">
        <f t="shared" si="1"/>
        <v>#DIV/0!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24" ht="18" customHeight="1">
      <c r="A40" s="113"/>
      <c r="B40" s="113"/>
      <c r="C40" s="28" t="s">
        <v>17</v>
      </c>
      <c r="D40" s="28"/>
      <c r="E40" s="28"/>
      <c r="F40" s="54">
        <f>SUM(F23,F27,F34)</f>
        <v>643027</v>
      </c>
      <c r="G40" s="55">
        <f t="shared" si="2"/>
        <v>100</v>
      </c>
      <c r="H40" s="54">
        <f>SUM(H23,H27,H34)</f>
        <v>677137</v>
      </c>
      <c r="I40" s="55">
        <f t="shared" si="1"/>
        <v>-5.0373853444723888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ht="18" customHeight="1">
      <c r="A41" s="24" t="s">
        <v>18</v>
      </c>
    </row>
    <row r="42" spans="1:24" ht="18" customHeight="1">
      <c r="A42" s="25" t="s">
        <v>19</v>
      </c>
    </row>
  </sheetData>
  <mergeCells count="5">
    <mergeCell ref="B23:B40"/>
    <mergeCell ref="A9:A40"/>
    <mergeCell ref="B9:B22"/>
    <mergeCell ref="G6:I6"/>
    <mergeCell ref="A1:D1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zoomScaleNormal="100" zoomScaleSheetLayoutView="100" workbookViewId="0">
      <pane xSplit="4" ySplit="6" topLeftCell="E7" activePane="bottomRight" state="frozen"/>
      <selection activeCell="G38" sqref="G38"/>
      <selection pane="topRight" activeCell="G38" sqref="G38"/>
      <selection pane="bottomLeft" activeCell="G38" sqref="G38"/>
      <selection pane="bottomRight" activeCell="L24" sqref="L24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6384" width="9" style="1"/>
  </cols>
  <sheetData>
    <row r="1" spans="1:9" ht="33.950000000000003" customHeight="1">
      <c r="A1" s="35" t="s">
        <v>0</v>
      </c>
      <c r="B1" s="35"/>
      <c r="C1" s="96" t="s">
        <v>244</v>
      </c>
      <c r="D1" s="36"/>
      <c r="E1" s="36"/>
    </row>
    <row r="4" spans="1:9">
      <c r="A4" s="9" t="s">
        <v>107</v>
      </c>
    </row>
    <row r="5" spans="1:9">
      <c r="I5" s="37" t="s">
        <v>108</v>
      </c>
    </row>
    <row r="6" spans="1:9" s="31" customFormat="1" ht="29.25" customHeight="1">
      <c r="A6" s="68" t="s">
        <v>109</v>
      </c>
      <c r="B6" s="49"/>
      <c r="C6" s="49"/>
      <c r="D6" s="49"/>
      <c r="E6" s="26" t="s">
        <v>226</v>
      </c>
      <c r="F6" s="26" t="s">
        <v>227</v>
      </c>
      <c r="G6" s="26" t="s">
        <v>228</v>
      </c>
      <c r="H6" s="26" t="s">
        <v>229</v>
      </c>
      <c r="I6" s="26" t="s">
        <v>241</v>
      </c>
    </row>
    <row r="7" spans="1:9" ht="27" customHeight="1">
      <c r="A7" s="113" t="s">
        <v>110</v>
      </c>
      <c r="B7" s="59" t="s">
        <v>111</v>
      </c>
      <c r="C7" s="53"/>
      <c r="D7" s="63" t="s">
        <v>112</v>
      </c>
      <c r="E7" s="30">
        <v>556353</v>
      </c>
      <c r="F7" s="26">
        <v>552839</v>
      </c>
      <c r="G7" s="26">
        <v>554598</v>
      </c>
      <c r="H7" s="26">
        <v>682339</v>
      </c>
      <c r="I7" s="26">
        <v>651473</v>
      </c>
    </row>
    <row r="8" spans="1:9" ht="27" customHeight="1">
      <c r="A8" s="113"/>
      <c r="B8" s="80"/>
      <c r="C8" s="53" t="s">
        <v>113</v>
      </c>
      <c r="D8" s="63" t="s">
        <v>37</v>
      </c>
      <c r="E8" s="69">
        <v>263862</v>
      </c>
      <c r="F8" s="69">
        <v>265769</v>
      </c>
      <c r="G8" s="69">
        <v>272274</v>
      </c>
      <c r="H8" s="69">
        <v>272065</v>
      </c>
      <c r="I8" s="70">
        <v>287514</v>
      </c>
    </row>
    <row r="9" spans="1:9" ht="27" customHeight="1">
      <c r="A9" s="113"/>
      <c r="B9" s="53" t="s">
        <v>114</v>
      </c>
      <c r="C9" s="53"/>
      <c r="D9" s="63"/>
      <c r="E9" s="69">
        <v>551961</v>
      </c>
      <c r="F9" s="69">
        <v>548551</v>
      </c>
      <c r="G9" s="69">
        <v>550111</v>
      </c>
      <c r="H9" s="69">
        <v>677137</v>
      </c>
      <c r="I9" s="71">
        <v>643027</v>
      </c>
    </row>
    <row r="10" spans="1:9" ht="27" customHeight="1">
      <c r="A10" s="113"/>
      <c r="B10" s="53" t="s">
        <v>115</v>
      </c>
      <c r="C10" s="53"/>
      <c r="D10" s="63"/>
      <c r="E10" s="69">
        <v>4392</v>
      </c>
      <c r="F10" s="69">
        <v>4288</v>
      </c>
      <c r="G10" s="69">
        <v>4487</v>
      </c>
      <c r="H10" s="69">
        <v>5202</v>
      </c>
      <c r="I10" s="71">
        <v>8446</v>
      </c>
    </row>
    <row r="11" spans="1:9" ht="27" customHeight="1">
      <c r="A11" s="113"/>
      <c r="B11" s="53" t="s">
        <v>116</v>
      </c>
      <c r="C11" s="53"/>
      <c r="D11" s="63"/>
      <c r="E11" s="69">
        <v>2278</v>
      </c>
      <c r="F11" s="69">
        <v>2390</v>
      </c>
      <c r="G11" s="69">
        <v>2364</v>
      </c>
      <c r="H11" s="69">
        <v>2271</v>
      </c>
      <c r="I11" s="71">
        <v>3350</v>
      </c>
    </row>
    <row r="12" spans="1:9" ht="27" customHeight="1">
      <c r="A12" s="113"/>
      <c r="B12" s="53" t="s">
        <v>117</v>
      </c>
      <c r="C12" s="53"/>
      <c r="D12" s="63"/>
      <c r="E12" s="69">
        <v>2114</v>
      </c>
      <c r="F12" s="69">
        <v>1899</v>
      </c>
      <c r="G12" s="69">
        <v>2123</v>
      </c>
      <c r="H12" s="69">
        <v>2931</v>
      </c>
      <c r="I12" s="71">
        <v>5096</v>
      </c>
    </row>
    <row r="13" spans="1:9" ht="27" customHeight="1">
      <c r="A13" s="113"/>
      <c r="B13" s="53" t="s">
        <v>118</v>
      </c>
      <c r="C13" s="53"/>
      <c r="D13" s="63"/>
      <c r="E13" s="69">
        <v>580</v>
      </c>
      <c r="F13" s="69">
        <v>-216</v>
      </c>
      <c r="G13" s="69">
        <v>225</v>
      </c>
      <c r="H13" s="69">
        <v>808</v>
      </c>
      <c r="I13" s="71">
        <v>2165</v>
      </c>
    </row>
    <row r="14" spans="1:9" ht="27" customHeight="1">
      <c r="A14" s="113"/>
      <c r="B14" s="53" t="s">
        <v>119</v>
      </c>
      <c r="C14" s="53"/>
      <c r="D14" s="63"/>
      <c r="E14" s="69">
        <v>0</v>
      </c>
      <c r="F14" s="69">
        <v>0</v>
      </c>
      <c r="G14" s="69">
        <v>0</v>
      </c>
      <c r="H14" s="69">
        <v>0</v>
      </c>
      <c r="I14" s="71">
        <v>0</v>
      </c>
    </row>
    <row r="15" spans="1:9" ht="27" customHeight="1">
      <c r="A15" s="113"/>
      <c r="B15" s="53" t="s">
        <v>120</v>
      </c>
      <c r="C15" s="53"/>
      <c r="D15" s="63"/>
      <c r="E15" s="69">
        <v>523</v>
      </c>
      <c r="F15" s="69">
        <v>-1299</v>
      </c>
      <c r="G15" s="69">
        <v>-288</v>
      </c>
      <c r="H15" s="69">
        <v>710</v>
      </c>
      <c r="I15" s="71">
        <v>8757</v>
      </c>
    </row>
    <row r="16" spans="1:9" ht="27" customHeight="1">
      <c r="A16" s="113"/>
      <c r="B16" s="53" t="s">
        <v>121</v>
      </c>
      <c r="C16" s="53"/>
      <c r="D16" s="63" t="s">
        <v>38</v>
      </c>
      <c r="E16" s="69">
        <v>39975</v>
      </c>
      <c r="F16" s="69">
        <v>38789</v>
      </c>
      <c r="G16" s="69">
        <v>36704</v>
      </c>
      <c r="H16" s="69">
        <v>35788</v>
      </c>
      <c r="I16" s="71">
        <v>43084</v>
      </c>
    </row>
    <row r="17" spans="1:9" ht="27" customHeight="1">
      <c r="A17" s="113"/>
      <c r="B17" s="53" t="s">
        <v>122</v>
      </c>
      <c r="C17" s="53"/>
      <c r="D17" s="63" t="s">
        <v>39</v>
      </c>
      <c r="E17" s="69">
        <v>995173</v>
      </c>
      <c r="F17" s="69">
        <v>47936</v>
      </c>
      <c r="G17" s="69">
        <v>94942</v>
      </c>
      <c r="H17" s="69">
        <v>103927</v>
      </c>
      <c r="I17" s="71">
        <v>93439</v>
      </c>
    </row>
    <row r="18" spans="1:9" ht="27" customHeight="1">
      <c r="A18" s="113"/>
      <c r="B18" s="53" t="s">
        <v>123</v>
      </c>
      <c r="C18" s="53"/>
      <c r="D18" s="63" t="s">
        <v>40</v>
      </c>
      <c r="E18" s="69">
        <v>47462</v>
      </c>
      <c r="F18" s="69">
        <v>1011130</v>
      </c>
      <c r="G18" s="69">
        <v>1017134</v>
      </c>
      <c r="H18" s="69">
        <v>1022320</v>
      </c>
      <c r="I18" s="71">
        <v>1023779</v>
      </c>
    </row>
    <row r="19" spans="1:9" ht="27" customHeight="1">
      <c r="A19" s="113"/>
      <c r="B19" s="53" t="s">
        <v>124</v>
      </c>
      <c r="C19" s="53"/>
      <c r="D19" s="63" t="s">
        <v>125</v>
      </c>
      <c r="E19" s="69">
        <f>E17+E18-E16</f>
        <v>1002660</v>
      </c>
      <c r="F19" s="69">
        <f>F17+F18-F16</f>
        <v>1020277</v>
      </c>
      <c r="G19" s="69">
        <f>G17+G18-G16</f>
        <v>1075372</v>
      </c>
      <c r="H19" s="69">
        <f>H17+H18-H16</f>
        <v>1090459</v>
      </c>
      <c r="I19" s="69">
        <f>I17+I18-I16</f>
        <v>1074134</v>
      </c>
    </row>
    <row r="20" spans="1:9" ht="27" customHeight="1">
      <c r="A20" s="113"/>
      <c r="B20" s="53" t="s">
        <v>126</v>
      </c>
      <c r="C20" s="53"/>
      <c r="D20" s="63" t="s">
        <v>127</v>
      </c>
      <c r="E20" s="72">
        <f>E18/E8</f>
        <v>0.17987432824734143</v>
      </c>
      <c r="F20" s="72">
        <f>F18/F8</f>
        <v>3.8045445480849911</v>
      </c>
      <c r="G20" s="72">
        <f>G18/G8</f>
        <v>3.7357000668444287</v>
      </c>
      <c r="H20" s="72">
        <f>H18/H8</f>
        <v>3.757631448367118</v>
      </c>
      <c r="I20" s="72">
        <f>I18/I8</f>
        <v>3.5607970394485138</v>
      </c>
    </row>
    <row r="21" spans="1:9" ht="27" customHeight="1">
      <c r="A21" s="113"/>
      <c r="B21" s="53" t="s">
        <v>128</v>
      </c>
      <c r="C21" s="53"/>
      <c r="D21" s="63" t="s">
        <v>129</v>
      </c>
      <c r="E21" s="72">
        <f>E19/E8</f>
        <v>3.7999408781863249</v>
      </c>
      <c r="F21" s="72">
        <f>F19/F8</f>
        <v>3.8389616546700331</v>
      </c>
      <c r="G21" s="72">
        <f>G19/G8</f>
        <v>3.9495948933794631</v>
      </c>
      <c r="H21" s="72">
        <f>H19/H8</f>
        <v>4.0080826273133257</v>
      </c>
      <c r="I21" s="72">
        <f>I19/I8</f>
        <v>3.735936337013154</v>
      </c>
    </row>
    <row r="22" spans="1:9" ht="27" customHeight="1">
      <c r="A22" s="113"/>
      <c r="B22" s="53" t="s">
        <v>130</v>
      </c>
      <c r="C22" s="53"/>
      <c r="D22" s="63" t="s">
        <v>131</v>
      </c>
      <c r="E22" s="69">
        <f>E18/E24*1000000</f>
        <v>49373.44349132308</v>
      </c>
      <c r="F22" s="69">
        <f>F18/F24*1000000</f>
        <v>1051851.3740967826</v>
      </c>
      <c r="G22" s="69">
        <f>G18/G24*1000000</f>
        <v>1058097.173994004</v>
      </c>
      <c r="H22" s="69">
        <f>H18/H24*1000000</f>
        <v>1088699.0710617031</v>
      </c>
      <c r="I22" s="69">
        <f>I18/I24*1000000</f>
        <v>1090252.8036940286</v>
      </c>
    </row>
    <row r="23" spans="1:9" ht="27" customHeight="1">
      <c r="A23" s="113"/>
      <c r="B23" s="53" t="s">
        <v>132</v>
      </c>
      <c r="C23" s="53"/>
      <c r="D23" s="63" t="s">
        <v>133</v>
      </c>
      <c r="E23" s="69">
        <f>E19/E24*1000000</f>
        <v>1043040.2606508364</v>
      </c>
      <c r="F23" s="69">
        <f>F19/F24*1000000</f>
        <v>1061366.7524545244</v>
      </c>
      <c r="G23" s="69">
        <f>G19/G24*1000000</f>
        <v>1118680.6007785404</v>
      </c>
      <c r="H23" s="69">
        <f>H19/H24*1000000</f>
        <v>1161262.3252317021</v>
      </c>
      <c r="I23" s="69">
        <f>I19/I24*1000000</f>
        <v>1143877.3456410824</v>
      </c>
    </row>
    <row r="24" spans="1:9" ht="27" customHeight="1">
      <c r="A24" s="113"/>
      <c r="B24" s="73" t="s">
        <v>134</v>
      </c>
      <c r="C24" s="74"/>
      <c r="D24" s="63" t="s">
        <v>135</v>
      </c>
      <c r="E24" s="69">
        <v>961286</v>
      </c>
      <c r="F24" s="69">
        <f>E24</f>
        <v>961286</v>
      </c>
      <c r="G24" s="69">
        <f>F24</f>
        <v>961286</v>
      </c>
      <c r="H24" s="69">
        <v>939029</v>
      </c>
      <c r="I24" s="71">
        <v>939029</v>
      </c>
    </row>
    <row r="25" spans="1:9" ht="27" customHeight="1">
      <c r="A25" s="113"/>
      <c r="B25" s="28" t="s">
        <v>136</v>
      </c>
      <c r="C25" s="28"/>
      <c r="D25" s="28"/>
      <c r="E25" s="69">
        <v>279712</v>
      </c>
      <c r="F25" s="69">
        <v>279699</v>
      </c>
      <c r="G25" s="69">
        <v>279341</v>
      </c>
      <c r="H25" s="69">
        <v>283150</v>
      </c>
      <c r="I25" s="64">
        <v>292777</v>
      </c>
    </row>
    <row r="26" spans="1:9" ht="27" customHeight="1">
      <c r="A26" s="113"/>
      <c r="B26" s="28" t="s">
        <v>137</v>
      </c>
      <c r="C26" s="28"/>
      <c r="D26" s="28"/>
      <c r="E26" s="75">
        <v>0.72799999999999998</v>
      </c>
      <c r="F26" s="75">
        <v>0.72199999999999998</v>
      </c>
      <c r="G26" s="75">
        <v>0.71</v>
      </c>
      <c r="H26" s="75">
        <v>0.71199999999999997</v>
      </c>
      <c r="I26" s="76">
        <v>0.70099999999999996</v>
      </c>
    </row>
    <row r="27" spans="1:9" ht="27" customHeight="1">
      <c r="A27" s="113"/>
      <c r="B27" s="28" t="s">
        <v>138</v>
      </c>
      <c r="C27" s="28"/>
      <c r="D27" s="28"/>
      <c r="E27" s="77">
        <v>0.8</v>
      </c>
      <c r="F27" s="77">
        <v>0.7</v>
      </c>
      <c r="G27" s="77">
        <v>0.8</v>
      </c>
      <c r="H27" s="77">
        <v>1</v>
      </c>
      <c r="I27" s="78">
        <v>1.7</v>
      </c>
    </row>
    <row r="28" spans="1:9" ht="27" customHeight="1">
      <c r="A28" s="113"/>
      <c r="B28" s="28" t="s">
        <v>139</v>
      </c>
      <c r="C28" s="28"/>
      <c r="D28" s="28"/>
      <c r="E28" s="77">
        <v>99.4</v>
      </c>
      <c r="F28" s="77">
        <v>99.8</v>
      </c>
      <c r="G28" s="77">
        <v>99.6</v>
      </c>
      <c r="H28" s="77">
        <v>99.4</v>
      </c>
      <c r="I28" s="78">
        <v>96.3</v>
      </c>
    </row>
    <row r="29" spans="1:9" ht="27" customHeight="1">
      <c r="A29" s="113"/>
      <c r="B29" s="28" t="s">
        <v>140</v>
      </c>
      <c r="C29" s="28"/>
      <c r="D29" s="28"/>
      <c r="E29" s="77">
        <v>44</v>
      </c>
      <c r="F29" s="77">
        <v>45.8</v>
      </c>
      <c r="G29" s="77">
        <v>46.4</v>
      </c>
      <c r="H29" s="77">
        <v>38</v>
      </c>
      <c r="I29" s="78">
        <v>43.1</v>
      </c>
    </row>
    <row r="30" spans="1:9" ht="27" customHeight="1">
      <c r="A30" s="113"/>
      <c r="B30" s="113" t="s">
        <v>141</v>
      </c>
      <c r="C30" s="28" t="s">
        <v>142</v>
      </c>
      <c r="D30" s="28"/>
      <c r="E30" s="77">
        <v>0</v>
      </c>
      <c r="F30" s="77">
        <v>0</v>
      </c>
      <c r="G30" s="77">
        <v>0</v>
      </c>
      <c r="H30" s="77">
        <v>0</v>
      </c>
      <c r="I30" s="77">
        <v>0</v>
      </c>
    </row>
    <row r="31" spans="1:9" ht="27" customHeight="1">
      <c r="A31" s="113"/>
      <c r="B31" s="113"/>
      <c r="C31" s="28" t="s">
        <v>143</v>
      </c>
      <c r="D31" s="28"/>
      <c r="E31" s="77">
        <v>0</v>
      </c>
      <c r="F31" s="77">
        <v>0</v>
      </c>
      <c r="G31" s="77">
        <v>0</v>
      </c>
      <c r="H31" s="77">
        <v>0</v>
      </c>
      <c r="I31" s="77">
        <v>0</v>
      </c>
    </row>
    <row r="32" spans="1:9" ht="27" customHeight="1">
      <c r="A32" s="113"/>
      <c r="B32" s="113"/>
      <c r="C32" s="28" t="s">
        <v>144</v>
      </c>
      <c r="D32" s="28"/>
      <c r="E32" s="77">
        <v>12.2</v>
      </c>
      <c r="F32" s="77">
        <v>11.2</v>
      </c>
      <c r="G32" s="77">
        <v>9.9</v>
      </c>
      <c r="H32" s="77">
        <v>10.6</v>
      </c>
      <c r="I32" s="78">
        <v>10.3</v>
      </c>
    </row>
    <row r="33" spans="1:9" ht="27" customHeight="1">
      <c r="A33" s="113"/>
      <c r="B33" s="113"/>
      <c r="C33" s="28" t="s">
        <v>145</v>
      </c>
      <c r="D33" s="28"/>
      <c r="E33" s="77">
        <v>175.6</v>
      </c>
      <c r="F33" s="77">
        <v>171.7</v>
      </c>
      <c r="G33" s="77">
        <v>170.8</v>
      </c>
      <c r="H33" s="77">
        <v>161.6</v>
      </c>
      <c r="I33" s="79">
        <v>150</v>
      </c>
    </row>
    <row r="34" spans="1:9" ht="27" customHeight="1">
      <c r="A34" s="1" t="s">
        <v>242</v>
      </c>
      <c r="E34" s="38"/>
      <c r="F34" s="38"/>
      <c r="G34" s="38"/>
      <c r="H34" s="38"/>
      <c r="I34" s="39"/>
    </row>
    <row r="35" spans="1:9" ht="27" customHeight="1">
      <c r="A35" s="11" t="s">
        <v>146</v>
      </c>
    </row>
    <row r="36" spans="1:9">
      <c r="A36" s="40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view="pageBreakPreview" zoomScaleNormal="100" zoomScaleSheetLayoutView="100" workbookViewId="0">
      <pane xSplit="5" ySplit="7" topLeftCell="F44" activePane="bottomRight" state="frozen"/>
      <selection activeCell="G38" sqref="G38"/>
      <selection pane="topRight" activeCell="G38" sqref="G38"/>
      <selection pane="bottomLeft" activeCell="G38" sqref="G38"/>
      <selection pane="bottomRight" activeCell="G38" sqref="G38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7" t="s">
        <v>0</v>
      </c>
      <c r="B1" s="13"/>
      <c r="C1" s="13"/>
      <c r="D1" s="96" t="s">
        <v>244</v>
      </c>
      <c r="E1" s="14"/>
      <c r="F1" s="14"/>
      <c r="G1" s="14"/>
    </row>
    <row r="2" spans="1:25" ht="15" customHeight="1"/>
    <row r="3" spans="1:25" ht="15" customHeight="1">
      <c r="A3" s="15" t="s">
        <v>147</v>
      </c>
      <c r="B3" s="15"/>
      <c r="C3" s="15"/>
      <c r="D3" s="15"/>
    </row>
    <row r="4" spans="1:25" ht="15" customHeight="1">
      <c r="A4" s="15"/>
      <c r="B4" s="15"/>
      <c r="C4" s="15"/>
      <c r="D4" s="15"/>
    </row>
    <row r="5" spans="1:25" ht="15.95" customHeight="1">
      <c r="A5" s="12" t="s">
        <v>238</v>
      </c>
      <c r="B5" s="12"/>
      <c r="C5" s="12"/>
      <c r="D5" s="12"/>
      <c r="K5" s="16"/>
      <c r="O5" s="16" t="s">
        <v>43</v>
      </c>
    </row>
    <row r="6" spans="1:25" ht="15.95" customHeight="1">
      <c r="A6" s="130" t="s">
        <v>44</v>
      </c>
      <c r="B6" s="129"/>
      <c r="C6" s="129"/>
      <c r="D6" s="129"/>
      <c r="E6" s="129"/>
      <c r="F6" s="118" t="s">
        <v>246</v>
      </c>
      <c r="G6" s="119"/>
      <c r="H6" s="118" t="s">
        <v>248</v>
      </c>
      <c r="I6" s="119" t="s">
        <v>248</v>
      </c>
      <c r="J6" s="118" t="s">
        <v>250</v>
      </c>
      <c r="K6" s="119" t="s">
        <v>250</v>
      </c>
      <c r="L6" s="118" t="s">
        <v>252</v>
      </c>
      <c r="M6" s="119" t="s">
        <v>252</v>
      </c>
      <c r="N6" s="118" t="s">
        <v>254</v>
      </c>
      <c r="O6" s="119" t="s">
        <v>254</v>
      </c>
    </row>
    <row r="7" spans="1:25" ht="15.95" customHeight="1">
      <c r="A7" s="129"/>
      <c r="B7" s="129"/>
      <c r="C7" s="129"/>
      <c r="D7" s="129"/>
      <c r="E7" s="129"/>
      <c r="F7" s="51" t="s">
        <v>237</v>
      </c>
      <c r="G7" s="81" t="s">
        <v>240</v>
      </c>
      <c r="H7" s="51" t="s">
        <v>237</v>
      </c>
      <c r="I7" s="82" t="s">
        <v>240</v>
      </c>
      <c r="J7" s="51" t="s">
        <v>237</v>
      </c>
      <c r="K7" s="82" t="s">
        <v>240</v>
      </c>
      <c r="L7" s="51" t="s">
        <v>237</v>
      </c>
      <c r="M7" s="82" t="s">
        <v>240</v>
      </c>
      <c r="N7" s="51" t="s">
        <v>237</v>
      </c>
      <c r="O7" s="82" t="s">
        <v>240</v>
      </c>
    </row>
    <row r="8" spans="1:25" ht="15.95" customHeight="1">
      <c r="A8" s="127" t="s">
        <v>83</v>
      </c>
      <c r="B8" s="59" t="s">
        <v>45</v>
      </c>
      <c r="C8" s="53"/>
      <c r="D8" s="53"/>
      <c r="E8" s="63" t="s">
        <v>36</v>
      </c>
      <c r="F8" s="106">
        <v>18643</v>
      </c>
      <c r="G8" s="64">
        <v>18518</v>
      </c>
      <c r="H8" s="106">
        <v>1811</v>
      </c>
      <c r="I8" s="64">
        <v>1806</v>
      </c>
      <c r="J8" s="106">
        <v>1565</v>
      </c>
      <c r="K8" s="64">
        <v>1639</v>
      </c>
      <c r="L8" s="64">
        <v>246</v>
      </c>
      <c r="M8" s="64">
        <v>286</v>
      </c>
      <c r="N8" s="87">
        <v>25828</v>
      </c>
      <c r="O8" s="64">
        <v>25910</v>
      </c>
      <c r="P8" s="18"/>
      <c r="Q8" s="18"/>
      <c r="R8" s="18"/>
      <c r="S8" s="18"/>
      <c r="T8" s="18"/>
      <c r="U8" s="18"/>
      <c r="V8" s="18"/>
      <c r="W8" s="18"/>
      <c r="X8" s="18"/>
      <c r="Y8" s="18"/>
    </row>
    <row r="9" spans="1:25" ht="15.95" customHeight="1">
      <c r="A9" s="127"/>
      <c r="B9" s="61"/>
      <c r="C9" s="53" t="s">
        <v>46</v>
      </c>
      <c r="D9" s="53"/>
      <c r="E9" s="63" t="s">
        <v>37</v>
      </c>
      <c r="F9" s="106">
        <v>18622</v>
      </c>
      <c r="G9" s="64">
        <v>18499</v>
      </c>
      <c r="H9" s="106">
        <v>1811</v>
      </c>
      <c r="I9" s="64">
        <v>1804</v>
      </c>
      <c r="J9" s="106">
        <v>1565</v>
      </c>
      <c r="K9" s="64">
        <v>1498</v>
      </c>
      <c r="L9" s="64">
        <v>246</v>
      </c>
      <c r="M9" s="64">
        <v>286</v>
      </c>
      <c r="N9" s="87">
        <v>25826</v>
      </c>
      <c r="O9" s="64">
        <v>25860</v>
      </c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25" ht="15.95" customHeight="1">
      <c r="A10" s="127"/>
      <c r="B10" s="60"/>
      <c r="C10" s="53" t="s">
        <v>47</v>
      </c>
      <c r="D10" s="53"/>
      <c r="E10" s="63" t="s">
        <v>38</v>
      </c>
      <c r="F10" s="106">
        <v>21</v>
      </c>
      <c r="G10" s="64">
        <v>19</v>
      </c>
      <c r="H10" s="106">
        <v>0</v>
      </c>
      <c r="I10" s="64">
        <v>2</v>
      </c>
      <c r="J10" s="65">
        <v>0</v>
      </c>
      <c r="K10" s="65">
        <v>141</v>
      </c>
      <c r="L10" s="102">
        <v>0</v>
      </c>
      <c r="M10" s="64">
        <v>0</v>
      </c>
      <c r="N10" s="87">
        <v>2</v>
      </c>
      <c r="O10" s="64">
        <v>50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ht="15.95" customHeight="1">
      <c r="A11" s="127"/>
      <c r="B11" s="59" t="s">
        <v>48</v>
      </c>
      <c r="C11" s="53"/>
      <c r="D11" s="53"/>
      <c r="E11" s="63" t="s">
        <v>39</v>
      </c>
      <c r="F11" s="106">
        <v>18098</v>
      </c>
      <c r="G11" s="64">
        <v>17808</v>
      </c>
      <c r="H11" s="106">
        <v>1371</v>
      </c>
      <c r="I11" s="64">
        <v>1427</v>
      </c>
      <c r="J11" s="106">
        <v>1809</v>
      </c>
      <c r="K11" s="64">
        <v>1758</v>
      </c>
      <c r="L11" s="64">
        <v>406</v>
      </c>
      <c r="M11" s="64">
        <v>429</v>
      </c>
      <c r="N11" s="87">
        <v>25825</v>
      </c>
      <c r="O11" s="64">
        <v>25247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5.95" customHeight="1">
      <c r="A12" s="127"/>
      <c r="B12" s="61"/>
      <c r="C12" s="53" t="s">
        <v>49</v>
      </c>
      <c r="D12" s="53"/>
      <c r="E12" s="63" t="s">
        <v>40</v>
      </c>
      <c r="F12" s="106">
        <v>18074</v>
      </c>
      <c r="G12" s="64">
        <v>17792</v>
      </c>
      <c r="H12" s="106">
        <v>1371</v>
      </c>
      <c r="I12" s="64">
        <v>1427</v>
      </c>
      <c r="J12" s="106">
        <v>1809</v>
      </c>
      <c r="K12" s="64">
        <v>1758</v>
      </c>
      <c r="L12" s="64">
        <v>406</v>
      </c>
      <c r="M12" s="64">
        <v>414</v>
      </c>
      <c r="N12" s="87">
        <v>25819</v>
      </c>
      <c r="O12" s="64">
        <v>25239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5.95" customHeight="1">
      <c r="A13" s="127"/>
      <c r="B13" s="60"/>
      <c r="C13" s="53" t="s">
        <v>50</v>
      </c>
      <c r="D13" s="53"/>
      <c r="E13" s="63" t="s">
        <v>41</v>
      </c>
      <c r="F13" s="106">
        <v>24</v>
      </c>
      <c r="G13" s="64">
        <v>16</v>
      </c>
      <c r="H13" s="106">
        <v>0</v>
      </c>
      <c r="I13" s="65">
        <v>0</v>
      </c>
      <c r="J13" s="65">
        <v>0</v>
      </c>
      <c r="K13" s="65">
        <v>0</v>
      </c>
      <c r="L13" s="64">
        <v>0</v>
      </c>
      <c r="M13" s="64">
        <v>16</v>
      </c>
      <c r="N13" s="87">
        <v>6</v>
      </c>
      <c r="O13" s="64">
        <v>8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5.95" customHeight="1">
      <c r="A14" s="127"/>
      <c r="B14" s="53" t="s">
        <v>51</v>
      </c>
      <c r="C14" s="53"/>
      <c r="D14" s="53"/>
      <c r="E14" s="63" t="s">
        <v>148</v>
      </c>
      <c r="F14" s="106">
        <f>F9-F12</f>
        <v>548</v>
      </c>
      <c r="G14" s="64">
        <f>G9-G12</f>
        <v>707</v>
      </c>
      <c r="H14" s="106">
        <f t="shared" ref="H14:H15" si="0">H9-H12</f>
        <v>440</v>
      </c>
      <c r="I14" s="64">
        <f t="shared" ref="G14:O15" si="1">I9-I12</f>
        <v>377</v>
      </c>
      <c r="J14" s="106">
        <f t="shared" si="1"/>
        <v>-244</v>
      </c>
      <c r="K14" s="64">
        <f t="shared" si="1"/>
        <v>-260</v>
      </c>
      <c r="L14" s="64">
        <f t="shared" si="1"/>
        <v>-160</v>
      </c>
      <c r="M14" s="64">
        <f t="shared" si="1"/>
        <v>-128</v>
      </c>
      <c r="N14" s="87">
        <f>N9-N12</f>
        <v>7</v>
      </c>
      <c r="O14" s="64">
        <f t="shared" si="1"/>
        <v>621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ht="15.95" customHeight="1">
      <c r="A15" s="127"/>
      <c r="B15" s="53" t="s">
        <v>52</v>
      </c>
      <c r="C15" s="53"/>
      <c r="D15" s="53"/>
      <c r="E15" s="63" t="s">
        <v>149</v>
      </c>
      <c r="F15" s="106">
        <f t="shared" ref="F15" si="2">F10-F13</f>
        <v>-3</v>
      </c>
      <c r="G15" s="64">
        <f t="shared" si="1"/>
        <v>3</v>
      </c>
      <c r="H15" s="106">
        <f t="shared" si="0"/>
        <v>0</v>
      </c>
      <c r="I15" s="64">
        <f t="shared" si="1"/>
        <v>2</v>
      </c>
      <c r="J15" s="106">
        <f t="shared" si="1"/>
        <v>0</v>
      </c>
      <c r="K15" s="64">
        <f t="shared" si="1"/>
        <v>141</v>
      </c>
      <c r="L15" s="64">
        <f t="shared" si="1"/>
        <v>0</v>
      </c>
      <c r="M15" s="64">
        <f t="shared" si="1"/>
        <v>-16</v>
      </c>
      <c r="N15" s="87">
        <f t="shared" si="1"/>
        <v>-4</v>
      </c>
      <c r="O15" s="64">
        <f t="shared" si="1"/>
        <v>42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5.95" customHeight="1">
      <c r="A16" s="127"/>
      <c r="B16" s="53" t="s">
        <v>53</v>
      </c>
      <c r="C16" s="53"/>
      <c r="D16" s="53"/>
      <c r="E16" s="63" t="s">
        <v>150</v>
      </c>
      <c r="F16" s="106">
        <f t="shared" ref="F16" si="3">F8-F11</f>
        <v>545</v>
      </c>
      <c r="G16" s="64">
        <f t="shared" ref="G16:O16" si="4">G8-G11</f>
        <v>710</v>
      </c>
      <c r="H16" s="106">
        <f t="shared" si="4"/>
        <v>440</v>
      </c>
      <c r="I16" s="64">
        <f t="shared" si="4"/>
        <v>379</v>
      </c>
      <c r="J16" s="106">
        <f t="shared" si="4"/>
        <v>-244</v>
      </c>
      <c r="K16" s="64">
        <f t="shared" si="4"/>
        <v>-119</v>
      </c>
      <c r="L16" s="64">
        <f t="shared" si="4"/>
        <v>-160</v>
      </c>
      <c r="M16" s="64">
        <f t="shared" si="4"/>
        <v>-143</v>
      </c>
      <c r="N16" s="87">
        <f>N8-N11</f>
        <v>3</v>
      </c>
      <c r="O16" s="64">
        <f t="shared" si="4"/>
        <v>663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5.95" customHeight="1">
      <c r="A17" s="127"/>
      <c r="B17" s="53" t="s">
        <v>54</v>
      </c>
      <c r="C17" s="53"/>
      <c r="D17" s="53"/>
      <c r="E17" s="51"/>
      <c r="F17" s="65">
        <v>0</v>
      </c>
      <c r="G17" s="65">
        <v>0</v>
      </c>
      <c r="H17" s="65">
        <v>0</v>
      </c>
      <c r="I17" s="65">
        <v>0</v>
      </c>
      <c r="J17" s="106">
        <v>2340</v>
      </c>
      <c r="K17" s="64">
        <v>2096</v>
      </c>
      <c r="L17" s="64">
        <v>11831</v>
      </c>
      <c r="M17" s="64">
        <v>11670</v>
      </c>
      <c r="N17" s="109">
        <v>0</v>
      </c>
      <c r="O17" s="66">
        <v>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5.95" customHeight="1">
      <c r="A18" s="127"/>
      <c r="B18" s="53" t="s">
        <v>55</v>
      </c>
      <c r="C18" s="53"/>
      <c r="D18" s="53"/>
      <c r="E18" s="51"/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110">
        <v>0</v>
      </c>
      <c r="O18" s="66">
        <v>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5.95" customHeight="1">
      <c r="A19" s="127" t="s">
        <v>84</v>
      </c>
      <c r="B19" s="59" t="s">
        <v>56</v>
      </c>
      <c r="C19" s="53"/>
      <c r="D19" s="53"/>
      <c r="E19" s="63"/>
      <c r="F19" s="106">
        <v>4670</v>
      </c>
      <c r="G19" s="64">
        <v>4081</v>
      </c>
      <c r="H19" s="106">
        <v>65</v>
      </c>
      <c r="I19" s="64">
        <v>20</v>
      </c>
      <c r="J19" s="106">
        <v>401</v>
      </c>
      <c r="K19" s="64">
        <v>72</v>
      </c>
      <c r="L19" s="64">
        <v>315</v>
      </c>
      <c r="M19" s="64">
        <v>318</v>
      </c>
      <c r="N19" s="87">
        <v>18089</v>
      </c>
      <c r="O19" s="64">
        <v>17039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5.95" customHeight="1">
      <c r="A20" s="127"/>
      <c r="B20" s="60"/>
      <c r="C20" s="53" t="s">
        <v>57</v>
      </c>
      <c r="D20" s="53"/>
      <c r="E20" s="63"/>
      <c r="F20" s="106">
        <v>3400</v>
      </c>
      <c r="G20" s="64">
        <v>3810</v>
      </c>
      <c r="H20" s="106">
        <v>23</v>
      </c>
      <c r="I20" s="64">
        <v>5</v>
      </c>
      <c r="J20" s="106">
        <v>36</v>
      </c>
      <c r="K20" s="65">
        <v>48</v>
      </c>
      <c r="L20" s="64">
        <v>3</v>
      </c>
      <c r="M20" s="64">
        <v>10</v>
      </c>
      <c r="N20" s="87">
        <v>10914</v>
      </c>
      <c r="O20" s="64">
        <v>10801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5.95" customHeight="1">
      <c r="A21" s="127"/>
      <c r="B21" s="53" t="s">
        <v>58</v>
      </c>
      <c r="C21" s="53"/>
      <c r="D21" s="53"/>
      <c r="E21" s="63" t="s">
        <v>151</v>
      </c>
      <c r="F21" s="106">
        <v>4670</v>
      </c>
      <c r="G21" s="64">
        <v>4081</v>
      </c>
      <c r="H21" s="106">
        <v>65</v>
      </c>
      <c r="I21" s="64">
        <v>20</v>
      </c>
      <c r="J21" s="106">
        <v>401</v>
      </c>
      <c r="K21" s="64">
        <v>72</v>
      </c>
      <c r="L21" s="64">
        <v>315</v>
      </c>
      <c r="M21" s="64">
        <v>318</v>
      </c>
      <c r="N21" s="87">
        <v>18089</v>
      </c>
      <c r="O21" s="64">
        <v>17039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5.95" customHeight="1">
      <c r="A22" s="127"/>
      <c r="B22" s="59" t="s">
        <v>59</v>
      </c>
      <c r="C22" s="53"/>
      <c r="D22" s="53"/>
      <c r="E22" s="63" t="s">
        <v>152</v>
      </c>
      <c r="F22" s="106">
        <v>12281</v>
      </c>
      <c r="G22" s="64">
        <v>13074</v>
      </c>
      <c r="H22" s="106">
        <v>875</v>
      </c>
      <c r="I22" s="64">
        <v>819</v>
      </c>
      <c r="J22" s="106">
        <v>522</v>
      </c>
      <c r="K22" s="64">
        <v>144</v>
      </c>
      <c r="L22" s="64">
        <v>316</v>
      </c>
      <c r="M22" s="64">
        <v>318</v>
      </c>
      <c r="N22" s="87">
        <v>28134</v>
      </c>
      <c r="O22" s="64">
        <v>28675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5.95" customHeight="1">
      <c r="A23" s="127"/>
      <c r="B23" s="60" t="s">
        <v>60</v>
      </c>
      <c r="C23" s="53" t="s">
        <v>61</v>
      </c>
      <c r="D23" s="53"/>
      <c r="E23" s="63"/>
      <c r="F23" s="106">
        <v>3574</v>
      </c>
      <c r="G23" s="64">
        <v>3461</v>
      </c>
      <c r="H23" s="106">
        <v>160</v>
      </c>
      <c r="I23" s="64">
        <v>182</v>
      </c>
      <c r="J23" s="106">
        <v>71</v>
      </c>
      <c r="K23" s="64">
        <v>72</v>
      </c>
      <c r="L23" s="64">
        <v>312</v>
      </c>
      <c r="M23" s="64">
        <v>309</v>
      </c>
      <c r="N23" s="87">
        <v>12863</v>
      </c>
      <c r="O23" s="64">
        <v>13164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5.95" customHeight="1">
      <c r="A24" s="127"/>
      <c r="B24" s="53" t="s">
        <v>153</v>
      </c>
      <c r="C24" s="53"/>
      <c r="D24" s="53"/>
      <c r="E24" s="63" t="s">
        <v>154</v>
      </c>
      <c r="F24" s="106">
        <f>F21-F22</f>
        <v>-7611</v>
      </c>
      <c r="G24" s="64">
        <f>G21-G22</f>
        <v>-8993</v>
      </c>
      <c r="H24" s="106">
        <f t="shared" ref="H24" si="5">H21-H22</f>
        <v>-810</v>
      </c>
      <c r="I24" s="64">
        <f t="shared" ref="I24:O24" si="6">I21-I22</f>
        <v>-799</v>
      </c>
      <c r="J24" s="106">
        <f t="shared" si="6"/>
        <v>-121</v>
      </c>
      <c r="K24" s="64">
        <f t="shared" si="6"/>
        <v>-72</v>
      </c>
      <c r="L24" s="64">
        <f t="shared" si="6"/>
        <v>-1</v>
      </c>
      <c r="M24" s="64">
        <f t="shared" si="6"/>
        <v>0</v>
      </c>
      <c r="N24" s="87">
        <f t="shared" si="6"/>
        <v>-10045</v>
      </c>
      <c r="O24" s="64">
        <f t="shared" si="6"/>
        <v>-11636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5.95" customHeight="1">
      <c r="A25" s="127"/>
      <c r="B25" s="59" t="s">
        <v>62</v>
      </c>
      <c r="C25" s="59"/>
      <c r="D25" s="59"/>
      <c r="E25" s="131" t="s">
        <v>155</v>
      </c>
      <c r="F25" s="125">
        <v>7544</v>
      </c>
      <c r="G25" s="125">
        <v>8818</v>
      </c>
      <c r="H25" s="125">
        <v>713</v>
      </c>
      <c r="I25" s="125">
        <v>799</v>
      </c>
      <c r="J25" s="125">
        <v>-160</v>
      </c>
      <c r="K25" s="125">
        <v>-134</v>
      </c>
      <c r="L25" s="125">
        <v>1</v>
      </c>
      <c r="M25" s="125">
        <v>0</v>
      </c>
      <c r="N25" s="123">
        <v>10045</v>
      </c>
      <c r="O25" s="125">
        <v>11636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5.95" customHeight="1">
      <c r="A26" s="127"/>
      <c r="B26" s="80" t="s">
        <v>63</v>
      </c>
      <c r="C26" s="80"/>
      <c r="D26" s="80"/>
      <c r="E26" s="132"/>
      <c r="F26" s="126"/>
      <c r="G26" s="126"/>
      <c r="H26" s="126"/>
      <c r="I26" s="126"/>
      <c r="J26" s="126"/>
      <c r="K26" s="126"/>
      <c r="L26" s="126"/>
      <c r="M26" s="126"/>
      <c r="N26" s="124"/>
      <c r="O26" s="126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5.95" customHeight="1">
      <c r="A27" s="127"/>
      <c r="B27" s="53" t="s">
        <v>156</v>
      </c>
      <c r="C27" s="53"/>
      <c r="D27" s="53"/>
      <c r="E27" s="63" t="s">
        <v>157</v>
      </c>
      <c r="F27" s="106">
        <f t="shared" ref="F27" si="7">F24+F25</f>
        <v>-67</v>
      </c>
      <c r="G27" s="64">
        <f t="shared" ref="G27:O27" si="8">G24+G25</f>
        <v>-175</v>
      </c>
      <c r="H27" s="106">
        <f t="shared" si="8"/>
        <v>-97</v>
      </c>
      <c r="I27" s="64">
        <f t="shared" si="8"/>
        <v>0</v>
      </c>
      <c r="J27" s="106">
        <f t="shared" si="8"/>
        <v>-281</v>
      </c>
      <c r="K27" s="64">
        <f t="shared" si="8"/>
        <v>-206</v>
      </c>
      <c r="L27" s="64">
        <f t="shared" si="8"/>
        <v>0</v>
      </c>
      <c r="M27" s="64">
        <f t="shared" si="8"/>
        <v>0</v>
      </c>
      <c r="N27" s="87">
        <f t="shared" si="8"/>
        <v>0</v>
      </c>
      <c r="O27" s="64">
        <f t="shared" si="8"/>
        <v>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5.95" customHeight="1">
      <c r="A28" s="11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5.95" customHeight="1">
      <c r="A29" s="12"/>
      <c r="F29" s="18"/>
      <c r="G29" s="18"/>
      <c r="H29" s="18"/>
      <c r="I29" s="18"/>
      <c r="J29" s="19"/>
      <c r="K29" s="19"/>
      <c r="L29" s="18"/>
      <c r="M29" s="18"/>
      <c r="N29" s="18"/>
      <c r="O29" s="19" t="s">
        <v>158</v>
      </c>
      <c r="P29" s="18"/>
      <c r="Q29" s="18"/>
      <c r="R29" s="18"/>
      <c r="S29" s="18"/>
      <c r="T29" s="18"/>
      <c r="U29" s="18"/>
      <c r="V29" s="18"/>
      <c r="W29" s="18"/>
      <c r="X29" s="18"/>
      <c r="Y29" s="19"/>
    </row>
    <row r="30" spans="1:25" ht="15.95" customHeight="1">
      <c r="A30" s="129" t="s">
        <v>64</v>
      </c>
      <c r="B30" s="129"/>
      <c r="C30" s="129"/>
      <c r="D30" s="129"/>
      <c r="E30" s="129"/>
      <c r="F30" s="122" t="s">
        <v>256</v>
      </c>
      <c r="G30" s="121"/>
      <c r="H30" s="122" t="s">
        <v>258</v>
      </c>
      <c r="I30" s="121" t="s">
        <v>258</v>
      </c>
      <c r="J30" s="122" t="s">
        <v>260</v>
      </c>
      <c r="K30" s="121" t="s">
        <v>260</v>
      </c>
      <c r="L30" s="122" t="s">
        <v>262</v>
      </c>
      <c r="M30" s="121" t="s">
        <v>262</v>
      </c>
      <c r="N30" s="122" t="s">
        <v>264</v>
      </c>
      <c r="O30" s="121" t="s">
        <v>264</v>
      </c>
      <c r="P30" s="23"/>
      <c r="Q30" s="18"/>
      <c r="R30" s="23"/>
      <c r="S30" s="18"/>
      <c r="T30" s="23"/>
      <c r="U30" s="18"/>
      <c r="V30" s="23"/>
      <c r="W30" s="18"/>
      <c r="X30" s="23"/>
      <c r="Y30" s="18"/>
    </row>
    <row r="31" spans="1:25" ht="15.95" customHeight="1">
      <c r="A31" s="129"/>
      <c r="B31" s="129"/>
      <c r="C31" s="129"/>
      <c r="D31" s="129"/>
      <c r="E31" s="129"/>
      <c r="F31" s="51" t="s">
        <v>237</v>
      </c>
      <c r="G31" s="82" t="s">
        <v>240</v>
      </c>
      <c r="H31" s="51" t="s">
        <v>237</v>
      </c>
      <c r="I31" s="82" t="s">
        <v>240</v>
      </c>
      <c r="J31" s="51" t="s">
        <v>237</v>
      </c>
      <c r="K31" s="82" t="s">
        <v>240</v>
      </c>
      <c r="L31" s="51" t="s">
        <v>237</v>
      </c>
      <c r="M31" s="82" t="s">
        <v>240</v>
      </c>
      <c r="N31" s="51" t="s">
        <v>237</v>
      </c>
      <c r="O31" s="82" t="s">
        <v>240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5.95" customHeight="1">
      <c r="A32" s="127" t="s">
        <v>85</v>
      </c>
      <c r="B32" s="59" t="s">
        <v>45</v>
      </c>
      <c r="C32" s="53"/>
      <c r="D32" s="53"/>
      <c r="E32" s="63" t="s">
        <v>36</v>
      </c>
      <c r="F32" s="64">
        <v>261</v>
      </c>
      <c r="G32" s="64">
        <v>270</v>
      </c>
      <c r="H32" s="64">
        <v>439</v>
      </c>
      <c r="I32" s="64">
        <v>446</v>
      </c>
      <c r="J32" s="64">
        <v>3133</v>
      </c>
      <c r="K32" s="64">
        <v>3793</v>
      </c>
      <c r="L32" s="64">
        <v>628</v>
      </c>
      <c r="M32" s="64">
        <v>1080</v>
      </c>
      <c r="N32" s="64">
        <v>143</v>
      </c>
      <c r="O32" s="64">
        <v>337</v>
      </c>
      <c r="P32" s="20"/>
      <c r="Q32" s="20"/>
      <c r="R32" s="20"/>
      <c r="S32" s="20"/>
      <c r="T32" s="22"/>
      <c r="U32" s="22"/>
      <c r="V32" s="20"/>
      <c r="W32" s="20"/>
      <c r="X32" s="22"/>
      <c r="Y32" s="22"/>
    </row>
    <row r="33" spans="1:25" ht="15.95" customHeight="1">
      <c r="A33" s="133"/>
      <c r="B33" s="61"/>
      <c r="C33" s="59" t="s">
        <v>65</v>
      </c>
      <c r="D33" s="53"/>
      <c r="E33" s="63"/>
      <c r="F33" s="64">
        <v>160</v>
      </c>
      <c r="G33" s="64">
        <v>159</v>
      </c>
      <c r="H33" s="64">
        <v>55</v>
      </c>
      <c r="I33" s="64">
        <v>56</v>
      </c>
      <c r="J33" s="64">
        <v>3090</v>
      </c>
      <c r="K33" s="64">
        <v>3090</v>
      </c>
      <c r="L33" s="64">
        <v>569</v>
      </c>
      <c r="M33" s="64">
        <v>1058</v>
      </c>
      <c r="N33" s="64">
        <v>143</v>
      </c>
      <c r="O33" s="64">
        <v>333</v>
      </c>
      <c r="P33" s="20"/>
      <c r="Q33" s="20"/>
      <c r="R33" s="20"/>
      <c r="S33" s="20"/>
      <c r="T33" s="22"/>
      <c r="U33" s="22"/>
      <c r="V33" s="20"/>
      <c r="W33" s="20"/>
      <c r="X33" s="22"/>
      <c r="Y33" s="22"/>
    </row>
    <row r="34" spans="1:25" ht="15.95" customHeight="1">
      <c r="A34" s="133"/>
      <c r="B34" s="61"/>
      <c r="C34" s="60"/>
      <c r="D34" s="53" t="s">
        <v>66</v>
      </c>
      <c r="E34" s="63"/>
      <c r="F34" s="64">
        <v>108</v>
      </c>
      <c r="G34" s="64">
        <v>107</v>
      </c>
      <c r="H34" s="64">
        <v>52</v>
      </c>
      <c r="I34" s="64">
        <v>49</v>
      </c>
      <c r="J34" s="64">
        <v>2843</v>
      </c>
      <c r="K34" s="64">
        <v>2843</v>
      </c>
      <c r="L34" s="64">
        <v>440</v>
      </c>
      <c r="M34" s="64">
        <v>450</v>
      </c>
      <c r="N34" s="64">
        <v>123</v>
      </c>
      <c r="O34" s="64">
        <v>314</v>
      </c>
      <c r="P34" s="20"/>
      <c r="Q34" s="20"/>
      <c r="R34" s="20"/>
      <c r="S34" s="20"/>
      <c r="T34" s="22"/>
      <c r="U34" s="22"/>
      <c r="V34" s="20"/>
      <c r="W34" s="20"/>
      <c r="X34" s="22"/>
      <c r="Y34" s="22"/>
    </row>
    <row r="35" spans="1:25" ht="15.95" customHeight="1">
      <c r="A35" s="133"/>
      <c r="B35" s="60"/>
      <c r="C35" s="53" t="s">
        <v>67</v>
      </c>
      <c r="D35" s="53"/>
      <c r="E35" s="63"/>
      <c r="F35" s="64">
        <v>101</v>
      </c>
      <c r="G35" s="64">
        <v>111</v>
      </c>
      <c r="H35" s="64">
        <v>384</v>
      </c>
      <c r="I35" s="64">
        <v>390</v>
      </c>
      <c r="J35" s="66">
        <v>43</v>
      </c>
      <c r="K35" s="66">
        <v>703</v>
      </c>
      <c r="L35" s="64">
        <v>59</v>
      </c>
      <c r="M35" s="64">
        <v>22</v>
      </c>
      <c r="N35" s="64">
        <v>0</v>
      </c>
      <c r="O35" s="64">
        <v>4</v>
      </c>
      <c r="P35" s="20"/>
      <c r="Q35" s="20"/>
      <c r="R35" s="20"/>
      <c r="S35" s="20"/>
      <c r="T35" s="22"/>
      <c r="U35" s="22"/>
      <c r="V35" s="20"/>
      <c r="W35" s="20"/>
      <c r="X35" s="22"/>
      <c r="Y35" s="22"/>
    </row>
    <row r="36" spans="1:25" ht="15.95" customHeight="1">
      <c r="A36" s="133"/>
      <c r="B36" s="59" t="s">
        <v>48</v>
      </c>
      <c r="C36" s="53"/>
      <c r="D36" s="53"/>
      <c r="E36" s="63" t="s">
        <v>37</v>
      </c>
      <c r="F36" s="64">
        <v>271</v>
      </c>
      <c r="G36" s="64">
        <v>279</v>
      </c>
      <c r="H36" s="64">
        <v>375</v>
      </c>
      <c r="I36" s="64">
        <v>349</v>
      </c>
      <c r="J36" s="64">
        <v>2033</v>
      </c>
      <c r="K36" s="64">
        <v>2033</v>
      </c>
      <c r="L36" s="64">
        <v>584</v>
      </c>
      <c r="M36" s="64">
        <v>1004</v>
      </c>
      <c r="N36" s="64">
        <v>2</v>
      </c>
      <c r="O36" s="64">
        <v>2</v>
      </c>
      <c r="P36" s="20"/>
      <c r="Q36" s="20"/>
      <c r="R36" s="20"/>
      <c r="S36" s="20"/>
      <c r="T36" s="20"/>
      <c r="U36" s="20"/>
      <c r="V36" s="20"/>
      <c r="W36" s="20"/>
      <c r="X36" s="22"/>
      <c r="Y36" s="22"/>
    </row>
    <row r="37" spans="1:25" ht="15.95" customHeight="1">
      <c r="A37" s="133"/>
      <c r="B37" s="61"/>
      <c r="C37" s="53" t="s">
        <v>68</v>
      </c>
      <c r="D37" s="53"/>
      <c r="E37" s="63"/>
      <c r="F37" s="64">
        <v>267</v>
      </c>
      <c r="G37" s="64">
        <v>264</v>
      </c>
      <c r="H37" s="64">
        <v>368</v>
      </c>
      <c r="I37" s="64">
        <v>347</v>
      </c>
      <c r="J37" s="64">
        <v>1951</v>
      </c>
      <c r="K37" s="64">
        <v>1291</v>
      </c>
      <c r="L37" s="64">
        <v>556</v>
      </c>
      <c r="M37" s="64">
        <v>997</v>
      </c>
      <c r="N37" s="64">
        <v>0</v>
      </c>
      <c r="O37" s="64">
        <v>0</v>
      </c>
      <c r="P37" s="20"/>
      <c r="Q37" s="20"/>
      <c r="R37" s="20"/>
      <c r="S37" s="20"/>
      <c r="T37" s="20"/>
      <c r="U37" s="20"/>
      <c r="V37" s="20"/>
      <c r="W37" s="20"/>
      <c r="X37" s="22"/>
      <c r="Y37" s="22"/>
    </row>
    <row r="38" spans="1:25" ht="15.95" customHeight="1">
      <c r="A38" s="133"/>
      <c r="B38" s="60"/>
      <c r="C38" s="53" t="s">
        <v>69</v>
      </c>
      <c r="D38" s="53"/>
      <c r="E38" s="63"/>
      <c r="F38" s="64">
        <v>4</v>
      </c>
      <c r="G38" s="64">
        <v>14</v>
      </c>
      <c r="H38" s="64">
        <v>8</v>
      </c>
      <c r="I38" s="64">
        <v>2</v>
      </c>
      <c r="J38" s="64">
        <v>82</v>
      </c>
      <c r="K38" s="66">
        <v>742</v>
      </c>
      <c r="L38" s="64">
        <v>28</v>
      </c>
      <c r="M38" s="64">
        <v>7</v>
      </c>
      <c r="N38" s="64">
        <v>2</v>
      </c>
      <c r="O38" s="64">
        <v>2</v>
      </c>
      <c r="P38" s="20"/>
      <c r="Q38" s="20"/>
      <c r="R38" s="22"/>
      <c r="S38" s="22"/>
      <c r="T38" s="20"/>
      <c r="U38" s="20"/>
      <c r="V38" s="20"/>
      <c r="W38" s="20"/>
      <c r="X38" s="22"/>
      <c r="Y38" s="22"/>
    </row>
    <row r="39" spans="1:25" ht="15.95" customHeight="1">
      <c r="A39" s="133"/>
      <c r="B39" s="28" t="s">
        <v>70</v>
      </c>
      <c r="C39" s="28"/>
      <c r="D39" s="28"/>
      <c r="E39" s="63" t="s">
        <v>159</v>
      </c>
      <c r="F39" s="64">
        <f>F32-F36</f>
        <v>-10</v>
      </c>
      <c r="G39" s="64">
        <f t="shared" ref="G39:O39" si="9">G32-G36</f>
        <v>-9</v>
      </c>
      <c r="H39" s="64">
        <f>H32-H36</f>
        <v>64</v>
      </c>
      <c r="I39" s="64">
        <f t="shared" si="9"/>
        <v>97</v>
      </c>
      <c r="J39" s="64">
        <f t="shared" si="9"/>
        <v>1100</v>
      </c>
      <c r="K39" s="64">
        <f t="shared" si="9"/>
        <v>1760</v>
      </c>
      <c r="L39" s="64">
        <f>L32-L36</f>
        <v>44</v>
      </c>
      <c r="M39" s="64">
        <f t="shared" si="9"/>
        <v>76</v>
      </c>
      <c r="N39" s="64">
        <f t="shared" si="9"/>
        <v>141</v>
      </c>
      <c r="O39" s="64">
        <f t="shared" si="9"/>
        <v>335</v>
      </c>
      <c r="P39" s="20"/>
      <c r="Q39" s="20"/>
      <c r="R39" s="20"/>
      <c r="S39" s="20"/>
      <c r="T39" s="20"/>
      <c r="U39" s="20"/>
      <c r="V39" s="20"/>
      <c r="W39" s="20"/>
      <c r="X39" s="22"/>
      <c r="Y39" s="22"/>
    </row>
    <row r="40" spans="1:25" ht="15.95" customHeight="1">
      <c r="A40" s="127" t="s">
        <v>86</v>
      </c>
      <c r="B40" s="59" t="s">
        <v>71</v>
      </c>
      <c r="C40" s="53"/>
      <c r="D40" s="53"/>
      <c r="E40" s="63" t="s">
        <v>39</v>
      </c>
      <c r="F40" s="64">
        <v>51</v>
      </c>
      <c r="G40" s="64">
        <v>37</v>
      </c>
      <c r="H40" s="64">
        <v>2</v>
      </c>
      <c r="I40" s="64">
        <v>14</v>
      </c>
      <c r="J40" s="64">
        <v>1851</v>
      </c>
      <c r="K40" s="64">
        <v>1191</v>
      </c>
      <c r="L40" s="64">
        <v>114</v>
      </c>
      <c r="M40" s="64">
        <v>68</v>
      </c>
      <c r="N40" s="64">
        <v>0</v>
      </c>
      <c r="O40" s="64">
        <v>0</v>
      </c>
      <c r="P40" s="20"/>
      <c r="Q40" s="20"/>
      <c r="R40" s="20"/>
      <c r="S40" s="20"/>
      <c r="T40" s="22"/>
      <c r="U40" s="22"/>
      <c r="V40" s="22"/>
      <c r="W40" s="22"/>
      <c r="X40" s="20"/>
      <c r="Y40" s="20"/>
    </row>
    <row r="41" spans="1:25" ht="15.95" customHeight="1">
      <c r="A41" s="128"/>
      <c r="B41" s="60"/>
      <c r="C41" s="53" t="s">
        <v>72</v>
      </c>
      <c r="D41" s="53"/>
      <c r="E41" s="63"/>
      <c r="F41" s="66">
        <v>0</v>
      </c>
      <c r="G41" s="66">
        <v>0</v>
      </c>
      <c r="H41" s="66">
        <v>0</v>
      </c>
      <c r="I41" s="66">
        <v>0</v>
      </c>
      <c r="J41" s="64">
        <v>1794</v>
      </c>
      <c r="K41" s="64">
        <v>1134</v>
      </c>
      <c r="L41" s="64">
        <v>98</v>
      </c>
      <c r="M41" s="64">
        <v>46</v>
      </c>
      <c r="N41" s="64">
        <v>0</v>
      </c>
      <c r="O41" s="64">
        <v>0</v>
      </c>
      <c r="P41" s="22"/>
      <c r="Q41" s="22"/>
      <c r="R41" s="22"/>
      <c r="S41" s="22"/>
      <c r="T41" s="22"/>
      <c r="U41" s="22"/>
      <c r="V41" s="22"/>
      <c r="W41" s="22"/>
      <c r="X41" s="20"/>
      <c r="Y41" s="20"/>
    </row>
    <row r="42" spans="1:25" ht="15.95" customHeight="1">
      <c r="A42" s="128"/>
      <c r="B42" s="59" t="s">
        <v>59</v>
      </c>
      <c r="C42" s="53"/>
      <c r="D42" s="53"/>
      <c r="E42" s="63" t="s">
        <v>40</v>
      </c>
      <c r="F42" s="64">
        <v>51</v>
      </c>
      <c r="G42" s="64">
        <v>37</v>
      </c>
      <c r="H42" s="64">
        <v>2</v>
      </c>
      <c r="I42" s="64">
        <v>14</v>
      </c>
      <c r="J42" s="64">
        <v>1761</v>
      </c>
      <c r="K42" s="64">
        <v>1761</v>
      </c>
      <c r="L42" s="64">
        <v>131</v>
      </c>
      <c r="M42" s="64">
        <v>103</v>
      </c>
      <c r="N42" s="64">
        <v>268</v>
      </c>
      <c r="O42" s="64">
        <v>811</v>
      </c>
      <c r="P42" s="20"/>
      <c r="Q42" s="20"/>
      <c r="R42" s="20"/>
      <c r="S42" s="20"/>
      <c r="T42" s="22"/>
      <c r="U42" s="22"/>
      <c r="V42" s="20"/>
      <c r="W42" s="20"/>
      <c r="X42" s="20"/>
      <c r="Y42" s="20"/>
    </row>
    <row r="43" spans="1:25" ht="15.95" customHeight="1">
      <c r="A43" s="128"/>
      <c r="B43" s="60"/>
      <c r="C43" s="53" t="s">
        <v>73</v>
      </c>
      <c r="D43" s="53"/>
      <c r="E43" s="63"/>
      <c r="F43" s="64">
        <v>46</v>
      </c>
      <c r="G43" s="64">
        <v>34</v>
      </c>
      <c r="H43" s="64">
        <v>0.2</v>
      </c>
      <c r="I43" s="64">
        <v>6</v>
      </c>
      <c r="J43" s="66">
        <v>1405</v>
      </c>
      <c r="K43" s="66">
        <v>1405</v>
      </c>
      <c r="L43" s="64">
        <v>30</v>
      </c>
      <c r="M43" s="64">
        <v>44</v>
      </c>
      <c r="N43" s="64">
        <v>7</v>
      </c>
      <c r="O43" s="64">
        <v>626</v>
      </c>
      <c r="P43" s="20"/>
      <c r="Q43" s="20"/>
      <c r="R43" s="22"/>
      <c r="S43" s="20"/>
      <c r="T43" s="22"/>
      <c r="U43" s="22"/>
      <c r="V43" s="20"/>
      <c r="W43" s="20"/>
      <c r="X43" s="22"/>
      <c r="Y43" s="22"/>
    </row>
    <row r="44" spans="1:25" ht="15.95" customHeight="1">
      <c r="A44" s="128"/>
      <c r="B44" s="53" t="s">
        <v>70</v>
      </c>
      <c r="C44" s="53"/>
      <c r="D44" s="53"/>
      <c r="E44" s="63" t="s">
        <v>160</v>
      </c>
      <c r="F44" s="66">
        <f t="shared" ref="F44:O44" si="10">F40-F42</f>
        <v>0</v>
      </c>
      <c r="G44" s="66">
        <f t="shared" si="10"/>
        <v>0</v>
      </c>
      <c r="H44" s="66">
        <f t="shared" si="10"/>
        <v>0</v>
      </c>
      <c r="I44" s="66">
        <f t="shared" si="10"/>
        <v>0</v>
      </c>
      <c r="J44" s="66">
        <f t="shared" si="10"/>
        <v>90</v>
      </c>
      <c r="K44" s="66">
        <f t="shared" si="10"/>
        <v>-570</v>
      </c>
      <c r="L44" s="66">
        <f t="shared" si="10"/>
        <v>-17</v>
      </c>
      <c r="M44" s="66">
        <f t="shared" si="10"/>
        <v>-35</v>
      </c>
      <c r="N44" s="66">
        <f t="shared" si="10"/>
        <v>-268</v>
      </c>
      <c r="O44" s="66">
        <f t="shared" si="10"/>
        <v>-811</v>
      </c>
      <c r="P44" s="22"/>
      <c r="Q44" s="22"/>
      <c r="R44" s="20"/>
      <c r="S44" s="20"/>
      <c r="T44" s="22"/>
      <c r="U44" s="22"/>
      <c r="V44" s="20"/>
      <c r="W44" s="20"/>
      <c r="X44" s="20"/>
      <c r="Y44" s="20"/>
    </row>
    <row r="45" spans="1:25" ht="15.95" customHeight="1">
      <c r="A45" s="127" t="s">
        <v>78</v>
      </c>
      <c r="B45" s="28" t="s">
        <v>74</v>
      </c>
      <c r="C45" s="28"/>
      <c r="D45" s="28"/>
      <c r="E45" s="63" t="s">
        <v>161</v>
      </c>
      <c r="F45" s="64">
        <f t="shared" ref="F45:O45" si="11">F39+F44</f>
        <v>-10</v>
      </c>
      <c r="G45" s="64">
        <f t="shared" si="11"/>
        <v>-9</v>
      </c>
      <c r="H45" s="64">
        <f t="shared" si="11"/>
        <v>64</v>
      </c>
      <c r="I45" s="64">
        <f t="shared" si="11"/>
        <v>97</v>
      </c>
      <c r="J45" s="64">
        <f t="shared" si="11"/>
        <v>1190</v>
      </c>
      <c r="K45" s="64">
        <f t="shared" si="11"/>
        <v>1190</v>
      </c>
      <c r="L45" s="64">
        <f t="shared" si="11"/>
        <v>27</v>
      </c>
      <c r="M45" s="64">
        <f t="shared" si="11"/>
        <v>41</v>
      </c>
      <c r="N45" s="64">
        <f t="shared" si="11"/>
        <v>-127</v>
      </c>
      <c r="O45" s="64">
        <f t="shared" si="11"/>
        <v>-476</v>
      </c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5.95" customHeight="1">
      <c r="A46" s="128"/>
      <c r="B46" s="53" t="s">
        <v>75</v>
      </c>
      <c r="C46" s="53"/>
      <c r="D46" s="53"/>
      <c r="E46" s="53"/>
      <c r="F46" s="66">
        <v>0</v>
      </c>
      <c r="G46" s="66">
        <v>0</v>
      </c>
      <c r="H46" s="66">
        <v>0</v>
      </c>
      <c r="I46" s="66">
        <v>0</v>
      </c>
      <c r="J46" s="66">
        <v>562</v>
      </c>
      <c r="K46" s="66">
        <v>562</v>
      </c>
      <c r="L46" s="64">
        <v>37</v>
      </c>
      <c r="M46" s="64">
        <v>37</v>
      </c>
      <c r="N46" s="66">
        <v>0</v>
      </c>
      <c r="O46" s="66">
        <v>0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ht="15.95" customHeight="1">
      <c r="A47" s="128"/>
      <c r="B47" s="53" t="s">
        <v>76</v>
      </c>
      <c r="C47" s="53"/>
      <c r="D47" s="53"/>
      <c r="E47" s="53"/>
      <c r="F47" s="64">
        <v>54</v>
      </c>
      <c r="G47" s="64">
        <v>64</v>
      </c>
      <c r="H47" s="64">
        <v>180</v>
      </c>
      <c r="I47" s="64">
        <v>117</v>
      </c>
      <c r="J47" s="64">
        <v>3385</v>
      </c>
      <c r="K47" s="64">
        <v>3386</v>
      </c>
      <c r="L47" s="64">
        <v>123</v>
      </c>
      <c r="M47" s="64">
        <v>132</v>
      </c>
      <c r="N47" s="64">
        <v>653</v>
      </c>
      <c r="O47" s="64">
        <v>780</v>
      </c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5" ht="15.95" customHeight="1">
      <c r="A48" s="128"/>
      <c r="B48" s="53" t="s">
        <v>77</v>
      </c>
      <c r="C48" s="53"/>
      <c r="D48" s="53"/>
      <c r="E48" s="53"/>
      <c r="F48" s="64">
        <v>54</v>
      </c>
      <c r="G48" s="64">
        <v>64</v>
      </c>
      <c r="H48" s="64">
        <v>180</v>
      </c>
      <c r="I48" s="64">
        <v>117</v>
      </c>
      <c r="J48" s="64">
        <v>3385</v>
      </c>
      <c r="K48" s="64">
        <v>3386</v>
      </c>
      <c r="L48" s="64">
        <v>123</v>
      </c>
      <c r="M48" s="64">
        <v>131</v>
      </c>
      <c r="N48" s="64">
        <v>622</v>
      </c>
      <c r="O48" s="64">
        <v>563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ht="15.95" customHeight="1">
      <c r="A49" s="11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15.95" customHeight="1">
      <c r="A50" s="12"/>
      <c r="F50" s="18"/>
      <c r="G50" s="18"/>
      <c r="H50" s="18"/>
      <c r="I50" s="18"/>
      <c r="J50" s="19"/>
      <c r="K50" s="19"/>
      <c r="L50" s="18"/>
      <c r="M50" s="18"/>
      <c r="N50" s="18"/>
      <c r="O50" s="19" t="s">
        <v>100</v>
      </c>
      <c r="P50" s="18"/>
      <c r="Q50" s="18"/>
      <c r="R50" s="18"/>
      <c r="S50" s="18"/>
      <c r="T50" s="18"/>
      <c r="U50" s="18"/>
      <c r="V50" s="18"/>
      <c r="W50" s="18"/>
      <c r="X50" s="18"/>
      <c r="Y50" s="19"/>
    </row>
    <row r="51" spans="1:25" ht="15.95" customHeight="1">
      <c r="A51" s="129" t="s">
        <v>64</v>
      </c>
      <c r="B51" s="129"/>
      <c r="C51" s="129"/>
      <c r="D51" s="129"/>
      <c r="E51" s="129"/>
      <c r="F51" s="122" t="s">
        <v>266</v>
      </c>
      <c r="G51" s="121"/>
      <c r="H51" s="122" t="s">
        <v>268</v>
      </c>
      <c r="I51" s="121" t="s">
        <v>268</v>
      </c>
      <c r="J51" s="122" t="s">
        <v>270</v>
      </c>
      <c r="K51" s="121" t="s">
        <v>270</v>
      </c>
      <c r="L51" s="122" t="s">
        <v>272</v>
      </c>
      <c r="M51" s="121" t="s">
        <v>272</v>
      </c>
      <c r="N51" s="122" t="s">
        <v>274</v>
      </c>
      <c r="O51" s="121" t="s">
        <v>274</v>
      </c>
      <c r="P51" s="23"/>
      <c r="Q51" s="18"/>
      <c r="R51" s="23"/>
      <c r="S51" s="18"/>
      <c r="T51" s="23"/>
      <c r="U51" s="18"/>
      <c r="V51" s="23"/>
      <c r="W51" s="18"/>
      <c r="X51" s="23"/>
      <c r="Y51" s="18"/>
    </row>
    <row r="52" spans="1:25" ht="15.95" customHeight="1">
      <c r="A52" s="129"/>
      <c r="B52" s="129"/>
      <c r="C52" s="129"/>
      <c r="D52" s="129"/>
      <c r="E52" s="129"/>
      <c r="F52" s="51" t="s">
        <v>237</v>
      </c>
      <c r="G52" s="94" t="s">
        <v>240</v>
      </c>
      <c r="H52" s="51" t="s">
        <v>237</v>
      </c>
      <c r="I52" s="94" t="s">
        <v>240</v>
      </c>
      <c r="J52" s="51" t="s">
        <v>237</v>
      </c>
      <c r="K52" s="94" t="s">
        <v>240</v>
      </c>
      <c r="L52" s="51" t="s">
        <v>237</v>
      </c>
      <c r="M52" s="94" t="s">
        <v>240</v>
      </c>
      <c r="N52" s="51" t="s">
        <v>237</v>
      </c>
      <c r="O52" s="94" t="s">
        <v>240</v>
      </c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15.95" customHeight="1">
      <c r="A53" s="127" t="s">
        <v>85</v>
      </c>
      <c r="B53" s="59" t="s">
        <v>45</v>
      </c>
      <c r="C53" s="53"/>
      <c r="D53" s="53"/>
      <c r="E53" s="93" t="s">
        <v>36</v>
      </c>
      <c r="F53" s="92">
        <v>328</v>
      </c>
      <c r="G53" s="92">
        <v>297</v>
      </c>
      <c r="H53" s="92">
        <v>20</v>
      </c>
      <c r="I53" s="92">
        <v>21</v>
      </c>
      <c r="J53" s="92">
        <v>1</v>
      </c>
      <c r="K53" s="92">
        <v>0</v>
      </c>
      <c r="L53" s="92">
        <v>80</v>
      </c>
      <c r="M53" s="92">
        <v>80</v>
      </c>
      <c r="N53" s="92">
        <v>0</v>
      </c>
      <c r="O53" s="92">
        <v>0</v>
      </c>
      <c r="P53" s="20"/>
      <c r="Q53" s="20"/>
      <c r="R53" s="20"/>
      <c r="S53" s="20"/>
      <c r="T53" s="22"/>
      <c r="U53" s="22"/>
      <c r="V53" s="20"/>
      <c r="W53" s="20"/>
      <c r="X53" s="22"/>
      <c r="Y53" s="22"/>
    </row>
    <row r="54" spans="1:25" ht="15.95" customHeight="1">
      <c r="A54" s="133"/>
      <c r="B54" s="61"/>
      <c r="C54" s="59" t="s">
        <v>65</v>
      </c>
      <c r="D54" s="53"/>
      <c r="E54" s="93"/>
      <c r="F54" s="92">
        <v>328</v>
      </c>
      <c r="G54" s="92">
        <v>296</v>
      </c>
      <c r="H54" s="92">
        <v>3</v>
      </c>
      <c r="I54" s="92">
        <v>3</v>
      </c>
      <c r="J54" s="92">
        <v>1</v>
      </c>
      <c r="K54" s="92">
        <v>0</v>
      </c>
      <c r="L54" s="92">
        <v>80</v>
      </c>
      <c r="M54" s="92">
        <v>80</v>
      </c>
      <c r="N54" s="92">
        <v>0</v>
      </c>
      <c r="O54" s="92">
        <v>0</v>
      </c>
      <c r="P54" s="20"/>
      <c r="Q54" s="20"/>
      <c r="R54" s="20"/>
      <c r="S54" s="20"/>
      <c r="T54" s="22"/>
      <c r="U54" s="22"/>
      <c r="V54" s="20"/>
      <c r="W54" s="20"/>
      <c r="X54" s="22"/>
      <c r="Y54" s="22"/>
    </row>
    <row r="55" spans="1:25" ht="15.95" customHeight="1">
      <c r="A55" s="133"/>
      <c r="B55" s="61"/>
      <c r="C55" s="60"/>
      <c r="D55" s="53" t="s">
        <v>66</v>
      </c>
      <c r="E55" s="93"/>
      <c r="F55" s="92">
        <v>328</v>
      </c>
      <c r="G55" s="92">
        <v>296</v>
      </c>
      <c r="H55" s="92">
        <v>3</v>
      </c>
      <c r="I55" s="92">
        <v>3</v>
      </c>
      <c r="J55" s="92">
        <v>0</v>
      </c>
      <c r="K55" s="92">
        <v>0</v>
      </c>
      <c r="L55" s="92">
        <v>80</v>
      </c>
      <c r="M55" s="92">
        <v>80</v>
      </c>
      <c r="N55" s="92">
        <v>0</v>
      </c>
      <c r="O55" s="92">
        <v>0</v>
      </c>
      <c r="P55" s="20"/>
      <c r="Q55" s="20"/>
      <c r="R55" s="20"/>
      <c r="S55" s="20"/>
      <c r="T55" s="22"/>
      <c r="U55" s="22"/>
      <c r="V55" s="20"/>
      <c r="W55" s="20"/>
      <c r="X55" s="22"/>
      <c r="Y55" s="22"/>
    </row>
    <row r="56" spans="1:25" ht="15.95" customHeight="1">
      <c r="A56" s="133"/>
      <c r="B56" s="60"/>
      <c r="C56" s="53" t="s">
        <v>67</v>
      </c>
      <c r="D56" s="53"/>
      <c r="E56" s="93"/>
      <c r="F56" s="92">
        <v>1</v>
      </c>
      <c r="G56" s="92">
        <v>1</v>
      </c>
      <c r="H56" s="92">
        <v>17</v>
      </c>
      <c r="I56" s="92">
        <v>19</v>
      </c>
      <c r="J56" s="66">
        <v>0</v>
      </c>
      <c r="K56" s="66">
        <v>0</v>
      </c>
      <c r="L56" s="92">
        <v>0</v>
      </c>
      <c r="M56" s="92">
        <v>0</v>
      </c>
      <c r="N56" s="92">
        <v>0</v>
      </c>
      <c r="O56" s="92">
        <v>0</v>
      </c>
      <c r="P56" s="20"/>
      <c r="Q56" s="20"/>
      <c r="R56" s="20"/>
      <c r="S56" s="20"/>
      <c r="T56" s="22"/>
      <c r="U56" s="22"/>
      <c r="V56" s="20"/>
      <c r="W56" s="20"/>
      <c r="X56" s="22"/>
      <c r="Y56" s="22"/>
    </row>
    <row r="57" spans="1:25" ht="15.95" customHeight="1">
      <c r="A57" s="133"/>
      <c r="B57" s="59" t="s">
        <v>48</v>
      </c>
      <c r="C57" s="53"/>
      <c r="D57" s="53"/>
      <c r="E57" s="93" t="s">
        <v>37</v>
      </c>
      <c r="F57" s="92">
        <v>167</v>
      </c>
      <c r="G57" s="92">
        <v>166</v>
      </c>
      <c r="H57" s="92">
        <v>18</v>
      </c>
      <c r="I57" s="92">
        <v>21</v>
      </c>
      <c r="J57" s="92">
        <v>3</v>
      </c>
      <c r="K57" s="92">
        <v>0</v>
      </c>
      <c r="L57" s="92">
        <v>42</v>
      </c>
      <c r="M57" s="92">
        <v>42</v>
      </c>
      <c r="N57" s="92">
        <v>1</v>
      </c>
      <c r="O57" s="92">
        <v>1</v>
      </c>
      <c r="P57" s="20"/>
      <c r="Q57" s="20"/>
      <c r="R57" s="20"/>
      <c r="S57" s="20"/>
      <c r="T57" s="20"/>
      <c r="U57" s="20"/>
      <c r="V57" s="20"/>
      <c r="W57" s="20"/>
      <c r="X57" s="22"/>
      <c r="Y57" s="22"/>
    </row>
    <row r="58" spans="1:25" ht="15.95" customHeight="1">
      <c r="A58" s="133"/>
      <c r="B58" s="61"/>
      <c r="C58" s="53" t="s">
        <v>68</v>
      </c>
      <c r="D58" s="53"/>
      <c r="E58" s="93"/>
      <c r="F58" s="92">
        <v>157</v>
      </c>
      <c r="G58" s="92">
        <v>150</v>
      </c>
      <c r="H58" s="92">
        <v>17</v>
      </c>
      <c r="I58" s="92">
        <v>19</v>
      </c>
      <c r="J58" s="92">
        <v>3</v>
      </c>
      <c r="K58" s="92">
        <v>0</v>
      </c>
      <c r="L58" s="92">
        <v>18</v>
      </c>
      <c r="M58" s="92">
        <v>19</v>
      </c>
      <c r="N58" s="92">
        <v>0</v>
      </c>
      <c r="O58" s="92">
        <v>0</v>
      </c>
      <c r="P58" s="20"/>
      <c r="Q58" s="20"/>
      <c r="R58" s="20"/>
      <c r="S58" s="20"/>
      <c r="T58" s="20"/>
      <c r="U58" s="20"/>
      <c r="V58" s="20"/>
      <c r="W58" s="20"/>
      <c r="X58" s="22"/>
      <c r="Y58" s="22"/>
    </row>
    <row r="59" spans="1:25" ht="15.95" customHeight="1">
      <c r="A59" s="133"/>
      <c r="B59" s="60"/>
      <c r="C59" s="53" t="s">
        <v>69</v>
      </c>
      <c r="D59" s="53"/>
      <c r="E59" s="93"/>
      <c r="F59" s="92">
        <v>10</v>
      </c>
      <c r="G59" s="92">
        <v>16</v>
      </c>
      <c r="H59" s="92">
        <v>2</v>
      </c>
      <c r="I59" s="92">
        <v>2</v>
      </c>
      <c r="J59" s="92">
        <v>0</v>
      </c>
      <c r="K59" s="66">
        <v>0</v>
      </c>
      <c r="L59" s="92">
        <v>23</v>
      </c>
      <c r="M59" s="92">
        <v>23</v>
      </c>
      <c r="N59" s="92">
        <v>1</v>
      </c>
      <c r="O59" s="92">
        <v>1.3130269999999999</v>
      </c>
      <c r="P59" s="20"/>
      <c r="Q59" s="20"/>
      <c r="R59" s="22"/>
      <c r="S59" s="22"/>
      <c r="T59" s="20"/>
      <c r="U59" s="20"/>
      <c r="V59" s="20"/>
      <c r="W59" s="20"/>
      <c r="X59" s="22"/>
      <c r="Y59" s="22"/>
    </row>
    <row r="60" spans="1:25" ht="15.95" customHeight="1">
      <c r="A60" s="133"/>
      <c r="B60" s="28" t="s">
        <v>70</v>
      </c>
      <c r="C60" s="28"/>
      <c r="D60" s="28"/>
      <c r="E60" s="93" t="s">
        <v>97</v>
      </c>
      <c r="F60" s="92">
        <f t="shared" ref="F60:O60" si="12">F53-F57</f>
        <v>161</v>
      </c>
      <c r="G60" s="92">
        <f t="shared" si="12"/>
        <v>131</v>
      </c>
      <c r="H60" s="92">
        <f>H53-H57</f>
        <v>2</v>
      </c>
      <c r="I60" s="92">
        <f t="shared" si="12"/>
        <v>0</v>
      </c>
      <c r="J60" s="92">
        <f t="shared" si="12"/>
        <v>-2</v>
      </c>
      <c r="K60" s="92">
        <f t="shared" si="12"/>
        <v>0</v>
      </c>
      <c r="L60" s="92">
        <f t="shared" si="12"/>
        <v>38</v>
      </c>
      <c r="M60" s="92">
        <f t="shared" si="12"/>
        <v>38</v>
      </c>
      <c r="N60" s="92">
        <f t="shared" si="12"/>
        <v>-1</v>
      </c>
      <c r="O60" s="92">
        <f t="shared" si="12"/>
        <v>-1</v>
      </c>
      <c r="P60" s="20"/>
      <c r="Q60" s="20"/>
      <c r="R60" s="20"/>
      <c r="S60" s="20"/>
      <c r="T60" s="20"/>
      <c r="U60" s="20"/>
      <c r="V60" s="20"/>
      <c r="W60" s="20"/>
      <c r="X60" s="22"/>
      <c r="Y60" s="22"/>
    </row>
    <row r="61" spans="1:25" ht="15.95" customHeight="1">
      <c r="A61" s="127" t="s">
        <v>86</v>
      </c>
      <c r="B61" s="59" t="s">
        <v>71</v>
      </c>
      <c r="C61" s="53"/>
      <c r="D61" s="53"/>
      <c r="E61" s="93" t="s">
        <v>39</v>
      </c>
      <c r="F61" s="92">
        <v>0</v>
      </c>
      <c r="G61" s="92">
        <v>0</v>
      </c>
      <c r="H61" s="92">
        <v>14</v>
      </c>
      <c r="I61" s="92">
        <v>13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20"/>
      <c r="Q61" s="20"/>
      <c r="R61" s="20"/>
      <c r="S61" s="20"/>
      <c r="T61" s="22"/>
      <c r="U61" s="22"/>
      <c r="V61" s="22"/>
      <c r="W61" s="22"/>
      <c r="X61" s="20"/>
      <c r="Y61" s="20"/>
    </row>
    <row r="62" spans="1:25" ht="15.95" customHeight="1">
      <c r="A62" s="128"/>
      <c r="B62" s="60"/>
      <c r="C62" s="53" t="s">
        <v>72</v>
      </c>
      <c r="D62" s="53"/>
      <c r="E62" s="93"/>
      <c r="F62" s="66">
        <v>0</v>
      </c>
      <c r="G62" s="66">
        <v>0</v>
      </c>
      <c r="H62" s="66">
        <v>0</v>
      </c>
      <c r="I62" s="66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22"/>
      <c r="Q62" s="22"/>
      <c r="R62" s="22"/>
      <c r="S62" s="22"/>
      <c r="T62" s="22"/>
      <c r="U62" s="22"/>
      <c r="V62" s="22"/>
      <c r="W62" s="22"/>
      <c r="X62" s="20"/>
      <c r="Y62" s="20"/>
    </row>
    <row r="63" spans="1:25" ht="15.95" customHeight="1">
      <c r="A63" s="128"/>
      <c r="B63" s="59" t="s">
        <v>59</v>
      </c>
      <c r="C63" s="53"/>
      <c r="D63" s="53"/>
      <c r="E63" s="93" t="s">
        <v>40</v>
      </c>
      <c r="F63" s="92">
        <v>74</v>
      </c>
      <c r="G63" s="92">
        <v>112</v>
      </c>
      <c r="H63" s="92">
        <v>15</v>
      </c>
      <c r="I63" s="92">
        <v>13</v>
      </c>
      <c r="J63" s="92">
        <v>0</v>
      </c>
      <c r="K63" s="92">
        <v>0</v>
      </c>
      <c r="L63" s="92">
        <v>0</v>
      </c>
      <c r="M63" s="92">
        <v>0</v>
      </c>
      <c r="N63" s="92">
        <v>36</v>
      </c>
      <c r="O63" s="92">
        <v>62</v>
      </c>
      <c r="P63" s="20"/>
      <c r="Q63" s="20"/>
      <c r="R63" s="20"/>
      <c r="S63" s="20"/>
      <c r="T63" s="22"/>
      <c r="U63" s="22"/>
      <c r="V63" s="20"/>
      <c r="W63" s="20"/>
      <c r="X63" s="20"/>
      <c r="Y63" s="20"/>
    </row>
    <row r="64" spans="1:25" ht="15.95" customHeight="1">
      <c r="A64" s="128"/>
      <c r="B64" s="60"/>
      <c r="C64" s="53" t="s">
        <v>73</v>
      </c>
      <c r="D64" s="53"/>
      <c r="E64" s="93"/>
      <c r="F64" s="92">
        <v>46</v>
      </c>
      <c r="G64" s="92">
        <v>77</v>
      </c>
      <c r="H64" s="92">
        <v>14</v>
      </c>
      <c r="I64" s="92">
        <v>13</v>
      </c>
      <c r="J64" s="66">
        <v>0</v>
      </c>
      <c r="K64" s="66">
        <v>0</v>
      </c>
      <c r="L64" s="92">
        <v>0</v>
      </c>
      <c r="M64" s="92">
        <v>0</v>
      </c>
      <c r="N64" s="92">
        <v>0</v>
      </c>
      <c r="O64" s="92">
        <v>25</v>
      </c>
      <c r="P64" s="20"/>
      <c r="Q64" s="20"/>
      <c r="R64" s="22"/>
      <c r="S64" s="20"/>
      <c r="T64" s="22"/>
      <c r="U64" s="22"/>
      <c r="V64" s="20"/>
      <c r="W64" s="20"/>
      <c r="X64" s="22"/>
      <c r="Y64" s="22"/>
    </row>
    <row r="65" spans="1:25" ht="15.95" customHeight="1">
      <c r="A65" s="128"/>
      <c r="B65" s="53" t="s">
        <v>70</v>
      </c>
      <c r="C65" s="53"/>
      <c r="D65" s="53"/>
      <c r="E65" s="93" t="s">
        <v>98</v>
      </c>
      <c r="F65" s="66">
        <f t="shared" ref="F65:O65" si="13">F61-F63</f>
        <v>-74</v>
      </c>
      <c r="G65" s="66">
        <f t="shared" si="13"/>
        <v>-112</v>
      </c>
      <c r="H65" s="66">
        <f t="shared" si="13"/>
        <v>-1</v>
      </c>
      <c r="I65" s="66">
        <f t="shared" si="13"/>
        <v>0</v>
      </c>
      <c r="J65" s="66">
        <v>0</v>
      </c>
      <c r="K65" s="66">
        <f t="shared" si="13"/>
        <v>0</v>
      </c>
      <c r="L65" s="66">
        <f t="shared" si="13"/>
        <v>0</v>
      </c>
      <c r="M65" s="66">
        <f t="shared" si="13"/>
        <v>0</v>
      </c>
      <c r="N65" s="66">
        <f t="shared" si="13"/>
        <v>-36</v>
      </c>
      <c r="O65" s="66">
        <f t="shared" si="13"/>
        <v>-62</v>
      </c>
      <c r="P65" s="22"/>
      <c r="Q65" s="22"/>
      <c r="R65" s="20"/>
      <c r="S65" s="20"/>
      <c r="T65" s="22"/>
      <c r="U65" s="22"/>
      <c r="V65" s="20"/>
      <c r="W65" s="20"/>
      <c r="X65" s="20"/>
      <c r="Y65" s="20"/>
    </row>
    <row r="66" spans="1:25" ht="15.95" customHeight="1">
      <c r="A66" s="127" t="s">
        <v>78</v>
      </c>
      <c r="B66" s="28" t="s">
        <v>74</v>
      </c>
      <c r="C66" s="28"/>
      <c r="D66" s="28"/>
      <c r="E66" s="93" t="s">
        <v>99</v>
      </c>
      <c r="F66" s="92">
        <f t="shared" ref="F66:O66" si="14">F60+F65</f>
        <v>87</v>
      </c>
      <c r="G66" s="92">
        <f t="shared" si="14"/>
        <v>19</v>
      </c>
      <c r="H66" s="92">
        <f>H60+H65</f>
        <v>1</v>
      </c>
      <c r="I66" s="92">
        <f t="shared" si="14"/>
        <v>0</v>
      </c>
      <c r="J66" s="92">
        <f t="shared" si="14"/>
        <v>-2</v>
      </c>
      <c r="K66" s="92">
        <f t="shared" si="14"/>
        <v>0</v>
      </c>
      <c r="L66" s="92">
        <f t="shared" si="14"/>
        <v>38</v>
      </c>
      <c r="M66" s="92">
        <f t="shared" si="14"/>
        <v>38</v>
      </c>
      <c r="N66" s="92">
        <f t="shared" si="14"/>
        <v>-37</v>
      </c>
      <c r="O66" s="92">
        <f t="shared" si="14"/>
        <v>-63</v>
      </c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ht="15.95" customHeight="1">
      <c r="A67" s="128"/>
      <c r="B67" s="53" t="s">
        <v>75</v>
      </c>
      <c r="C67" s="53"/>
      <c r="D67" s="53"/>
      <c r="E67" s="53"/>
      <c r="F67" s="66">
        <v>0</v>
      </c>
      <c r="G67" s="66">
        <v>0</v>
      </c>
      <c r="H67" s="66">
        <v>2</v>
      </c>
      <c r="I67" s="66">
        <v>2</v>
      </c>
      <c r="J67" s="66">
        <v>0</v>
      </c>
      <c r="K67" s="66">
        <v>0</v>
      </c>
      <c r="L67" s="92">
        <v>25</v>
      </c>
      <c r="M67" s="92">
        <v>25</v>
      </c>
      <c r="N67" s="66">
        <v>0</v>
      </c>
      <c r="O67" s="66">
        <v>0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ht="15.95" customHeight="1">
      <c r="A68" s="128"/>
      <c r="B68" s="53" t="s">
        <v>76</v>
      </c>
      <c r="C68" s="53"/>
      <c r="D68" s="53"/>
      <c r="E68" s="53"/>
      <c r="F68" s="92">
        <v>361</v>
      </c>
      <c r="G68" s="92">
        <v>274</v>
      </c>
      <c r="H68" s="92">
        <v>12</v>
      </c>
      <c r="I68" s="92">
        <v>12</v>
      </c>
      <c r="J68" s="92">
        <v>22</v>
      </c>
      <c r="K68" s="92">
        <v>22</v>
      </c>
      <c r="L68" s="92">
        <v>203</v>
      </c>
      <c r="M68" s="92">
        <v>203</v>
      </c>
      <c r="N68" s="92">
        <v>344</v>
      </c>
      <c r="O68" s="92">
        <v>382</v>
      </c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ht="15.95" customHeight="1">
      <c r="A69" s="128"/>
      <c r="B69" s="53" t="s">
        <v>77</v>
      </c>
      <c r="C69" s="53"/>
      <c r="D69" s="53"/>
      <c r="E69" s="53"/>
      <c r="F69" s="92">
        <v>348</v>
      </c>
      <c r="G69" s="92">
        <v>274</v>
      </c>
      <c r="H69" s="92">
        <v>12</v>
      </c>
      <c r="I69" s="92">
        <v>12</v>
      </c>
      <c r="J69" s="92">
        <v>22</v>
      </c>
      <c r="K69" s="92">
        <v>22</v>
      </c>
      <c r="L69" s="92">
        <v>203</v>
      </c>
      <c r="M69" s="92">
        <v>203</v>
      </c>
      <c r="N69" s="92">
        <v>344</v>
      </c>
      <c r="O69" s="92">
        <v>346</v>
      </c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ht="15.95" customHeight="1">
      <c r="A70" s="11" t="s">
        <v>162</v>
      </c>
      <c r="O70" s="4"/>
    </row>
    <row r="71" spans="1:25" ht="15.95" customHeight="1">
      <c r="A71" s="11"/>
    </row>
  </sheetData>
  <mergeCells count="37">
    <mergeCell ref="N51:O51"/>
    <mergeCell ref="A53:A60"/>
    <mergeCell ref="A61:A65"/>
    <mergeCell ref="A66:A69"/>
    <mergeCell ref="A51:E52"/>
    <mergeCell ref="F51:G51"/>
    <mergeCell ref="H51:I51"/>
    <mergeCell ref="J51:K51"/>
    <mergeCell ref="L51:M51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51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zoomScaleNormal="100" zoomScaleSheetLayoutView="100" workbookViewId="0">
      <pane xSplit="4" ySplit="7" topLeftCell="E26" activePane="bottomRight" state="frozen"/>
      <selection activeCell="G38" sqref="G38"/>
      <selection pane="topRight" activeCell="G38" sqref="G38"/>
      <selection pane="bottomLeft" activeCell="G38" sqref="G38"/>
      <selection pane="bottomRight" activeCell="G38" sqref="G38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8" width="12.625" style="1" customWidth="1"/>
    <col min="19" max="16384" width="9" style="1"/>
  </cols>
  <sheetData>
    <row r="1" spans="1:18" ht="33.950000000000003" customHeight="1">
      <c r="A1" s="35" t="s">
        <v>0</v>
      </c>
      <c r="B1" s="35"/>
      <c r="C1" s="96" t="s">
        <v>244</v>
      </c>
      <c r="D1" s="41"/>
    </row>
    <row r="3" spans="1:18" ht="15" customHeight="1">
      <c r="A3" s="15" t="s">
        <v>163</v>
      </c>
      <c r="B3" s="15"/>
      <c r="C3" s="15"/>
      <c r="D3" s="15"/>
      <c r="E3" s="15"/>
      <c r="F3" s="15"/>
      <c r="I3" s="15"/>
      <c r="J3" s="15"/>
      <c r="M3" s="15"/>
      <c r="N3" s="15"/>
    </row>
    <row r="4" spans="1:18" ht="15" customHeight="1">
      <c r="A4" s="15"/>
      <c r="B4" s="15"/>
      <c r="C4" s="15"/>
      <c r="D4" s="15"/>
      <c r="E4" s="15"/>
      <c r="F4" s="15"/>
      <c r="I4" s="15"/>
      <c r="J4" s="15"/>
      <c r="M4" s="15"/>
      <c r="N4" s="15"/>
    </row>
    <row r="5" spans="1:18" ht="15" customHeight="1">
      <c r="A5" s="42"/>
      <c r="B5" s="42" t="s">
        <v>239</v>
      </c>
      <c r="C5" s="42"/>
      <c r="D5" s="42"/>
      <c r="H5" s="16"/>
      <c r="L5" s="16"/>
      <c r="P5" s="16"/>
      <c r="R5" s="16" t="s">
        <v>164</v>
      </c>
    </row>
    <row r="6" spans="1:18" ht="15" customHeight="1">
      <c r="A6" s="43"/>
      <c r="B6" s="44"/>
      <c r="C6" s="44"/>
      <c r="D6" s="89"/>
      <c r="E6" s="135" t="s">
        <v>275</v>
      </c>
      <c r="F6" s="136"/>
      <c r="G6" s="135" t="s">
        <v>276</v>
      </c>
      <c r="H6" s="136"/>
      <c r="I6" s="97" t="s">
        <v>277</v>
      </c>
      <c r="J6" s="98"/>
      <c r="K6" s="135" t="s">
        <v>280</v>
      </c>
      <c r="L6" s="136"/>
      <c r="M6" s="97" t="s">
        <v>278</v>
      </c>
      <c r="N6" s="98"/>
      <c r="O6" s="135" t="s">
        <v>279</v>
      </c>
      <c r="P6" s="136"/>
      <c r="Q6" s="135" t="s">
        <v>281</v>
      </c>
      <c r="R6" s="136"/>
    </row>
    <row r="7" spans="1:18" ht="15" customHeight="1">
      <c r="A7" s="45"/>
      <c r="B7" s="46"/>
      <c r="C7" s="46"/>
      <c r="D7" s="90"/>
      <c r="E7" s="26" t="s">
        <v>237</v>
      </c>
      <c r="F7" s="83" t="s">
        <v>240</v>
      </c>
      <c r="G7" s="26" t="s">
        <v>237</v>
      </c>
      <c r="H7" s="26" t="s">
        <v>240</v>
      </c>
      <c r="I7" s="91" t="s">
        <v>237</v>
      </c>
      <c r="J7" s="91" t="s">
        <v>240</v>
      </c>
      <c r="K7" s="91" t="s">
        <v>237</v>
      </c>
      <c r="L7" s="91" t="s">
        <v>240</v>
      </c>
      <c r="M7" s="26" t="s">
        <v>237</v>
      </c>
      <c r="N7" s="26" t="s">
        <v>240</v>
      </c>
      <c r="O7" s="26" t="s">
        <v>237</v>
      </c>
      <c r="P7" s="26" t="s">
        <v>240</v>
      </c>
      <c r="Q7" s="26" t="s">
        <v>237</v>
      </c>
      <c r="R7" s="26" t="s">
        <v>240</v>
      </c>
    </row>
    <row r="8" spans="1:18" ht="18" customHeight="1">
      <c r="A8" s="113" t="s">
        <v>165</v>
      </c>
      <c r="B8" s="84" t="s">
        <v>166</v>
      </c>
      <c r="C8" s="85"/>
      <c r="D8" s="85"/>
      <c r="E8" s="86">
        <v>4</v>
      </c>
      <c r="F8" s="86">
        <v>4</v>
      </c>
      <c r="G8" s="86">
        <v>1</v>
      </c>
      <c r="H8" s="86">
        <v>1</v>
      </c>
      <c r="I8" s="103">
        <v>1</v>
      </c>
      <c r="J8" s="86">
        <v>1</v>
      </c>
      <c r="K8" s="103">
        <v>1</v>
      </c>
      <c r="L8" s="86">
        <v>1</v>
      </c>
      <c r="M8" s="103">
        <v>3</v>
      </c>
      <c r="N8" s="86">
        <v>3</v>
      </c>
      <c r="O8" s="86">
        <v>0</v>
      </c>
      <c r="P8" s="86">
        <v>0</v>
      </c>
      <c r="Q8" s="86">
        <v>7</v>
      </c>
      <c r="R8" s="86">
        <v>7</v>
      </c>
    </row>
    <row r="9" spans="1:18" ht="18" customHeight="1">
      <c r="A9" s="113"/>
      <c r="B9" s="113" t="s">
        <v>167</v>
      </c>
      <c r="C9" s="53" t="s">
        <v>168</v>
      </c>
      <c r="D9" s="53"/>
      <c r="E9" s="86">
        <v>10</v>
      </c>
      <c r="F9" s="86">
        <v>10</v>
      </c>
      <c r="G9" s="86">
        <v>10</v>
      </c>
      <c r="H9" s="86">
        <v>10</v>
      </c>
      <c r="I9" s="103">
        <v>10</v>
      </c>
      <c r="J9" s="86">
        <v>10</v>
      </c>
      <c r="K9" s="103">
        <v>100</v>
      </c>
      <c r="L9" s="86">
        <v>100</v>
      </c>
      <c r="M9" s="103">
        <v>224733</v>
      </c>
      <c r="N9" s="86">
        <v>224631</v>
      </c>
      <c r="O9" s="86">
        <v>0</v>
      </c>
      <c r="P9" s="86">
        <v>0</v>
      </c>
      <c r="Q9" s="86">
        <v>100</v>
      </c>
      <c r="R9" s="86">
        <v>100</v>
      </c>
    </row>
    <row r="10" spans="1:18" ht="18" customHeight="1">
      <c r="A10" s="113"/>
      <c r="B10" s="113"/>
      <c r="C10" s="53" t="s">
        <v>169</v>
      </c>
      <c r="D10" s="53"/>
      <c r="E10" s="86">
        <v>5</v>
      </c>
      <c r="F10" s="86">
        <v>5</v>
      </c>
      <c r="G10" s="86">
        <v>10</v>
      </c>
      <c r="H10" s="86">
        <v>10</v>
      </c>
      <c r="I10" s="103">
        <v>10</v>
      </c>
      <c r="J10" s="86">
        <v>10</v>
      </c>
      <c r="K10" s="103">
        <v>100</v>
      </c>
      <c r="L10" s="86">
        <v>100</v>
      </c>
      <c r="M10" s="103">
        <v>28748</v>
      </c>
      <c r="N10" s="86">
        <v>28748</v>
      </c>
      <c r="O10" s="86">
        <v>0</v>
      </c>
      <c r="P10" s="86">
        <v>0</v>
      </c>
      <c r="Q10" s="86">
        <v>54</v>
      </c>
      <c r="R10" s="86">
        <v>54</v>
      </c>
    </row>
    <row r="11" spans="1:18" ht="18" customHeight="1">
      <c r="A11" s="113"/>
      <c r="B11" s="113"/>
      <c r="C11" s="53" t="s">
        <v>170</v>
      </c>
      <c r="D11" s="53"/>
      <c r="E11" s="86">
        <v>0</v>
      </c>
      <c r="F11" s="86">
        <v>0</v>
      </c>
      <c r="G11" s="86">
        <v>0</v>
      </c>
      <c r="H11" s="86">
        <v>0</v>
      </c>
      <c r="I11" s="103">
        <v>0</v>
      </c>
      <c r="J11" s="86">
        <v>0</v>
      </c>
      <c r="K11" s="103">
        <v>0</v>
      </c>
      <c r="L11" s="86">
        <v>0</v>
      </c>
      <c r="M11" s="103">
        <v>195985</v>
      </c>
      <c r="N11" s="86">
        <v>195883</v>
      </c>
      <c r="O11" s="86">
        <v>0</v>
      </c>
      <c r="P11" s="86">
        <v>0</v>
      </c>
      <c r="Q11" s="86">
        <v>0</v>
      </c>
      <c r="R11" s="86">
        <v>0</v>
      </c>
    </row>
    <row r="12" spans="1:18" ht="18" customHeight="1">
      <c r="A12" s="113"/>
      <c r="B12" s="113"/>
      <c r="C12" s="53" t="s">
        <v>171</v>
      </c>
      <c r="D12" s="53"/>
      <c r="E12" s="86">
        <v>5</v>
      </c>
      <c r="F12" s="86">
        <v>5</v>
      </c>
      <c r="G12" s="86">
        <v>0</v>
      </c>
      <c r="H12" s="86">
        <v>0</v>
      </c>
      <c r="I12" s="103">
        <v>0</v>
      </c>
      <c r="J12" s="86">
        <v>0</v>
      </c>
      <c r="K12" s="103">
        <v>0</v>
      </c>
      <c r="L12" s="86">
        <v>0</v>
      </c>
      <c r="M12" s="104">
        <v>0</v>
      </c>
      <c r="N12" s="86">
        <v>0</v>
      </c>
      <c r="O12" s="86">
        <v>0</v>
      </c>
      <c r="P12" s="86">
        <v>0</v>
      </c>
      <c r="Q12" s="86">
        <v>46</v>
      </c>
      <c r="R12" s="86">
        <v>46</v>
      </c>
    </row>
    <row r="13" spans="1:18" ht="18" customHeight="1">
      <c r="A13" s="113"/>
      <c r="B13" s="113"/>
      <c r="C13" s="53" t="s">
        <v>172</v>
      </c>
      <c r="D13" s="53"/>
      <c r="E13" s="86">
        <v>0</v>
      </c>
      <c r="F13" s="86">
        <v>0</v>
      </c>
      <c r="G13" s="86">
        <v>0</v>
      </c>
      <c r="H13" s="86">
        <v>0</v>
      </c>
      <c r="I13" s="103">
        <v>0</v>
      </c>
      <c r="J13" s="86">
        <v>0</v>
      </c>
      <c r="K13" s="103">
        <v>0</v>
      </c>
      <c r="L13" s="86">
        <v>0</v>
      </c>
      <c r="M13" s="104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</row>
    <row r="14" spans="1:18" ht="18" customHeight="1">
      <c r="A14" s="113"/>
      <c r="B14" s="113"/>
      <c r="C14" s="53" t="s">
        <v>78</v>
      </c>
      <c r="D14" s="53"/>
      <c r="E14" s="86">
        <v>0</v>
      </c>
      <c r="F14" s="86">
        <v>0.4</v>
      </c>
      <c r="G14" s="86">
        <v>0</v>
      </c>
      <c r="H14" s="86">
        <v>0</v>
      </c>
      <c r="I14" s="103">
        <v>0</v>
      </c>
      <c r="J14" s="86">
        <v>0</v>
      </c>
      <c r="K14" s="103">
        <v>0</v>
      </c>
      <c r="L14" s="86">
        <v>0</v>
      </c>
      <c r="M14" s="104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</row>
    <row r="15" spans="1:18" ht="18" customHeight="1">
      <c r="A15" s="113" t="s">
        <v>173</v>
      </c>
      <c r="B15" s="113" t="s">
        <v>174</v>
      </c>
      <c r="C15" s="53" t="s">
        <v>175</v>
      </c>
      <c r="D15" s="53"/>
      <c r="E15" s="64">
        <v>519</v>
      </c>
      <c r="F15" s="64">
        <v>510</v>
      </c>
      <c r="G15" s="64">
        <v>137</v>
      </c>
      <c r="H15" s="64">
        <v>149</v>
      </c>
      <c r="I15" s="87">
        <v>2093</v>
      </c>
      <c r="J15" s="92">
        <v>1843.22</v>
      </c>
      <c r="K15" s="87">
        <v>3417</v>
      </c>
      <c r="L15" s="92">
        <v>3230</v>
      </c>
      <c r="M15" s="87">
        <v>13029</v>
      </c>
      <c r="N15" s="64">
        <v>14715</v>
      </c>
      <c r="O15" s="101">
        <v>0</v>
      </c>
      <c r="P15" s="64">
        <v>0</v>
      </c>
      <c r="Q15" s="106">
        <v>695</v>
      </c>
      <c r="R15" s="64">
        <v>539</v>
      </c>
    </row>
    <row r="16" spans="1:18" ht="18" customHeight="1">
      <c r="A16" s="113"/>
      <c r="B16" s="113"/>
      <c r="C16" s="53" t="s">
        <v>176</v>
      </c>
      <c r="D16" s="53"/>
      <c r="E16" s="64">
        <v>72</v>
      </c>
      <c r="F16" s="64">
        <v>76</v>
      </c>
      <c r="G16" s="64">
        <v>24</v>
      </c>
      <c r="H16" s="64">
        <v>27</v>
      </c>
      <c r="I16" s="87">
        <v>14277</v>
      </c>
      <c r="J16" s="92">
        <v>14286.06</v>
      </c>
      <c r="K16" s="87">
        <v>2185</v>
      </c>
      <c r="L16" s="92">
        <v>2189</v>
      </c>
      <c r="M16" s="87">
        <v>1287101</v>
      </c>
      <c r="N16" s="64">
        <v>1282879</v>
      </c>
      <c r="O16" s="101">
        <v>0</v>
      </c>
      <c r="P16" s="64">
        <v>0</v>
      </c>
      <c r="Q16" s="106">
        <v>72</v>
      </c>
      <c r="R16" s="64">
        <v>29</v>
      </c>
    </row>
    <row r="17" spans="1:19" ht="18" customHeight="1">
      <c r="A17" s="113"/>
      <c r="B17" s="113"/>
      <c r="C17" s="53" t="s">
        <v>177</v>
      </c>
      <c r="D17" s="53"/>
      <c r="E17" s="64">
        <v>0</v>
      </c>
      <c r="F17" s="64">
        <v>0</v>
      </c>
      <c r="G17" s="64">
        <v>0</v>
      </c>
      <c r="H17" s="64">
        <v>0</v>
      </c>
      <c r="I17" s="87">
        <v>0</v>
      </c>
      <c r="J17" s="92">
        <v>0</v>
      </c>
      <c r="K17" s="87">
        <v>0</v>
      </c>
      <c r="L17" s="92">
        <v>0</v>
      </c>
      <c r="M17" s="87">
        <v>735</v>
      </c>
      <c r="N17" s="64">
        <v>840</v>
      </c>
      <c r="O17" s="101">
        <v>0</v>
      </c>
      <c r="P17" s="64">
        <v>0</v>
      </c>
      <c r="Q17" s="86">
        <v>0</v>
      </c>
      <c r="R17" s="64">
        <v>0</v>
      </c>
    </row>
    <row r="18" spans="1:19" ht="18" customHeight="1">
      <c r="A18" s="113"/>
      <c r="B18" s="113"/>
      <c r="C18" s="53" t="s">
        <v>178</v>
      </c>
      <c r="D18" s="53"/>
      <c r="E18" s="64">
        <v>591</v>
      </c>
      <c r="F18" s="64">
        <v>586</v>
      </c>
      <c r="G18" s="64">
        <v>161</v>
      </c>
      <c r="H18" s="64">
        <v>176</v>
      </c>
      <c r="I18" s="87">
        <v>16370</v>
      </c>
      <c r="J18" s="92">
        <v>16129.29</v>
      </c>
      <c r="K18" s="87">
        <v>5602</v>
      </c>
      <c r="L18" s="92">
        <v>5419</v>
      </c>
      <c r="M18" s="87">
        <f>M15+M16+M17</f>
        <v>1300865</v>
      </c>
      <c r="N18" s="64">
        <f>N15+N16+N17</f>
        <v>1298434</v>
      </c>
      <c r="O18" s="101">
        <v>0</v>
      </c>
      <c r="P18" s="64">
        <v>0</v>
      </c>
      <c r="Q18" s="106">
        <v>767</v>
      </c>
      <c r="R18" s="64">
        <v>568</v>
      </c>
    </row>
    <row r="19" spans="1:19" ht="18" customHeight="1">
      <c r="A19" s="113"/>
      <c r="B19" s="113" t="s">
        <v>179</v>
      </c>
      <c r="C19" s="53" t="s">
        <v>180</v>
      </c>
      <c r="D19" s="53"/>
      <c r="E19" s="64">
        <v>109</v>
      </c>
      <c r="F19" s="64">
        <v>120</v>
      </c>
      <c r="G19" s="64">
        <v>33</v>
      </c>
      <c r="H19" s="64">
        <v>39</v>
      </c>
      <c r="I19" s="87">
        <v>1160</v>
      </c>
      <c r="J19" s="92">
        <v>981.05</v>
      </c>
      <c r="K19" s="87">
        <v>747</v>
      </c>
      <c r="L19" s="92">
        <v>785</v>
      </c>
      <c r="M19" s="87">
        <v>44730</v>
      </c>
      <c r="N19" s="64">
        <v>44870</v>
      </c>
      <c r="O19" s="101">
        <v>0</v>
      </c>
      <c r="P19" s="64">
        <v>0</v>
      </c>
      <c r="Q19" s="106">
        <v>350</v>
      </c>
      <c r="R19" s="64">
        <v>258</v>
      </c>
    </row>
    <row r="20" spans="1:19" ht="18" customHeight="1">
      <c r="A20" s="113"/>
      <c r="B20" s="113"/>
      <c r="C20" s="53" t="s">
        <v>181</v>
      </c>
      <c r="D20" s="53"/>
      <c r="E20" s="64">
        <v>97</v>
      </c>
      <c r="F20" s="64">
        <v>88</v>
      </c>
      <c r="G20" s="64">
        <v>37</v>
      </c>
      <c r="H20" s="64">
        <v>42</v>
      </c>
      <c r="I20" s="87">
        <v>7606</v>
      </c>
      <c r="J20" s="92">
        <v>7716.39</v>
      </c>
      <c r="K20" s="87">
        <v>1941</v>
      </c>
      <c r="L20" s="92">
        <v>2154</v>
      </c>
      <c r="M20" s="87">
        <v>408184</v>
      </c>
      <c r="N20" s="64">
        <v>439884</v>
      </c>
      <c r="O20" s="101">
        <v>0</v>
      </c>
      <c r="P20" s="64">
        <v>0</v>
      </c>
      <c r="Q20" s="106">
        <v>7</v>
      </c>
      <c r="R20" s="64">
        <v>17</v>
      </c>
    </row>
    <row r="21" spans="1:19" ht="18" customHeight="1">
      <c r="A21" s="113"/>
      <c r="B21" s="113"/>
      <c r="C21" s="53" t="s">
        <v>182</v>
      </c>
      <c r="D21" s="53"/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622063</v>
      </c>
      <c r="N21" s="87">
        <v>587925</v>
      </c>
      <c r="O21" s="87">
        <v>0</v>
      </c>
      <c r="P21" s="87">
        <v>0</v>
      </c>
      <c r="Q21" s="87">
        <v>7</v>
      </c>
      <c r="R21" s="87">
        <v>17</v>
      </c>
    </row>
    <row r="22" spans="1:19" ht="18" customHeight="1">
      <c r="A22" s="113"/>
      <c r="B22" s="113"/>
      <c r="C22" s="28" t="s">
        <v>183</v>
      </c>
      <c r="D22" s="28"/>
      <c r="E22" s="64">
        <v>206</v>
      </c>
      <c r="F22" s="64">
        <v>208</v>
      </c>
      <c r="G22" s="64">
        <v>70</v>
      </c>
      <c r="H22" s="64">
        <v>81</v>
      </c>
      <c r="I22" s="87">
        <v>8766</v>
      </c>
      <c r="J22" s="92">
        <v>8697.44</v>
      </c>
      <c r="K22" s="87">
        <v>2688</v>
      </c>
      <c r="L22" s="92">
        <v>2939</v>
      </c>
      <c r="M22" s="87">
        <f>M19+M20+M21</f>
        <v>1074977</v>
      </c>
      <c r="N22" s="64">
        <f>N19+N20+N21</f>
        <v>1072679</v>
      </c>
      <c r="O22" s="101">
        <v>0</v>
      </c>
      <c r="P22" s="64">
        <v>0</v>
      </c>
      <c r="Q22" s="106">
        <v>357</v>
      </c>
      <c r="R22" s="64">
        <v>275</v>
      </c>
    </row>
    <row r="23" spans="1:19" ht="18" customHeight="1">
      <c r="A23" s="113"/>
      <c r="B23" s="113" t="s">
        <v>184</v>
      </c>
      <c r="C23" s="53" t="s">
        <v>185</v>
      </c>
      <c r="D23" s="53"/>
      <c r="E23" s="64">
        <v>10</v>
      </c>
      <c r="F23" s="64">
        <v>10</v>
      </c>
      <c r="G23" s="64">
        <v>10</v>
      </c>
      <c r="H23" s="64">
        <v>10</v>
      </c>
      <c r="I23" s="87">
        <v>10</v>
      </c>
      <c r="J23" s="92">
        <v>10</v>
      </c>
      <c r="K23" s="87">
        <v>100</v>
      </c>
      <c r="L23" s="92">
        <v>100</v>
      </c>
      <c r="M23" s="87">
        <v>224733</v>
      </c>
      <c r="N23" s="64">
        <v>224631</v>
      </c>
      <c r="O23" s="101">
        <v>0</v>
      </c>
      <c r="P23" s="64">
        <v>0</v>
      </c>
      <c r="Q23" s="106">
        <v>100</v>
      </c>
      <c r="R23" s="64">
        <v>100</v>
      </c>
    </row>
    <row r="24" spans="1:19" ht="18" customHeight="1">
      <c r="A24" s="113"/>
      <c r="B24" s="113"/>
      <c r="C24" s="53" t="s">
        <v>186</v>
      </c>
      <c r="D24" s="53"/>
      <c r="E24" s="64">
        <v>376</v>
      </c>
      <c r="F24" s="64">
        <v>368</v>
      </c>
      <c r="G24" s="64">
        <v>81</v>
      </c>
      <c r="H24" s="64">
        <v>85</v>
      </c>
      <c r="I24" s="87">
        <v>7594</v>
      </c>
      <c r="J24" s="92">
        <v>7421.7</v>
      </c>
      <c r="K24" s="87">
        <v>-6957</v>
      </c>
      <c r="L24" s="92">
        <v>-7391</v>
      </c>
      <c r="M24" s="87">
        <v>1155</v>
      </c>
      <c r="N24" s="64">
        <v>1124</v>
      </c>
      <c r="O24" s="101">
        <v>0</v>
      </c>
      <c r="P24" s="64">
        <v>0</v>
      </c>
      <c r="Q24" s="106">
        <v>310</v>
      </c>
      <c r="R24" s="64">
        <v>193</v>
      </c>
    </row>
    <row r="25" spans="1:19" ht="18" customHeight="1">
      <c r="A25" s="113"/>
      <c r="B25" s="113"/>
      <c r="C25" s="53" t="s">
        <v>187</v>
      </c>
      <c r="D25" s="53"/>
      <c r="E25" s="64">
        <v>0</v>
      </c>
      <c r="F25" s="64">
        <v>0</v>
      </c>
      <c r="G25" s="64">
        <v>0</v>
      </c>
      <c r="H25" s="64">
        <v>0</v>
      </c>
      <c r="I25" s="87">
        <v>0</v>
      </c>
      <c r="J25" s="92">
        <v>0</v>
      </c>
      <c r="K25" s="87">
        <v>9771</v>
      </c>
      <c r="L25" s="92">
        <v>9771</v>
      </c>
      <c r="M25" s="105">
        <v>0</v>
      </c>
      <c r="N25" s="64">
        <v>0</v>
      </c>
      <c r="O25" s="101">
        <v>0</v>
      </c>
      <c r="P25" s="64">
        <v>0</v>
      </c>
      <c r="Q25" s="106">
        <v>0</v>
      </c>
      <c r="R25" s="64">
        <v>0</v>
      </c>
    </row>
    <row r="26" spans="1:19" ht="18" customHeight="1">
      <c r="A26" s="113"/>
      <c r="B26" s="113"/>
      <c r="C26" s="53" t="s">
        <v>188</v>
      </c>
      <c r="D26" s="53"/>
      <c r="E26" s="64">
        <v>385</v>
      </c>
      <c r="F26" s="64">
        <v>378</v>
      </c>
      <c r="G26" s="64">
        <v>91</v>
      </c>
      <c r="H26" s="64">
        <v>95</v>
      </c>
      <c r="I26" s="87">
        <v>7604</v>
      </c>
      <c r="J26" s="92">
        <v>7431.84</v>
      </c>
      <c r="K26" s="87">
        <v>2914</v>
      </c>
      <c r="L26" s="92">
        <v>2480</v>
      </c>
      <c r="M26" s="87">
        <f>+M23+M24</f>
        <v>225888</v>
      </c>
      <c r="N26" s="64">
        <f>N23+N24</f>
        <v>225755</v>
      </c>
      <c r="O26" s="101">
        <v>0</v>
      </c>
      <c r="P26" s="64">
        <v>0</v>
      </c>
      <c r="Q26" s="106">
        <v>410</v>
      </c>
      <c r="R26" s="64">
        <v>293</v>
      </c>
    </row>
    <row r="27" spans="1:19" ht="18" customHeight="1">
      <c r="A27" s="113"/>
      <c r="B27" s="53" t="s">
        <v>189</v>
      </c>
      <c r="C27" s="53"/>
      <c r="D27" s="53"/>
      <c r="E27" s="64">
        <v>591</v>
      </c>
      <c r="F27" s="64">
        <v>586</v>
      </c>
      <c r="G27" s="64">
        <v>161</v>
      </c>
      <c r="H27" s="64">
        <v>176</v>
      </c>
      <c r="I27" s="87">
        <v>16370</v>
      </c>
      <c r="J27" s="92">
        <v>16129.29</v>
      </c>
      <c r="K27" s="87">
        <v>5602</v>
      </c>
      <c r="L27" s="92">
        <v>5419</v>
      </c>
      <c r="M27" s="87">
        <f>M22+M26</f>
        <v>1300865</v>
      </c>
      <c r="N27" s="64">
        <f>N26+N22</f>
        <v>1298434</v>
      </c>
      <c r="O27" s="101">
        <v>0</v>
      </c>
      <c r="P27" s="64">
        <v>0</v>
      </c>
      <c r="Q27" s="106">
        <v>767</v>
      </c>
      <c r="R27" s="64">
        <v>568</v>
      </c>
    </row>
    <row r="28" spans="1:19" ht="18" customHeight="1">
      <c r="A28" s="113" t="s">
        <v>190</v>
      </c>
      <c r="B28" s="113" t="s">
        <v>191</v>
      </c>
      <c r="C28" s="53" t="s">
        <v>192</v>
      </c>
      <c r="D28" s="88" t="s">
        <v>36</v>
      </c>
      <c r="E28" s="64">
        <v>589</v>
      </c>
      <c r="F28" s="64">
        <v>580</v>
      </c>
      <c r="G28" s="64">
        <v>134</v>
      </c>
      <c r="H28" s="64">
        <v>142</v>
      </c>
      <c r="I28" s="87">
        <v>5079</v>
      </c>
      <c r="J28" s="92">
        <v>5353.35</v>
      </c>
      <c r="K28" s="87">
        <v>2151</v>
      </c>
      <c r="L28" s="92">
        <v>1688</v>
      </c>
      <c r="M28" s="87">
        <v>55958</v>
      </c>
      <c r="N28" s="64">
        <v>51565</v>
      </c>
      <c r="O28" s="101">
        <v>0</v>
      </c>
      <c r="P28" s="64">
        <v>0</v>
      </c>
      <c r="Q28" s="106">
        <v>1945</v>
      </c>
      <c r="R28" s="64">
        <v>1815</v>
      </c>
    </row>
    <row r="29" spans="1:19" ht="18" customHeight="1">
      <c r="A29" s="113"/>
      <c r="B29" s="113"/>
      <c r="C29" s="53" t="s">
        <v>193</v>
      </c>
      <c r="D29" s="88" t="s">
        <v>37</v>
      </c>
      <c r="E29" s="64">
        <v>276</v>
      </c>
      <c r="F29" s="64">
        <v>269</v>
      </c>
      <c r="G29" s="64">
        <v>145</v>
      </c>
      <c r="H29" s="64">
        <v>144</v>
      </c>
      <c r="I29" s="87">
        <v>4764</v>
      </c>
      <c r="J29" s="92">
        <v>5110.03</v>
      </c>
      <c r="K29" s="87">
        <v>1749</v>
      </c>
      <c r="L29" s="92">
        <v>2087</v>
      </c>
      <c r="M29" s="87">
        <v>51060</v>
      </c>
      <c r="N29" s="64">
        <v>46606</v>
      </c>
      <c r="O29" s="101">
        <v>0</v>
      </c>
      <c r="P29" s="64">
        <v>0</v>
      </c>
      <c r="Q29" s="106">
        <v>1674</v>
      </c>
      <c r="R29" s="64">
        <v>1588</v>
      </c>
    </row>
    <row r="30" spans="1:19" ht="18" customHeight="1">
      <c r="A30" s="113"/>
      <c r="B30" s="113"/>
      <c r="C30" s="53" t="s">
        <v>194</v>
      </c>
      <c r="D30" s="88" t="s">
        <v>195</v>
      </c>
      <c r="E30" s="64">
        <v>299</v>
      </c>
      <c r="F30" s="64">
        <v>301</v>
      </c>
      <c r="G30" s="64">
        <v>0</v>
      </c>
      <c r="H30" s="64">
        <v>0</v>
      </c>
      <c r="I30" s="87">
        <v>147</v>
      </c>
      <c r="J30" s="92">
        <v>146.22999999999999</v>
      </c>
      <c r="K30" s="87">
        <v>0</v>
      </c>
      <c r="L30" s="92">
        <v>0</v>
      </c>
      <c r="M30" s="87">
        <v>1525</v>
      </c>
      <c r="N30" s="64">
        <v>1468</v>
      </c>
      <c r="O30" s="101">
        <v>0</v>
      </c>
      <c r="P30" s="64">
        <v>0</v>
      </c>
      <c r="Q30" s="106">
        <v>157</v>
      </c>
      <c r="R30" s="64">
        <v>183</v>
      </c>
    </row>
    <row r="31" spans="1:19" ht="18" customHeight="1">
      <c r="A31" s="113"/>
      <c r="B31" s="113"/>
      <c r="C31" s="28" t="s">
        <v>196</v>
      </c>
      <c r="D31" s="88" t="s">
        <v>197</v>
      </c>
      <c r="E31" s="64">
        <f t="shared" ref="E31:R31" si="0">E28-E29-E30</f>
        <v>14</v>
      </c>
      <c r="F31" s="64">
        <f t="shared" si="0"/>
        <v>10</v>
      </c>
      <c r="G31" s="64">
        <f t="shared" si="0"/>
        <v>-11</v>
      </c>
      <c r="H31" s="64">
        <f t="shared" si="0"/>
        <v>-2</v>
      </c>
      <c r="I31" s="87">
        <f t="shared" si="0"/>
        <v>168</v>
      </c>
      <c r="J31" s="92">
        <f t="shared" ref="J31:M31" si="1">J28-J29-J30</f>
        <v>97.090000000000629</v>
      </c>
      <c r="K31" s="87">
        <f t="shared" si="1"/>
        <v>402</v>
      </c>
      <c r="L31" s="92">
        <f t="shared" si="1"/>
        <v>-399</v>
      </c>
      <c r="M31" s="87">
        <f t="shared" si="1"/>
        <v>3373</v>
      </c>
      <c r="N31" s="64">
        <f>N28-N29-N30</f>
        <v>3491</v>
      </c>
      <c r="O31" s="101">
        <f t="shared" ref="O31" si="2">O28-O29-O30</f>
        <v>0</v>
      </c>
      <c r="P31" s="64">
        <f t="shared" si="0"/>
        <v>0</v>
      </c>
      <c r="Q31" s="106">
        <f t="shared" si="0"/>
        <v>114</v>
      </c>
      <c r="R31" s="64">
        <f t="shared" si="0"/>
        <v>44</v>
      </c>
      <c r="S31" s="7"/>
    </row>
    <row r="32" spans="1:19" ht="18" customHeight="1">
      <c r="A32" s="113"/>
      <c r="B32" s="113"/>
      <c r="C32" s="53" t="s">
        <v>198</v>
      </c>
      <c r="D32" s="88" t="s">
        <v>199</v>
      </c>
      <c r="E32" s="64">
        <v>0</v>
      </c>
      <c r="F32" s="64">
        <v>2</v>
      </c>
      <c r="G32" s="64">
        <v>13</v>
      </c>
      <c r="H32" s="64">
        <v>7</v>
      </c>
      <c r="I32" s="87">
        <v>4</v>
      </c>
      <c r="J32" s="92">
        <v>12.77</v>
      </c>
      <c r="K32" s="87">
        <v>38</v>
      </c>
      <c r="L32" s="92">
        <v>63</v>
      </c>
      <c r="M32" s="87">
        <v>47</v>
      </c>
      <c r="N32" s="64">
        <v>123</v>
      </c>
      <c r="O32" s="101">
        <v>0</v>
      </c>
      <c r="P32" s="64">
        <v>0</v>
      </c>
      <c r="Q32" s="106">
        <v>68</v>
      </c>
      <c r="R32" s="64">
        <v>24</v>
      </c>
    </row>
    <row r="33" spans="1:18" ht="18" customHeight="1">
      <c r="A33" s="113"/>
      <c r="B33" s="113"/>
      <c r="C33" s="53" t="s">
        <v>200</v>
      </c>
      <c r="D33" s="88" t="s">
        <v>201</v>
      </c>
      <c r="E33" s="64">
        <v>0</v>
      </c>
      <c r="F33" s="64">
        <v>0</v>
      </c>
      <c r="G33" s="64">
        <v>5</v>
      </c>
      <c r="H33" s="64">
        <v>0</v>
      </c>
      <c r="I33" s="87">
        <v>0</v>
      </c>
      <c r="J33" s="92">
        <v>10.86</v>
      </c>
      <c r="K33" s="87">
        <v>12</v>
      </c>
      <c r="L33" s="92">
        <v>11</v>
      </c>
      <c r="M33" s="87">
        <v>3389</v>
      </c>
      <c r="N33" s="64">
        <v>3590</v>
      </c>
      <c r="O33" s="101">
        <v>0</v>
      </c>
      <c r="P33" s="64">
        <v>0</v>
      </c>
      <c r="Q33" s="106">
        <v>0</v>
      </c>
      <c r="R33" s="64">
        <v>0</v>
      </c>
    </row>
    <row r="34" spans="1:18" ht="18" customHeight="1">
      <c r="A34" s="113"/>
      <c r="B34" s="113"/>
      <c r="C34" s="28" t="s">
        <v>202</v>
      </c>
      <c r="D34" s="88" t="s">
        <v>203</v>
      </c>
      <c r="E34" s="64">
        <f t="shared" ref="E34:R34" si="3">E31+E32-E33</f>
        <v>14</v>
      </c>
      <c r="F34" s="64">
        <f t="shared" si="3"/>
        <v>12</v>
      </c>
      <c r="G34" s="64">
        <f t="shared" si="3"/>
        <v>-3</v>
      </c>
      <c r="H34" s="64">
        <f t="shared" si="3"/>
        <v>5</v>
      </c>
      <c r="I34" s="87">
        <f t="shared" si="3"/>
        <v>172</v>
      </c>
      <c r="J34" s="92">
        <f t="shared" ref="J34:M34" si="4">J31+J32-J33</f>
        <v>99.000000000000625</v>
      </c>
      <c r="K34" s="87">
        <f t="shared" si="4"/>
        <v>428</v>
      </c>
      <c r="L34" s="92">
        <f t="shared" si="4"/>
        <v>-347</v>
      </c>
      <c r="M34" s="87">
        <f t="shared" si="4"/>
        <v>31</v>
      </c>
      <c r="N34" s="64">
        <f t="shared" si="3"/>
        <v>24</v>
      </c>
      <c r="O34" s="101">
        <f t="shared" ref="O34" si="5">O31+O32-O33</f>
        <v>0</v>
      </c>
      <c r="P34" s="64">
        <f t="shared" si="3"/>
        <v>0</v>
      </c>
      <c r="Q34" s="106">
        <f t="shared" si="3"/>
        <v>182</v>
      </c>
      <c r="R34" s="64">
        <f t="shared" si="3"/>
        <v>68</v>
      </c>
    </row>
    <row r="35" spans="1:18" ht="18" customHeight="1">
      <c r="A35" s="113"/>
      <c r="B35" s="113" t="s">
        <v>204</v>
      </c>
      <c r="C35" s="53" t="s">
        <v>205</v>
      </c>
      <c r="D35" s="88" t="s">
        <v>206</v>
      </c>
      <c r="E35" s="64">
        <v>0</v>
      </c>
      <c r="F35" s="64">
        <v>0</v>
      </c>
      <c r="G35" s="64">
        <v>0</v>
      </c>
      <c r="H35" s="64">
        <v>0</v>
      </c>
      <c r="I35" s="87">
        <v>0</v>
      </c>
      <c r="J35" s="92">
        <v>0</v>
      </c>
      <c r="K35" s="87">
        <v>11</v>
      </c>
      <c r="L35" s="92">
        <v>142</v>
      </c>
      <c r="M35" s="87">
        <v>12000</v>
      </c>
      <c r="N35" s="64">
        <v>0</v>
      </c>
      <c r="O35" s="101">
        <v>0</v>
      </c>
      <c r="P35" s="64">
        <v>0</v>
      </c>
      <c r="Q35" s="106">
        <v>0</v>
      </c>
      <c r="R35" s="64">
        <v>0</v>
      </c>
    </row>
    <row r="36" spans="1:18" ht="18" customHeight="1">
      <c r="A36" s="113"/>
      <c r="B36" s="113"/>
      <c r="C36" s="53" t="s">
        <v>207</v>
      </c>
      <c r="D36" s="88" t="s">
        <v>208</v>
      </c>
      <c r="E36" s="64">
        <v>0</v>
      </c>
      <c r="F36" s="64">
        <v>0</v>
      </c>
      <c r="G36" s="64">
        <v>0</v>
      </c>
      <c r="H36" s="64">
        <v>0</v>
      </c>
      <c r="I36" s="87">
        <v>0</v>
      </c>
      <c r="J36" s="92">
        <v>0</v>
      </c>
      <c r="K36" s="79">
        <v>0.3</v>
      </c>
      <c r="L36" s="92">
        <v>11512</v>
      </c>
      <c r="M36" s="87">
        <v>12000</v>
      </c>
      <c r="N36" s="64">
        <v>0</v>
      </c>
      <c r="O36" s="101">
        <v>0</v>
      </c>
      <c r="P36" s="64">
        <v>0</v>
      </c>
      <c r="Q36" s="106">
        <v>0</v>
      </c>
      <c r="R36" s="64">
        <v>0</v>
      </c>
    </row>
    <row r="37" spans="1:18" ht="18" customHeight="1">
      <c r="A37" s="113"/>
      <c r="B37" s="113"/>
      <c r="C37" s="53" t="s">
        <v>209</v>
      </c>
      <c r="D37" s="88" t="s">
        <v>210</v>
      </c>
      <c r="E37" s="64">
        <f t="shared" ref="E37:R37" si="6">E34+E35-E36</f>
        <v>14</v>
      </c>
      <c r="F37" s="64">
        <f t="shared" si="6"/>
        <v>12</v>
      </c>
      <c r="G37" s="64">
        <f t="shared" si="6"/>
        <v>-3</v>
      </c>
      <c r="H37" s="64">
        <f t="shared" si="6"/>
        <v>5</v>
      </c>
      <c r="I37" s="87">
        <f t="shared" si="6"/>
        <v>172</v>
      </c>
      <c r="J37" s="92">
        <f t="shared" ref="J37:M37" si="7">J34+J35-J36</f>
        <v>99.000000000000625</v>
      </c>
      <c r="K37" s="87">
        <f t="shared" si="7"/>
        <v>438.7</v>
      </c>
      <c r="L37" s="92">
        <f t="shared" si="7"/>
        <v>-11717</v>
      </c>
      <c r="M37" s="87">
        <f t="shared" si="7"/>
        <v>31</v>
      </c>
      <c r="N37" s="64">
        <f t="shared" si="6"/>
        <v>24</v>
      </c>
      <c r="O37" s="101">
        <f t="shared" ref="O37" si="8">O34+O35-O36</f>
        <v>0</v>
      </c>
      <c r="P37" s="64">
        <f t="shared" si="6"/>
        <v>0</v>
      </c>
      <c r="Q37" s="106">
        <f t="shared" si="6"/>
        <v>182</v>
      </c>
      <c r="R37" s="64">
        <f t="shared" si="6"/>
        <v>68</v>
      </c>
    </row>
    <row r="38" spans="1:18" ht="18" customHeight="1">
      <c r="A38" s="113"/>
      <c r="B38" s="113"/>
      <c r="C38" s="53" t="s">
        <v>211</v>
      </c>
      <c r="D38" s="88" t="s">
        <v>212</v>
      </c>
      <c r="E38" s="64">
        <v>0</v>
      </c>
      <c r="F38" s="64">
        <v>0</v>
      </c>
      <c r="G38" s="64">
        <v>0</v>
      </c>
      <c r="H38" s="64">
        <v>0</v>
      </c>
      <c r="I38" s="87">
        <v>0</v>
      </c>
      <c r="J38" s="92">
        <v>0</v>
      </c>
      <c r="K38" s="87">
        <v>0</v>
      </c>
      <c r="L38" s="92">
        <v>0</v>
      </c>
      <c r="M38" s="87">
        <v>0</v>
      </c>
      <c r="N38" s="64">
        <v>0</v>
      </c>
      <c r="O38" s="101">
        <v>0</v>
      </c>
      <c r="P38" s="64">
        <v>0</v>
      </c>
      <c r="Q38" s="106">
        <v>0</v>
      </c>
      <c r="R38" s="64">
        <v>0</v>
      </c>
    </row>
    <row r="39" spans="1:18" ht="18" customHeight="1">
      <c r="A39" s="113"/>
      <c r="B39" s="113"/>
      <c r="C39" s="53" t="s">
        <v>213</v>
      </c>
      <c r="D39" s="88" t="s">
        <v>214</v>
      </c>
      <c r="E39" s="64">
        <v>0</v>
      </c>
      <c r="F39" s="64">
        <v>0</v>
      </c>
      <c r="G39" s="64">
        <v>0</v>
      </c>
      <c r="H39" s="64">
        <v>0</v>
      </c>
      <c r="I39" s="87">
        <v>0</v>
      </c>
      <c r="J39" s="92">
        <v>0</v>
      </c>
      <c r="K39" s="87">
        <v>0</v>
      </c>
      <c r="L39" s="92">
        <v>0</v>
      </c>
      <c r="M39" s="87">
        <v>0</v>
      </c>
      <c r="N39" s="64">
        <v>0</v>
      </c>
      <c r="O39" s="101">
        <v>0</v>
      </c>
      <c r="P39" s="64">
        <v>0</v>
      </c>
      <c r="Q39" s="106">
        <v>0</v>
      </c>
      <c r="R39" s="64">
        <v>0</v>
      </c>
    </row>
    <row r="40" spans="1:18" ht="18" customHeight="1">
      <c r="A40" s="113"/>
      <c r="B40" s="113"/>
      <c r="C40" s="53" t="s">
        <v>215</v>
      </c>
      <c r="D40" s="88" t="s">
        <v>216</v>
      </c>
      <c r="E40" s="64">
        <v>7</v>
      </c>
      <c r="F40" s="64">
        <v>6</v>
      </c>
      <c r="G40" s="64">
        <v>0</v>
      </c>
      <c r="H40" s="64">
        <v>0</v>
      </c>
      <c r="I40" s="87">
        <v>0</v>
      </c>
      <c r="J40" s="92">
        <v>0</v>
      </c>
      <c r="K40" s="87">
        <v>5</v>
      </c>
      <c r="L40" s="92">
        <v>-1193</v>
      </c>
      <c r="M40" s="87">
        <v>0</v>
      </c>
      <c r="N40" s="64">
        <v>0</v>
      </c>
      <c r="O40" s="101">
        <v>0</v>
      </c>
      <c r="P40" s="64">
        <v>0</v>
      </c>
      <c r="Q40" s="106">
        <v>65</v>
      </c>
      <c r="R40" s="64">
        <v>28</v>
      </c>
    </row>
    <row r="41" spans="1:18" ht="18" customHeight="1">
      <c r="A41" s="113"/>
      <c r="B41" s="113"/>
      <c r="C41" s="28" t="s">
        <v>217</v>
      </c>
      <c r="D41" s="88" t="s">
        <v>218</v>
      </c>
      <c r="E41" s="64">
        <f t="shared" ref="E41:R41" si="9">E34+E35-E36-E40</f>
        <v>7</v>
      </c>
      <c r="F41" s="64">
        <f t="shared" si="9"/>
        <v>6</v>
      </c>
      <c r="G41" s="64">
        <f t="shared" si="9"/>
        <v>-3</v>
      </c>
      <c r="H41" s="64">
        <f t="shared" si="9"/>
        <v>5</v>
      </c>
      <c r="I41" s="87">
        <f t="shared" si="9"/>
        <v>172</v>
      </c>
      <c r="J41" s="92">
        <f t="shared" ref="J41:M41" si="10">J34+J35-J36-J40</f>
        <v>99.000000000000625</v>
      </c>
      <c r="K41" s="87">
        <f t="shared" si="10"/>
        <v>433.7</v>
      </c>
      <c r="L41" s="92">
        <f t="shared" si="10"/>
        <v>-10524</v>
      </c>
      <c r="M41" s="87">
        <f t="shared" si="10"/>
        <v>31</v>
      </c>
      <c r="N41" s="64">
        <f t="shared" si="9"/>
        <v>24</v>
      </c>
      <c r="O41" s="101">
        <f t="shared" ref="O41" si="11">O34+O35-O36-O40</f>
        <v>0</v>
      </c>
      <c r="P41" s="64">
        <f t="shared" si="9"/>
        <v>0</v>
      </c>
      <c r="Q41" s="106">
        <f t="shared" si="9"/>
        <v>117</v>
      </c>
      <c r="R41" s="64">
        <f t="shared" si="9"/>
        <v>40</v>
      </c>
    </row>
    <row r="42" spans="1:18" ht="18" customHeight="1">
      <c r="A42" s="113"/>
      <c r="B42" s="113"/>
      <c r="C42" s="134" t="s">
        <v>219</v>
      </c>
      <c r="D42" s="134"/>
      <c r="E42" s="64">
        <f t="shared" ref="E42:R42" si="12">E37+E38-E39-E40</f>
        <v>7</v>
      </c>
      <c r="F42" s="64">
        <f t="shared" si="12"/>
        <v>6</v>
      </c>
      <c r="G42" s="64">
        <f t="shared" si="12"/>
        <v>-3</v>
      </c>
      <c r="H42" s="64">
        <f t="shared" si="12"/>
        <v>5</v>
      </c>
      <c r="I42" s="87">
        <f t="shared" si="12"/>
        <v>172</v>
      </c>
      <c r="J42" s="92">
        <f t="shared" ref="J42:M42" si="13">J37+J38-J39-J40</f>
        <v>99.000000000000625</v>
      </c>
      <c r="K42" s="87">
        <f t="shared" si="13"/>
        <v>433.7</v>
      </c>
      <c r="L42" s="92">
        <f t="shared" si="13"/>
        <v>-10524</v>
      </c>
      <c r="M42" s="87">
        <f t="shared" si="13"/>
        <v>31</v>
      </c>
      <c r="N42" s="64">
        <f t="shared" si="12"/>
        <v>24</v>
      </c>
      <c r="O42" s="101">
        <f t="shared" ref="O42" si="14">O37+O38-O39-O40</f>
        <v>0</v>
      </c>
      <c r="P42" s="64">
        <f t="shared" si="12"/>
        <v>0</v>
      </c>
      <c r="Q42" s="106">
        <f t="shared" si="12"/>
        <v>117</v>
      </c>
      <c r="R42" s="64">
        <f t="shared" si="12"/>
        <v>40</v>
      </c>
    </row>
    <row r="43" spans="1:18" ht="18" customHeight="1">
      <c r="A43" s="113"/>
      <c r="B43" s="113"/>
      <c r="C43" s="53" t="s">
        <v>220</v>
      </c>
      <c r="D43" s="88" t="s">
        <v>221</v>
      </c>
      <c r="E43" s="64">
        <v>366</v>
      </c>
      <c r="F43" s="107">
        <f>366-6</f>
        <v>360</v>
      </c>
      <c r="G43" s="64">
        <v>95</v>
      </c>
      <c r="H43" s="64">
        <v>90</v>
      </c>
      <c r="I43" s="87">
        <v>7422</v>
      </c>
      <c r="J43" s="92">
        <v>7322.7</v>
      </c>
      <c r="K43" s="87">
        <v>-7391</v>
      </c>
      <c r="L43" s="92">
        <v>391</v>
      </c>
      <c r="M43" s="87">
        <v>0</v>
      </c>
      <c r="N43" s="64">
        <v>0</v>
      </c>
      <c r="O43" s="101">
        <v>0</v>
      </c>
      <c r="P43" s="64">
        <v>0</v>
      </c>
      <c r="Q43" s="106">
        <v>0</v>
      </c>
      <c r="R43" s="64">
        <v>0</v>
      </c>
    </row>
    <row r="44" spans="1:18" ht="18" customHeight="1">
      <c r="A44" s="113"/>
      <c r="B44" s="113"/>
      <c r="C44" s="28" t="s">
        <v>222</v>
      </c>
      <c r="D44" s="63" t="s">
        <v>223</v>
      </c>
      <c r="E44" s="64">
        <f t="shared" ref="E44:R44" si="15">E41+E43</f>
        <v>373</v>
      </c>
      <c r="F44" s="64">
        <f t="shared" si="15"/>
        <v>366</v>
      </c>
      <c r="G44" s="64">
        <f t="shared" si="15"/>
        <v>92</v>
      </c>
      <c r="H44" s="64">
        <f t="shared" si="15"/>
        <v>95</v>
      </c>
      <c r="I44" s="87">
        <f>I41+I43</f>
        <v>7594</v>
      </c>
      <c r="J44" s="92">
        <f>J41+J43</f>
        <v>7421.7000000000007</v>
      </c>
      <c r="K44" s="87">
        <f t="shared" ref="K44" si="16">K41+K43</f>
        <v>-6957.3</v>
      </c>
      <c r="L44" s="92">
        <f t="shared" ref="L44:M44" si="17">L41+L43</f>
        <v>-10133</v>
      </c>
      <c r="M44" s="87">
        <f t="shared" si="17"/>
        <v>31</v>
      </c>
      <c r="N44" s="64">
        <f t="shared" si="15"/>
        <v>24</v>
      </c>
      <c r="O44" s="101">
        <f t="shared" ref="O44" si="18">O41+O43</f>
        <v>0</v>
      </c>
      <c r="P44" s="64">
        <f t="shared" si="15"/>
        <v>0</v>
      </c>
      <c r="Q44" s="106">
        <f t="shared" si="15"/>
        <v>117</v>
      </c>
      <c r="R44" s="64">
        <f t="shared" si="15"/>
        <v>40</v>
      </c>
    </row>
    <row r="45" spans="1:18" ht="14.1" customHeight="1">
      <c r="A45" s="11" t="s">
        <v>224</v>
      </c>
    </row>
    <row r="46" spans="1:18" ht="14.1" customHeight="1">
      <c r="A46" s="11" t="s">
        <v>225</v>
      </c>
    </row>
    <row r="47" spans="1:18">
      <c r="A47" s="47"/>
    </row>
  </sheetData>
  <mergeCells count="15">
    <mergeCell ref="E6:F6"/>
    <mergeCell ref="G6:H6"/>
    <mergeCell ref="O6:P6"/>
    <mergeCell ref="Q6:R6"/>
    <mergeCell ref="A8:A14"/>
    <mergeCell ref="B9:B14"/>
    <mergeCell ref="K6:L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63" firstPageNumber="5" orientation="landscape" useFirstPageNumber="1" horizontalDpi="4294967292" r:id="rId1"/>
  <headerFooter alignWithMargins="0">
    <oddHeader>&amp;R&amp;"明朝,斜体"&amp;9指定都市－5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1.普通会計予算（R4-5年度）</vt:lpstr>
      <vt:lpstr>2.公営企業会計予算（R4-5年度）</vt:lpstr>
      <vt:lpstr>3.(1)普通会計決算（R2-3年度）</vt:lpstr>
      <vt:lpstr>3.(2)財政指標等（H29‐R3年度）</vt:lpstr>
      <vt:lpstr>4.公営企業会計決算（R2-3年度）</vt:lpstr>
      <vt:lpstr>5.三セク決算（R2-3年度）</vt:lpstr>
      <vt:lpstr>'1.普通会計予算（R4-5年度）'!Print_Area</vt:lpstr>
      <vt:lpstr>'2.公営企業会計予算（R4-5年度）'!Print_Area</vt:lpstr>
      <vt:lpstr>'3.(1)普通会計決算（R2-3年度）'!Print_Area</vt:lpstr>
      <vt:lpstr>'3.(2)財政指標等（H29‐R3年度）'!Print_Area</vt:lpstr>
      <vt:lpstr>'4.公営企業会計決算（R2-3年度）'!Print_Area</vt:lpstr>
      <vt:lpstr>'5.三セク決算（R2-3年度）'!Print_Area</vt:lpstr>
      <vt:lpstr>'2.公営企業会計予算（R4-5年度）'!Print_Titles</vt:lpstr>
      <vt:lpstr>'4.公営企業会計決算（R2-3年度）'!Print_Titles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北九州市</cp:lastModifiedBy>
  <cp:lastPrinted>2023-08-28T00:33:07Z</cp:lastPrinted>
  <dcterms:created xsi:type="dcterms:W3CDTF">1999-07-06T05:17:05Z</dcterms:created>
  <dcterms:modified xsi:type="dcterms:W3CDTF">2023-08-28T00:33:08Z</dcterms:modified>
</cp:coreProperties>
</file>